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Design\Load\"/>
    </mc:Choice>
  </mc:AlternateContent>
  <bookViews>
    <workbookView xWindow="0" yWindow="0" windowWidth="27480" windowHeight="12915" activeTab="1"/>
  </bookViews>
  <sheets>
    <sheet name="TALEP1" sheetId="2" r:id="rId1"/>
    <sheet name="TALEP 2" sheetId="3" r:id="rId2"/>
  </sheets>
  <calcPr calcId="162913"/>
</workbook>
</file>

<file path=xl/calcChain.xml><?xml version="1.0" encoding="utf-8"?>
<calcChain xmlns="http://schemas.openxmlformats.org/spreadsheetml/2006/main">
  <c r="F13" i="3" l="1"/>
  <c r="M13" i="3"/>
  <c r="L13" i="3"/>
  <c r="K13" i="3"/>
  <c r="J12" i="3" l="1"/>
  <c r="K12" i="3" s="1"/>
  <c r="L12" i="3" s="1"/>
  <c r="M12" i="3" s="1"/>
  <c r="N12" i="3" s="1"/>
  <c r="C9" i="3"/>
  <c r="C11" i="3" s="1"/>
  <c r="E11" i="3" s="1"/>
  <c r="F11" i="3" s="1"/>
  <c r="G11" i="3" s="1"/>
  <c r="Q10" i="2"/>
  <c r="R10" i="2" s="1"/>
  <c r="R9" i="2"/>
  <c r="S9" i="2" s="1"/>
  <c r="T9" i="2" s="1"/>
  <c r="U9" i="2" s="1"/>
  <c r="Q13" i="2"/>
  <c r="Q12" i="2"/>
  <c r="R12" i="2" s="1"/>
  <c r="Q11" i="2"/>
  <c r="J10" i="2"/>
  <c r="K10" i="2" s="1"/>
  <c r="L10" i="2" s="1"/>
  <c r="M10" i="2" s="1"/>
  <c r="C9" i="2"/>
  <c r="E9" i="2" s="1"/>
  <c r="F9" i="2" s="1"/>
  <c r="G9" i="2" s="1"/>
  <c r="C13" i="3" l="1"/>
  <c r="E13" i="3" s="1"/>
  <c r="G13" i="3" s="1"/>
  <c r="E9" i="3"/>
  <c r="F9" i="3" s="1"/>
  <c r="G9" i="3" s="1"/>
  <c r="S12" i="2"/>
  <c r="T12" i="2" s="1"/>
  <c r="U12" i="2" s="1"/>
  <c r="K9" i="3"/>
  <c r="L9" i="3" s="1"/>
  <c r="M9" i="3" s="1"/>
  <c r="N9" i="3" s="1"/>
  <c r="J10" i="3"/>
  <c r="K10" i="3" s="1"/>
  <c r="L10" i="3" s="1"/>
  <c r="M10" i="3" s="1"/>
  <c r="N10" i="3" s="1"/>
  <c r="J13" i="3"/>
  <c r="N13" i="3" s="1"/>
  <c r="J11" i="3"/>
  <c r="K11" i="3" s="1"/>
  <c r="L11" i="3" s="1"/>
  <c r="M11" i="3" s="1"/>
  <c r="N11" i="3" s="1"/>
  <c r="C10" i="3"/>
  <c r="E10" i="3" s="1"/>
  <c r="F10" i="3" s="1"/>
  <c r="G10" i="3" s="1"/>
  <c r="C12" i="3"/>
  <c r="E12" i="3" s="1"/>
  <c r="F12" i="3" s="1"/>
  <c r="G12" i="3" s="1"/>
  <c r="R11" i="2"/>
  <c r="S11" i="2" s="1"/>
  <c r="T11" i="2" s="1"/>
  <c r="U11" i="2" s="1"/>
  <c r="R13" i="2"/>
  <c r="S13" i="2" s="1"/>
  <c r="T13" i="2" s="1"/>
  <c r="U13" i="2" s="1"/>
  <c r="S10" i="2"/>
  <c r="T10" i="2" s="1"/>
  <c r="U10" i="2" s="1"/>
  <c r="N10" i="2"/>
  <c r="K9" i="2"/>
  <c r="J11" i="2"/>
  <c r="K11" i="2" s="1"/>
  <c r="J12" i="2"/>
  <c r="K12" i="2" s="1"/>
  <c r="J13" i="2"/>
  <c r="K13" i="2" s="1"/>
  <c r="C10" i="2"/>
  <c r="E10" i="2" s="1"/>
  <c r="F10" i="2" s="1"/>
  <c r="G10" i="2" s="1"/>
  <c r="C12" i="2"/>
  <c r="E12" i="2" s="1"/>
  <c r="F12" i="2" s="1"/>
  <c r="G12" i="2" s="1"/>
  <c r="C11" i="2"/>
  <c r="E11" i="2" s="1"/>
  <c r="F11" i="2" s="1"/>
  <c r="G11" i="2" s="1"/>
  <c r="C13" i="2"/>
  <c r="E13" i="2" s="1"/>
  <c r="F13" i="2" s="1"/>
  <c r="G13" i="2" s="1"/>
  <c r="L13" i="2" l="1"/>
  <c r="M13" i="2" s="1"/>
  <c r="N13" i="2" s="1"/>
  <c r="L11" i="2"/>
  <c r="M11" i="2" s="1"/>
  <c r="N11" i="2" s="1"/>
  <c r="L12" i="2"/>
  <c r="M12" i="2" s="1"/>
  <c r="N12" i="2" s="1"/>
  <c r="L9" i="2"/>
  <c r="M9" i="2" s="1"/>
  <c r="N9" i="2" s="1"/>
</calcChain>
</file>

<file path=xl/sharedStrings.xml><?xml version="1.0" encoding="utf-8"?>
<sst xmlns="http://schemas.openxmlformats.org/spreadsheetml/2006/main" count="83" uniqueCount="25">
  <si>
    <t>U</t>
  </si>
  <si>
    <t>R</t>
  </si>
  <si>
    <t>Ohm</t>
  </si>
  <si>
    <t>Volt</t>
  </si>
  <si>
    <t>Verilen değer</t>
  </si>
  <si>
    <t>L</t>
  </si>
  <si>
    <t>Mh</t>
  </si>
  <si>
    <t>1. kademe akımı</t>
  </si>
  <si>
    <t>2. kademe akımı</t>
  </si>
  <si>
    <t>3. kademe akımı</t>
  </si>
  <si>
    <t>4. kademe akımı</t>
  </si>
  <si>
    <t>5. kademe akımı</t>
  </si>
  <si>
    <t>P (W)</t>
  </si>
  <si>
    <t>I (A)</t>
  </si>
  <si>
    <t>3 Faz toplamı (Watt)</t>
  </si>
  <si>
    <t>R (Ohm)</t>
  </si>
  <si>
    <t>Xl</t>
  </si>
  <si>
    <t>L (mH)</t>
  </si>
  <si>
    <t>3 Faz toplamı (VAR)</t>
  </si>
  <si>
    <r>
      <t>Cos</t>
    </r>
    <r>
      <rPr>
        <sz val="11"/>
        <color theme="1"/>
        <rFont val="Arial Tur"/>
        <charset val="162"/>
      </rPr>
      <t>φ</t>
    </r>
    <r>
      <rPr>
        <sz val="11"/>
        <color theme="1"/>
        <rFont val="Calibri"/>
        <family val="2"/>
        <charset val="162"/>
      </rPr>
      <t>=0,87 kabul edilmiştir.</t>
    </r>
  </si>
  <si>
    <t>REZİSTİV YÜK</t>
  </si>
  <si>
    <t>ENDÜKTİF YÜK</t>
  </si>
  <si>
    <t>KAPASİTİF YÜK</t>
  </si>
  <si>
    <t>Xc</t>
  </si>
  <si>
    <t>C (mF)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</si>
</sst>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Arial Tur"/>
      <charset val="162"/>
    </font>
    <font>
      <sz val="11"/>
      <color theme="1"/>
      <name val="Calibri"/>
      <family val="2"/>
      <charset val="162"/>
    </font>
    <font>
      <b/>
      <sz val="11"/>
      <color rgb="FFFF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right"/>
    </xf>
    <xf numFmtId="0" fontId="0" fillId="2" borderId="1" xfId="0" applyFill="1" applyBorder="1"/>
    <xf numFmtId="0" fontId="3" fillId="2" borderId="1" xfId="0" applyFont="1" applyFill="1" applyBorder="1"/>
    <xf numFmtId="164" fontId="3" fillId="2" borderId="1" xfId="0" applyNumberFormat="1" applyFont="1" applyFill="1" applyBorder="1" applyAlignment="1">
      <alignment horizontal="right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190500</xdr:colOff>
          <xdr:row>3</xdr:row>
          <xdr:rowOff>190500</xdr:rowOff>
        </xdr:from>
        <xdr:to>
          <xdr:col>5</xdr:col>
          <xdr:colOff>266700</xdr:colOff>
          <xdr:row>3</xdr:row>
          <xdr:rowOff>2886075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171450</xdr:rowOff>
        </xdr:from>
        <xdr:to>
          <xdr:col>12</xdr:col>
          <xdr:colOff>9525</xdr:colOff>
          <xdr:row>3</xdr:row>
          <xdr:rowOff>3171825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171450</xdr:colOff>
          <xdr:row>3</xdr:row>
          <xdr:rowOff>142875</xdr:rowOff>
        </xdr:from>
        <xdr:to>
          <xdr:col>19</xdr:col>
          <xdr:colOff>238125</xdr:colOff>
          <xdr:row>3</xdr:row>
          <xdr:rowOff>3162300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3</xdr:row>
          <xdr:rowOff>104775</xdr:rowOff>
        </xdr:from>
        <xdr:to>
          <xdr:col>4</xdr:col>
          <xdr:colOff>200025</xdr:colOff>
          <xdr:row>3</xdr:row>
          <xdr:rowOff>2752725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3</xdr:row>
          <xdr:rowOff>95250</xdr:rowOff>
        </xdr:from>
        <xdr:to>
          <xdr:col>13</xdr:col>
          <xdr:colOff>0</xdr:colOff>
          <xdr:row>3</xdr:row>
          <xdr:rowOff>2809875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U15"/>
  <sheetViews>
    <sheetView zoomScale="130" zoomScaleNormal="130" workbookViewId="0">
      <selection activeCell="E5" sqref="E5"/>
    </sheetView>
  </sheetViews>
  <sheetFormatPr defaultRowHeight="15" x14ac:dyDescent="0.25"/>
  <cols>
    <col min="2" max="2" width="15.140625" customWidth="1"/>
    <col min="5" max="5" width="8" customWidth="1"/>
    <col min="6" max="6" width="7.7109375" customWidth="1"/>
    <col min="7" max="7" width="18.85546875" customWidth="1"/>
    <col min="8" max="8" width="3" customWidth="1"/>
    <col min="9" max="9" width="16.7109375" customWidth="1"/>
    <col min="14" max="14" width="18.7109375" customWidth="1"/>
    <col min="15" max="15" width="3.5703125" customWidth="1"/>
    <col min="16" max="16" width="16" customWidth="1"/>
    <col min="18" max="18" width="9" customWidth="1"/>
    <col min="21" max="21" width="18.140625" customWidth="1"/>
  </cols>
  <sheetData>
    <row r="3" spans="2:21" x14ac:dyDescent="0.25">
      <c r="B3" s="15" t="s">
        <v>20</v>
      </c>
      <c r="C3" s="15"/>
      <c r="D3" s="15"/>
      <c r="E3" s="15"/>
      <c r="F3" s="15"/>
      <c r="G3" s="15"/>
      <c r="I3" s="16" t="s">
        <v>21</v>
      </c>
      <c r="J3" s="17"/>
      <c r="K3" s="17"/>
      <c r="L3" s="17"/>
      <c r="M3" s="17"/>
      <c r="N3" s="18"/>
      <c r="P3" s="16" t="s">
        <v>22</v>
      </c>
      <c r="Q3" s="17"/>
      <c r="R3" s="17"/>
      <c r="S3" s="17"/>
      <c r="T3" s="17"/>
      <c r="U3" s="18"/>
    </row>
    <row r="4" spans="2:21" ht="261.75" customHeight="1" x14ac:dyDescent="0.25">
      <c r="B4" s="15"/>
      <c r="C4" s="15"/>
      <c r="D4" s="15"/>
      <c r="E4" s="15"/>
      <c r="F4" s="15"/>
      <c r="G4" s="15"/>
      <c r="I4" s="16"/>
      <c r="J4" s="17"/>
      <c r="K4" s="17"/>
      <c r="L4" s="17"/>
      <c r="M4" s="17"/>
      <c r="N4" s="18"/>
      <c r="P4" s="16"/>
      <c r="Q4" s="17"/>
      <c r="R4" s="17"/>
      <c r="S4" s="17"/>
      <c r="T4" s="17"/>
      <c r="U4" s="18"/>
    </row>
    <row r="5" spans="2:21" x14ac:dyDescent="0.25">
      <c r="B5" s="4" t="s">
        <v>0</v>
      </c>
      <c r="C5" s="4"/>
      <c r="D5" s="4"/>
      <c r="E5" s="12">
        <v>115</v>
      </c>
      <c r="F5" s="5" t="s">
        <v>3</v>
      </c>
      <c r="G5" s="5" t="s">
        <v>4</v>
      </c>
      <c r="I5" s="4" t="s">
        <v>0</v>
      </c>
      <c r="J5" s="4"/>
      <c r="K5" s="4"/>
      <c r="L5" s="12">
        <v>115</v>
      </c>
      <c r="M5" s="5" t="s">
        <v>3</v>
      </c>
      <c r="N5" s="5" t="s">
        <v>4</v>
      </c>
      <c r="P5" s="4" t="s">
        <v>0</v>
      </c>
      <c r="Q5" s="4"/>
      <c r="R5" s="4"/>
      <c r="S5" s="12">
        <v>115</v>
      </c>
      <c r="T5" s="5" t="s">
        <v>3</v>
      </c>
      <c r="U5" s="5" t="s">
        <v>4</v>
      </c>
    </row>
    <row r="6" spans="2:21" x14ac:dyDescent="0.25">
      <c r="B6" s="4" t="s">
        <v>1</v>
      </c>
      <c r="C6" s="4"/>
      <c r="D6" s="4"/>
      <c r="E6" s="5">
        <v>200</v>
      </c>
      <c r="F6" s="5" t="s">
        <v>2</v>
      </c>
      <c r="G6" s="5"/>
      <c r="I6" s="4" t="s">
        <v>5</v>
      </c>
      <c r="J6" s="4"/>
      <c r="K6" s="4"/>
      <c r="L6" s="5">
        <v>175</v>
      </c>
      <c r="M6" s="5" t="s">
        <v>6</v>
      </c>
      <c r="N6" s="5" t="s">
        <v>4</v>
      </c>
      <c r="P6" s="4" t="s">
        <v>5</v>
      </c>
      <c r="Q6" s="4"/>
      <c r="R6" s="4"/>
      <c r="S6" s="5">
        <v>175</v>
      </c>
      <c r="T6" s="5" t="s">
        <v>6</v>
      </c>
      <c r="U6" s="5" t="s">
        <v>4</v>
      </c>
    </row>
    <row r="7" spans="2:21" x14ac:dyDescent="0.25">
      <c r="B7" s="4"/>
      <c r="C7" s="4"/>
      <c r="D7" s="4"/>
      <c r="E7" s="5"/>
      <c r="F7" s="5"/>
      <c r="G7" s="5"/>
      <c r="I7" s="5"/>
      <c r="J7" s="5"/>
      <c r="K7" s="5"/>
      <c r="L7" s="5"/>
      <c r="M7" s="5"/>
      <c r="N7" s="5"/>
      <c r="P7" s="5"/>
      <c r="Q7" s="5"/>
      <c r="R7" s="5"/>
      <c r="S7" s="5"/>
      <c r="T7" s="5"/>
      <c r="U7" s="5"/>
    </row>
    <row r="8" spans="2:21" x14ac:dyDescent="0.25">
      <c r="B8" s="5"/>
      <c r="C8" s="5" t="s">
        <v>15</v>
      </c>
      <c r="D8" s="5"/>
      <c r="E8" s="6" t="s">
        <v>13</v>
      </c>
      <c r="F8" s="6" t="s">
        <v>12</v>
      </c>
      <c r="G8" s="5" t="s">
        <v>14</v>
      </c>
      <c r="I8" s="5"/>
      <c r="J8" s="5" t="s">
        <v>17</v>
      </c>
      <c r="K8" s="5" t="s">
        <v>16</v>
      </c>
      <c r="L8" s="6" t="s">
        <v>13</v>
      </c>
      <c r="M8" s="6" t="s">
        <v>12</v>
      </c>
      <c r="N8" s="5" t="s">
        <v>18</v>
      </c>
      <c r="P8" s="5"/>
      <c r="Q8" s="5" t="s">
        <v>24</v>
      </c>
      <c r="R8" s="5" t="s">
        <v>23</v>
      </c>
      <c r="S8" s="6" t="s">
        <v>13</v>
      </c>
      <c r="T8" s="6" t="s">
        <v>12</v>
      </c>
      <c r="U8" s="5" t="s">
        <v>18</v>
      </c>
    </row>
    <row r="9" spans="2:21" x14ac:dyDescent="0.25">
      <c r="B9" s="4" t="s">
        <v>7</v>
      </c>
      <c r="C9" s="11">
        <f>E6</f>
        <v>200</v>
      </c>
      <c r="D9" s="7"/>
      <c r="E9" s="8">
        <f>E5/C9</f>
        <v>0.57499999999999996</v>
      </c>
      <c r="F9" s="8">
        <f>E9*E5</f>
        <v>66.125</v>
      </c>
      <c r="G9" s="8">
        <f>3*F9</f>
        <v>198.375</v>
      </c>
      <c r="I9" s="4" t="s">
        <v>7</v>
      </c>
      <c r="J9" s="11">
        <v>550</v>
      </c>
      <c r="K9" s="7">
        <f>2*3.14*50*J9*0.001</f>
        <v>172.70000000000002</v>
      </c>
      <c r="L9" s="8">
        <f>L5/K9</f>
        <v>0.66589461493920088</v>
      </c>
      <c r="M9" s="8">
        <f>L5*L9*0.87</f>
        <v>66.622756224667043</v>
      </c>
      <c r="N9" s="8">
        <f>3*M9</f>
        <v>199.86826867400111</v>
      </c>
      <c r="P9" s="4" t="s">
        <v>7</v>
      </c>
      <c r="Q9" s="11">
        <v>20</v>
      </c>
      <c r="R9" s="7">
        <f>1000000/(2*3.14*50*Q9)</f>
        <v>159.23566878980893</v>
      </c>
      <c r="S9" s="8">
        <f>S5/R9</f>
        <v>0.72219999999999995</v>
      </c>
      <c r="T9" s="8">
        <f>S5*S9*0.87</f>
        <v>72.256109999999993</v>
      </c>
      <c r="U9" s="8">
        <f>3*T9</f>
        <v>216.76832999999999</v>
      </c>
    </row>
    <row r="10" spans="2:21" x14ac:dyDescent="0.25">
      <c r="B10" s="4" t="s">
        <v>8</v>
      </c>
      <c r="C10" s="7">
        <f>C9/2</f>
        <v>100</v>
      </c>
      <c r="D10" s="7"/>
      <c r="E10" s="8">
        <f>E5/C10</f>
        <v>1.1499999999999999</v>
      </c>
      <c r="F10" s="8">
        <f>E10*E5</f>
        <v>132.25</v>
      </c>
      <c r="G10" s="8">
        <f t="shared" ref="G10:G13" si="0">3*F10</f>
        <v>396.75</v>
      </c>
      <c r="I10" s="4" t="s">
        <v>8</v>
      </c>
      <c r="J10" s="7">
        <f>J9/2</f>
        <v>275</v>
      </c>
      <c r="K10" s="7">
        <f t="shared" ref="K10:K13" si="1">2*3.14*50*J10*0.001</f>
        <v>86.350000000000009</v>
      </c>
      <c r="L10" s="8">
        <f>L5/K10</f>
        <v>1.3317892298784018</v>
      </c>
      <c r="M10" s="8">
        <f>L5*L10*0.87</f>
        <v>133.24551244933409</v>
      </c>
      <c r="N10" s="8">
        <f t="shared" ref="N10:N13" si="2">3*M10</f>
        <v>399.73653734800223</v>
      </c>
      <c r="P10" s="4" t="s">
        <v>8</v>
      </c>
      <c r="Q10" s="7">
        <f>2*Q9</f>
        <v>40</v>
      </c>
      <c r="R10" s="7">
        <f t="shared" ref="R10:R13" si="3">1000000/(2*3.14*50*Q10)</f>
        <v>79.617834394904463</v>
      </c>
      <c r="S10" s="8">
        <f>S5/R10</f>
        <v>1.4443999999999999</v>
      </c>
      <c r="T10" s="8">
        <f>S5*S10*0.87</f>
        <v>144.51221999999999</v>
      </c>
      <c r="U10" s="8">
        <f t="shared" ref="U10:U13" si="4">3*T10</f>
        <v>433.53665999999998</v>
      </c>
    </row>
    <row r="11" spans="2:21" x14ac:dyDescent="0.25">
      <c r="B11" s="4" t="s">
        <v>9</v>
      </c>
      <c r="C11" s="7">
        <f>C9/3</f>
        <v>66.666666666666671</v>
      </c>
      <c r="D11" s="7"/>
      <c r="E11" s="8">
        <f>E5/C11</f>
        <v>1.7249999999999999</v>
      </c>
      <c r="F11" s="8">
        <f>E11*E5</f>
        <v>198.37499999999997</v>
      </c>
      <c r="G11" s="8">
        <f t="shared" si="0"/>
        <v>595.12499999999989</v>
      </c>
      <c r="I11" s="4" t="s">
        <v>9</v>
      </c>
      <c r="J11" s="7">
        <f>J9/3</f>
        <v>183.33333333333334</v>
      </c>
      <c r="K11" s="7">
        <f t="shared" si="1"/>
        <v>57.56666666666667</v>
      </c>
      <c r="L11" s="8">
        <f>L5/K11</f>
        <v>1.9976838448176026</v>
      </c>
      <c r="M11" s="8">
        <f>L5*L11*0.87</f>
        <v>199.86826867400114</v>
      </c>
      <c r="N11" s="8">
        <f t="shared" si="2"/>
        <v>599.60480602200346</v>
      </c>
      <c r="P11" s="4" t="s">
        <v>9</v>
      </c>
      <c r="Q11" s="7">
        <f>3*Q9</f>
        <v>60</v>
      </c>
      <c r="R11" s="7">
        <f t="shared" si="3"/>
        <v>53.07855626326964</v>
      </c>
      <c r="S11" s="8">
        <f>S5/R11</f>
        <v>2.1665999999999999</v>
      </c>
      <c r="T11" s="8">
        <f>S5*S11*0.87</f>
        <v>216.76832999999999</v>
      </c>
      <c r="U11" s="8">
        <f t="shared" si="4"/>
        <v>650.30498999999998</v>
      </c>
    </row>
    <row r="12" spans="2:21" x14ac:dyDescent="0.25">
      <c r="B12" s="4" t="s">
        <v>10</v>
      </c>
      <c r="C12" s="7">
        <f>C9/4</f>
        <v>50</v>
      </c>
      <c r="D12" s="7"/>
      <c r="E12" s="8">
        <f>E5/C12</f>
        <v>2.2999999999999998</v>
      </c>
      <c r="F12" s="8">
        <f>E12*E5</f>
        <v>264.5</v>
      </c>
      <c r="G12" s="8">
        <f t="shared" si="0"/>
        <v>793.5</v>
      </c>
      <c r="I12" s="4" t="s">
        <v>10</v>
      </c>
      <c r="J12" s="7">
        <f>J9/4</f>
        <v>137.5</v>
      </c>
      <c r="K12" s="7">
        <f t="shared" si="1"/>
        <v>43.175000000000004</v>
      </c>
      <c r="L12" s="8">
        <f>L5/K12</f>
        <v>2.6635784597568035</v>
      </c>
      <c r="M12" s="8">
        <f>L5*L12*0.87</f>
        <v>266.49102489866817</v>
      </c>
      <c r="N12" s="8">
        <f t="shared" si="2"/>
        <v>799.47307469600446</v>
      </c>
      <c r="P12" s="4" t="s">
        <v>10</v>
      </c>
      <c r="Q12" s="7">
        <f>4*100</f>
        <v>400</v>
      </c>
      <c r="R12" s="7">
        <f t="shared" si="3"/>
        <v>7.9617834394904454</v>
      </c>
      <c r="S12" s="8">
        <f>S5/R12</f>
        <v>14.444000000000001</v>
      </c>
      <c r="T12" s="8">
        <f>S5*S12*0.87</f>
        <v>1445.1222000000002</v>
      </c>
      <c r="U12" s="8">
        <f t="shared" si="4"/>
        <v>4335.3666000000012</v>
      </c>
    </row>
    <row r="13" spans="2:21" x14ac:dyDescent="0.25">
      <c r="B13" s="4" t="s">
        <v>11</v>
      </c>
      <c r="C13" s="7">
        <f>C9/5</f>
        <v>40</v>
      </c>
      <c r="D13" s="7"/>
      <c r="E13" s="8">
        <f>E5/C13</f>
        <v>2.875</v>
      </c>
      <c r="F13" s="10">
        <f>E13*E5</f>
        <v>330.625</v>
      </c>
      <c r="G13" s="9">
        <f t="shared" si="0"/>
        <v>991.875</v>
      </c>
      <c r="I13" s="4" t="s">
        <v>11</v>
      </c>
      <c r="J13" s="7">
        <f>J9/5</f>
        <v>110</v>
      </c>
      <c r="K13" s="7">
        <f t="shared" si="1"/>
        <v>34.54</v>
      </c>
      <c r="L13" s="8">
        <f>L5/K13</f>
        <v>3.3294730746960046</v>
      </c>
      <c r="M13" s="10">
        <f>L5*L13*0.87</f>
        <v>333.11378112333529</v>
      </c>
      <c r="N13" s="9">
        <f t="shared" si="2"/>
        <v>999.34134337000592</v>
      </c>
      <c r="P13" s="4" t="s">
        <v>11</v>
      </c>
      <c r="Q13" s="7">
        <f>5*Q9</f>
        <v>100</v>
      </c>
      <c r="R13" s="7">
        <f t="shared" si="3"/>
        <v>31.847133757961782</v>
      </c>
      <c r="S13" s="8">
        <f>S5/R13</f>
        <v>3.6110000000000002</v>
      </c>
      <c r="T13" s="10">
        <f>S5*S13*0.87</f>
        <v>361.28055000000006</v>
      </c>
      <c r="U13" s="9">
        <f t="shared" si="4"/>
        <v>1083.8416500000003</v>
      </c>
    </row>
    <row r="14" spans="2:21" x14ac:dyDescent="0.25">
      <c r="I14" s="1"/>
      <c r="J14" s="3"/>
      <c r="K14" s="3"/>
      <c r="L14" s="2"/>
      <c r="M14" s="2"/>
      <c r="N14" s="2"/>
      <c r="P14" s="1"/>
      <c r="Q14" s="3"/>
      <c r="R14" s="3"/>
      <c r="S14" s="2"/>
      <c r="T14" s="2"/>
      <c r="U14" s="2"/>
    </row>
    <row r="15" spans="2:21" x14ac:dyDescent="0.25">
      <c r="J15" t="s">
        <v>19</v>
      </c>
      <c r="Q15" t="s">
        <v>19</v>
      </c>
    </row>
  </sheetData>
  <mergeCells count="6">
    <mergeCell ref="B4:G4"/>
    <mergeCell ref="B3:G3"/>
    <mergeCell ref="I4:N4"/>
    <mergeCell ref="I3:N3"/>
    <mergeCell ref="P3:U3"/>
    <mergeCell ref="P4:U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orelDraw.Graphic.16" shapeId="2049" r:id="rId3">
          <objectPr defaultSize="0" r:id="rId4">
            <anchor moveWithCells="1">
              <from>
                <xdr:col>1</xdr:col>
                <xdr:colOff>190500</xdr:colOff>
                <xdr:row>3</xdr:row>
                <xdr:rowOff>190500</xdr:rowOff>
              </from>
              <to>
                <xdr:col>5</xdr:col>
                <xdr:colOff>266700</xdr:colOff>
                <xdr:row>3</xdr:row>
                <xdr:rowOff>2886075</xdr:rowOff>
              </to>
            </anchor>
          </objectPr>
        </oleObject>
      </mc:Choice>
      <mc:Fallback>
        <oleObject progId="CorelDraw.Graphic.16" shapeId="2049" r:id="rId3"/>
      </mc:Fallback>
    </mc:AlternateContent>
    <mc:AlternateContent xmlns:mc="http://schemas.openxmlformats.org/markup-compatibility/2006">
      <mc:Choice Requires="x14">
        <oleObject progId="CorelDraw.Graphic.16" shapeId="2051" r:id="rId5">
          <objectPr defaultSize="0" autoPict="0" r:id="rId6">
            <anchor moveWithCells="1">
              <from>
                <xdr:col>8</xdr:col>
                <xdr:colOff>114300</xdr:colOff>
                <xdr:row>3</xdr:row>
                <xdr:rowOff>171450</xdr:rowOff>
              </from>
              <to>
                <xdr:col>12</xdr:col>
                <xdr:colOff>9525</xdr:colOff>
                <xdr:row>3</xdr:row>
                <xdr:rowOff>3171825</xdr:rowOff>
              </to>
            </anchor>
          </objectPr>
        </oleObject>
      </mc:Choice>
      <mc:Fallback>
        <oleObject progId="CorelDraw.Graphic.16" shapeId="2051" r:id="rId5"/>
      </mc:Fallback>
    </mc:AlternateContent>
    <mc:AlternateContent xmlns:mc="http://schemas.openxmlformats.org/markup-compatibility/2006">
      <mc:Choice Requires="x14">
        <oleObject progId="CorelDraw.Graphic.16" shapeId="2053" r:id="rId7">
          <objectPr defaultSize="0" autoPict="0" r:id="rId8">
            <anchor moveWithCells="1">
              <from>
                <xdr:col>15</xdr:col>
                <xdr:colOff>171450</xdr:colOff>
                <xdr:row>3</xdr:row>
                <xdr:rowOff>142875</xdr:rowOff>
              </from>
              <to>
                <xdr:col>19</xdr:col>
                <xdr:colOff>238125</xdr:colOff>
                <xdr:row>3</xdr:row>
                <xdr:rowOff>3162300</xdr:rowOff>
              </to>
            </anchor>
          </objectPr>
        </oleObject>
      </mc:Choice>
      <mc:Fallback>
        <oleObject progId="CorelDraw.Graphic.16" shapeId="205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N15"/>
  <sheetViews>
    <sheetView tabSelected="1" topLeftCell="A4" zoomScale="130" zoomScaleNormal="130" workbookViewId="0">
      <selection activeCell="P12" sqref="P12"/>
    </sheetView>
  </sheetViews>
  <sheetFormatPr defaultRowHeight="15" x14ac:dyDescent="0.25"/>
  <cols>
    <col min="2" max="2" width="15.42578125" customWidth="1"/>
    <col min="3" max="3" width="7.85546875" customWidth="1"/>
    <col min="5" max="5" width="7.42578125" customWidth="1"/>
    <col min="6" max="6" width="7.140625" customWidth="1"/>
    <col min="7" max="7" width="19.140625" customWidth="1"/>
    <col min="9" max="9" width="15.140625" customWidth="1"/>
    <col min="10" max="10" width="6.7109375" customWidth="1"/>
    <col min="11" max="11" width="5.7109375" customWidth="1"/>
    <col min="12" max="12" width="7.42578125" customWidth="1"/>
    <col min="13" max="13" width="7.5703125" customWidth="1"/>
    <col min="14" max="14" width="18.140625" customWidth="1"/>
  </cols>
  <sheetData>
    <row r="3" spans="2:14" x14ac:dyDescent="0.25">
      <c r="B3" s="15" t="s">
        <v>20</v>
      </c>
      <c r="C3" s="15"/>
      <c r="D3" s="15"/>
      <c r="E3" s="15"/>
      <c r="F3" s="15"/>
      <c r="G3" s="15"/>
      <c r="I3" s="16" t="s">
        <v>21</v>
      </c>
      <c r="J3" s="17"/>
      <c r="K3" s="17"/>
      <c r="L3" s="17"/>
      <c r="M3" s="17"/>
      <c r="N3" s="18"/>
    </row>
    <row r="4" spans="2:14" ht="227.25" customHeight="1" x14ac:dyDescent="0.25">
      <c r="B4" s="15"/>
      <c r="C4" s="15"/>
      <c r="D4" s="15"/>
      <c r="E4" s="15"/>
      <c r="F4" s="15"/>
      <c r="G4" s="15"/>
      <c r="I4" s="16"/>
      <c r="J4" s="17"/>
      <c r="K4" s="17"/>
      <c r="L4" s="17"/>
      <c r="M4" s="17"/>
      <c r="N4" s="18"/>
    </row>
    <row r="5" spans="2:14" x14ac:dyDescent="0.25">
      <c r="B5" s="4" t="s">
        <v>0</v>
      </c>
      <c r="C5" s="4"/>
      <c r="D5" s="4"/>
      <c r="E5" s="12">
        <v>80</v>
      </c>
      <c r="F5" s="5" t="s">
        <v>3</v>
      </c>
      <c r="G5" s="5" t="s">
        <v>4</v>
      </c>
      <c r="I5" s="4" t="s">
        <v>0</v>
      </c>
      <c r="J5" s="4"/>
      <c r="K5" s="4"/>
      <c r="L5" s="13">
        <v>50</v>
      </c>
      <c r="M5" s="5" t="s">
        <v>3</v>
      </c>
      <c r="N5" s="5" t="s">
        <v>4</v>
      </c>
    </row>
    <row r="6" spans="2:14" x14ac:dyDescent="0.25">
      <c r="B6" s="4" t="s">
        <v>1</v>
      </c>
      <c r="C6" s="4"/>
      <c r="D6" s="4"/>
      <c r="E6" s="5">
        <v>50</v>
      </c>
      <c r="F6" s="5" t="s">
        <v>2</v>
      </c>
      <c r="G6" s="5"/>
      <c r="I6" s="4" t="s">
        <v>5</v>
      </c>
      <c r="J6" s="4"/>
      <c r="K6" s="4"/>
      <c r="L6" s="19">
        <v>95</v>
      </c>
      <c r="M6" s="5" t="s">
        <v>6</v>
      </c>
      <c r="N6" s="5"/>
    </row>
    <row r="7" spans="2:14" x14ac:dyDescent="0.25">
      <c r="B7" s="4"/>
      <c r="C7" s="4"/>
      <c r="D7" s="4"/>
      <c r="E7" s="5"/>
      <c r="F7" s="5"/>
      <c r="G7" s="5"/>
      <c r="I7" s="5"/>
      <c r="J7" s="5"/>
      <c r="K7" s="5"/>
      <c r="L7" s="5"/>
      <c r="M7" s="5"/>
      <c r="N7" s="5"/>
    </row>
    <row r="8" spans="2:14" x14ac:dyDescent="0.25">
      <c r="B8" s="5"/>
      <c r="C8" s="5" t="s">
        <v>15</v>
      </c>
      <c r="D8" s="5"/>
      <c r="E8" s="6" t="s">
        <v>13</v>
      </c>
      <c r="F8" s="6" t="s">
        <v>12</v>
      </c>
      <c r="G8" s="5" t="s">
        <v>14</v>
      </c>
      <c r="I8" s="5"/>
      <c r="J8" s="5" t="s">
        <v>17</v>
      </c>
      <c r="K8" s="5" t="s">
        <v>16</v>
      </c>
      <c r="L8" s="6" t="s">
        <v>13</v>
      </c>
      <c r="M8" s="6" t="s">
        <v>12</v>
      </c>
      <c r="N8" s="5" t="s">
        <v>18</v>
      </c>
    </row>
    <row r="9" spans="2:14" x14ac:dyDescent="0.25">
      <c r="B9" s="4" t="s">
        <v>7</v>
      </c>
      <c r="C9" s="11">
        <f>E6</f>
        <v>50</v>
      </c>
      <c r="D9" s="7"/>
      <c r="E9" s="8">
        <f>E5/C9</f>
        <v>1.6</v>
      </c>
      <c r="F9" s="8">
        <f>E9*E5</f>
        <v>128</v>
      </c>
      <c r="G9" s="8">
        <f>3*F9</f>
        <v>384</v>
      </c>
      <c r="I9" s="4" t="s">
        <v>7</v>
      </c>
      <c r="J9" s="14">
        <v>95</v>
      </c>
      <c r="K9" s="7">
        <f>2*3.14*50*J9*0.001</f>
        <v>29.830000000000002</v>
      </c>
      <c r="L9" s="8">
        <f>L5/K9</f>
        <v>1.6761649346295675</v>
      </c>
      <c r="M9" s="8">
        <f>L5*L9*0.87</f>
        <v>72.91317465638619</v>
      </c>
      <c r="N9" s="8">
        <f>3*M9</f>
        <v>218.73952396915857</v>
      </c>
    </row>
    <row r="10" spans="2:14" x14ac:dyDescent="0.25">
      <c r="B10" s="4" t="s">
        <v>8</v>
      </c>
      <c r="C10" s="7">
        <f>C9/2</f>
        <v>25</v>
      </c>
      <c r="D10" s="7"/>
      <c r="E10" s="8">
        <f>E5/C10</f>
        <v>3.2</v>
      </c>
      <c r="F10" s="8">
        <f>E10*E5</f>
        <v>256</v>
      </c>
      <c r="G10" s="8">
        <f t="shared" ref="G10:G13" si="0">3*F10</f>
        <v>768</v>
      </c>
      <c r="I10" s="4" t="s">
        <v>8</v>
      </c>
      <c r="J10" s="7">
        <f>J9/2</f>
        <v>47.5</v>
      </c>
      <c r="K10" s="7">
        <f t="shared" ref="K10:K13" si="1">2*3.14*50*J10*0.001</f>
        <v>14.915000000000001</v>
      </c>
      <c r="L10" s="8">
        <f>L5/K10</f>
        <v>3.352329869259135</v>
      </c>
      <c r="M10" s="8">
        <f>L5*L10*0.87</f>
        <v>145.82634931277238</v>
      </c>
      <c r="N10" s="8">
        <f t="shared" ref="N10:N13" si="2">3*M10</f>
        <v>437.47904793831714</v>
      </c>
    </row>
    <row r="11" spans="2:14" x14ac:dyDescent="0.25">
      <c r="B11" s="4" t="s">
        <v>9</v>
      </c>
      <c r="C11" s="7">
        <f>C9/3</f>
        <v>16.666666666666668</v>
      </c>
      <c r="D11" s="7"/>
      <c r="E11" s="8">
        <f>E5/C11</f>
        <v>4.8</v>
      </c>
      <c r="F11" s="8">
        <f>E11*E5</f>
        <v>384</v>
      </c>
      <c r="G11" s="8">
        <f t="shared" si="0"/>
        <v>1152</v>
      </c>
      <c r="I11" s="4" t="s">
        <v>9</v>
      </c>
      <c r="J11" s="7">
        <f>J9/3</f>
        <v>31.666666666666668</v>
      </c>
      <c r="K11" s="7">
        <f t="shared" si="1"/>
        <v>9.9433333333333334</v>
      </c>
      <c r="L11" s="8">
        <f>L5/K11</f>
        <v>5.0284948038887025</v>
      </c>
      <c r="M11" s="8">
        <f>L5*L11*0.87</f>
        <v>218.73952396915854</v>
      </c>
      <c r="N11" s="8">
        <f t="shared" si="2"/>
        <v>656.21857190747562</v>
      </c>
    </row>
    <row r="12" spans="2:14" x14ac:dyDescent="0.25">
      <c r="B12" s="4" t="s">
        <v>10</v>
      </c>
      <c r="C12" s="7">
        <f>C9/4</f>
        <v>12.5</v>
      </c>
      <c r="D12" s="7"/>
      <c r="E12" s="8">
        <f>E5/C12</f>
        <v>6.4</v>
      </c>
      <c r="F12" s="8">
        <f>E12*E5</f>
        <v>512</v>
      </c>
      <c r="G12" s="8">
        <f t="shared" si="0"/>
        <v>1536</v>
      </c>
      <c r="I12" s="4" t="s">
        <v>10</v>
      </c>
      <c r="J12" s="7">
        <f>J9/4</f>
        <v>23.75</v>
      </c>
      <c r="K12" s="7">
        <f t="shared" si="1"/>
        <v>7.4575000000000005</v>
      </c>
      <c r="L12" s="8">
        <f>L5/K12</f>
        <v>6.70465973851827</v>
      </c>
      <c r="M12" s="8">
        <f>L5*L12*0.87</f>
        <v>291.65269862554476</v>
      </c>
      <c r="N12" s="8">
        <f t="shared" si="2"/>
        <v>874.95809587663427</v>
      </c>
    </row>
    <row r="13" spans="2:14" x14ac:dyDescent="0.25">
      <c r="B13" s="4" t="s">
        <v>11</v>
      </c>
      <c r="C13" s="7">
        <f>C9/5</f>
        <v>10</v>
      </c>
      <c r="D13" s="7"/>
      <c r="E13" s="8">
        <f>E5/C13</f>
        <v>8</v>
      </c>
      <c r="F13" s="10">
        <f>E13*E5</f>
        <v>640</v>
      </c>
      <c r="G13" s="9">
        <f t="shared" si="0"/>
        <v>1920</v>
      </c>
      <c r="I13" s="4" t="s">
        <v>11</v>
      </c>
      <c r="J13" s="7">
        <f>J9/5</f>
        <v>19</v>
      </c>
      <c r="K13" s="7">
        <f>2*3.14*50*J13*0.001</f>
        <v>5.9660000000000002</v>
      </c>
      <c r="L13" s="8">
        <f>L5/K13</f>
        <v>8.3808246731478366</v>
      </c>
      <c r="M13" s="10">
        <f>L5*L13*0.87</f>
        <v>364.56587328193092</v>
      </c>
      <c r="N13" s="9">
        <f t="shared" si="2"/>
        <v>1093.6976198457928</v>
      </c>
    </row>
    <row r="14" spans="2:14" x14ac:dyDescent="0.25">
      <c r="I14" s="1"/>
      <c r="J14" s="3"/>
      <c r="K14" s="3"/>
      <c r="L14" s="2"/>
      <c r="M14" s="2"/>
      <c r="N14" s="2"/>
    </row>
    <row r="15" spans="2:14" x14ac:dyDescent="0.25">
      <c r="J15" t="s">
        <v>19</v>
      </c>
    </row>
  </sheetData>
  <mergeCells count="4">
    <mergeCell ref="B3:G3"/>
    <mergeCell ref="I3:N3"/>
    <mergeCell ref="B4:G4"/>
    <mergeCell ref="I4:N4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CorelDraw.Graphic.16" shapeId="3075" r:id="rId4">
          <objectPr defaultSize="0" autoPict="0" r:id="rId5">
            <anchor moveWithCells="1">
              <from>
                <xdr:col>1</xdr:col>
                <xdr:colOff>228600</xdr:colOff>
                <xdr:row>3</xdr:row>
                <xdr:rowOff>104775</xdr:rowOff>
              </from>
              <to>
                <xdr:col>4</xdr:col>
                <xdr:colOff>200025</xdr:colOff>
                <xdr:row>3</xdr:row>
                <xdr:rowOff>2752725</xdr:rowOff>
              </to>
            </anchor>
          </objectPr>
        </oleObject>
      </mc:Choice>
      <mc:Fallback>
        <oleObject progId="CorelDraw.Graphic.16" shapeId="3075" r:id="rId4"/>
      </mc:Fallback>
    </mc:AlternateContent>
    <mc:AlternateContent xmlns:mc="http://schemas.openxmlformats.org/markup-compatibility/2006">
      <mc:Choice Requires="x14">
        <oleObject progId="CorelDraw.Graphic.16" shapeId="3079" r:id="rId6">
          <objectPr defaultSize="0" autoPict="0" r:id="rId7">
            <anchor moveWithCells="1">
              <from>
                <xdr:col>8</xdr:col>
                <xdr:colOff>171450</xdr:colOff>
                <xdr:row>3</xdr:row>
                <xdr:rowOff>95250</xdr:rowOff>
              </from>
              <to>
                <xdr:col>13</xdr:col>
                <xdr:colOff>0</xdr:colOff>
                <xdr:row>3</xdr:row>
                <xdr:rowOff>2809875</xdr:rowOff>
              </to>
            </anchor>
          </objectPr>
        </oleObject>
      </mc:Choice>
      <mc:Fallback>
        <oleObject progId="CorelDraw.Graphic.16" shapeId="3079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TALEP1</vt:lpstr>
      <vt:lpstr>TALEP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mesutto</cp:lastModifiedBy>
  <dcterms:created xsi:type="dcterms:W3CDTF">2017-09-29T20:51:49Z</dcterms:created>
  <dcterms:modified xsi:type="dcterms:W3CDTF">2017-10-25T12:44:56Z</dcterms:modified>
</cp:coreProperties>
</file>