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Meus Documentos\Cursos\DIO\Bootcamp Santander - Excel com Inteligência Artificial\"/>
    </mc:Choice>
  </mc:AlternateContent>
  <xr:revisionPtr revIDLastSave="0" documentId="13_ncr:1_{DCAE5CCA-1E95-4203-92E5-7FCF2FC39100}" xr6:coauthVersionLast="47" xr6:coauthVersionMax="47" xr10:uidLastSave="{00000000-0000-0000-0000-000000000000}"/>
  <bookViews>
    <workbookView xWindow="-108" yWindow="-108" windowWidth="23256" windowHeight="12456" tabRatio="345" xr2:uid="{D63472A4-8300-4934-9C87-0EC792DCF89D}"/>
  </bookViews>
  <sheets>
    <sheet name="APP" sheetId="1" r:id="rId1"/>
    <sheet name="Tabela Auxiliar" sheetId="2" r:id="rId2"/>
  </sheets>
  <definedNames>
    <definedName name="aporte">APP!$D$13</definedName>
    <definedName name="patrimonio">APP!$D$16</definedName>
    <definedName name="qtd_anos">APP!$D$14</definedName>
    <definedName name="rendimento_carteira">APP!$D$9</definedName>
    <definedName name="rotulo">OFFSET('Tabela Auxiliar'!$N$6, 0, 0, COUNT('Tabela Auxiliar'!$N$6:$N$35))</definedName>
    <definedName name="salario">APP!$D$8</definedName>
    <definedName name="sugestao_investimento">APP!$D$10</definedName>
    <definedName name="taxa_mensal">APP!$D$15</definedName>
    <definedName name="valores">OFFSET('Tabela Auxiliar'!$P$6, 0, 0, COUNT('Tabela Auxiliar'!$P$6:$P$35))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N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N7" i="2"/>
  <c r="N8" i="2" s="1"/>
  <c r="N9" i="2" s="1"/>
  <c r="N10" i="2" s="1"/>
  <c r="N11" i="2" s="1"/>
  <c r="N12" i="2" s="1"/>
  <c r="N13" i="2" s="1"/>
  <c r="N14" i="2" s="1"/>
  <c r="P4" i="2"/>
  <c r="O6" i="2"/>
  <c r="G3" i="2"/>
  <c r="C24" i="1"/>
  <c r="D24" i="1" s="1"/>
  <c r="D10" i="1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A2" i="2"/>
  <c r="C40" i="1"/>
  <c r="D16" i="1"/>
  <c r="D17" i="1" s="1"/>
  <c r="C23" i="1"/>
  <c r="D23" i="1" s="1"/>
  <c r="C22" i="1"/>
  <c r="D22" i="1" s="1"/>
  <c r="C21" i="1"/>
  <c r="D21" i="1" s="1"/>
  <c r="C20" i="1"/>
  <c r="D20" i="1" s="1"/>
  <c r="K2" i="2" l="1"/>
  <c r="L2" i="2" s="1"/>
  <c r="J2" i="2"/>
  <c r="O7" i="2"/>
  <c r="O8" i="2"/>
  <c r="C48" i="1"/>
  <c r="D48" i="1" s="1"/>
  <c r="G4" i="2"/>
  <c r="C47" i="1"/>
  <c r="D47" i="1" s="1"/>
  <c r="K3" i="2"/>
  <c r="L3" i="2" s="1"/>
  <c r="C45" i="1"/>
  <c r="D45" i="1" s="1"/>
  <c r="C44" i="1"/>
  <c r="D44" i="1" s="1"/>
  <c r="C43" i="1"/>
  <c r="C46" i="1"/>
  <c r="D46" i="1" s="1"/>
  <c r="D43" i="1" l="1"/>
  <c r="D49" i="1" s="1"/>
  <c r="C49" i="1"/>
  <c r="I3" i="2"/>
  <c r="J3" i="2" s="1"/>
  <c r="O9" i="2"/>
  <c r="I4" i="2"/>
  <c r="J4" i="2" s="1"/>
  <c r="G5" i="2"/>
  <c r="K4" i="2"/>
  <c r="O10" i="2" l="1"/>
  <c r="L4" i="2"/>
  <c r="I5" i="2"/>
  <c r="J5" i="2" s="1"/>
  <c r="K5" i="2"/>
  <c r="G6" i="2"/>
  <c r="K6" i="2" l="1"/>
  <c r="G7" i="2"/>
  <c r="L5" i="2"/>
  <c r="I6" i="2"/>
  <c r="J6" i="2" s="1"/>
  <c r="O11" i="2" l="1"/>
  <c r="L6" i="2"/>
  <c r="I7" i="2"/>
  <c r="J7" i="2" s="1"/>
  <c r="K7" i="2"/>
  <c r="G8" i="2"/>
  <c r="O12" i="2" l="1"/>
  <c r="K8" i="2"/>
  <c r="G9" i="2"/>
  <c r="L7" i="2"/>
  <c r="I8" i="2"/>
  <c r="J8" i="2" s="1"/>
  <c r="O13" i="2" l="1"/>
  <c r="K9" i="2"/>
  <c r="G10" i="2"/>
  <c r="L8" i="2"/>
  <c r="I9" i="2"/>
  <c r="J9" i="2" s="1"/>
  <c r="O14" i="2" l="1"/>
  <c r="N15" i="2"/>
  <c r="K10" i="2"/>
  <c r="G11" i="2"/>
  <c r="L9" i="2"/>
  <c r="I10" i="2"/>
  <c r="J10" i="2" s="1"/>
  <c r="N16" i="2" l="1"/>
  <c r="O15" i="2"/>
  <c r="I11" i="2"/>
  <c r="J11" i="2" s="1"/>
  <c r="L10" i="2"/>
  <c r="K11" i="2"/>
  <c r="G12" i="2"/>
  <c r="N17" i="2" l="1"/>
  <c r="O16" i="2"/>
  <c r="K12" i="2"/>
  <c r="G13" i="2"/>
  <c r="L11" i="2"/>
  <c r="I12" i="2"/>
  <c r="J12" i="2" s="1"/>
  <c r="N18" i="2" l="1"/>
  <c r="O17" i="2"/>
  <c r="I13" i="2"/>
  <c r="J13" i="2" s="1"/>
  <c r="L12" i="2"/>
  <c r="K13" i="2"/>
  <c r="G14" i="2"/>
  <c r="O18" i="2" l="1"/>
  <c r="N19" i="2"/>
  <c r="L13" i="2"/>
  <c r="I14" i="2"/>
  <c r="J14" i="2" s="1"/>
  <c r="K14" i="2"/>
  <c r="G15" i="2"/>
  <c r="O19" i="2" l="1"/>
  <c r="N20" i="2"/>
  <c r="K15" i="2"/>
  <c r="G16" i="2"/>
  <c r="I15" i="2"/>
  <c r="J15" i="2" s="1"/>
  <c r="L14" i="2"/>
  <c r="O20" i="2" l="1"/>
  <c r="N21" i="2"/>
  <c r="K16" i="2"/>
  <c r="G17" i="2"/>
  <c r="L15" i="2"/>
  <c r="I16" i="2"/>
  <c r="J16" i="2" s="1"/>
  <c r="O21" i="2" l="1"/>
  <c r="N22" i="2"/>
  <c r="K17" i="2"/>
  <c r="G18" i="2"/>
  <c r="I17" i="2"/>
  <c r="J17" i="2" s="1"/>
  <c r="L16" i="2"/>
  <c r="O22" i="2" l="1"/>
  <c r="N23" i="2"/>
  <c r="K18" i="2"/>
  <c r="G19" i="2"/>
  <c r="L17" i="2"/>
  <c r="I18" i="2"/>
  <c r="J18" i="2" s="1"/>
  <c r="O23" i="2" l="1"/>
  <c r="N24" i="2"/>
  <c r="K19" i="2"/>
  <c r="G20" i="2"/>
  <c r="I19" i="2"/>
  <c r="J19" i="2" s="1"/>
  <c r="L18" i="2"/>
  <c r="O24" i="2" l="1"/>
  <c r="N25" i="2"/>
  <c r="K20" i="2"/>
  <c r="G21" i="2"/>
  <c r="L19" i="2"/>
  <c r="I20" i="2"/>
  <c r="J20" i="2" s="1"/>
  <c r="O25" i="2" l="1"/>
  <c r="N26" i="2"/>
  <c r="K21" i="2"/>
  <c r="G22" i="2"/>
  <c r="I21" i="2"/>
  <c r="J21" i="2" s="1"/>
  <c r="L20" i="2"/>
  <c r="O26" i="2" l="1"/>
  <c r="N27" i="2"/>
  <c r="K22" i="2"/>
  <c r="G23" i="2"/>
  <c r="L21" i="2"/>
  <c r="I22" i="2"/>
  <c r="J22" i="2" s="1"/>
  <c r="O27" i="2" l="1"/>
  <c r="N28" i="2"/>
  <c r="K23" i="2"/>
  <c r="G24" i="2"/>
  <c r="I23" i="2"/>
  <c r="J23" i="2" s="1"/>
  <c r="L22" i="2"/>
  <c r="O28" i="2" l="1"/>
  <c r="N29" i="2"/>
  <c r="K24" i="2"/>
  <c r="G25" i="2"/>
  <c r="L23" i="2"/>
  <c r="I24" i="2"/>
  <c r="J24" i="2" s="1"/>
  <c r="O29" i="2" l="1"/>
  <c r="N30" i="2"/>
  <c r="K25" i="2"/>
  <c r="G26" i="2"/>
  <c r="I25" i="2"/>
  <c r="J25" i="2" s="1"/>
  <c r="L24" i="2"/>
  <c r="O30" i="2" l="1"/>
  <c r="N31" i="2"/>
  <c r="K26" i="2"/>
  <c r="G27" i="2"/>
  <c r="L25" i="2"/>
  <c r="I26" i="2"/>
  <c r="J26" i="2" s="1"/>
  <c r="O31" i="2" l="1"/>
  <c r="N32" i="2"/>
  <c r="K27" i="2"/>
  <c r="G28" i="2"/>
  <c r="I27" i="2"/>
  <c r="J27" i="2" s="1"/>
  <c r="L26" i="2"/>
  <c r="O32" i="2" l="1"/>
  <c r="N33" i="2"/>
  <c r="K28" i="2"/>
  <c r="G29" i="2"/>
  <c r="L27" i="2"/>
  <c r="I28" i="2"/>
  <c r="J28" i="2" s="1"/>
  <c r="O33" i="2" l="1"/>
  <c r="N34" i="2"/>
  <c r="K29" i="2"/>
  <c r="G30" i="2"/>
  <c r="I29" i="2"/>
  <c r="J29" i="2" s="1"/>
  <c r="L28" i="2"/>
  <c r="O34" i="2" l="1"/>
  <c r="N35" i="2"/>
  <c r="K30" i="2"/>
  <c r="G31" i="2"/>
  <c r="L29" i="2"/>
  <c r="I30" i="2"/>
  <c r="J30" i="2" s="1"/>
  <c r="R6" i="2" l="1" a="1"/>
  <c r="R6" i="2" s="1"/>
  <c r="O35" i="2"/>
  <c r="K31" i="2"/>
  <c r="G32" i="2"/>
  <c r="I31" i="2"/>
  <c r="J31" i="2" s="1"/>
  <c r="L30" i="2"/>
  <c r="K32" i="2" l="1"/>
  <c r="G33" i="2"/>
  <c r="L31" i="2"/>
  <c r="I32" i="2"/>
  <c r="J32" i="2" s="1"/>
  <c r="K33" i="2" l="1"/>
  <c r="G34" i="2"/>
  <c r="I33" i="2"/>
  <c r="J33" i="2" s="1"/>
  <c r="L32" i="2"/>
  <c r="K34" i="2" l="1"/>
  <c r="G35" i="2"/>
  <c r="L33" i="2"/>
  <c r="I34" i="2"/>
  <c r="J34" i="2" s="1"/>
  <c r="K35" i="2" l="1"/>
  <c r="G36" i="2"/>
  <c r="I35" i="2"/>
  <c r="J35" i="2" s="1"/>
  <c r="L34" i="2"/>
  <c r="K36" i="2" l="1"/>
  <c r="G37" i="2"/>
  <c r="L35" i="2"/>
  <c r="I36" i="2"/>
  <c r="J36" i="2" s="1"/>
  <c r="K37" i="2" l="1"/>
  <c r="G38" i="2"/>
  <c r="I37" i="2"/>
  <c r="J37" i="2" s="1"/>
  <c r="L36" i="2"/>
  <c r="K38" i="2" l="1"/>
  <c r="G39" i="2"/>
  <c r="L37" i="2"/>
  <c r="I38" i="2"/>
  <c r="J38" i="2" s="1"/>
  <c r="K39" i="2" l="1"/>
  <c r="G40" i="2"/>
  <c r="I39" i="2"/>
  <c r="J39" i="2" s="1"/>
  <c r="L38" i="2"/>
  <c r="K40" i="2" l="1"/>
  <c r="G41" i="2"/>
  <c r="L39" i="2"/>
  <c r="I40" i="2"/>
  <c r="J40" i="2" s="1"/>
  <c r="K41" i="2" l="1"/>
  <c r="G42" i="2"/>
  <c r="I41" i="2"/>
  <c r="J41" i="2" s="1"/>
  <c r="L40" i="2"/>
  <c r="K42" i="2" l="1"/>
  <c r="G43" i="2"/>
  <c r="L41" i="2"/>
  <c r="I42" i="2"/>
  <c r="J42" i="2" s="1"/>
  <c r="K43" i="2" l="1"/>
  <c r="G44" i="2"/>
  <c r="I43" i="2"/>
  <c r="J43" i="2" s="1"/>
  <c r="L42" i="2"/>
  <c r="K44" i="2" l="1"/>
  <c r="G45" i="2"/>
  <c r="L43" i="2"/>
  <c r="I44" i="2"/>
  <c r="J44" i="2" s="1"/>
  <c r="K45" i="2" l="1"/>
  <c r="G46" i="2"/>
  <c r="I45" i="2"/>
  <c r="J45" i="2" s="1"/>
  <c r="L44" i="2"/>
  <c r="K46" i="2" l="1"/>
  <c r="G47" i="2"/>
  <c r="L45" i="2"/>
  <c r="I46" i="2"/>
  <c r="J46" i="2" s="1"/>
  <c r="K47" i="2" l="1"/>
  <c r="G48" i="2"/>
  <c r="I47" i="2"/>
  <c r="J47" i="2" s="1"/>
  <c r="L46" i="2"/>
  <c r="K48" i="2" l="1"/>
  <c r="G49" i="2"/>
  <c r="L47" i="2"/>
  <c r="I48" i="2"/>
  <c r="J48" i="2" s="1"/>
  <c r="K49" i="2" l="1"/>
  <c r="G50" i="2"/>
  <c r="I49" i="2"/>
  <c r="J49" i="2" s="1"/>
  <c r="L48" i="2"/>
  <c r="K50" i="2" l="1"/>
  <c r="G51" i="2"/>
  <c r="L49" i="2"/>
  <c r="I50" i="2"/>
  <c r="J50" i="2" s="1"/>
  <c r="K51" i="2" l="1"/>
  <c r="G52" i="2"/>
  <c r="I51" i="2"/>
  <c r="J51" i="2" s="1"/>
  <c r="L50" i="2"/>
  <c r="K52" i="2" l="1"/>
  <c r="G53" i="2"/>
  <c r="L51" i="2"/>
  <c r="I52" i="2"/>
  <c r="J52" i="2" s="1"/>
  <c r="K53" i="2" l="1"/>
  <c r="G54" i="2"/>
  <c r="I53" i="2"/>
  <c r="J53" i="2" s="1"/>
  <c r="L52" i="2"/>
  <c r="K54" i="2" l="1"/>
  <c r="G55" i="2"/>
  <c r="L53" i="2"/>
  <c r="I54" i="2"/>
  <c r="J54" i="2" s="1"/>
  <c r="K55" i="2" l="1"/>
  <c r="G56" i="2"/>
  <c r="I55" i="2"/>
  <c r="J55" i="2" s="1"/>
  <c r="L54" i="2"/>
  <c r="K56" i="2" l="1"/>
  <c r="G57" i="2"/>
  <c r="L55" i="2"/>
  <c r="I56" i="2"/>
  <c r="J56" i="2" s="1"/>
  <c r="K57" i="2" l="1"/>
  <c r="G58" i="2"/>
  <c r="I57" i="2"/>
  <c r="J57" i="2" s="1"/>
  <c r="L56" i="2"/>
  <c r="K58" i="2" l="1"/>
  <c r="G59" i="2"/>
  <c r="L57" i="2"/>
  <c r="I58" i="2"/>
  <c r="J58" i="2" s="1"/>
  <c r="K59" i="2" l="1"/>
  <c r="G60" i="2"/>
  <c r="I59" i="2"/>
  <c r="J59" i="2" s="1"/>
  <c r="L58" i="2"/>
  <c r="K60" i="2" l="1"/>
  <c r="G61" i="2"/>
  <c r="L59" i="2"/>
  <c r="I60" i="2"/>
  <c r="J60" i="2" s="1"/>
  <c r="K61" i="2" l="1"/>
  <c r="G62" i="2"/>
  <c r="I61" i="2"/>
  <c r="J61" i="2" s="1"/>
  <c r="L60" i="2"/>
  <c r="K62" i="2" l="1"/>
  <c r="G63" i="2"/>
  <c r="L61" i="2"/>
  <c r="I62" i="2"/>
  <c r="J62" i="2" s="1"/>
  <c r="K63" i="2" l="1"/>
  <c r="G64" i="2"/>
  <c r="I63" i="2"/>
  <c r="J63" i="2" s="1"/>
  <c r="L62" i="2"/>
  <c r="K64" i="2" l="1"/>
  <c r="G65" i="2"/>
  <c r="L63" i="2"/>
  <c r="I64" i="2"/>
  <c r="J64" i="2" s="1"/>
  <c r="K65" i="2" l="1"/>
  <c r="G66" i="2"/>
  <c r="I65" i="2"/>
  <c r="J65" i="2" s="1"/>
  <c r="L64" i="2"/>
  <c r="K66" i="2" l="1"/>
  <c r="G67" i="2"/>
  <c r="L65" i="2"/>
  <c r="I66" i="2"/>
  <c r="J66" i="2" s="1"/>
  <c r="K67" i="2" l="1"/>
  <c r="G68" i="2"/>
  <c r="I67" i="2"/>
  <c r="J67" i="2" s="1"/>
  <c r="L66" i="2"/>
  <c r="K68" i="2" l="1"/>
  <c r="G69" i="2"/>
  <c r="L67" i="2"/>
  <c r="I68" i="2"/>
  <c r="J68" i="2" s="1"/>
  <c r="K69" i="2" l="1"/>
  <c r="G70" i="2"/>
  <c r="I69" i="2"/>
  <c r="J69" i="2" s="1"/>
  <c r="L68" i="2"/>
  <c r="K70" i="2" l="1"/>
  <c r="G71" i="2"/>
  <c r="L69" i="2"/>
  <c r="I70" i="2"/>
  <c r="J70" i="2" s="1"/>
  <c r="K71" i="2" l="1"/>
  <c r="G72" i="2"/>
  <c r="I71" i="2"/>
  <c r="J71" i="2" s="1"/>
  <c r="L70" i="2"/>
  <c r="K72" i="2" l="1"/>
  <c r="G73" i="2"/>
  <c r="L71" i="2"/>
  <c r="I72" i="2"/>
  <c r="J72" i="2" s="1"/>
  <c r="K73" i="2" l="1"/>
  <c r="G74" i="2"/>
  <c r="I73" i="2"/>
  <c r="J73" i="2" s="1"/>
  <c r="L72" i="2"/>
  <c r="K74" i="2" l="1"/>
  <c r="G75" i="2"/>
  <c r="L73" i="2"/>
  <c r="I74" i="2"/>
  <c r="J74" i="2" s="1"/>
  <c r="K75" i="2" l="1"/>
  <c r="G76" i="2"/>
  <c r="I75" i="2"/>
  <c r="J75" i="2" s="1"/>
  <c r="L74" i="2"/>
  <c r="K76" i="2" l="1"/>
  <c r="G77" i="2"/>
  <c r="L75" i="2"/>
  <c r="I76" i="2"/>
  <c r="J76" i="2" s="1"/>
  <c r="K77" i="2" l="1"/>
  <c r="G78" i="2"/>
  <c r="I77" i="2"/>
  <c r="J77" i="2" s="1"/>
  <c r="L76" i="2"/>
  <c r="K78" i="2" l="1"/>
  <c r="G79" i="2"/>
  <c r="L77" i="2"/>
  <c r="I78" i="2"/>
  <c r="J78" i="2" s="1"/>
  <c r="K79" i="2" l="1"/>
  <c r="G80" i="2"/>
  <c r="I79" i="2"/>
  <c r="J79" i="2" s="1"/>
  <c r="L78" i="2"/>
  <c r="K80" i="2" l="1"/>
  <c r="G81" i="2"/>
  <c r="L79" i="2"/>
  <c r="I80" i="2"/>
  <c r="J80" i="2" s="1"/>
  <c r="K81" i="2" l="1"/>
  <c r="G82" i="2"/>
  <c r="I81" i="2"/>
  <c r="J81" i="2" s="1"/>
  <c r="L80" i="2"/>
  <c r="K82" i="2" l="1"/>
  <c r="G83" i="2"/>
  <c r="L81" i="2"/>
  <c r="I82" i="2"/>
  <c r="J82" i="2" s="1"/>
  <c r="I83" i="2" l="1"/>
  <c r="J83" i="2" s="1"/>
  <c r="L82" i="2"/>
  <c r="K83" i="2"/>
  <c r="G84" i="2"/>
  <c r="K84" i="2" l="1"/>
  <c r="G85" i="2"/>
  <c r="L83" i="2"/>
  <c r="I84" i="2"/>
  <c r="J84" i="2" s="1"/>
  <c r="K85" i="2" l="1"/>
  <c r="G86" i="2"/>
  <c r="I85" i="2"/>
  <c r="J85" i="2" s="1"/>
  <c r="L84" i="2"/>
  <c r="K86" i="2" l="1"/>
  <c r="G87" i="2"/>
  <c r="L85" i="2"/>
  <c r="I86" i="2"/>
  <c r="J86" i="2" s="1"/>
  <c r="K87" i="2" l="1"/>
  <c r="G88" i="2"/>
  <c r="I87" i="2"/>
  <c r="J87" i="2" s="1"/>
  <c r="L86" i="2"/>
  <c r="K88" i="2" l="1"/>
  <c r="G89" i="2"/>
  <c r="L87" i="2"/>
  <c r="I88" i="2"/>
  <c r="J88" i="2" s="1"/>
  <c r="K89" i="2" l="1"/>
  <c r="G90" i="2"/>
  <c r="I89" i="2"/>
  <c r="J89" i="2" s="1"/>
  <c r="L88" i="2"/>
  <c r="K90" i="2" l="1"/>
  <c r="G91" i="2"/>
  <c r="L89" i="2"/>
  <c r="I90" i="2"/>
  <c r="J90" i="2" s="1"/>
  <c r="K91" i="2" l="1"/>
  <c r="G92" i="2"/>
  <c r="I91" i="2"/>
  <c r="J91" i="2" s="1"/>
  <c r="L90" i="2"/>
  <c r="K92" i="2" l="1"/>
  <c r="G93" i="2"/>
  <c r="L91" i="2"/>
  <c r="I92" i="2"/>
  <c r="J92" i="2" s="1"/>
  <c r="K93" i="2" l="1"/>
  <c r="G94" i="2"/>
  <c r="I93" i="2"/>
  <c r="J93" i="2" s="1"/>
  <c r="L92" i="2"/>
  <c r="K94" i="2" l="1"/>
  <c r="G95" i="2"/>
  <c r="L93" i="2"/>
  <c r="I94" i="2"/>
  <c r="J94" i="2" s="1"/>
  <c r="K95" i="2" l="1"/>
  <c r="G96" i="2"/>
  <c r="I95" i="2"/>
  <c r="J95" i="2" s="1"/>
  <c r="L94" i="2"/>
  <c r="K96" i="2" l="1"/>
  <c r="G97" i="2"/>
  <c r="L95" i="2"/>
  <c r="I96" i="2"/>
  <c r="J96" i="2" s="1"/>
  <c r="K97" i="2" l="1"/>
  <c r="G98" i="2"/>
  <c r="I97" i="2"/>
  <c r="J97" i="2" s="1"/>
  <c r="L96" i="2"/>
  <c r="K98" i="2" l="1"/>
  <c r="G99" i="2"/>
  <c r="L97" i="2"/>
  <c r="I98" i="2"/>
  <c r="J98" i="2" s="1"/>
  <c r="K99" i="2" l="1"/>
  <c r="G100" i="2"/>
  <c r="I99" i="2"/>
  <c r="J99" i="2" s="1"/>
  <c r="L98" i="2"/>
  <c r="K100" i="2" l="1"/>
  <c r="G101" i="2"/>
  <c r="L99" i="2"/>
  <c r="I100" i="2"/>
  <c r="J100" i="2" s="1"/>
  <c r="K101" i="2" l="1"/>
  <c r="G102" i="2"/>
  <c r="I101" i="2"/>
  <c r="J101" i="2" s="1"/>
  <c r="L100" i="2"/>
  <c r="K102" i="2" l="1"/>
  <c r="G103" i="2"/>
  <c r="L101" i="2"/>
  <c r="I102" i="2"/>
  <c r="J102" i="2" s="1"/>
  <c r="K103" i="2" l="1"/>
  <c r="G104" i="2"/>
  <c r="I103" i="2"/>
  <c r="J103" i="2" s="1"/>
  <c r="L102" i="2"/>
  <c r="K104" i="2" l="1"/>
  <c r="G105" i="2"/>
  <c r="L103" i="2"/>
  <c r="I104" i="2"/>
  <c r="J104" i="2" s="1"/>
  <c r="K105" i="2" l="1"/>
  <c r="G106" i="2"/>
  <c r="I105" i="2"/>
  <c r="J105" i="2" s="1"/>
  <c r="L104" i="2"/>
  <c r="K106" i="2" l="1"/>
  <c r="G107" i="2"/>
  <c r="L105" i="2"/>
  <c r="I106" i="2"/>
  <c r="J106" i="2" s="1"/>
  <c r="K107" i="2" l="1"/>
  <c r="G108" i="2"/>
  <c r="I107" i="2"/>
  <c r="J107" i="2" s="1"/>
  <c r="L106" i="2"/>
  <c r="K108" i="2" l="1"/>
  <c r="G109" i="2"/>
  <c r="L107" i="2"/>
  <c r="I108" i="2"/>
  <c r="J108" i="2" s="1"/>
  <c r="K109" i="2" l="1"/>
  <c r="G110" i="2"/>
  <c r="I109" i="2"/>
  <c r="J109" i="2" s="1"/>
  <c r="L108" i="2"/>
  <c r="K110" i="2" l="1"/>
  <c r="G111" i="2"/>
  <c r="L109" i="2"/>
  <c r="I110" i="2"/>
  <c r="J110" i="2" s="1"/>
  <c r="K111" i="2" l="1"/>
  <c r="G112" i="2"/>
  <c r="I111" i="2"/>
  <c r="J111" i="2" s="1"/>
  <c r="L110" i="2"/>
  <c r="K112" i="2" l="1"/>
  <c r="G113" i="2"/>
  <c r="L111" i="2"/>
  <c r="I112" i="2"/>
  <c r="J112" i="2" s="1"/>
  <c r="K113" i="2" l="1"/>
  <c r="G114" i="2"/>
  <c r="I113" i="2"/>
  <c r="J113" i="2" s="1"/>
  <c r="L112" i="2"/>
  <c r="K114" i="2" l="1"/>
  <c r="G115" i="2"/>
  <c r="L113" i="2"/>
  <c r="I114" i="2"/>
  <c r="J114" i="2" s="1"/>
  <c r="K115" i="2" l="1"/>
  <c r="G116" i="2"/>
  <c r="I115" i="2"/>
  <c r="J115" i="2" s="1"/>
  <c r="L114" i="2"/>
  <c r="K116" i="2" l="1"/>
  <c r="G117" i="2"/>
  <c r="L115" i="2"/>
  <c r="I116" i="2"/>
  <c r="J116" i="2" s="1"/>
  <c r="K117" i="2" l="1"/>
  <c r="G118" i="2"/>
  <c r="I117" i="2"/>
  <c r="J117" i="2" s="1"/>
  <c r="L116" i="2"/>
  <c r="K118" i="2" l="1"/>
  <c r="G119" i="2"/>
  <c r="L117" i="2"/>
  <c r="I118" i="2"/>
  <c r="J118" i="2" s="1"/>
  <c r="K119" i="2" l="1"/>
  <c r="G120" i="2"/>
  <c r="I119" i="2"/>
  <c r="J119" i="2" s="1"/>
  <c r="L118" i="2"/>
  <c r="K120" i="2" l="1"/>
  <c r="G121" i="2"/>
  <c r="L119" i="2"/>
  <c r="I120" i="2"/>
  <c r="J120" i="2" s="1"/>
  <c r="K121" i="2" l="1"/>
  <c r="G122" i="2"/>
  <c r="I121" i="2"/>
  <c r="J121" i="2" s="1"/>
  <c r="L120" i="2"/>
  <c r="K122" i="2" l="1"/>
  <c r="G123" i="2"/>
  <c r="L121" i="2"/>
  <c r="I122" i="2"/>
  <c r="J122" i="2" s="1"/>
  <c r="G124" i="2" l="1"/>
  <c r="K123" i="2"/>
  <c r="I123" i="2"/>
  <c r="J123" i="2" s="1"/>
  <c r="L122" i="2"/>
  <c r="I124" i="2" l="1"/>
  <c r="J124" i="2" s="1"/>
  <c r="L123" i="2"/>
  <c r="G125" i="2"/>
  <c r="K124" i="2"/>
  <c r="I125" i="2" l="1"/>
  <c r="J125" i="2" s="1"/>
  <c r="L124" i="2"/>
  <c r="K125" i="2"/>
  <c r="G126" i="2"/>
  <c r="K126" i="2" l="1"/>
  <c r="G127" i="2"/>
  <c r="I126" i="2"/>
  <c r="J126" i="2" s="1"/>
  <c r="L125" i="2"/>
  <c r="G128" i="2" l="1"/>
  <c r="K127" i="2"/>
  <c r="I127" i="2"/>
  <c r="J127" i="2" s="1"/>
  <c r="L126" i="2"/>
  <c r="I128" i="2" l="1"/>
  <c r="J128" i="2" s="1"/>
  <c r="L127" i="2"/>
  <c r="K128" i="2"/>
  <c r="G129" i="2"/>
  <c r="G130" i="2" l="1"/>
  <c r="K129" i="2"/>
  <c r="L128" i="2"/>
  <c r="I129" i="2"/>
  <c r="J129" i="2" s="1"/>
  <c r="L129" i="2" l="1"/>
  <c r="I130" i="2"/>
  <c r="J130" i="2" s="1"/>
  <c r="K130" i="2"/>
  <c r="G131" i="2"/>
  <c r="K131" i="2" l="1"/>
  <c r="G132" i="2"/>
  <c r="I131" i="2"/>
  <c r="J131" i="2" s="1"/>
  <c r="L130" i="2"/>
  <c r="G133" i="2" l="1"/>
  <c r="K132" i="2"/>
  <c r="L131" i="2"/>
  <c r="I132" i="2"/>
  <c r="J132" i="2" s="1"/>
  <c r="I133" i="2" l="1"/>
  <c r="J133" i="2" s="1"/>
  <c r="L132" i="2"/>
  <c r="K133" i="2"/>
  <c r="G134" i="2"/>
  <c r="K134" i="2" l="1"/>
  <c r="G135" i="2"/>
  <c r="L133" i="2"/>
  <c r="I134" i="2"/>
  <c r="J134" i="2" s="1"/>
  <c r="G136" i="2" l="1"/>
  <c r="K135" i="2"/>
  <c r="L134" i="2"/>
  <c r="I135" i="2"/>
  <c r="J135" i="2" s="1"/>
  <c r="I136" i="2" l="1"/>
  <c r="J136" i="2" s="1"/>
  <c r="L135" i="2"/>
  <c r="K136" i="2"/>
  <c r="G137" i="2"/>
  <c r="G138" i="2" l="1"/>
  <c r="K137" i="2"/>
  <c r="L136" i="2"/>
  <c r="I137" i="2"/>
  <c r="J137" i="2" s="1"/>
  <c r="I138" i="2" l="1"/>
  <c r="J138" i="2" s="1"/>
  <c r="L137" i="2"/>
  <c r="K138" i="2"/>
  <c r="G139" i="2"/>
  <c r="G140" i="2" l="1"/>
  <c r="K139" i="2"/>
  <c r="I139" i="2"/>
  <c r="J139" i="2" s="1"/>
  <c r="L138" i="2"/>
  <c r="I140" i="2" l="1"/>
  <c r="J140" i="2" s="1"/>
  <c r="L139" i="2"/>
  <c r="K140" i="2"/>
  <c r="G141" i="2"/>
  <c r="G142" i="2" l="1"/>
  <c r="K141" i="2"/>
  <c r="I141" i="2"/>
  <c r="J141" i="2" s="1"/>
  <c r="L140" i="2"/>
  <c r="I142" i="2" l="1"/>
  <c r="J142" i="2" s="1"/>
  <c r="L141" i="2"/>
  <c r="K142" i="2"/>
  <c r="G143" i="2"/>
  <c r="K143" i="2" l="1"/>
  <c r="G144" i="2"/>
  <c r="I143" i="2"/>
  <c r="J143" i="2" s="1"/>
  <c r="L142" i="2"/>
  <c r="K144" i="2" l="1"/>
  <c r="G145" i="2"/>
  <c r="I144" i="2"/>
  <c r="J144" i="2" s="1"/>
  <c r="L143" i="2"/>
  <c r="G146" i="2" l="1"/>
  <c r="K145" i="2"/>
  <c r="I145" i="2"/>
  <c r="J145" i="2" s="1"/>
  <c r="L144" i="2"/>
  <c r="L145" i="2" l="1"/>
  <c r="I146" i="2"/>
  <c r="J146" i="2" s="1"/>
  <c r="K146" i="2"/>
  <c r="G147" i="2"/>
  <c r="G148" i="2" l="1"/>
  <c r="K147" i="2"/>
  <c r="I147" i="2"/>
  <c r="J147" i="2" s="1"/>
  <c r="L146" i="2"/>
  <c r="L147" i="2" l="1"/>
  <c r="I148" i="2"/>
  <c r="J148" i="2" s="1"/>
  <c r="G149" i="2"/>
  <c r="K148" i="2"/>
  <c r="I149" i="2" l="1"/>
  <c r="J149" i="2" s="1"/>
  <c r="L148" i="2"/>
  <c r="K149" i="2"/>
  <c r="G150" i="2"/>
  <c r="G151" i="2" l="1"/>
  <c r="K150" i="2"/>
  <c r="L149" i="2"/>
  <c r="I150" i="2"/>
  <c r="J150" i="2" s="1"/>
  <c r="I151" i="2" l="1"/>
  <c r="J151" i="2" s="1"/>
  <c r="L150" i="2"/>
  <c r="G152" i="2"/>
  <c r="K151" i="2"/>
  <c r="I152" i="2" l="1"/>
  <c r="J152" i="2" s="1"/>
  <c r="L151" i="2"/>
  <c r="K152" i="2"/>
  <c r="G153" i="2"/>
  <c r="G154" i="2" l="1"/>
  <c r="K153" i="2"/>
  <c r="I153" i="2"/>
  <c r="J153" i="2" s="1"/>
  <c r="L152" i="2"/>
  <c r="I154" i="2" l="1"/>
  <c r="J154" i="2" s="1"/>
  <c r="L153" i="2"/>
  <c r="K154" i="2"/>
  <c r="G155" i="2"/>
  <c r="G156" i="2" l="1"/>
  <c r="K155" i="2"/>
  <c r="I155" i="2"/>
  <c r="J155" i="2" s="1"/>
  <c r="L154" i="2"/>
  <c r="I156" i="2" l="1"/>
  <c r="J156" i="2" s="1"/>
  <c r="L155" i="2"/>
  <c r="K156" i="2"/>
  <c r="G157" i="2"/>
  <c r="G158" i="2" l="1"/>
  <c r="K157" i="2"/>
  <c r="L156" i="2"/>
  <c r="I157" i="2"/>
  <c r="J157" i="2" s="1"/>
  <c r="I158" i="2" l="1"/>
  <c r="J158" i="2" s="1"/>
  <c r="L157" i="2"/>
  <c r="K158" i="2"/>
  <c r="G159" i="2"/>
  <c r="I159" i="2" l="1"/>
  <c r="J159" i="2" s="1"/>
  <c r="L158" i="2"/>
  <c r="G160" i="2"/>
  <c r="K159" i="2"/>
  <c r="L159" i="2" l="1"/>
  <c r="I160" i="2"/>
  <c r="J160" i="2" s="1"/>
  <c r="K160" i="2"/>
  <c r="G161" i="2"/>
  <c r="K161" i="2" l="1"/>
  <c r="G162" i="2"/>
  <c r="I161" i="2"/>
  <c r="J161" i="2" s="1"/>
  <c r="L160" i="2"/>
  <c r="K162" i="2" l="1"/>
  <c r="G163" i="2"/>
  <c r="I162" i="2"/>
  <c r="J162" i="2" s="1"/>
  <c r="L161" i="2"/>
  <c r="G164" i="2" l="1"/>
  <c r="K163" i="2"/>
  <c r="I163" i="2"/>
  <c r="J163" i="2" s="1"/>
  <c r="L162" i="2"/>
  <c r="I164" i="2" l="1"/>
  <c r="J164" i="2" s="1"/>
  <c r="L163" i="2"/>
  <c r="K164" i="2"/>
  <c r="G165" i="2"/>
  <c r="K165" i="2" l="1"/>
  <c r="G166" i="2"/>
  <c r="I165" i="2"/>
  <c r="J165" i="2" s="1"/>
  <c r="L164" i="2"/>
  <c r="K166" i="2" l="1"/>
  <c r="G167" i="2"/>
  <c r="L165" i="2"/>
  <c r="I166" i="2"/>
  <c r="J166" i="2" s="1"/>
  <c r="G168" i="2" l="1"/>
  <c r="K167" i="2"/>
  <c r="L166" i="2"/>
  <c r="I167" i="2"/>
  <c r="J167" i="2" s="1"/>
  <c r="L167" i="2" l="1"/>
  <c r="I168" i="2"/>
  <c r="J168" i="2" s="1"/>
  <c r="K168" i="2"/>
  <c r="G169" i="2"/>
  <c r="K169" i="2" l="1"/>
  <c r="G170" i="2"/>
  <c r="I169" i="2"/>
  <c r="J169" i="2" s="1"/>
  <c r="L168" i="2"/>
  <c r="K170" i="2" l="1"/>
  <c r="G171" i="2"/>
  <c r="I170" i="2"/>
  <c r="J170" i="2" s="1"/>
  <c r="L169" i="2"/>
  <c r="G172" i="2" l="1"/>
  <c r="K171" i="2"/>
  <c r="L170" i="2"/>
  <c r="I171" i="2"/>
  <c r="J171" i="2" s="1"/>
  <c r="L171" i="2" l="1"/>
  <c r="I172" i="2"/>
  <c r="J172" i="2" s="1"/>
  <c r="K172" i="2"/>
  <c r="G173" i="2"/>
  <c r="K173" i="2" l="1"/>
  <c r="G174" i="2"/>
  <c r="I173" i="2"/>
  <c r="J173" i="2" s="1"/>
  <c r="L172" i="2"/>
  <c r="K174" i="2" l="1"/>
  <c r="G175" i="2"/>
  <c r="L173" i="2"/>
  <c r="I174" i="2"/>
  <c r="J174" i="2" s="1"/>
  <c r="G176" i="2" l="1"/>
  <c r="K175" i="2"/>
  <c r="L174" i="2"/>
  <c r="I175" i="2"/>
  <c r="J175" i="2" s="1"/>
  <c r="L175" i="2" l="1"/>
  <c r="I176" i="2"/>
  <c r="J176" i="2" s="1"/>
  <c r="G177" i="2"/>
  <c r="K176" i="2"/>
  <c r="K177" i="2" l="1"/>
  <c r="G178" i="2"/>
  <c r="I177" i="2"/>
  <c r="J177" i="2" s="1"/>
  <c r="L176" i="2"/>
  <c r="K178" i="2" l="1"/>
  <c r="G179" i="2"/>
  <c r="L177" i="2"/>
  <c r="I178" i="2"/>
  <c r="J178" i="2" s="1"/>
  <c r="G180" i="2" l="1"/>
  <c r="K179" i="2"/>
  <c r="I179" i="2"/>
  <c r="J179" i="2" s="1"/>
  <c r="L178" i="2"/>
  <c r="L179" i="2" l="1"/>
  <c r="I180" i="2"/>
  <c r="J180" i="2" s="1"/>
  <c r="K180" i="2"/>
  <c r="G181" i="2"/>
  <c r="K181" i="2" l="1"/>
  <c r="G182" i="2"/>
  <c r="I181" i="2"/>
  <c r="J181" i="2" s="1"/>
  <c r="L180" i="2"/>
  <c r="G183" i="2" l="1"/>
  <c r="K182" i="2"/>
  <c r="I182" i="2"/>
  <c r="J182" i="2" s="1"/>
  <c r="L181" i="2"/>
  <c r="L182" i="2" l="1"/>
  <c r="I183" i="2"/>
  <c r="J183" i="2" s="1"/>
  <c r="G184" i="2"/>
  <c r="K183" i="2"/>
  <c r="L183" i="2" l="1"/>
  <c r="I184" i="2"/>
  <c r="J184" i="2" s="1"/>
  <c r="K184" i="2"/>
  <c r="G185" i="2"/>
  <c r="K185" i="2" l="1"/>
  <c r="G186" i="2"/>
  <c r="I185" i="2"/>
  <c r="J185" i="2" s="1"/>
  <c r="L184" i="2"/>
  <c r="K186" i="2" l="1"/>
  <c r="G187" i="2"/>
  <c r="L185" i="2"/>
  <c r="I186" i="2"/>
  <c r="J186" i="2" s="1"/>
  <c r="G188" i="2" l="1"/>
  <c r="K187" i="2"/>
  <c r="L186" i="2"/>
  <c r="I187" i="2"/>
  <c r="J187" i="2" s="1"/>
  <c r="L187" i="2" l="1"/>
  <c r="I188" i="2"/>
  <c r="J188" i="2" s="1"/>
  <c r="K188" i="2"/>
  <c r="G189" i="2"/>
  <c r="K189" i="2" l="1"/>
  <c r="G190" i="2"/>
  <c r="I189" i="2"/>
  <c r="J189" i="2" s="1"/>
  <c r="L188" i="2"/>
  <c r="K190" i="2" l="1"/>
  <c r="G191" i="2"/>
  <c r="I190" i="2"/>
  <c r="J190" i="2" s="1"/>
  <c r="L189" i="2"/>
  <c r="G192" i="2" l="1"/>
  <c r="K191" i="2"/>
  <c r="L190" i="2"/>
  <c r="I191" i="2"/>
  <c r="J191" i="2" s="1"/>
  <c r="L191" i="2" l="1"/>
  <c r="I192" i="2"/>
  <c r="J192" i="2" s="1"/>
  <c r="K192" i="2"/>
  <c r="G193" i="2"/>
  <c r="K193" i="2" l="1"/>
  <c r="G194" i="2"/>
  <c r="I193" i="2"/>
  <c r="J193" i="2" s="1"/>
  <c r="L192" i="2"/>
  <c r="K194" i="2" l="1"/>
  <c r="G195" i="2"/>
  <c r="L193" i="2"/>
  <c r="I194" i="2"/>
  <c r="J194" i="2" s="1"/>
  <c r="G196" i="2" l="1"/>
  <c r="K195" i="2"/>
  <c r="L194" i="2"/>
  <c r="I195" i="2"/>
  <c r="J195" i="2" s="1"/>
  <c r="L195" i="2" l="1"/>
  <c r="I196" i="2"/>
  <c r="J196" i="2" s="1"/>
  <c r="G197" i="2"/>
  <c r="K196" i="2"/>
  <c r="I197" i="2" l="1"/>
  <c r="J197" i="2" s="1"/>
  <c r="L196" i="2"/>
  <c r="K197" i="2"/>
  <c r="G198" i="2"/>
  <c r="K198" i="2" l="1"/>
  <c r="G199" i="2"/>
  <c r="I198" i="2"/>
  <c r="J198" i="2" s="1"/>
  <c r="L197" i="2"/>
  <c r="G200" i="2" l="1"/>
  <c r="K199" i="2"/>
  <c r="I199" i="2"/>
  <c r="J199" i="2" s="1"/>
  <c r="L198" i="2"/>
  <c r="L199" i="2" l="1"/>
  <c r="I200" i="2"/>
  <c r="J200" i="2" s="1"/>
  <c r="K200" i="2"/>
  <c r="G201" i="2"/>
  <c r="G202" i="2" l="1"/>
  <c r="K201" i="2"/>
  <c r="I201" i="2"/>
  <c r="J201" i="2" s="1"/>
  <c r="L200" i="2"/>
  <c r="L201" i="2" l="1"/>
  <c r="I202" i="2"/>
  <c r="J202" i="2" s="1"/>
  <c r="K202" i="2"/>
  <c r="G203" i="2"/>
  <c r="G204" i="2" l="1"/>
  <c r="K203" i="2"/>
  <c r="L202" i="2"/>
  <c r="I203" i="2"/>
  <c r="J203" i="2" s="1"/>
  <c r="L203" i="2" l="1"/>
  <c r="I204" i="2"/>
  <c r="J204" i="2" s="1"/>
  <c r="K204" i="2"/>
  <c r="G205" i="2"/>
  <c r="K205" i="2" l="1"/>
  <c r="G206" i="2"/>
  <c r="I205" i="2"/>
  <c r="J205" i="2" s="1"/>
  <c r="L204" i="2"/>
  <c r="K206" i="2" l="1"/>
  <c r="G207" i="2"/>
  <c r="L205" i="2"/>
  <c r="I206" i="2"/>
  <c r="J206" i="2" s="1"/>
  <c r="G208" i="2" l="1"/>
  <c r="K207" i="2"/>
  <c r="L206" i="2"/>
  <c r="I207" i="2"/>
  <c r="J207" i="2" s="1"/>
  <c r="L207" i="2" l="1"/>
  <c r="I208" i="2"/>
  <c r="J208" i="2" s="1"/>
  <c r="G209" i="2"/>
  <c r="K208" i="2"/>
  <c r="I209" i="2" l="1"/>
  <c r="J209" i="2" s="1"/>
  <c r="L208" i="2"/>
  <c r="K209" i="2"/>
  <c r="G210" i="2"/>
  <c r="K210" i="2" l="1"/>
  <c r="G211" i="2"/>
  <c r="L209" i="2"/>
  <c r="I210" i="2"/>
  <c r="J210" i="2" s="1"/>
  <c r="G212" i="2" l="1"/>
  <c r="K211" i="2"/>
  <c r="I211" i="2"/>
  <c r="J211" i="2" s="1"/>
  <c r="L210" i="2"/>
  <c r="L211" i="2" l="1"/>
  <c r="I212" i="2"/>
  <c r="J212" i="2" s="1"/>
  <c r="G213" i="2"/>
  <c r="K212" i="2"/>
  <c r="I213" i="2" l="1"/>
  <c r="J213" i="2" s="1"/>
  <c r="L212" i="2"/>
  <c r="K213" i="2"/>
  <c r="G214" i="2"/>
  <c r="K214" i="2" l="1"/>
  <c r="G215" i="2"/>
  <c r="I214" i="2"/>
  <c r="J214" i="2" s="1"/>
  <c r="L213" i="2"/>
  <c r="G216" i="2" l="1"/>
  <c r="K215" i="2"/>
  <c r="L214" i="2"/>
  <c r="I215" i="2"/>
  <c r="J215" i="2" s="1"/>
  <c r="L215" i="2" l="1"/>
  <c r="I216" i="2"/>
  <c r="J216" i="2" s="1"/>
  <c r="K216" i="2"/>
  <c r="G217" i="2"/>
  <c r="K217" i="2" l="1"/>
  <c r="G218" i="2"/>
  <c r="I217" i="2"/>
  <c r="J217" i="2" s="1"/>
  <c r="L216" i="2"/>
  <c r="K218" i="2" l="1"/>
  <c r="G219" i="2"/>
  <c r="L217" i="2"/>
  <c r="I218" i="2"/>
  <c r="J218" i="2" s="1"/>
  <c r="G220" i="2" l="1"/>
  <c r="K219" i="2"/>
  <c r="I219" i="2"/>
  <c r="J219" i="2" s="1"/>
  <c r="L218" i="2"/>
  <c r="L219" i="2" l="1"/>
  <c r="I220" i="2"/>
  <c r="J220" i="2" s="1"/>
  <c r="K220" i="2"/>
  <c r="G221" i="2"/>
  <c r="K221" i="2" l="1"/>
  <c r="G222" i="2"/>
  <c r="L220" i="2"/>
  <c r="I221" i="2"/>
  <c r="J221" i="2" s="1"/>
  <c r="K222" i="2" l="1"/>
  <c r="G223" i="2"/>
  <c r="L221" i="2"/>
  <c r="I222" i="2"/>
  <c r="J222" i="2" s="1"/>
  <c r="G224" i="2" l="1"/>
  <c r="K223" i="2"/>
  <c r="L222" i="2"/>
  <c r="I223" i="2"/>
  <c r="J223" i="2" s="1"/>
  <c r="L223" i="2" l="1"/>
  <c r="I224" i="2"/>
  <c r="J224" i="2" s="1"/>
  <c r="G225" i="2"/>
  <c r="K224" i="2"/>
  <c r="I225" i="2" l="1"/>
  <c r="J225" i="2" s="1"/>
  <c r="L224" i="2"/>
  <c r="G226" i="2"/>
  <c r="K225" i="2"/>
  <c r="I226" i="2" l="1"/>
  <c r="J226" i="2" s="1"/>
  <c r="L225" i="2"/>
  <c r="K226" i="2"/>
  <c r="G227" i="2"/>
  <c r="K227" i="2" l="1"/>
  <c r="G228" i="2"/>
  <c r="L226" i="2"/>
  <c r="I227" i="2"/>
  <c r="J227" i="2" s="1"/>
  <c r="G229" i="2" l="1"/>
  <c r="K228" i="2"/>
  <c r="L227" i="2"/>
  <c r="I228" i="2"/>
  <c r="J228" i="2" s="1"/>
  <c r="L228" i="2" l="1"/>
  <c r="I229" i="2"/>
  <c r="J229" i="2" s="1"/>
  <c r="G230" i="2"/>
  <c r="K229" i="2"/>
  <c r="I230" i="2" l="1"/>
  <c r="J230" i="2" s="1"/>
  <c r="L229" i="2"/>
  <c r="K230" i="2"/>
  <c r="G231" i="2"/>
  <c r="G232" i="2" l="1"/>
  <c r="K231" i="2"/>
  <c r="L230" i="2"/>
  <c r="I231" i="2"/>
  <c r="J231" i="2" s="1"/>
  <c r="L231" i="2" l="1"/>
  <c r="I232" i="2"/>
  <c r="J232" i="2" s="1"/>
  <c r="K232" i="2"/>
  <c r="G233" i="2"/>
  <c r="K233" i="2" l="1"/>
  <c r="G234" i="2"/>
  <c r="I233" i="2"/>
  <c r="J233" i="2" s="1"/>
  <c r="L232" i="2"/>
  <c r="K234" i="2" l="1"/>
  <c r="G235" i="2"/>
  <c r="L233" i="2"/>
  <c r="I234" i="2"/>
  <c r="J234" i="2" s="1"/>
  <c r="G236" i="2" l="1"/>
  <c r="K235" i="2"/>
  <c r="L234" i="2"/>
  <c r="I235" i="2"/>
  <c r="J235" i="2" s="1"/>
  <c r="L235" i="2" l="1"/>
  <c r="I236" i="2"/>
  <c r="J236" i="2" s="1"/>
  <c r="K236" i="2"/>
  <c r="G237" i="2"/>
  <c r="G238" i="2" l="1"/>
  <c r="K237" i="2"/>
  <c r="I237" i="2"/>
  <c r="J237" i="2" s="1"/>
  <c r="L236" i="2"/>
  <c r="I238" i="2" l="1"/>
  <c r="J238" i="2" s="1"/>
  <c r="L237" i="2"/>
  <c r="K238" i="2"/>
  <c r="G239" i="2"/>
  <c r="G240" i="2" l="1"/>
  <c r="K239" i="2"/>
  <c r="L238" i="2"/>
  <c r="I239" i="2"/>
  <c r="J239" i="2" s="1"/>
  <c r="L239" i="2" l="1"/>
  <c r="I240" i="2"/>
  <c r="J240" i="2" s="1"/>
  <c r="G241" i="2"/>
  <c r="K240" i="2"/>
  <c r="I241" i="2" l="1"/>
  <c r="J241" i="2" s="1"/>
  <c r="L240" i="2"/>
  <c r="K241" i="2"/>
  <c r="G242" i="2"/>
  <c r="G243" i="2" l="1"/>
  <c r="K242" i="2"/>
  <c r="L241" i="2"/>
  <c r="I242" i="2"/>
  <c r="J242" i="2" s="1"/>
  <c r="I243" i="2" l="1"/>
  <c r="J243" i="2" s="1"/>
  <c r="L242" i="2"/>
  <c r="G244" i="2"/>
  <c r="K243" i="2"/>
  <c r="L243" i="2" l="1"/>
  <c r="I244" i="2"/>
  <c r="J244" i="2" s="1"/>
  <c r="K244" i="2"/>
  <c r="G245" i="2"/>
  <c r="K245" i="2" l="1"/>
  <c r="G246" i="2"/>
  <c r="L244" i="2"/>
  <c r="I245" i="2"/>
  <c r="J245" i="2" s="1"/>
  <c r="K246" i="2" l="1"/>
  <c r="G247" i="2"/>
  <c r="I246" i="2"/>
  <c r="J246" i="2" s="1"/>
  <c r="L245" i="2"/>
  <c r="G248" i="2" l="1"/>
  <c r="K247" i="2"/>
  <c r="L246" i="2"/>
  <c r="I247" i="2"/>
  <c r="J247" i="2" s="1"/>
  <c r="I248" i="2" l="1"/>
  <c r="J248" i="2" s="1"/>
  <c r="L247" i="2"/>
  <c r="K248" i="2"/>
  <c r="G249" i="2"/>
  <c r="K249" i="2" l="1"/>
  <c r="G250" i="2"/>
  <c r="L248" i="2"/>
  <c r="I249" i="2"/>
  <c r="J249" i="2" s="1"/>
  <c r="G251" i="2" l="1"/>
  <c r="K250" i="2"/>
  <c r="L249" i="2"/>
  <c r="I250" i="2"/>
  <c r="J250" i="2" s="1"/>
  <c r="I251" i="2" l="1"/>
  <c r="J251" i="2" s="1"/>
  <c r="L250" i="2"/>
  <c r="K251" i="2"/>
  <c r="G252" i="2"/>
  <c r="K252" i="2" l="1"/>
  <c r="G253" i="2"/>
  <c r="L251" i="2"/>
  <c r="I252" i="2"/>
  <c r="J252" i="2" s="1"/>
  <c r="G254" i="2" l="1"/>
  <c r="K253" i="2"/>
  <c r="L252" i="2"/>
  <c r="I253" i="2"/>
  <c r="J253" i="2" s="1"/>
  <c r="I254" i="2" l="1"/>
  <c r="J254" i="2" s="1"/>
  <c r="L253" i="2"/>
  <c r="K254" i="2"/>
  <c r="G255" i="2"/>
  <c r="G256" i="2" l="1"/>
  <c r="K255" i="2"/>
  <c r="I255" i="2"/>
  <c r="J255" i="2" s="1"/>
  <c r="L254" i="2"/>
  <c r="L255" i="2" l="1"/>
  <c r="I256" i="2"/>
  <c r="J256" i="2" s="1"/>
  <c r="K256" i="2"/>
  <c r="G257" i="2"/>
  <c r="K257" i="2" l="1"/>
  <c r="G258" i="2"/>
  <c r="L256" i="2"/>
  <c r="I257" i="2"/>
  <c r="J257" i="2" s="1"/>
  <c r="K258" i="2" l="1"/>
  <c r="G259" i="2"/>
  <c r="L257" i="2"/>
  <c r="I258" i="2"/>
  <c r="J258" i="2" s="1"/>
  <c r="K259" i="2" l="1"/>
  <c r="G260" i="2"/>
  <c r="L258" i="2"/>
  <c r="I259" i="2"/>
  <c r="J259" i="2" s="1"/>
  <c r="K260" i="2" l="1"/>
  <c r="G261" i="2"/>
  <c r="I260" i="2"/>
  <c r="J260" i="2" s="1"/>
  <c r="L259" i="2"/>
  <c r="K261" i="2" l="1"/>
  <c r="G262" i="2"/>
  <c r="L260" i="2"/>
  <c r="I261" i="2"/>
  <c r="J261" i="2" s="1"/>
  <c r="K262" i="2" l="1"/>
  <c r="G263" i="2"/>
  <c r="L261" i="2"/>
  <c r="I262" i="2"/>
  <c r="J262" i="2" s="1"/>
  <c r="K263" i="2" l="1"/>
  <c r="G264" i="2"/>
  <c r="I263" i="2"/>
  <c r="J263" i="2" s="1"/>
  <c r="L262" i="2"/>
  <c r="K264" i="2" l="1"/>
  <c r="G265" i="2"/>
  <c r="L263" i="2"/>
  <c r="I264" i="2"/>
  <c r="J264" i="2" s="1"/>
  <c r="K265" i="2" l="1"/>
  <c r="G266" i="2"/>
  <c r="L264" i="2"/>
  <c r="I265" i="2"/>
  <c r="J265" i="2" s="1"/>
  <c r="K266" i="2" l="1"/>
  <c r="G267" i="2"/>
  <c r="I266" i="2"/>
  <c r="J266" i="2" s="1"/>
  <c r="L265" i="2"/>
  <c r="G268" i="2" l="1"/>
  <c r="K267" i="2"/>
  <c r="L266" i="2"/>
  <c r="I267" i="2"/>
  <c r="J267" i="2" s="1"/>
  <c r="K268" i="2" l="1"/>
  <c r="G269" i="2"/>
  <c r="L267" i="2"/>
  <c r="I268" i="2"/>
  <c r="J268" i="2" s="1"/>
  <c r="K269" i="2" l="1"/>
  <c r="G270" i="2"/>
  <c r="L268" i="2"/>
  <c r="I269" i="2"/>
  <c r="J269" i="2" s="1"/>
  <c r="G271" i="2" l="1"/>
  <c r="K270" i="2"/>
  <c r="L269" i="2"/>
  <c r="I270" i="2"/>
  <c r="J270" i="2" s="1"/>
  <c r="L270" i="2" l="1"/>
  <c r="I271" i="2"/>
  <c r="J271" i="2" s="1"/>
  <c r="K271" i="2"/>
  <c r="G272" i="2"/>
  <c r="I272" i="2" l="1"/>
  <c r="J272" i="2" s="1"/>
  <c r="L271" i="2"/>
  <c r="K272" i="2"/>
  <c r="G273" i="2"/>
  <c r="L272" i="2" l="1"/>
  <c r="I273" i="2"/>
  <c r="J273" i="2" s="1"/>
  <c r="G274" i="2"/>
  <c r="K273" i="2"/>
  <c r="K274" i="2" l="1"/>
  <c r="G275" i="2"/>
  <c r="L273" i="2"/>
  <c r="I274" i="2"/>
  <c r="J274" i="2" s="1"/>
  <c r="K275" i="2" l="1"/>
  <c r="G276" i="2"/>
  <c r="I275" i="2"/>
  <c r="J275" i="2" s="1"/>
  <c r="L274" i="2"/>
  <c r="G277" i="2" l="1"/>
  <c r="K276" i="2"/>
  <c r="L275" i="2"/>
  <c r="I276" i="2"/>
  <c r="J276" i="2" s="1"/>
  <c r="K277" i="2" l="1"/>
  <c r="G278" i="2"/>
  <c r="L276" i="2"/>
  <c r="I277" i="2"/>
  <c r="J277" i="2" s="1"/>
  <c r="L277" i="2" l="1"/>
  <c r="I278" i="2"/>
  <c r="J278" i="2" s="1"/>
  <c r="K278" i="2"/>
  <c r="G279" i="2"/>
  <c r="G280" i="2" l="1"/>
  <c r="K279" i="2"/>
  <c r="L278" i="2"/>
  <c r="I279" i="2"/>
  <c r="J279" i="2" s="1"/>
  <c r="K280" i="2" l="1"/>
  <c r="G281" i="2"/>
  <c r="I280" i="2"/>
  <c r="J280" i="2" s="1"/>
  <c r="L279" i="2"/>
  <c r="K281" i="2" l="1"/>
  <c r="G282" i="2"/>
  <c r="L280" i="2"/>
  <c r="I281" i="2"/>
  <c r="J281" i="2" s="1"/>
  <c r="G283" i="2" l="1"/>
  <c r="K282" i="2"/>
  <c r="I282" i="2"/>
  <c r="J282" i="2" s="1"/>
  <c r="L281" i="2"/>
  <c r="L282" i="2" l="1"/>
  <c r="I283" i="2"/>
  <c r="J283" i="2" s="1"/>
  <c r="G284" i="2"/>
  <c r="K283" i="2"/>
  <c r="L283" i="2" l="1"/>
  <c r="I284" i="2"/>
  <c r="J284" i="2" s="1"/>
  <c r="G285" i="2"/>
  <c r="K284" i="2"/>
  <c r="L284" i="2" l="1"/>
  <c r="I285" i="2"/>
  <c r="J285" i="2" s="1"/>
  <c r="G286" i="2"/>
  <c r="K285" i="2"/>
  <c r="L285" i="2" l="1"/>
  <c r="I286" i="2"/>
  <c r="J286" i="2" s="1"/>
  <c r="G287" i="2"/>
  <c r="K286" i="2"/>
  <c r="I287" i="2" l="1"/>
  <c r="J287" i="2" s="1"/>
  <c r="L286" i="2"/>
  <c r="G288" i="2"/>
  <c r="K287" i="2"/>
  <c r="L287" i="2" l="1"/>
  <c r="I288" i="2"/>
  <c r="J288" i="2" s="1"/>
  <c r="G289" i="2"/>
  <c r="K288" i="2"/>
  <c r="I289" i="2" l="1"/>
  <c r="J289" i="2" s="1"/>
  <c r="L288" i="2"/>
  <c r="K289" i="2"/>
  <c r="G290" i="2"/>
  <c r="G291" i="2" l="1"/>
  <c r="K290" i="2"/>
  <c r="I290" i="2"/>
  <c r="J290" i="2" s="1"/>
  <c r="L289" i="2"/>
  <c r="L290" i="2" l="1"/>
  <c r="I291" i="2"/>
  <c r="J291" i="2" s="1"/>
  <c r="G292" i="2"/>
  <c r="K291" i="2"/>
  <c r="I292" i="2" l="1"/>
  <c r="J292" i="2" s="1"/>
  <c r="L291" i="2"/>
  <c r="K292" i="2"/>
  <c r="G293" i="2"/>
  <c r="K293" i="2" l="1"/>
  <c r="G294" i="2"/>
  <c r="I293" i="2"/>
  <c r="J293" i="2" s="1"/>
  <c r="L292" i="2"/>
  <c r="K294" i="2" l="1"/>
  <c r="G295" i="2"/>
  <c r="L293" i="2"/>
  <c r="I294" i="2"/>
  <c r="J294" i="2" s="1"/>
  <c r="K295" i="2" l="1"/>
  <c r="G296" i="2"/>
  <c r="I295" i="2"/>
  <c r="J295" i="2" s="1"/>
  <c r="L294" i="2"/>
  <c r="K296" i="2" l="1"/>
  <c r="G297" i="2"/>
  <c r="L295" i="2"/>
  <c r="I296" i="2"/>
  <c r="J296" i="2" s="1"/>
  <c r="K297" i="2" l="1"/>
  <c r="G298" i="2"/>
  <c r="L296" i="2"/>
  <c r="I297" i="2"/>
  <c r="J297" i="2" s="1"/>
  <c r="K298" i="2" l="1"/>
  <c r="G299" i="2"/>
  <c r="I298" i="2"/>
  <c r="J298" i="2" s="1"/>
  <c r="L297" i="2"/>
  <c r="K299" i="2" l="1"/>
  <c r="G300" i="2"/>
  <c r="I299" i="2"/>
  <c r="J299" i="2" s="1"/>
  <c r="L298" i="2"/>
  <c r="K300" i="2" l="1"/>
  <c r="G301" i="2"/>
  <c r="I300" i="2"/>
  <c r="J300" i="2" s="1"/>
  <c r="L299" i="2"/>
  <c r="K301" i="2" l="1"/>
  <c r="G302" i="2"/>
  <c r="L300" i="2"/>
  <c r="I301" i="2"/>
  <c r="J301" i="2" s="1"/>
  <c r="K302" i="2" l="1"/>
  <c r="G303" i="2"/>
  <c r="L301" i="2"/>
  <c r="I302" i="2"/>
  <c r="J302" i="2" s="1"/>
  <c r="K303" i="2" l="1"/>
  <c r="G304" i="2"/>
  <c r="L302" i="2"/>
  <c r="I303" i="2"/>
  <c r="J303" i="2" s="1"/>
  <c r="G305" i="2" l="1"/>
  <c r="K304" i="2"/>
  <c r="L303" i="2"/>
  <c r="I304" i="2"/>
  <c r="J304" i="2" s="1"/>
  <c r="L304" i="2" l="1"/>
  <c r="I305" i="2"/>
  <c r="J305" i="2" s="1"/>
  <c r="K305" i="2"/>
  <c r="G306" i="2"/>
  <c r="K306" i="2" l="1"/>
  <c r="G307" i="2"/>
  <c r="L305" i="2"/>
  <c r="I306" i="2"/>
  <c r="J306" i="2" s="1"/>
  <c r="K307" i="2" l="1"/>
  <c r="G308" i="2"/>
  <c r="L306" i="2"/>
  <c r="I307" i="2"/>
  <c r="J307" i="2" s="1"/>
  <c r="G309" i="2" l="1"/>
  <c r="K308" i="2"/>
  <c r="L307" i="2"/>
  <c r="I308" i="2"/>
  <c r="J308" i="2" s="1"/>
  <c r="L308" i="2" l="1"/>
  <c r="I309" i="2"/>
  <c r="J309" i="2" s="1"/>
  <c r="K309" i="2"/>
  <c r="G310" i="2"/>
  <c r="K310" i="2" l="1"/>
  <c r="G311" i="2"/>
  <c r="I310" i="2"/>
  <c r="J310" i="2" s="1"/>
  <c r="L309" i="2"/>
  <c r="G312" i="2" l="1"/>
  <c r="K311" i="2"/>
  <c r="L310" i="2"/>
  <c r="I311" i="2"/>
  <c r="J311" i="2" s="1"/>
  <c r="L311" i="2" l="1"/>
  <c r="I312" i="2"/>
  <c r="J312" i="2" s="1"/>
  <c r="K312" i="2"/>
  <c r="G313" i="2"/>
  <c r="K313" i="2" l="1"/>
  <c r="G314" i="2"/>
  <c r="L312" i="2"/>
  <c r="I313" i="2"/>
  <c r="J313" i="2" s="1"/>
  <c r="K314" i="2" l="1"/>
  <c r="G315" i="2"/>
  <c r="L313" i="2"/>
  <c r="I314" i="2"/>
  <c r="J314" i="2" s="1"/>
  <c r="K315" i="2" l="1"/>
  <c r="G316" i="2"/>
  <c r="I315" i="2"/>
  <c r="J315" i="2" s="1"/>
  <c r="L314" i="2"/>
  <c r="K316" i="2" l="1"/>
  <c r="G317" i="2"/>
  <c r="L315" i="2"/>
  <c r="I316" i="2"/>
  <c r="J316" i="2" s="1"/>
  <c r="K317" i="2" l="1"/>
  <c r="G318" i="2"/>
  <c r="L316" i="2"/>
  <c r="I317" i="2"/>
  <c r="J317" i="2" s="1"/>
  <c r="G319" i="2" l="1"/>
  <c r="K318" i="2"/>
  <c r="L317" i="2"/>
  <c r="I318" i="2"/>
  <c r="J318" i="2" s="1"/>
  <c r="I319" i="2" l="1"/>
  <c r="J319" i="2" s="1"/>
  <c r="L318" i="2"/>
  <c r="K319" i="2"/>
  <c r="G320" i="2"/>
  <c r="K320" i="2" l="1"/>
  <c r="G321" i="2"/>
  <c r="L319" i="2"/>
  <c r="I320" i="2"/>
  <c r="J320" i="2" s="1"/>
  <c r="K321" i="2" l="1"/>
  <c r="G322" i="2"/>
  <c r="L320" i="2"/>
  <c r="I321" i="2"/>
  <c r="J321" i="2" s="1"/>
  <c r="K322" i="2" l="1"/>
  <c r="G323" i="2"/>
  <c r="L321" i="2"/>
  <c r="I322" i="2"/>
  <c r="J322" i="2" s="1"/>
  <c r="K323" i="2" l="1"/>
  <c r="G324" i="2"/>
  <c r="L322" i="2"/>
  <c r="I323" i="2"/>
  <c r="J323" i="2" s="1"/>
  <c r="K324" i="2" l="1"/>
  <c r="G325" i="2"/>
  <c r="L323" i="2"/>
  <c r="I324" i="2"/>
  <c r="J324" i="2" s="1"/>
  <c r="L324" i="2" l="1"/>
  <c r="I325" i="2"/>
  <c r="J325" i="2" s="1"/>
  <c r="K325" i="2"/>
  <c r="G326" i="2"/>
  <c r="I326" i="2" l="1"/>
  <c r="J326" i="2" s="1"/>
  <c r="L325" i="2"/>
  <c r="K326" i="2"/>
  <c r="G327" i="2"/>
  <c r="G328" i="2" l="1"/>
  <c r="K327" i="2"/>
  <c r="L326" i="2"/>
  <c r="I327" i="2"/>
  <c r="J327" i="2" s="1"/>
  <c r="L327" i="2" l="1"/>
  <c r="I328" i="2"/>
  <c r="J328" i="2" s="1"/>
  <c r="G329" i="2"/>
  <c r="K328" i="2"/>
  <c r="I329" i="2" l="1"/>
  <c r="J329" i="2" s="1"/>
  <c r="L328" i="2"/>
  <c r="K329" i="2"/>
  <c r="G330" i="2"/>
  <c r="G331" i="2" l="1"/>
  <c r="K330" i="2"/>
  <c r="L329" i="2"/>
  <c r="I330" i="2"/>
  <c r="J330" i="2" s="1"/>
  <c r="I331" i="2" l="1"/>
  <c r="J331" i="2" s="1"/>
  <c r="L330" i="2"/>
  <c r="G332" i="2"/>
  <c r="K331" i="2"/>
  <c r="I332" i="2" l="1"/>
  <c r="J332" i="2" s="1"/>
  <c r="L331" i="2"/>
  <c r="K332" i="2"/>
  <c r="G333" i="2"/>
  <c r="G334" i="2" l="1"/>
  <c r="K333" i="2"/>
  <c r="L332" i="2"/>
  <c r="I333" i="2"/>
  <c r="J333" i="2" s="1"/>
  <c r="L333" i="2" l="1"/>
  <c r="I334" i="2"/>
  <c r="J334" i="2" s="1"/>
  <c r="G335" i="2"/>
  <c r="K334" i="2"/>
  <c r="I335" i="2" l="1"/>
  <c r="J335" i="2" s="1"/>
  <c r="L334" i="2"/>
  <c r="K335" i="2"/>
  <c r="G336" i="2"/>
  <c r="K336" i="2" l="1"/>
  <c r="G337" i="2"/>
  <c r="L335" i="2"/>
  <c r="I336" i="2"/>
  <c r="J336" i="2" s="1"/>
  <c r="K337" i="2" l="1"/>
  <c r="G338" i="2"/>
  <c r="L336" i="2"/>
  <c r="I337" i="2"/>
  <c r="J337" i="2" s="1"/>
  <c r="K338" i="2" l="1"/>
  <c r="G339" i="2"/>
  <c r="L337" i="2"/>
  <c r="I338" i="2"/>
  <c r="J338" i="2" s="1"/>
  <c r="G340" i="2" l="1"/>
  <c r="K339" i="2"/>
  <c r="L338" i="2"/>
  <c r="I339" i="2"/>
  <c r="J339" i="2" s="1"/>
  <c r="I340" i="2" l="1"/>
  <c r="J340" i="2" s="1"/>
  <c r="L339" i="2"/>
  <c r="G341" i="2"/>
  <c r="K340" i="2"/>
  <c r="L340" i="2" l="1"/>
  <c r="I341" i="2"/>
  <c r="J341" i="2" s="1"/>
  <c r="K341" i="2"/>
  <c r="G342" i="2"/>
  <c r="G343" i="2" l="1"/>
  <c r="K342" i="2"/>
  <c r="L341" i="2"/>
  <c r="I342" i="2"/>
  <c r="J342" i="2" s="1"/>
  <c r="L342" i="2" l="1"/>
  <c r="I343" i="2"/>
  <c r="J343" i="2" s="1"/>
  <c r="G344" i="2"/>
  <c r="K343" i="2"/>
  <c r="I344" i="2" l="1"/>
  <c r="J344" i="2" s="1"/>
  <c r="L343" i="2"/>
  <c r="K344" i="2"/>
  <c r="G345" i="2"/>
  <c r="K345" i="2" l="1"/>
  <c r="G346" i="2"/>
  <c r="L344" i="2"/>
  <c r="I345" i="2"/>
  <c r="J345" i="2" s="1"/>
  <c r="G347" i="2" l="1"/>
  <c r="K346" i="2"/>
  <c r="L345" i="2"/>
  <c r="I346" i="2"/>
  <c r="J346" i="2" s="1"/>
  <c r="I347" i="2" l="1"/>
  <c r="J347" i="2" s="1"/>
  <c r="L346" i="2"/>
  <c r="K347" i="2"/>
  <c r="G348" i="2"/>
  <c r="K348" i="2" l="1"/>
  <c r="G349" i="2"/>
  <c r="I348" i="2"/>
  <c r="J348" i="2" s="1"/>
  <c r="L347" i="2"/>
  <c r="K349" i="2" l="1"/>
  <c r="G350" i="2"/>
  <c r="L348" i="2"/>
  <c r="I349" i="2"/>
  <c r="J349" i="2" s="1"/>
  <c r="L349" i="2" l="1"/>
  <c r="I350" i="2"/>
  <c r="J350" i="2" s="1"/>
  <c r="K350" i="2"/>
  <c r="G351" i="2"/>
  <c r="I351" i="2" l="1"/>
  <c r="J351" i="2" s="1"/>
  <c r="L350" i="2"/>
  <c r="K351" i="2"/>
  <c r="G352" i="2"/>
  <c r="K352" i="2" l="1"/>
  <c r="G353" i="2"/>
  <c r="L351" i="2"/>
  <c r="I352" i="2"/>
  <c r="J352" i="2" s="1"/>
  <c r="K353" i="2" l="1"/>
  <c r="G354" i="2"/>
  <c r="L352" i="2"/>
  <c r="I353" i="2"/>
  <c r="J353" i="2" s="1"/>
  <c r="G355" i="2" l="1"/>
  <c r="K354" i="2"/>
  <c r="L353" i="2"/>
  <c r="I354" i="2"/>
  <c r="J354" i="2" s="1"/>
  <c r="L354" i="2" l="1"/>
  <c r="I355" i="2"/>
  <c r="J355" i="2" s="1"/>
  <c r="G356" i="2"/>
  <c r="K355" i="2"/>
  <c r="I356" i="2" l="1"/>
  <c r="J356" i="2" s="1"/>
  <c r="L355" i="2"/>
  <c r="G357" i="2"/>
  <c r="K356" i="2"/>
  <c r="K357" i="2" l="1"/>
  <c r="G358" i="2"/>
  <c r="L356" i="2"/>
  <c r="I357" i="2"/>
  <c r="J357" i="2" s="1"/>
  <c r="G359" i="2" l="1"/>
  <c r="K358" i="2"/>
  <c r="L357" i="2"/>
  <c r="I358" i="2"/>
  <c r="J358" i="2" s="1"/>
  <c r="I359" i="2" l="1"/>
  <c r="J359" i="2" s="1"/>
  <c r="L358" i="2"/>
  <c r="K359" i="2"/>
  <c r="G360" i="2"/>
  <c r="K360" i="2" l="1"/>
  <c r="G361" i="2"/>
  <c r="I360" i="2"/>
  <c r="J360" i="2" s="1"/>
  <c r="L359" i="2"/>
  <c r="I361" i="2" l="1"/>
  <c r="J361" i="2" s="1"/>
  <c r="L360" i="2"/>
  <c r="K361" i="2"/>
  <c r="L361" i="2" l="1"/>
  <c r="P17" i="2" l="1"/>
  <c r="P19" i="2"/>
  <c r="P18" i="2"/>
  <c r="P20" i="2"/>
  <c r="P21" i="2"/>
  <c r="P23" i="2"/>
  <c r="P22" i="2"/>
  <c r="P24" i="2"/>
  <c r="P26" i="2"/>
  <c r="P25" i="2"/>
  <c r="P27" i="2"/>
  <c r="P28" i="2"/>
  <c r="P31" i="2"/>
  <c r="P30" i="2"/>
  <c r="P29" i="2"/>
  <c r="P33" i="2"/>
  <c r="P32" i="2"/>
  <c r="P35" i="2"/>
  <c r="P34" i="2"/>
  <c r="P8" i="2"/>
  <c r="P7" i="2"/>
  <c r="P6" i="2"/>
  <c r="P9" i="2"/>
  <c r="P11" i="2"/>
  <c r="P12" i="2"/>
  <c r="P10" i="2"/>
  <c r="P14" i="2"/>
  <c r="P16" i="2"/>
  <c r="P13" i="2"/>
  <c r="P15" i="2"/>
  <c r="Q33" i="2" l="1"/>
  <c r="Q24" i="2"/>
  <c r="Q29" i="2"/>
  <c r="Q22" i="2"/>
  <c r="Q30" i="2"/>
  <c r="Q23" i="2"/>
  <c r="Q31" i="2"/>
  <c r="Q21" i="2"/>
  <c r="Q28" i="2"/>
  <c r="Q20" i="2"/>
  <c r="Q34" i="2"/>
  <c r="Q27" i="2"/>
  <c r="Q18" i="2"/>
  <c r="Q35" i="2"/>
  <c r="Q25" i="2"/>
  <c r="Q19" i="2"/>
  <c r="Q32" i="2"/>
  <c r="Q26" i="2"/>
  <c r="Q17" i="2"/>
  <c r="S6" i="2" a="1"/>
  <c r="S6" i="2" s="1"/>
  <c r="Q15" i="2"/>
  <c r="Q16" i="2"/>
  <c r="Q14" i="2"/>
  <c r="Q10" i="2"/>
  <c r="Q13" i="2"/>
  <c r="Q12" i="2"/>
  <c r="Q11" i="2"/>
  <c r="Q9" i="2"/>
  <c r="Q7" i="2"/>
  <c r="Q8" i="2"/>
  <c r="Q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<sst xmlns="http://schemas.openxmlformats.org/spreadsheetml/2006/main" count="84" uniqueCount="45">
  <si>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</si>
  <si>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</si>
  <si>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</si>
  <si>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</si>
  <si>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</si>
  <si>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</si>
  <si>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</si>
  <si>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</si>
  <si>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</si>
  <si>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</si>
  <si>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</si>
  <si>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</si>
  <si>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</si>
  <si>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</si>
  <si>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</si>
  <si>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</si>
  <si>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</si>
  <si>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</si>
  <si>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</si>
  <si>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</si>
  <si>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</si>
  <si>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</si>
  <si>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</si>
  <si>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</si>
  <si>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</si>
  <si>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</si>
  <si>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</si>
  <si>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</si>
  <si>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</si>
  <si>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</si>
  <si>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</si>
  <si>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</si>
  <si>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Sugestão de Investimento (30%)</t>
  </si>
  <si>
    <t>Mês</t>
  </si>
  <si>
    <t>Aporte Mensal</t>
  </si>
  <si>
    <t>Patrimônio Inicial</t>
  </si>
  <si>
    <t>Rendimento</t>
  </si>
  <si>
    <t>Patrimônio Final</t>
  </si>
  <si>
    <t>Dividendos</t>
  </si>
  <si>
    <t>Taxa</t>
  </si>
  <si>
    <t>Taxa Dividendo</t>
  </si>
  <si>
    <t>Patrimônio</t>
  </si>
  <si>
    <t>Ano</t>
  </si>
  <si>
    <t>Intervalo</t>
  </si>
  <si>
    <t>Selecione um intervalo de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</si>
</sst>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0.000%"/>
    <numFmt numFmtId="169" formatCode="0&quot; ano(s)&quot;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6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  <xf numFmtId="0" fontId="8" fillId="3" borderId="23" xfId="0" applyFont="1" applyFill="1" applyBorder="1" applyAlignment="1">
      <alignment horizontal="center" vertical="center"/>
    </xf>
    <xf numFmtId="169" fontId="13" fillId="10" borderId="24" xfId="0" applyNumberFormat="1" applyFont="1" applyFill="1" applyBorder="1" applyAlignment="1">
      <alignment horizontal="center" vertical="center"/>
    </xf>
    <xf numFmtId="169" fontId="13" fillId="10" borderId="25" xfId="0" applyNumberFormat="1" applyFont="1" applyFill="1" applyBorder="1" applyAlignment="1">
      <alignment horizontal="center" vertical="center"/>
    </xf>
    <xf numFmtId="9" fontId="3" fillId="7" borderId="0" xfId="0" applyNumberFormat="1" applyFont="1" applyFill="1" applyAlignment="1">
      <alignment horizontal="center" vertical="center"/>
    </xf>
    <xf numFmtId="0" fontId="14" fillId="0" borderId="0" xfId="0" applyFont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8">
    <dxf>
      <numFmt numFmtId="0" formatCode="General"/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APP!$C$42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0C-4C5A-AABB-237CCDE03C0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0C-4C5A-AABB-237CCDE03C0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0C-4C5A-AABB-237CCDE03C0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0C-4C5A-AABB-237CCDE03C0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0C-4C5A-AABB-237CCDE03C0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20C-4C5A-AABB-237CCDE03C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APP!$B$43:$B$48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APP!$C$43:$C$48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Patrimônio ao longo dos anos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5657338439578344E-2"/>
          <c:y val="0.34435701639302502"/>
          <c:w val="0.9486853231208433"/>
          <c:h val="0.4998211457709733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'Tabela Auxiliar'!$P$5</c:f>
              <c:strCache>
                <c:ptCount val="1"/>
                <c:pt idx="0">
                  <c:v>Patrimônio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[&gt;999999]0.00,,&quot;M&quot;;0.00,&quot;K&quot;" sourceLinked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[0]!rotulo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[0]!valores</c:f>
              <c:numCache>
                <c:formatCode>"R$"\ #,##0.00</c:formatCode>
                <c:ptCount val="30"/>
                <c:pt idx="0">
                  <c:v>2547.6772001113118</c:v>
                </c:pt>
                <c:pt idx="1">
                  <c:v>5445.5254595290435</c:v>
                </c:pt>
                <c:pt idx="2">
                  <c:v>8741.6748046044213</c:v>
                </c:pt>
                <c:pt idx="3">
                  <c:v>12490.870598322032</c:v>
                </c:pt>
                <c:pt idx="4">
                  <c:v>16755.382799697527</c:v>
                </c:pt>
                <c:pt idx="5">
                  <c:v>21606.040198319984</c:v>
                </c:pt>
                <c:pt idx="6">
                  <c:v>27123.40680152061</c:v>
                </c:pt>
                <c:pt idx="7">
                  <c:v>33399.11991264626</c:v>
                </c:pt>
                <c:pt idx="8">
                  <c:v>40537.412124424867</c:v>
                </c:pt>
                <c:pt idx="9">
                  <c:v>48656.842506034438</c:v>
                </c:pt>
                <c:pt idx="10">
                  <c:v>57892.265736961301</c:v>
                </c:pt>
                <c:pt idx="11">
                  <c:v>68397.071892764026</c:v>
                </c:pt>
                <c:pt idx="12">
                  <c:v>80345.734083085277</c:v>
                </c:pt>
                <c:pt idx="13">
                  <c:v>93936.706255336976</c:v>
                </c:pt>
                <c:pt idx="14">
                  <c:v>109395.71929334418</c:v>
                </c:pt>
                <c:pt idx="15">
                  <c:v>126979.53015546902</c:v>
                </c:pt>
                <c:pt idx="16">
                  <c:v>146980.18632121594</c:v>
                </c:pt>
                <c:pt idx="17">
                  <c:v>169729.87637401774</c:v>
                </c:pt>
                <c:pt idx="18">
                  <c:v>195606.44728297126</c:v>
                </c:pt>
                <c:pt idx="19">
                  <c:v>225039.68001941612</c:v>
                </c:pt>
                <c:pt idx="20">
                  <c:v>258518.42773934591</c:v>
                </c:pt>
                <c:pt idx="21">
                  <c:v>296598.73508889764</c:v>
                </c:pt>
                <c:pt idx="22">
                  <c:v>339913.07348552387</c:v>
                </c:pt>
                <c:pt idx="23">
                  <c:v>389180.84576256503</c:v>
                </c:pt>
                <c:pt idx="24">
                  <c:v>445220.33464764646</c:v>
                </c:pt>
                <c:pt idx="25">
                  <c:v>508962.2935257951</c:v>
                </c:pt>
                <c:pt idx="26">
                  <c:v>581465.40521468932</c:v>
                </c:pt>
                <c:pt idx="27">
                  <c:v>663933.86550504796</c:v>
                </c:pt>
                <c:pt idx="28">
                  <c:v>757737.3835091478</c:v>
                </c:pt>
                <c:pt idx="29">
                  <c:v>864433.93100094295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C-4A9E-A926-52E093E30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59023279"/>
        <c:axId val="259006959"/>
      </c:barChart>
      <c:catAx>
        <c:axId val="25902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006959"/>
        <c:crosses val="autoZero"/>
        <c:auto val="1"/>
        <c:lblAlgn val="ctr"/>
        <c:lblOffset val="100"/>
        <c:noMultiLvlLbl val="0"/>
      </c:catAx>
      <c:valAx>
        <c:axId val="25900695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5902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image" Target="../media/image3.sv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46882</xdr:colOff>
      <xdr:row>49</xdr:row>
      <xdr:rowOff>14847</xdr:rowOff>
    </xdr:from>
    <xdr:to>
      <xdr:col>3</xdr:col>
      <xdr:colOff>996084</xdr:colOff>
      <xdr:row>61</xdr:row>
      <xdr:rowOff>132817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214745</xdr:colOff>
      <xdr:row>0</xdr:row>
      <xdr:rowOff>0</xdr:rowOff>
    </xdr:from>
    <xdr:to>
      <xdr:col>3</xdr:col>
      <xdr:colOff>962891</xdr:colOff>
      <xdr:row>5</xdr:row>
      <xdr:rowOff>127044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3CB36B2-A96A-F866-1125-91820715F435}"/>
            </a:ext>
          </a:extLst>
        </xdr:cNvPr>
        <xdr:cNvGrpSpPr/>
      </xdr:nvGrpSpPr>
      <xdr:grpSpPr>
        <a:xfrm>
          <a:off x="588818" y="0"/>
          <a:ext cx="5153891" cy="1027589"/>
          <a:chOff x="207818" y="0"/>
          <a:chExt cx="5153891" cy="1027589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06E2FCB3-32B2-4074-B5C5-4241A55DF67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ackgroundRemoval t="11133" b="90430" l="25000" r="75543">
                        <a14:foregroundMark x1="47174" y1="26367" x2="51087" y2="30859"/>
                        <a14:foregroundMark x1="49239" y1="15234" x2="49674" y2="11328"/>
                        <a14:foregroundMark x1="25000" y1="65234" x2="26630" y2="63281"/>
                        <a14:foregroundMark x1="27935" y1="59180" x2="34565" y2="47266"/>
                        <a14:foregroundMark x1="70652" y1="22656" x2="72283" y2="26953"/>
                        <a14:foregroundMark x1="75652" y1="23633" x2="74674" y2="28711"/>
                        <a14:foregroundMark x1="42609" y1="80078" x2="44457" y2="84180"/>
                        <a14:foregroundMark x1="55870" y1="78125" x2="56522" y2="83594"/>
                        <a14:foregroundMark x1="70000" y1="67578" x2="68478" y2="78906"/>
                        <a14:foregroundMark x1="31739" y1="79883" x2="30761" y2="85547"/>
                        <a14:foregroundMark x1="31087" y1="90234" x2="33261" y2="90430"/>
                      </a14:backgroundRemoval>
                    </a14:imgEffect>
                  </a14:imgLayer>
                </a14:imgProps>
              </a:ext>
            </a:extLst>
          </a:blip>
          <a:srcRect l="21127" t="5937" r="21403" b="5482"/>
          <a:stretch>
            <a:fillRect/>
          </a:stretch>
        </xdr:blipFill>
        <xdr:spPr>
          <a:xfrm>
            <a:off x="207818" y="263238"/>
            <a:ext cx="561109" cy="527304"/>
          </a:xfrm>
          <a:prstGeom prst="rect">
            <a:avLst/>
          </a:prstGeom>
        </xdr:spPr>
      </xdr:pic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6CB4F8A9-CBA3-8D4E-CE73-1A794232CB19}"/>
              </a:ext>
            </a:extLst>
          </xdr:cNvPr>
          <xdr:cNvGrpSpPr/>
        </xdr:nvGrpSpPr>
        <xdr:grpSpPr>
          <a:xfrm>
            <a:off x="632572" y="0"/>
            <a:ext cx="4729137" cy="1027589"/>
            <a:chOff x="5031390" y="144218"/>
            <a:chExt cx="4729137" cy="1027589"/>
          </a:xfrm>
        </xdr:grpSpPr>
        <xdr:sp macro="" textlink="">
          <xdr:nvSpPr>
            <xdr:cNvPr id="8" name="Retângulo 7">
              <a:extLst>
                <a:ext uri="{FF2B5EF4-FFF2-40B4-BE49-F238E27FC236}">
                  <a16:creationId xmlns:a16="http://schemas.microsoft.com/office/drawing/2014/main" id="{24C68B6F-2111-7952-C355-A64DD90B86F2}"/>
                </a:ext>
              </a:extLst>
            </xdr:cNvPr>
            <xdr:cNvSpPr/>
          </xdr:nvSpPr>
          <xdr:spPr>
            <a:xfrm>
              <a:off x="5031390" y="144218"/>
              <a:ext cx="4729137" cy="1027589"/>
            </a:xfrm>
            <a:prstGeom prst="rect">
              <a:avLst/>
            </a:prstGeom>
            <a:noFill/>
          </xdr:spPr>
          <xdr:txBody>
            <a:bodyPr wrap="square" lIns="91440" tIns="45720" rIns="91440" bIns="45720">
              <a:noAutofit/>
            </a:bodyPr>
            <a:lstStyle/>
            <a:p>
              <a:pPr algn="ctr"/>
              <a:r>
                <a:rPr lang="pt-BR" sz="5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Segoe UI Black" panose="020B0A02040204020203" pitchFamily="34" charset="0"/>
                  <a:ea typeface="Segoe UI Black" panose="020B0A02040204020203" pitchFamily="34" charset="0"/>
                </a:rPr>
                <a:t>DIO </a:t>
              </a:r>
              <a:r>
                <a:rPr lang="pt-BR" sz="5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Segoe UI Black" panose="020B0A02040204020203" pitchFamily="34" charset="0"/>
                  <a:ea typeface="Segoe UI Black" panose="020B0A02040204020203" pitchFamily="34" charset="0"/>
                </a:rPr>
                <a:t>   </a:t>
              </a:r>
              <a:r>
                <a:rPr lang="pt-BR" sz="5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Segoe UI Black" panose="020B0A02040204020203" pitchFamily="34" charset="0"/>
                  <a:ea typeface="Segoe UI Black" panose="020B0A02040204020203" pitchFamily="34" charset="0"/>
                </a:rPr>
                <a:t>NVE$T</a:t>
              </a:r>
            </a:p>
          </xdr:txBody>
        </xdr:sp>
        <xdr:pic>
          <xdr:nvPicPr>
            <xdr:cNvPr id="15" name="Gráfico 14" descr="Envelope com dinheiro com preenchimento sólido">
              <a:extLst>
                <a:ext uri="{FF2B5EF4-FFF2-40B4-BE49-F238E27FC236}">
                  <a16:creationId xmlns:a16="http://schemas.microsoft.com/office/drawing/2014/main" id="{27589B63-782B-6A86-CBB1-7D562E8A1A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6662208" y="180109"/>
              <a:ext cx="834650" cy="9144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360219</xdr:colOff>
      <xdr:row>26</xdr:row>
      <xdr:rowOff>103911</xdr:rowOff>
    </xdr:from>
    <xdr:to>
      <xdr:col>3</xdr:col>
      <xdr:colOff>1025237</xdr:colOff>
      <xdr:row>37</xdr:row>
      <xdr:rowOff>6927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ACCD6E-818C-4E4C-93D4-83A8A9E0B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191F4-4EE0-4F56-9CC0-84C86176403E}" name="Tabela_FII" displayName="Tabela_FII" ref="G1:L361" totalsRowShown="0" headerRowDxfId="7" dataDxfId="6">
  <autoFilter ref="G1:L361" xr:uid="{476191F4-4EE0-4F56-9CC0-84C86176403E}"/>
  <tableColumns count="6">
    <tableColumn id="1" xr3:uid="{5B4BDDB1-0202-4044-8A0E-A9683A48ED55}" name="Mês" dataDxfId="5">
      <calculatedColumnFormula>G1+1</calculatedColumnFormula>
    </tableColumn>
    <tableColumn id="2" xr3:uid="{1CED2AF8-DCBF-4A60-8DF7-3B152C28C521}" name="Aporte Mensal" dataDxfId="0">
      <calculatedColumnFormula>aporte</calculatedColumnFormula>
    </tableColumn>
    <tableColumn id="3" xr3:uid="{B7C50140-9614-4BF0-9067-3FE95363C145}" name="Patrimônio Inicial" dataDxfId="4">
      <calculatedColumnFormula>K1</calculatedColumnFormula>
    </tableColumn>
    <tableColumn id="4" xr3:uid="{C49FEBC0-0D1F-4999-874E-694E8FA177F6}" name="Rendimento" dataDxfId="3">
      <calculatedColumnFormula>I2*$N$2</calculatedColumnFormula>
    </tableColumn>
    <tableColumn id="5" xr3:uid="{7CB6F67F-03E1-4595-A14F-3693FACC5519}" name="Patrimônio Final" dataDxfId="2">
      <calculatedColumnFormula>FV($N$2,G2,H2*-1)</calculatedColumnFormula>
    </tableColumn>
    <tableColumn id="6" xr3:uid="{23EAC92D-27D2-4D86-85E7-3B84C5AA90AD}" name="Dividendos" dataDxfId="1">
      <calculatedColumnFormula>K2*$O$2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6:H49"/>
  <sheetViews>
    <sheetView showGridLines="0" tabSelected="1" zoomScale="110" zoomScaleNormal="110" workbookViewId="0">
      <selection activeCell="D45" sqref="D45"/>
    </sheetView>
  </sheetViews>
  <sheetFormatPr defaultColWidth="0" defaultRowHeight="14.4" x14ac:dyDescent="0.3"/>
  <cols>
    <col min="1" max="1" width="5.44140625" customWidth="1"/>
    <col min="2" max="2" width="46.77734375" customWidth="1"/>
    <col min="3" max="3" width="17.44140625" bestFit="1" customWidth="1"/>
    <col min="4" max="4" width="15" customWidth="1"/>
    <col min="5" max="5" width="5.88671875" customWidth="1"/>
    <col min="6" max="8" width="8.77734375" hidden="1"/>
  </cols>
  <sheetData>
    <row r="6" spans="2:4" ht="15" thickBot="1" x14ac:dyDescent="0.35"/>
    <row r="7" spans="2:4" ht="27" x14ac:dyDescent="0.4">
      <c r="B7" s="4" t="s">
        <v>15</v>
      </c>
      <c r="C7" s="5"/>
      <c r="D7" s="6"/>
    </row>
    <row r="8" spans="2:4" ht="19.2" x14ac:dyDescent="0.45">
      <c r="B8" s="53" t="s">
        <v>14</v>
      </c>
      <c r="C8" s="54"/>
      <c r="D8" s="23">
        <v>2000</v>
      </c>
    </row>
    <row r="9" spans="2:4" ht="19.2" x14ac:dyDescent="0.45">
      <c r="B9" s="55" t="s">
        <v>13</v>
      </c>
      <c r="C9" s="56"/>
      <c r="D9" s="24">
        <v>6.0000000000000001E-3</v>
      </c>
    </row>
    <row r="10" spans="2:4" ht="19.8" thickBot="1" x14ac:dyDescent="0.5">
      <c r="B10" s="57" t="s">
        <v>32</v>
      </c>
      <c r="C10" s="58"/>
      <c r="D10" s="25">
        <f>D8*30%</f>
        <v>600</v>
      </c>
    </row>
    <row r="11" spans="2:4" ht="15" thickBot="1" x14ac:dyDescent="0.35"/>
    <row r="12" spans="2:4" ht="28.5" customHeight="1" x14ac:dyDescent="0.3">
      <c r="B12" s="50" t="s">
        <v>5</v>
      </c>
      <c r="C12" s="51"/>
      <c r="D12" s="52"/>
    </row>
    <row r="13" spans="2:4" ht="19.2" x14ac:dyDescent="0.45">
      <c r="B13" s="53" t="s">
        <v>0</v>
      </c>
      <c r="C13" s="54"/>
      <c r="D13" s="18">
        <v>200</v>
      </c>
    </row>
    <row r="14" spans="2:4" ht="19.2" x14ac:dyDescent="0.45">
      <c r="B14" s="55" t="s">
        <v>1</v>
      </c>
      <c r="C14" s="56"/>
      <c r="D14" s="19">
        <v>5</v>
      </c>
    </row>
    <row r="15" spans="2:4" ht="19.2" x14ac:dyDescent="0.45">
      <c r="B15" s="55" t="s">
        <v>2</v>
      </c>
      <c r="C15" s="56"/>
      <c r="D15" s="20">
        <v>1.0789999999999999E-2</v>
      </c>
    </row>
    <row r="16" spans="2:4" ht="19.2" x14ac:dyDescent="0.45">
      <c r="B16" s="59" t="s">
        <v>3</v>
      </c>
      <c r="C16" s="60"/>
      <c r="D16" s="21">
        <f>FV(taxa_mensal,qtd_anos*12,aporte*-1)</f>
        <v>16755.382799697527</v>
      </c>
    </row>
    <row r="17" spans="1:4" ht="19.8" thickBot="1" x14ac:dyDescent="0.5">
      <c r="B17" s="48" t="s">
        <v>4</v>
      </c>
      <c r="C17" s="49"/>
      <c r="D17" s="22">
        <f>patrimonio*rendimento_carteira</f>
        <v>100.53229679818516</v>
      </c>
    </row>
    <row r="18" spans="1:4" ht="15" thickBot="1" x14ac:dyDescent="0.35"/>
    <row r="19" spans="1:4" ht="29.4" customHeight="1" x14ac:dyDescent="0.3">
      <c r="B19" s="7" t="s">
        <v>11</v>
      </c>
      <c r="C19" s="47" t="s">
        <v>41</v>
      </c>
      <c r="D19" s="8" t="s">
        <v>12</v>
      </c>
    </row>
    <row r="20" spans="1:4" ht="19.2" x14ac:dyDescent="0.45">
      <c r="A20" s="1">
        <v>2</v>
      </c>
      <c r="B20" s="9" t="s">
        <v>6</v>
      </c>
      <c r="C20" s="10">
        <f>FV($D$15,$A20*12,$D$13*-1)</f>
        <v>5445.5254595290435</v>
      </c>
      <c r="D20" s="11">
        <f>C20*rendimento_carteira</f>
        <v>32.673152757174265</v>
      </c>
    </row>
    <row r="21" spans="1:4" ht="19.2" x14ac:dyDescent="0.45">
      <c r="A21" s="1">
        <v>5</v>
      </c>
      <c r="B21" s="12" t="s">
        <v>7</v>
      </c>
      <c r="C21" s="13">
        <f>FV($D$15,$A21*12,$D$13*-1)</f>
        <v>16755.382799697527</v>
      </c>
      <c r="D21" s="14">
        <f>C21*rendimento_carteira</f>
        <v>100.53229679818516</v>
      </c>
    </row>
    <row r="22" spans="1:4" ht="19.2" x14ac:dyDescent="0.45">
      <c r="A22" s="1">
        <v>10</v>
      </c>
      <c r="B22" s="12" t="s">
        <v>8</v>
      </c>
      <c r="C22" s="13">
        <f>FV($D$15,$A22*12,$D$13*-1)</f>
        <v>48656.842506034438</v>
      </c>
      <c r="D22" s="14">
        <f>C22*rendimento_carteira</f>
        <v>291.94105503620665</v>
      </c>
    </row>
    <row r="23" spans="1:4" ht="19.2" x14ac:dyDescent="0.45">
      <c r="A23" s="1">
        <v>20</v>
      </c>
      <c r="B23" s="12" t="s">
        <v>9</v>
      </c>
      <c r="C23" s="13">
        <f>FV($D$15,$A23*12,$D$13*-1)</f>
        <v>225039.68001941612</v>
      </c>
      <c r="D23" s="14">
        <f>C23*rendimento_carteira</f>
        <v>1350.2380801164968</v>
      </c>
    </row>
    <row r="24" spans="1:4" ht="19.8" thickBot="1" x14ac:dyDescent="0.5">
      <c r="A24" s="1">
        <v>30</v>
      </c>
      <c r="B24" s="15" t="s">
        <v>10</v>
      </c>
      <c r="C24" s="16">
        <f>FV($D$15,$A24*12,$D$13*-1)</f>
        <v>864433.93100094295</v>
      </c>
      <c r="D24" s="17">
        <f>C24*rendimento_carteira</f>
        <v>5186.6035860056581</v>
      </c>
    </row>
    <row r="25" spans="1:4" ht="15" thickBot="1" x14ac:dyDescent="0.35"/>
    <row r="26" spans="1:4" ht="16.2" customHeight="1" thickBot="1" x14ac:dyDescent="0.35">
      <c r="B26" s="61" t="s">
        <v>44</v>
      </c>
      <c r="C26" s="62">
        <v>1</v>
      </c>
      <c r="D26" s="63"/>
    </row>
    <row r="39" spans="2:5" x14ac:dyDescent="0.3">
      <c r="B39" s="26" t="s">
        <v>20</v>
      </c>
      <c r="C39" s="27" t="s">
        <v>18</v>
      </c>
      <c r="D39" s="26"/>
    </row>
    <row r="40" spans="2:5" x14ac:dyDescent="0.3">
      <c r="B40" s="28" t="s">
        <v>19</v>
      </c>
      <c r="C40" s="29">
        <f>aporte</f>
        <v>200</v>
      </c>
      <c r="D40" s="28"/>
    </row>
    <row r="42" spans="2:5" x14ac:dyDescent="0.3">
      <c r="B42" s="30" t="s">
        <v>21</v>
      </c>
      <c r="C42" s="30" t="s">
        <v>22</v>
      </c>
      <c r="D42" s="30" t="s">
        <v>23</v>
      </c>
    </row>
    <row r="43" spans="2:5" x14ac:dyDescent="0.3">
      <c r="B43" s="2" t="s">
        <v>24</v>
      </c>
      <c r="C43" s="3">
        <f>VLOOKUP($C$39&amp;"-"&amp;B43,'Tabela Auxiliar'!$A:$D,4,FALSE)</f>
        <v>0.5</v>
      </c>
      <c r="D43" s="33">
        <f>C43*$C$40</f>
        <v>100</v>
      </c>
    </row>
    <row r="44" spans="2:5" x14ac:dyDescent="0.3">
      <c r="B44" s="2" t="s">
        <v>25</v>
      </c>
      <c r="C44" s="3">
        <f>VLOOKUP($C$39&amp;"-"&amp;B44,'Tabela Auxiliar'!$A:$D,4,FALSE)</f>
        <v>0.1</v>
      </c>
      <c r="D44" s="33">
        <f t="shared" ref="D44:D48" si="0">C44*$C$40</f>
        <v>20</v>
      </c>
    </row>
    <row r="45" spans="2:5" x14ac:dyDescent="0.3">
      <c r="B45" s="2" t="s">
        <v>26</v>
      </c>
      <c r="C45" s="3">
        <f>VLOOKUP($C$39&amp;"-"&amp;B45,'Tabela Auxiliar'!$A:$D,4,FALSE)</f>
        <v>0.05</v>
      </c>
      <c r="D45" s="33">
        <f t="shared" si="0"/>
        <v>10</v>
      </c>
    </row>
    <row r="46" spans="2:5" x14ac:dyDescent="0.3">
      <c r="B46" s="2" t="s">
        <v>27</v>
      </c>
      <c r="C46" s="3">
        <f>VLOOKUP($C$39&amp;"-"&amp;B46,'Tabela Auxiliar'!$A:$D,4,FALSE)</f>
        <v>0.05</v>
      </c>
      <c r="D46" s="33">
        <f t="shared" si="0"/>
        <v>10</v>
      </c>
      <c r="E46" s="65"/>
    </row>
    <row r="47" spans="2:5" x14ac:dyDescent="0.3">
      <c r="B47" s="2" t="s">
        <v>28</v>
      </c>
      <c r="C47" s="3">
        <f>VLOOKUP($C$39&amp;"-"&amp;B47,'Tabela Auxiliar'!$A:$D,4,FALSE)</f>
        <v>0.2</v>
      </c>
      <c r="D47" s="33">
        <f t="shared" si="0"/>
        <v>40</v>
      </c>
    </row>
    <row r="48" spans="2:5" x14ac:dyDescent="0.3">
      <c r="B48" s="2" t="s">
        <v>29</v>
      </c>
      <c r="C48" s="3">
        <f>VLOOKUP($C$39&amp;"-"&amp;B48,'Tabela Auxiliar'!$A:$D,4,FALSE)</f>
        <v>0.1</v>
      </c>
      <c r="D48" s="33">
        <f t="shared" si="0"/>
        <v>20</v>
      </c>
    </row>
    <row r="49" spans="2:4" x14ac:dyDescent="0.3">
      <c r="B49" s="31"/>
      <c r="C49" s="64">
        <f>SUM(C43:C48)</f>
        <v>1.0000000000000002</v>
      </c>
      <c r="D49" s="32">
        <f>SUM(D43:D48)</f>
        <v>200</v>
      </c>
    </row>
  </sheetData>
  <mergeCells count="10">
    <mergeCell ref="C26:D26"/>
    <mergeCell ref="B17:C17"/>
    <mergeCell ref="B12:D12"/>
    <mergeCell ref="B8:C8"/>
    <mergeCell ref="B9:C9"/>
    <mergeCell ref="B10:C10"/>
    <mergeCell ref="B16:C16"/>
    <mergeCell ref="B13:C13"/>
    <mergeCell ref="B14:C14"/>
    <mergeCell ref="B15:C15"/>
  </mergeCells>
  <dataValidations count="1">
    <dataValidation type="list" allowBlank="1" showInputMessage="1" showErrorMessage="1" sqref="C39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5364FD-D078-4AF2-8EC4-3D8234B1F9EB}">
          <x14:formula1>
            <xm:f>'Tabela Auxiliar'!$G$2:$G$11</xm:f>
          </x14:formula1>
          <xm:sqref>C26:D26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1:S361"/>
  <sheetViews>
    <sheetView showGridLines="0" zoomScale="115" zoomScaleNormal="115" workbookViewId="0">
      <pane ySplit="2" topLeftCell="A3" activePane="bottomLeft" state="frozen"/>
      <selection pane="bottomLeft" activeCell="B9" sqref="B9"/>
    </sheetView>
  </sheetViews>
  <sheetFormatPr defaultRowHeight="14.4" x14ac:dyDescent="0.3"/>
  <cols>
    <col min="1" max="1" width="29.21875" bestFit="1" customWidth="1"/>
    <col min="2" max="2" width="11.5546875" bestFit="1" customWidth="1"/>
    <col min="3" max="3" width="17.77734375" bestFit="1" customWidth="1"/>
    <col min="8" max="8" width="17.21875" bestFit="1" customWidth="1"/>
    <col min="9" max="9" width="24.21875" bestFit="1" customWidth="1"/>
    <col min="10" max="10" width="22" bestFit="1" customWidth="1"/>
    <col min="11" max="11" width="24.21875" bestFit="1" customWidth="1"/>
    <col min="12" max="12" width="22" bestFit="1" customWidth="1"/>
    <col min="14" max="14" width="11.33203125" customWidth="1"/>
    <col min="15" max="15" width="13.21875" bestFit="1" customWidth="1"/>
    <col min="16" max="16" width="14.5546875" bestFit="1" customWidth="1"/>
    <col min="17" max="17" width="12.77734375" customWidth="1"/>
    <col min="18" max="18" width="10.88671875" bestFit="1" customWidth="1"/>
  </cols>
  <sheetData>
    <row r="1" spans="1:19" x14ac:dyDescent="0.3">
      <c r="A1" s="40" t="s">
        <v>31</v>
      </c>
      <c r="B1" s="40" t="s">
        <v>20</v>
      </c>
      <c r="C1" s="41" t="s">
        <v>21</v>
      </c>
      <c r="D1" s="41" t="s">
        <v>30</v>
      </c>
      <c r="G1" s="42" t="s">
        <v>33</v>
      </c>
      <c r="H1" s="42" t="s">
        <v>34</v>
      </c>
      <c r="I1" s="42" t="s">
        <v>35</v>
      </c>
      <c r="J1" s="42" t="s">
        <v>36</v>
      </c>
      <c r="K1" s="42" t="s">
        <v>37</v>
      </c>
      <c r="L1" s="42" t="s">
        <v>38</v>
      </c>
      <c r="N1" s="42" t="s">
        <v>39</v>
      </c>
      <c r="O1" s="42" t="s">
        <v>40</v>
      </c>
    </row>
    <row r="2" spans="1:19" x14ac:dyDescent="0.3">
      <c r="A2" t="str">
        <f>B2&amp;"-"&amp;C2</f>
        <v>Conservador-PAPEL</v>
      </c>
      <c r="B2" t="s">
        <v>16</v>
      </c>
      <c r="C2" s="2" t="s">
        <v>24</v>
      </c>
      <c r="D2" s="3">
        <v>0.3</v>
      </c>
      <c r="G2" s="42">
        <v>1</v>
      </c>
      <c r="H2" s="42">
        <f>aporte</f>
        <v>200</v>
      </c>
      <c r="I2" s="46">
        <v>0</v>
      </c>
      <c r="J2" s="46">
        <f>I2*$N$2</f>
        <v>0</v>
      </c>
      <c r="K2" s="45">
        <f>FV($N$2,G2,H2*-1)</f>
        <v>200.00000000000148</v>
      </c>
      <c r="L2" s="45">
        <f>K2*$O$2</f>
        <v>1.2000000000000088</v>
      </c>
      <c r="N2" s="43">
        <f>taxa_mensal</f>
        <v>1.0789999999999999E-2</v>
      </c>
      <c r="O2" s="44">
        <f>rendimento_carteira</f>
        <v>6.0000000000000001E-3</v>
      </c>
    </row>
    <row r="3" spans="1:19" x14ac:dyDescent="0.3">
      <c r="A3" t="str">
        <f t="shared" ref="A3:A19" si="0">B3&amp;"-"&amp;C3</f>
        <v>Conservador-TIJOLO</v>
      </c>
      <c r="B3" t="s">
        <v>16</v>
      </c>
      <c r="C3" s="2" t="s">
        <v>25</v>
      </c>
      <c r="D3" s="3">
        <v>0.5</v>
      </c>
      <c r="G3" s="42">
        <f>G2+1</f>
        <v>2</v>
      </c>
      <c r="H3" s="42">
        <f>aporte</f>
        <v>200</v>
      </c>
      <c r="I3" s="46">
        <f>K2</f>
        <v>200.00000000000148</v>
      </c>
      <c r="J3" s="46">
        <f t="shared" ref="J3:J66" si="1">I3*$N$2</f>
        <v>2.1580000000000159</v>
      </c>
      <c r="K3" s="45">
        <f t="shared" ref="K3:K4" si="2">FV($N$2,G3,H3*-1)</f>
        <v>402.15800000000314</v>
      </c>
      <c r="L3" s="45">
        <f t="shared" ref="L3:L66" si="3">K3*$O$2</f>
        <v>2.4129480000000187</v>
      </c>
    </row>
    <row r="4" spans="1:19" x14ac:dyDescent="0.3">
      <c r="A4" t="str">
        <f t="shared" si="0"/>
        <v>Conservador-HÍBRIDOS</v>
      </c>
      <c r="B4" t="s">
        <v>16</v>
      </c>
      <c r="C4" s="2" t="s">
        <v>26</v>
      </c>
      <c r="D4" s="3">
        <v>0.1</v>
      </c>
      <c r="G4" s="42">
        <f>G3+1</f>
        <v>3</v>
      </c>
      <c r="H4" s="42">
        <f>aporte</f>
        <v>200</v>
      </c>
      <c r="I4" s="46">
        <f>K3</f>
        <v>402.15800000000314</v>
      </c>
      <c r="J4" s="46">
        <f t="shared" si="1"/>
        <v>4.3392848200000333</v>
      </c>
      <c r="K4" s="45">
        <f t="shared" si="2"/>
        <v>606.49728482000444</v>
      </c>
      <c r="L4" s="45">
        <f t="shared" si="3"/>
        <v>3.6389837089200268</v>
      </c>
      <c r="O4" s="42" t="s">
        <v>43</v>
      </c>
      <c r="P4" s="42">
        <f>APP!$C$26</f>
        <v>1</v>
      </c>
      <c r="Q4" s="42"/>
    </row>
    <row r="5" spans="1:19" x14ac:dyDescent="0.3">
      <c r="A5" t="str">
        <f t="shared" si="0"/>
        <v>Conservador-FOFs</v>
      </c>
      <c r="B5" t="s">
        <v>16</v>
      </c>
      <c r="C5" s="2" t="s">
        <v>27</v>
      </c>
      <c r="D5" s="3">
        <v>0.1</v>
      </c>
      <c r="G5" s="42">
        <f t="shared" ref="G5:G68" si="4">G4+1</f>
        <v>4</v>
      </c>
      <c r="H5" s="42">
        <f>aporte</f>
        <v>200</v>
      </c>
      <c r="I5" s="46">
        <f t="shared" ref="I5:I68" si="5">K4</f>
        <v>606.49728482000444</v>
      </c>
      <c r="J5" s="46">
        <f t="shared" si="1"/>
        <v>6.5441057032078476</v>
      </c>
      <c r="K5" s="45">
        <f t="shared" ref="K5:K68" si="6">FV($N$2,G5,H5*-1)</f>
        <v>813.04139052321602</v>
      </c>
      <c r="L5" s="45">
        <f t="shared" si="3"/>
        <v>4.8782483431392967</v>
      </c>
      <c r="N5" s="42" t="s">
        <v>42</v>
      </c>
      <c r="O5" s="42" t="s">
        <v>33</v>
      </c>
      <c r="P5" s="42" t="s">
        <v>41</v>
      </c>
      <c r="Q5" s="42" t="s">
        <v>12</v>
      </c>
    </row>
    <row r="6" spans="1:19" x14ac:dyDescent="0.3">
      <c r="A6" t="str">
        <f t="shared" si="0"/>
        <v>Conservador-DESENVOLVIMENTO</v>
      </c>
      <c r="B6" t="s">
        <v>16</v>
      </c>
      <c r="C6" s="2" t="s">
        <v>28</v>
      </c>
      <c r="D6" s="3">
        <v>0</v>
      </c>
      <c r="G6" s="42">
        <f t="shared" si="4"/>
        <v>5</v>
      </c>
      <c r="H6" s="42">
        <f>aporte</f>
        <v>200</v>
      </c>
      <c r="I6" s="46">
        <f t="shared" si="5"/>
        <v>813.04139052321602</v>
      </c>
      <c r="J6" s="46">
        <f t="shared" si="1"/>
        <v>8.7727166037455007</v>
      </c>
      <c r="K6" s="45">
        <f t="shared" si="6"/>
        <v>1021.814107126963</v>
      </c>
      <c r="L6" s="45">
        <f t="shared" si="3"/>
        <v>6.130884642761778</v>
      </c>
      <c r="N6" s="42">
        <v>1</v>
      </c>
      <c r="O6" s="42">
        <f>IF(N6&lt;&gt;"",12*N6,"")</f>
        <v>12</v>
      </c>
      <c r="P6" s="46">
        <f>IF(O6&lt;&gt;"",VLOOKUP(O6,$G:$L,5,FALSE),"")</f>
        <v>2547.6772001113118</v>
      </c>
      <c r="Q6" s="46">
        <f>IF(P6&lt;&gt;"",VLOOKUP(O6,$G:$L,6,FALSE),"")</f>
        <v>15.28606320066787</v>
      </c>
      <c r="R6" cm="1">
        <f t="array" aca="1" ref="R6:R35" ca="1">OFFSET('Tabela Auxiliar'!$N$6, 0, 0, COUNT('Tabela Auxiliar'!$N$6:$N$35))</f>
        <v>1</v>
      </c>
      <c r="S6" cm="1">
        <f t="array" aca="1" ref="S6:S35" ca="1">OFFSET('Tabela Auxiliar'!$P$6, 0, 0, COUNT('Tabela Auxiliar'!$P$6:$P$35))</f>
        <v>2547.6772001113118</v>
      </c>
    </row>
    <row r="7" spans="1:19" ht="15" thickBot="1" x14ac:dyDescent="0.35">
      <c r="A7" s="34" t="str">
        <f t="shared" si="0"/>
        <v>Conservador-HOTELARIAS</v>
      </c>
      <c r="B7" s="34" t="s">
        <v>16</v>
      </c>
      <c r="C7" s="35" t="s">
        <v>29</v>
      </c>
      <c r="D7" s="36">
        <v>0</v>
      </c>
      <c r="G7" s="42">
        <f t="shared" si="4"/>
        <v>6</v>
      </c>
      <c r="H7" s="42">
        <f>aporte</f>
        <v>200</v>
      </c>
      <c r="I7" s="46">
        <f t="shared" si="5"/>
        <v>1021.814107126963</v>
      </c>
      <c r="J7" s="46">
        <f t="shared" si="1"/>
        <v>11.02537421589993</v>
      </c>
      <c r="K7" s="45">
        <f t="shared" si="6"/>
        <v>1232.8394813428633</v>
      </c>
      <c r="L7" s="45">
        <f t="shared" si="3"/>
        <v>7.3970368880571797</v>
      </c>
      <c r="N7" s="42">
        <f>IF(OR(N6="", N6=30), "", IF(N6 + $P$4 &gt;= 30, 30, N6 + $P$4))</f>
        <v>2</v>
      </c>
      <c r="O7" s="42">
        <f>IF(N7&lt;&gt;"",(12*N7),"")</f>
        <v>24</v>
      </c>
      <c r="P7" s="46">
        <f>IF(O7&lt;&gt;"",VLOOKUP(O7,$G:$L,5,FALSE),"")</f>
        <v>5445.5254595290435</v>
      </c>
      <c r="Q7" s="46">
        <f>IF(P7&lt;&gt;"",VLOOKUP(O7,$G:$L,6,FALSE),"")</f>
        <v>32.673152757174265</v>
      </c>
      <c r="R7">
        <f ca="1"/>
        <v>2</v>
      </c>
      <c r="S7">
        <f ca="1"/>
        <v>5445.5254595290435</v>
      </c>
    </row>
    <row r="8" spans="1:19" x14ac:dyDescent="0.3">
      <c r="A8" t="str">
        <f t="shared" si="0"/>
        <v>Moderado-PAPEL</v>
      </c>
      <c r="B8" t="s">
        <v>17</v>
      </c>
      <c r="C8" s="2" t="s">
        <v>24</v>
      </c>
      <c r="D8" s="3">
        <v>0.32</v>
      </c>
      <c r="G8" s="42">
        <f t="shared" si="4"/>
        <v>7</v>
      </c>
      <c r="H8" s="42">
        <f>aporte</f>
        <v>200</v>
      </c>
      <c r="I8" s="46">
        <f t="shared" si="5"/>
        <v>1232.8394813428633</v>
      </c>
      <c r="J8" s="46">
        <f t="shared" si="1"/>
        <v>13.302338003689494</v>
      </c>
      <c r="K8" s="45">
        <f t="shared" si="6"/>
        <v>1446.141819346554</v>
      </c>
      <c r="L8" s="45">
        <f t="shared" si="3"/>
        <v>8.6768509160793243</v>
      </c>
      <c r="N8" s="42">
        <f t="shared" ref="N8:N35" si="7">IF(OR(N7="", N7=30), "", IF(N7 + $P$4 &gt;= 30, 30, N7 + $P$4))</f>
        <v>3</v>
      </c>
      <c r="O8" s="42">
        <f t="shared" ref="O8:O35" si="8">IF(N8&lt;&gt;"",(12*N8),"")</f>
        <v>36</v>
      </c>
      <c r="P8" s="46">
        <f>IF(O8&lt;&gt;"",VLOOKUP(O8,$G:$L,5,FALSE),"")</f>
        <v>8741.6748046044213</v>
      </c>
      <c r="Q8" s="46">
        <f>IF(P8&lt;&gt;"",VLOOKUP(O8,$G:$L,6,FALSE),"")</f>
        <v>52.450048827626532</v>
      </c>
      <c r="R8">
        <f ca="1"/>
        <v>3</v>
      </c>
      <c r="S8">
        <f ca="1"/>
        <v>8741.6748046044213</v>
      </c>
    </row>
    <row r="9" spans="1:19" x14ac:dyDescent="0.3">
      <c r="A9" s="37" t="str">
        <f t="shared" si="0"/>
        <v>Moderado-TIJOLO</v>
      </c>
      <c r="B9" s="37" t="s">
        <v>17</v>
      </c>
      <c r="C9" s="38" t="s">
        <v>25</v>
      </c>
      <c r="D9" s="39">
        <v>0.35</v>
      </c>
      <c r="G9" s="42">
        <f t="shared" si="4"/>
        <v>8</v>
      </c>
      <c r="H9" s="42">
        <f>aporte</f>
        <v>200</v>
      </c>
      <c r="I9" s="46">
        <f t="shared" si="5"/>
        <v>1446.141819346554</v>
      </c>
      <c r="J9" s="46">
        <f t="shared" si="1"/>
        <v>15.603870230749317</v>
      </c>
      <c r="K9" s="45">
        <f t="shared" si="6"/>
        <v>1661.7456895773084</v>
      </c>
      <c r="L9" s="45">
        <f t="shared" si="3"/>
        <v>9.9704741374638512</v>
      </c>
      <c r="N9" s="42">
        <f t="shared" si="7"/>
        <v>4</v>
      </c>
      <c r="O9" s="42">
        <f t="shared" si="8"/>
        <v>48</v>
      </c>
      <c r="P9" s="46">
        <f>IF(O9&lt;&gt;"",VLOOKUP(O9,$G:$L,5,FALSE),"")</f>
        <v>12490.870598322032</v>
      </c>
      <c r="Q9" s="46">
        <f>IF(P9&lt;&gt;"",VLOOKUP(O9,$G:$L,6,FALSE),"")</f>
        <v>74.945223589932198</v>
      </c>
      <c r="R9">
        <f ca="1"/>
        <v>4</v>
      </c>
      <c r="S9">
        <f ca="1"/>
        <v>12490.870598322032</v>
      </c>
    </row>
    <row r="10" spans="1:19" x14ac:dyDescent="0.3">
      <c r="A10" t="str">
        <f t="shared" si="0"/>
        <v>Moderado-HÍBRIDOS</v>
      </c>
      <c r="B10" t="s">
        <v>17</v>
      </c>
      <c r="C10" s="2" t="s">
        <v>26</v>
      </c>
      <c r="D10" s="3">
        <v>0.08</v>
      </c>
      <c r="G10" s="42">
        <f t="shared" si="4"/>
        <v>9</v>
      </c>
      <c r="H10" s="42">
        <f>aporte</f>
        <v>200</v>
      </c>
      <c r="I10" s="46">
        <f t="shared" si="5"/>
        <v>1661.7456895773084</v>
      </c>
      <c r="J10" s="46">
        <f t="shared" si="1"/>
        <v>17.930235990539156</v>
      </c>
      <c r="K10" s="45">
        <f t="shared" si="6"/>
        <v>1879.675925567848</v>
      </c>
      <c r="L10" s="45">
        <f t="shared" si="3"/>
        <v>11.278055553407089</v>
      </c>
      <c r="N10" s="42">
        <f t="shared" si="7"/>
        <v>5</v>
      </c>
      <c r="O10" s="42">
        <f t="shared" si="8"/>
        <v>60</v>
      </c>
      <c r="P10" s="46">
        <f>IF(O10&lt;&gt;"",VLOOKUP(O10,$G:$L,5,FALSE),"")</f>
        <v>16755.382799697527</v>
      </c>
      <c r="Q10" s="46">
        <f>IF(P10&lt;&gt;"",VLOOKUP(O10,$G:$L,6,FALSE),"")</f>
        <v>100.53229679818516</v>
      </c>
      <c r="R10">
        <f ca="1"/>
        <v>5</v>
      </c>
      <c r="S10">
        <f ca="1"/>
        <v>16755.382799697527</v>
      </c>
    </row>
    <row r="11" spans="1:19" x14ac:dyDescent="0.3">
      <c r="A11" t="str">
        <f t="shared" si="0"/>
        <v>Moderado-FOFs</v>
      </c>
      <c r="B11" t="s">
        <v>17</v>
      </c>
      <c r="C11" s="2" t="s">
        <v>27</v>
      </c>
      <c r="D11" s="3">
        <v>0.05</v>
      </c>
      <c r="G11" s="42">
        <f t="shared" si="4"/>
        <v>10</v>
      </c>
      <c r="H11" s="42">
        <f>aporte</f>
        <v>200</v>
      </c>
      <c r="I11" s="46">
        <f t="shared" si="5"/>
        <v>1879.675925567848</v>
      </c>
      <c r="J11" s="46">
        <f t="shared" si="1"/>
        <v>20.281703236877078</v>
      </c>
      <c r="K11" s="45">
        <f t="shared" si="6"/>
        <v>2099.957628804726</v>
      </c>
      <c r="L11" s="45">
        <f t="shared" si="3"/>
        <v>12.599745772828356</v>
      </c>
      <c r="N11" s="42">
        <f t="shared" si="7"/>
        <v>6</v>
      </c>
      <c r="O11" s="42">
        <f t="shared" si="8"/>
        <v>72</v>
      </c>
      <c r="P11" s="46">
        <f>IF(O11&lt;&gt;"",VLOOKUP(O11,$G:$L,5,FALSE),"")</f>
        <v>21606.040198319984</v>
      </c>
      <c r="Q11" s="46">
        <f>IF(P11&lt;&gt;"",VLOOKUP(O11,$G:$L,6,FALSE),"")</f>
        <v>129.6362411899199</v>
      </c>
      <c r="R11">
        <f ca="1"/>
        <v>6</v>
      </c>
      <c r="S11">
        <f ca="1"/>
        <v>21606.040198319984</v>
      </c>
    </row>
    <row r="12" spans="1:19" x14ac:dyDescent="0.3">
      <c r="A12" t="str">
        <f t="shared" si="0"/>
        <v>Moderado-DESENVOLVIMENTO</v>
      </c>
      <c r="B12" t="s">
        <v>17</v>
      </c>
      <c r="C12" s="2" t="s">
        <v>28</v>
      </c>
      <c r="D12" s="3">
        <v>0.1</v>
      </c>
      <c r="G12" s="42">
        <f t="shared" si="4"/>
        <v>11</v>
      </c>
      <c r="H12" s="42">
        <f>aporte</f>
        <v>200</v>
      </c>
      <c r="I12" s="46">
        <f t="shared" si="5"/>
        <v>2099.957628804726</v>
      </c>
      <c r="J12" s="46">
        <f t="shared" si="1"/>
        <v>22.658542814802992</v>
      </c>
      <c r="K12" s="45">
        <f t="shared" si="6"/>
        <v>2322.6161716195334</v>
      </c>
      <c r="L12" s="45">
        <f t="shared" si="3"/>
        <v>13.9356970297172</v>
      </c>
      <c r="N12" s="42">
        <f t="shared" si="7"/>
        <v>7</v>
      </c>
      <c r="O12" s="42">
        <f t="shared" si="8"/>
        <v>84</v>
      </c>
      <c r="P12" s="46">
        <f>IF(O12&lt;&gt;"",VLOOKUP(O12,$G:$L,5,FALSE),"")</f>
        <v>27123.40680152061</v>
      </c>
      <c r="Q12" s="46">
        <f>IF(P12&lt;&gt;"",VLOOKUP(O12,$G:$L,6,FALSE),"")</f>
        <v>162.74044080912367</v>
      </c>
      <c r="R12">
        <f ca="1"/>
        <v>7</v>
      </c>
      <c r="S12">
        <f ca="1"/>
        <v>27123.40680152061</v>
      </c>
    </row>
    <row r="13" spans="1:19" ht="15" thickBot="1" x14ac:dyDescent="0.35">
      <c r="A13" s="34" t="str">
        <f t="shared" si="0"/>
        <v>Moderado-HOTELARIAS</v>
      </c>
      <c r="B13" s="34" t="s">
        <v>17</v>
      </c>
      <c r="C13" s="35" t="s">
        <v>29</v>
      </c>
      <c r="D13" s="36">
        <v>0.1</v>
      </c>
      <c r="G13" s="42">
        <f t="shared" si="4"/>
        <v>12</v>
      </c>
      <c r="H13" s="42">
        <f>aporte</f>
        <v>200</v>
      </c>
      <c r="I13" s="46">
        <f t="shared" si="5"/>
        <v>2322.6161716195334</v>
      </c>
      <c r="J13" s="46">
        <f t="shared" si="1"/>
        <v>25.061028491774763</v>
      </c>
      <c r="K13" s="45">
        <f t="shared" si="6"/>
        <v>2547.6772001113118</v>
      </c>
      <c r="L13" s="45">
        <f t="shared" si="3"/>
        <v>15.28606320066787</v>
      </c>
      <c r="N13" s="42">
        <f t="shared" si="7"/>
        <v>8</v>
      </c>
      <c r="O13" s="42">
        <f t="shared" si="8"/>
        <v>96</v>
      </c>
      <c r="P13" s="46">
        <f>IF(O13&lt;&gt;"",VLOOKUP(O13,$G:$L,5,FALSE),"")</f>
        <v>33399.11991264626</v>
      </c>
      <c r="Q13" s="46">
        <f>IF(P13&lt;&gt;"",VLOOKUP(O13,$G:$L,6,FALSE),"")</f>
        <v>200.39471947587757</v>
      </c>
      <c r="R13">
        <f ca="1"/>
        <v>8</v>
      </c>
      <c r="S13">
        <f ca="1"/>
        <v>33399.11991264626</v>
      </c>
    </row>
    <row r="14" spans="1:19" x14ac:dyDescent="0.3">
      <c r="A14" t="str">
        <f t="shared" si="0"/>
        <v>Agressivo-PAPEL</v>
      </c>
      <c r="B14" t="s">
        <v>18</v>
      </c>
      <c r="C14" s="2" t="s">
        <v>24</v>
      </c>
      <c r="D14" s="3">
        <v>0.5</v>
      </c>
      <c r="G14" s="42">
        <f t="shared" si="4"/>
        <v>13</v>
      </c>
      <c r="H14" s="42">
        <f>aporte</f>
        <v>200</v>
      </c>
      <c r="I14" s="46">
        <f t="shared" si="5"/>
        <v>2547.6772001113118</v>
      </c>
      <c r="J14" s="46">
        <f t="shared" si="1"/>
        <v>27.489436989201053</v>
      </c>
      <c r="K14" s="45">
        <f t="shared" si="6"/>
        <v>2775.1666371005135</v>
      </c>
      <c r="L14" s="45">
        <f t="shared" si="3"/>
        <v>16.650999822603083</v>
      </c>
      <c r="N14" s="42">
        <f t="shared" si="7"/>
        <v>9</v>
      </c>
      <c r="O14" s="42">
        <f t="shared" si="8"/>
        <v>108</v>
      </c>
      <c r="P14" s="46">
        <f>IF(O14&lt;&gt;"",VLOOKUP(O14,$G:$L,5,FALSE),"")</f>
        <v>40537.412124424867</v>
      </c>
      <c r="Q14" s="46">
        <f>IF(P14&lt;&gt;"",VLOOKUP(O14,$G:$L,6,FALSE),"")</f>
        <v>243.2244727465492</v>
      </c>
      <c r="R14">
        <f ca="1"/>
        <v>9</v>
      </c>
      <c r="S14">
        <f ca="1"/>
        <v>40537.412124424867</v>
      </c>
    </row>
    <row r="15" spans="1:19" x14ac:dyDescent="0.3">
      <c r="A15" t="str">
        <f t="shared" si="0"/>
        <v>Agressivo-TIJOLO</v>
      </c>
      <c r="B15" t="s">
        <v>18</v>
      </c>
      <c r="C15" s="2" t="s">
        <v>25</v>
      </c>
      <c r="D15" s="3">
        <v>0.1</v>
      </c>
      <c r="G15" s="42">
        <f t="shared" si="4"/>
        <v>14</v>
      </c>
      <c r="H15" s="42">
        <f>aporte</f>
        <v>200</v>
      </c>
      <c r="I15" s="46">
        <f t="shared" si="5"/>
        <v>2775.1666371005135</v>
      </c>
      <c r="J15" s="46">
        <f t="shared" si="1"/>
        <v>29.944048014314539</v>
      </c>
      <c r="K15" s="45">
        <f t="shared" si="6"/>
        <v>3005.1106851148274</v>
      </c>
      <c r="L15" s="45">
        <f t="shared" si="3"/>
        <v>18.030664110688964</v>
      </c>
      <c r="N15" s="42">
        <f t="shared" si="7"/>
        <v>10</v>
      </c>
      <c r="O15" s="42">
        <f t="shared" si="8"/>
        <v>120</v>
      </c>
      <c r="P15" s="46">
        <f>IF(O15&lt;&gt;"",VLOOKUP(O15,$G:$L,5,FALSE),"")</f>
        <v>48656.842506034438</v>
      </c>
      <c r="Q15" s="46">
        <f>IF(P15&lt;&gt;"",VLOOKUP(O15,$G:$L,6,FALSE),"")</f>
        <v>291.94105503620665</v>
      </c>
      <c r="R15">
        <f ca="1"/>
        <v>10</v>
      </c>
      <c r="S15">
        <f ca="1"/>
        <v>48656.842506034438</v>
      </c>
    </row>
    <row r="16" spans="1:19" x14ac:dyDescent="0.3">
      <c r="A16" t="str">
        <f t="shared" si="0"/>
        <v>Agressivo-HÍBRIDOS</v>
      </c>
      <c r="B16" t="s">
        <v>18</v>
      </c>
      <c r="C16" s="2" t="s">
        <v>26</v>
      </c>
      <c r="D16" s="3">
        <v>0.05</v>
      </c>
      <c r="G16" s="42">
        <f t="shared" si="4"/>
        <v>15</v>
      </c>
      <c r="H16" s="42">
        <f>aporte</f>
        <v>200</v>
      </c>
      <c r="I16" s="46">
        <f t="shared" si="5"/>
        <v>3005.1106851148274</v>
      </c>
      <c r="J16" s="46">
        <f t="shared" si="1"/>
        <v>32.425144292388985</v>
      </c>
      <c r="K16" s="45">
        <f t="shared" si="6"/>
        <v>3237.5358294072184</v>
      </c>
      <c r="L16" s="45">
        <f t="shared" si="3"/>
        <v>19.425214976443311</v>
      </c>
      <c r="N16" s="42">
        <f t="shared" si="7"/>
        <v>11</v>
      </c>
      <c r="O16" s="42">
        <f t="shared" si="8"/>
        <v>132</v>
      </c>
      <c r="P16" s="46">
        <f>IF(O16&lt;&gt;"",VLOOKUP(O16,$G:$L,5,FALSE),"")</f>
        <v>57892.265736961301</v>
      </c>
      <c r="Q16" s="46">
        <f>IF(P16&lt;&gt;"",VLOOKUP(O16,$G:$L,6,FALSE),"")</f>
        <v>347.35359442176781</v>
      </c>
      <c r="R16">
        <f ca="1"/>
        <v>11</v>
      </c>
      <c r="S16">
        <f ca="1"/>
        <v>57892.265736961301</v>
      </c>
    </row>
    <row r="17" spans="1:19" x14ac:dyDescent="0.3">
      <c r="A17" t="str">
        <f t="shared" si="0"/>
        <v>Agressivo-FOFs</v>
      </c>
      <c r="B17" t="s">
        <v>18</v>
      </c>
      <c r="C17" s="2" t="s">
        <v>27</v>
      </c>
      <c r="D17" s="3">
        <v>0.05</v>
      </c>
      <c r="G17" s="42">
        <f t="shared" si="4"/>
        <v>16</v>
      </c>
      <c r="H17" s="42">
        <f>aporte</f>
        <v>200</v>
      </c>
      <c r="I17" s="46">
        <f t="shared" si="5"/>
        <v>3237.5358294072184</v>
      </c>
      <c r="J17" s="46">
        <f t="shared" si="1"/>
        <v>34.933011599303882</v>
      </c>
      <c r="K17" s="45">
        <f t="shared" si="6"/>
        <v>3472.4688410065291</v>
      </c>
      <c r="L17" s="45">
        <f t="shared" si="3"/>
        <v>20.834813046039176</v>
      </c>
      <c r="N17" s="42">
        <f t="shared" si="7"/>
        <v>12</v>
      </c>
      <c r="O17" s="42">
        <f t="shared" si="8"/>
        <v>144</v>
      </c>
      <c r="P17" s="46">
        <f>IF(O17&lt;&gt;"",VLOOKUP(O17,$G:$L,5,FALSE),"")</f>
        <v>68397.071892764026</v>
      </c>
      <c r="Q17" s="46">
        <f>IF(P17&lt;&gt;"",VLOOKUP(O17,$G:$L,6,FALSE),"")</f>
        <v>410.38243135658416</v>
      </c>
      <c r="R17">
        <f ca="1"/>
        <v>12</v>
      </c>
      <c r="S17">
        <f ca="1"/>
        <v>68397.071892764026</v>
      </c>
    </row>
    <row r="18" spans="1:19" x14ac:dyDescent="0.3">
      <c r="A18" t="str">
        <f t="shared" si="0"/>
        <v>Agressivo-DESENVOLVIMENTO</v>
      </c>
      <c r="B18" t="s">
        <v>18</v>
      </c>
      <c r="C18" s="2" t="s">
        <v>28</v>
      </c>
      <c r="D18" s="3">
        <v>0.2</v>
      </c>
      <c r="G18" s="42">
        <f t="shared" si="4"/>
        <v>17</v>
      </c>
      <c r="H18" s="42">
        <f>aporte</f>
        <v>200</v>
      </c>
      <c r="I18" s="46">
        <f t="shared" si="5"/>
        <v>3472.4688410065291</v>
      </c>
      <c r="J18" s="46">
        <f t="shared" si="1"/>
        <v>37.467938794460444</v>
      </c>
      <c r="K18" s="45">
        <f t="shared" si="6"/>
        <v>3709.9367798009894</v>
      </c>
      <c r="L18" s="45">
        <f t="shared" si="3"/>
        <v>22.259620678805938</v>
      </c>
      <c r="N18" s="42">
        <f t="shared" si="7"/>
        <v>13</v>
      </c>
      <c r="O18" s="42">
        <f t="shared" si="8"/>
        <v>156</v>
      </c>
      <c r="P18" s="46">
        <f>IF(O18&lt;&gt;"",VLOOKUP(O18,$G:$L,5,FALSE),"")</f>
        <v>80345.734083085277</v>
      </c>
      <c r="Q18" s="46">
        <f>IF(P18&lt;&gt;"",VLOOKUP(O18,$G:$L,6,FALSE),"")</f>
        <v>482.07440449851168</v>
      </c>
      <c r="R18">
        <f ca="1"/>
        <v>13</v>
      </c>
      <c r="S18">
        <f ca="1"/>
        <v>80345.734083085277</v>
      </c>
    </row>
    <row r="19" spans="1:19" x14ac:dyDescent="0.3">
      <c r="A19" t="str">
        <f t="shared" si="0"/>
        <v>Agressivo-HOTELARIAS</v>
      </c>
      <c r="B19" t="s">
        <v>18</v>
      </c>
      <c r="C19" s="2" t="s">
        <v>29</v>
      </c>
      <c r="D19" s="3">
        <v>0.1</v>
      </c>
      <c r="G19" s="42">
        <f t="shared" si="4"/>
        <v>18</v>
      </c>
      <c r="H19" s="42">
        <f>aporte</f>
        <v>200</v>
      </c>
      <c r="I19" s="46">
        <f t="shared" si="5"/>
        <v>3709.9367798009894</v>
      </c>
      <c r="J19" s="46">
        <f t="shared" si="1"/>
        <v>40.030217854052673</v>
      </c>
      <c r="K19" s="45">
        <f t="shared" si="6"/>
        <v>3949.9669976550463</v>
      </c>
      <c r="L19" s="45">
        <f t="shared" si="3"/>
        <v>23.699801985930279</v>
      </c>
      <c r="N19" s="42">
        <f t="shared" si="7"/>
        <v>14</v>
      </c>
      <c r="O19" s="42">
        <f t="shared" si="8"/>
        <v>168</v>
      </c>
      <c r="P19" s="46">
        <f>IF(O19&lt;&gt;"",VLOOKUP(O19,$G:$L,5,FALSE),"")</f>
        <v>93936.706255336976</v>
      </c>
      <c r="Q19" s="46">
        <f>IF(P19&lt;&gt;"",VLOOKUP(O19,$G:$L,6,FALSE),"")</f>
        <v>563.62023753202186</v>
      </c>
      <c r="R19">
        <f ca="1"/>
        <v>14</v>
      </c>
      <c r="S19">
        <f ca="1"/>
        <v>93936.706255336976</v>
      </c>
    </row>
    <row r="20" spans="1:19" x14ac:dyDescent="0.3">
      <c r="D20" s="2"/>
      <c r="G20" s="42">
        <f t="shared" si="4"/>
        <v>19</v>
      </c>
      <c r="H20" s="42">
        <f>aporte</f>
        <v>200</v>
      </c>
      <c r="I20" s="46">
        <f t="shared" si="5"/>
        <v>3949.9669976550463</v>
      </c>
      <c r="J20" s="46">
        <f t="shared" si="1"/>
        <v>42.620143904697947</v>
      </c>
      <c r="K20" s="45">
        <f t="shared" si="6"/>
        <v>4192.5871415597458</v>
      </c>
      <c r="L20" s="45">
        <f t="shared" si="3"/>
        <v>25.155522849358476</v>
      </c>
      <c r="N20" s="42">
        <f t="shared" si="7"/>
        <v>15</v>
      </c>
      <c r="O20" s="42">
        <f t="shared" si="8"/>
        <v>180</v>
      </c>
      <c r="P20" s="46">
        <f>IF(O20&lt;&gt;"",VLOOKUP(O20,$G:$L,5,FALSE),"")</f>
        <v>109395.71929334418</v>
      </c>
      <c r="Q20" s="46">
        <f>IF(P20&lt;&gt;"",VLOOKUP(O20,$G:$L,6,FALSE),"")</f>
        <v>656.37431576006509</v>
      </c>
      <c r="R20">
        <f ca="1"/>
        <v>15</v>
      </c>
      <c r="S20">
        <f ca="1"/>
        <v>109395.71929334418</v>
      </c>
    </row>
    <row r="21" spans="1:19" x14ac:dyDescent="0.3">
      <c r="G21" s="42">
        <f t="shared" si="4"/>
        <v>20</v>
      </c>
      <c r="H21" s="42">
        <f>aporte</f>
        <v>200</v>
      </c>
      <c r="I21" s="46">
        <f t="shared" si="5"/>
        <v>4192.5871415597458</v>
      </c>
      <c r="J21" s="46">
        <f t="shared" si="1"/>
        <v>45.238015257429652</v>
      </c>
      <c r="K21" s="45">
        <f t="shared" si="6"/>
        <v>4437.8251568171781</v>
      </c>
      <c r="L21" s="45">
        <f t="shared" si="3"/>
        <v>26.626950940903068</v>
      </c>
      <c r="N21" s="42">
        <f t="shared" si="7"/>
        <v>16</v>
      </c>
      <c r="O21" s="42">
        <f t="shared" si="8"/>
        <v>192</v>
      </c>
      <c r="P21" s="46">
        <f>IF(O21&lt;&gt;"",VLOOKUP(O21,$G:$L,5,FALSE),"")</f>
        <v>126979.53015546902</v>
      </c>
      <c r="Q21" s="46">
        <f>IF(P21&lt;&gt;"",VLOOKUP(O21,$G:$L,6,FALSE),"")</f>
        <v>761.8771809328141</v>
      </c>
      <c r="R21">
        <f ca="1"/>
        <v>16</v>
      </c>
      <c r="S21">
        <f ca="1"/>
        <v>126979.53015546902</v>
      </c>
    </row>
    <row r="22" spans="1:19" x14ac:dyDescent="0.3">
      <c r="G22" s="42">
        <f t="shared" si="4"/>
        <v>21</v>
      </c>
      <c r="H22" s="42">
        <f>aporte</f>
        <v>200</v>
      </c>
      <c r="I22" s="46">
        <f t="shared" si="5"/>
        <v>4437.8251568171781</v>
      </c>
      <c r="J22" s="46">
        <f t="shared" si="1"/>
        <v>47.884133442057347</v>
      </c>
      <c r="K22" s="45">
        <f t="shared" si="6"/>
        <v>4685.7092902592394</v>
      </c>
      <c r="L22" s="45">
        <f t="shared" si="3"/>
        <v>28.114255741555436</v>
      </c>
      <c r="N22" s="42">
        <f t="shared" si="7"/>
        <v>17</v>
      </c>
      <c r="O22" s="42">
        <f t="shared" si="8"/>
        <v>204</v>
      </c>
      <c r="P22" s="46">
        <f>IF(O22&lt;&gt;"",VLOOKUP(O22,$G:$L,5,FALSE),"")</f>
        <v>146980.18632121594</v>
      </c>
      <c r="Q22" s="46">
        <f>IF(P22&lt;&gt;"",VLOOKUP(O22,$G:$L,6,FALSE),"")</f>
        <v>881.88111792729569</v>
      </c>
      <c r="R22">
        <f ca="1"/>
        <v>17</v>
      </c>
      <c r="S22">
        <f ca="1"/>
        <v>146980.18632121594</v>
      </c>
    </row>
    <row r="23" spans="1:19" x14ac:dyDescent="0.3">
      <c r="G23" s="42">
        <f t="shared" si="4"/>
        <v>22</v>
      </c>
      <c r="H23" s="42">
        <f>aporte</f>
        <v>200</v>
      </c>
      <c r="I23" s="46">
        <f t="shared" si="5"/>
        <v>4685.7092902592394</v>
      </c>
      <c r="J23" s="46">
        <f t="shared" si="1"/>
        <v>50.558803241897188</v>
      </c>
      <c r="K23" s="45">
        <f t="shared" si="6"/>
        <v>4936.2680935011367</v>
      </c>
      <c r="L23" s="45">
        <f t="shared" si="3"/>
        <v>29.617608561006822</v>
      </c>
      <c r="N23" s="42">
        <f t="shared" si="7"/>
        <v>18</v>
      </c>
      <c r="O23" s="42">
        <f t="shared" si="8"/>
        <v>216</v>
      </c>
      <c r="P23" s="46">
        <f>IF(O23&lt;&gt;"",VLOOKUP(O23,$G:$L,5,FALSE),"")</f>
        <v>169729.87637401774</v>
      </c>
      <c r="Q23" s="46">
        <f>IF(P23&lt;&gt;"",VLOOKUP(O23,$G:$L,6,FALSE),"")</f>
        <v>1018.3792582441065</v>
      </c>
      <c r="R23">
        <f ca="1"/>
        <v>18</v>
      </c>
      <c r="S23">
        <f ca="1"/>
        <v>169729.87637401774</v>
      </c>
    </row>
    <row r="24" spans="1:19" x14ac:dyDescent="0.3">
      <c r="G24" s="42">
        <f t="shared" si="4"/>
        <v>23</v>
      </c>
      <c r="H24" s="42">
        <f>aporte</f>
        <v>200</v>
      </c>
      <c r="I24" s="46">
        <f t="shared" si="5"/>
        <v>4936.2680935011367</v>
      </c>
      <c r="J24" s="46">
        <f t="shared" si="1"/>
        <v>53.262332728877261</v>
      </c>
      <c r="K24" s="45">
        <f t="shared" si="6"/>
        <v>5189.530426230016</v>
      </c>
      <c r="L24" s="45">
        <f t="shared" si="3"/>
        <v>31.137182557380097</v>
      </c>
      <c r="N24" s="42">
        <f t="shared" si="7"/>
        <v>19</v>
      </c>
      <c r="O24" s="42">
        <f t="shared" si="8"/>
        <v>228</v>
      </c>
      <c r="P24" s="46">
        <f>IF(O24&lt;&gt;"",VLOOKUP(O24,$G:$L,5,FALSE),"")</f>
        <v>195606.44728297126</v>
      </c>
      <c r="Q24" s="46">
        <f>IF(P24&lt;&gt;"",VLOOKUP(O24,$G:$L,6,FALSE),"")</f>
        <v>1173.6386836978277</v>
      </c>
      <c r="R24">
        <f ca="1"/>
        <v>19</v>
      </c>
      <c r="S24">
        <f ca="1"/>
        <v>195606.44728297126</v>
      </c>
    </row>
    <row r="25" spans="1:19" x14ac:dyDescent="0.3">
      <c r="G25" s="42">
        <f t="shared" si="4"/>
        <v>24</v>
      </c>
      <c r="H25" s="42">
        <f>aporte</f>
        <v>200</v>
      </c>
      <c r="I25" s="46">
        <f t="shared" si="5"/>
        <v>5189.530426230016</v>
      </c>
      <c r="J25" s="46">
        <f t="shared" si="1"/>
        <v>55.99503329902187</v>
      </c>
      <c r="K25" s="45">
        <f t="shared" si="6"/>
        <v>5445.5254595290435</v>
      </c>
      <c r="L25" s="45">
        <f t="shared" si="3"/>
        <v>32.673152757174265</v>
      </c>
      <c r="N25" s="42">
        <f t="shared" si="7"/>
        <v>20</v>
      </c>
      <c r="O25" s="42">
        <f t="shared" si="8"/>
        <v>240</v>
      </c>
      <c r="P25" s="46">
        <f>IF(O25&lt;&gt;"",VLOOKUP(O25,$G:$L,5,FALSE),"")</f>
        <v>225039.68001941612</v>
      </c>
      <c r="Q25" s="46">
        <f>IF(P25&lt;&gt;"",VLOOKUP(O25,$G:$L,6,FALSE),"")</f>
        <v>1350.2380801164968</v>
      </c>
      <c r="R25">
        <f ca="1"/>
        <v>20</v>
      </c>
      <c r="S25">
        <f ca="1"/>
        <v>225039.68001941612</v>
      </c>
    </row>
    <row r="26" spans="1:19" x14ac:dyDescent="0.3">
      <c r="G26" s="42">
        <f t="shared" si="4"/>
        <v>25</v>
      </c>
      <c r="H26" s="42">
        <f>aporte</f>
        <v>200</v>
      </c>
      <c r="I26" s="46">
        <f t="shared" si="5"/>
        <v>5445.5254595290435</v>
      </c>
      <c r="J26" s="46">
        <f t="shared" si="1"/>
        <v>58.757219708318374</v>
      </c>
      <c r="K26" s="45">
        <f t="shared" si="6"/>
        <v>5704.2826792373635</v>
      </c>
      <c r="L26" s="45">
        <f t="shared" si="3"/>
        <v>34.225696075424182</v>
      </c>
      <c r="N26" s="42">
        <f t="shared" si="7"/>
        <v>21</v>
      </c>
      <c r="O26" s="42">
        <f t="shared" si="8"/>
        <v>252</v>
      </c>
      <c r="P26" s="46">
        <f>IF(O26&lt;&gt;"",VLOOKUP(O26,$G:$L,5,FALSE),"")</f>
        <v>258518.42773934591</v>
      </c>
      <c r="Q26" s="46">
        <f>IF(P26&lt;&gt;"",VLOOKUP(O26,$G:$L,6,FALSE),"")</f>
        <v>1551.1105664360755</v>
      </c>
      <c r="R26">
        <f ca="1"/>
        <v>21</v>
      </c>
      <c r="S26">
        <f ca="1"/>
        <v>258518.42773934591</v>
      </c>
    </row>
    <row r="27" spans="1:19" x14ac:dyDescent="0.3">
      <c r="G27" s="42">
        <f t="shared" si="4"/>
        <v>26</v>
      </c>
      <c r="H27" s="42">
        <f>aporte</f>
        <v>200</v>
      </c>
      <c r="I27" s="46">
        <f t="shared" si="5"/>
        <v>5704.2826792373635</v>
      </c>
      <c r="J27" s="46">
        <f t="shared" si="1"/>
        <v>61.549210108971145</v>
      </c>
      <c r="K27" s="45">
        <f t="shared" si="6"/>
        <v>5965.831889346332</v>
      </c>
      <c r="L27" s="45">
        <f t="shared" si="3"/>
        <v>35.794991336077992</v>
      </c>
      <c r="N27" s="42">
        <f t="shared" si="7"/>
        <v>22</v>
      </c>
      <c r="O27" s="42">
        <f t="shared" si="8"/>
        <v>264</v>
      </c>
      <c r="P27" s="46">
        <f>IF(O27&lt;&gt;"",VLOOKUP(O27,$G:$L,5,FALSE),"")</f>
        <v>296598.73508889764</v>
      </c>
      <c r="Q27" s="46">
        <f>IF(P27&lt;&gt;"",VLOOKUP(O27,$G:$L,6,FALSE),"")</f>
        <v>1779.5924105333859</v>
      </c>
      <c r="R27">
        <f ca="1"/>
        <v>22</v>
      </c>
      <c r="S27">
        <f ca="1"/>
        <v>296598.73508889764</v>
      </c>
    </row>
    <row r="28" spans="1:19" x14ac:dyDescent="0.3">
      <c r="G28" s="42">
        <f t="shared" si="4"/>
        <v>27</v>
      </c>
      <c r="H28" s="42">
        <f>aporte</f>
        <v>200</v>
      </c>
      <c r="I28" s="46">
        <f t="shared" si="5"/>
        <v>5965.831889346332</v>
      </c>
      <c r="J28" s="46">
        <f t="shared" si="1"/>
        <v>64.371326086046921</v>
      </c>
      <c r="K28" s="45">
        <f t="shared" si="6"/>
        <v>6230.203215432387</v>
      </c>
      <c r="L28" s="45">
        <f t="shared" si="3"/>
        <v>37.381219292594324</v>
      </c>
      <c r="N28" s="42">
        <f t="shared" si="7"/>
        <v>23</v>
      </c>
      <c r="O28" s="42">
        <f t="shared" si="8"/>
        <v>276</v>
      </c>
      <c r="P28" s="46">
        <f>IF(O28&lt;&gt;"",VLOOKUP(O28,$G:$L,5,FALSE),"")</f>
        <v>339913.07348552387</v>
      </c>
      <c r="Q28" s="46">
        <f>IF(P28&lt;&gt;"",VLOOKUP(O28,$G:$L,6,FALSE),"")</f>
        <v>2039.4784409131432</v>
      </c>
      <c r="R28">
        <f ca="1"/>
        <v>23</v>
      </c>
      <c r="S28">
        <f ca="1"/>
        <v>339913.07348552387</v>
      </c>
    </row>
    <row r="29" spans="1:19" x14ac:dyDescent="0.3">
      <c r="G29" s="42">
        <f t="shared" si="4"/>
        <v>28</v>
      </c>
      <c r="H29" s="42">
        <f>aporte</f>
        <v>200</v>
      </c>
      <c r="I29" s="46">
        <f t="shared" si="5"/>
        <v>6230.203215432387</v>
      </c>
      <c r="J29" s="46">
        <f t="shared" si="1"/>
        <v>67.223892694515456</v>
      </c>
      <c r="K29" s="45">
        <f t="shared" si="6"/>
        <v>6497.4271081269053</v>
      </c>
      <c r="L29" s="45">
        <f t="shared" si="3"/>
        <v>38.984562648761433</v>
      </c>
      <c r="N29" s="42">
        <f t="shared" si="7"/>
        <v>24</v>
      </c>
      <c r="O29" s="42">
        <f t="shared" si="8"/>
        <v>288</v>
      </c>
      <c r="P29" s="46">
        <f>IF(O29&lt;&gt;"",VLOOKUP(O29,$G:$L,5,FALSE),"")</f>
        <v>389180.84576256503</v>
      </c>
      <c r="Q29" s="46">
        <f>IF(P29&lt;&gt;"",VLOOKUP(O29,$G:$L,6,FALSE),"")</f>
        <v>2335.0850745753901</v>
      </c>
      <c r="R29">
        <f ca="1"/>
        <v>24</v>
      </c>
      <c r="S29">
        <f ca="1"/>
        <v>389180.84576256503</v>
      </c>
    </row>
    <row r="30" spans="1:19" x14ac:dyDescent="0.3">
      <c r="G30" s="42">
        <f t="shared" si="4"/>
        <v>29</v>
      </c>
      <c r="H30" s="42">
        <f>aporte</f>
        <v>200</v>
      </c>
      <c r="I30" s="46">
        <f t="shared" si="5"/>
        <v>6497.4271081269053</v>
      </c>
      <c r="J30" s="46">
        <f t="shared" si="1"/>
        <v>70.107238496689305</v>
      </c>
      <c r="K30" s="45">
        <f t="shared" si="6"/>
        <v>6767.5343466235927</v>
      </c>
      <c r="L30" s="45">
        <f t="shared" si="3"/>
        <v>40.605206079741556</v>
      </c>
      <c r="N30" s="42">
        <f t="shared" si="7"/>
        <v>25</v>
      </c>
      <c r="O30" s="42">
        <f t="shared" si="8"/>
        <v>300</v>
      </c>
      <c r="P30" s="46">
        <f>IF(O30&lt;&gt;"",VLOOKUP(O30,$G:$L,5,FALSE),"")</f>
        <v>445220.33464764646</v>
      </c>
      <c r="Q30" s="46">
        <f>IF(P30&lt;&gt;"",VLOOKUP(O30,$G:$L,6,FALSE),"")</f>
        <v>2671.322007885879</v>
      </c>
      <c r="R30">
        <f ca="1"/>
        <v>25</v>
      </c>
      <c r="S30">
        <f ca="1"/>
        <v>445220.33464764646</v>
      </c>
    </row>
    <row r="31" spans="1:19" x14ac:dyDescent="0.3">
      <c r="G31" s="42">
        <f t="shared" si="4"/>
        <v>30</v>
      </c>
      <c r="H31" s="42">
        <f>aporte</f>
        <v>200</v>
      </c>
      <c r="I31" s="46">
        <f t="shared" si="5"/>
        <v>6767.5343466235927</v>
      </c>
      <c r="J31" s="46">
        <f t="shared" si="1"/>
        <v>73.021695600068554</v>
      </c>
      <c r="K31" s="45">
        <f t="shared" si="6"/>
        <v>7040.5560422236622</v>
      </c>
      <c r="L31" s="45">
        <f t="shared" si="3"/>
        <v>42.243336253341973</v>
      </c>
      <c r="N31" s="42">
        <f t="shared" si="7"/>
        <v>26</v>
      </c>
      <c r="O31" s="42">
        <f t="shared" si="8"/>
        <v>312</v>
      </c>
      <c r="P31" s="46">
        <f>IF(O31&lt;&gt;"",VLOOKUP(O31,$G:$L,5,FALSE),"")</f>
        <v>508962.2935257951</v>
      </c>
      <c r="Q31" s="46">
        <f>IF(P31&lt;&gt;"",VLOOKUP(O31,$G:$L,6,FALSE),"")</f>
        <v>3053.7737611547709</v>
      </c>
      <c r="R31">
        <f ca="1"/>
        <v>26</v>
      </c>
      <c r="S31">
        <f ca="1"/>
        <v>508962.2935257951</v>
      </c>
    </row>
    <row r="32" spans="1:19" x14ac:dyDescent="0.3">
      <c r="G32" s="42">
        <f t="shared" si="4"/>
        <v>31</v>
      </c>
      <c r="H32" s="42">
        <f>aporte</f>
        <v>200</v>
      </c>
      <c r="I32" s="46">
        <f t="shared" si="5"/>
        <v>7040.5560422236622</v>
      </c>
      <c r="J32" s="46">
        <f t="shared" si="1"/>
        <v>75.967599695593307</v>
      </c>
      <c r="K32" s="45">
        <f t="shared" si="6"/>
        <v>7316.5236419192579</v>
      </c>
      <c r="L32" s="45">
        <f t="shared" si="3"/>
        <v>43.899141851515552</v>
      </c>
      <c r="N32" s="42">
        <f t="shared" si="7"/>
        <v>27</v>
      </c>
      <c r="O32" s="42">
        <f t="shared" si="8"/>
        <v>324</v>
      </c>
      <c r="P32" s="46">
        <f>IF(O32&lt;&gt;"",VLOOKUP(O32,$G:$L,5,FALSE),"")</f>
        <v>581465.40521468932</v>
      </c>
      <c r="Q32" s="46">
        <f>IF(P32&lt;&gt;"",VLOOKUP(O32,$G:$L,6,FALSE),"")</f>
        <v>3488.792431288136</v>
      </c>
      <c r="R32">
        <f ca="1"/>
        <v>27</v>
      </c>
      <c r="S32">
        <f ca="1"/>
        <v>581465.40521468932</v>
      </c>
    </row>
    <row r="33" spans="7:19" x14ac:dyDescent="0.3">
      <c r="G33" s="42">
        <f t="shared" si="4"/>
        <v>32</v>
      </c>
      <c r="H33" s="42">
        <f>aporte</f>
        <v>200</v>
      </c>
      <c r="I33" s="46">
        <f t="shared" si="5"/>
        <v>7316.5236419192579</v>
      </c>
      <c r="J33" s="46">
        <f t="shared" si="1"/>
        <v>78.945290096308781</v>
      </c>
      <c r="K33" s="45">
        <f t="shared" si="6"/>
        <v>7595.4689320155767</v>
      </c>
      <c r="L33" s="45">
        <f t="shared" si="3"/>
        <v>45.57281359209346</v>
      </c>
      <c r="N33" s="42">
        <f t="shared" si="7"/>
        <v>28</v>
      </c>
      <c r="O33" s="42">
        <f t="shared" si="8"/>
        <v>336</v>
      </c>
      <c r="P33" s="46">
        <f>IF(O33&lt;&gt;"",VLOOKUP(O33,$G:$L,5,FALSE),"")</f>
        <v>663933.86550504796</v>
      </c>
      <c r="Q33" s="46">
        <f>IF(P33&lt;&gt;"",VLOOKUP(O33,$G:$L,6,FALSE),"")</f>
        <v>3983.6031930302879</v>
      </c>
      <c r="R33">
        <f ca="1"/>
        <v>28</v>
      </c>
      <c r="S33">
        <f ca="1"/>
        <v>663933.86550504796</v>
      </c>
    </row>
    <row r="34" spans="7:19" x14ac:dyDescent="0.3">
      <c r="G34" s="42">
        <f t="shared" si="4"/>
        <v>33</v>
      </c>
      <c r="H34" s="42">
        <f>aporte</f>
        <v>200</v>
      </c>
      <c r="I34" s="46">
        <f t="shared" si="5"/>
        <v>7595.4689320155767</v>
      </c>
      <c r="J34" s="46">
        <f t="shared" si="1"/>
        <v>81.955109776448069</v>
      </c>
      <c r="K34" s="45">
        <f t="shared" si="6"/>
        <v>7877.4240417920264</v>
      </c>
      <c r="L34" s="45">
        <f t="shared" si="3"/>
        <v>47.264544250752159</v>
      </c>
      <c r="N34" s="42">
        <f t="shared" si="7"/>
        <v>29</v>
      </c>
      <c r="O34" s="42">
        <f t="shared" si="8"/>
        <v>348</v>
      </c>
      <c r="P34" s="46">
        <f>IF(O34&lt;&gt;"",VLOOKUP(O34,$G:$L,5,FALSE),"")</f>
        <v>757737.3835091478</v>
      </c>
      <c r="Q34" s="46">
        <f>IF(P34&lt;&gt;"",VLOOKUP(O34,$G:$L,6,FALSE),"")</f>
        <v>4546.4243010548871</v>
      </c>
      <c r="R34">
        <f ca="1"/>
        <v>29</v>
      </c>
      <c r="S34">
        <f ca="1"/>
        <v>757737.3835091478</v>
      </c>
    </row>
    <row r="35" spans="7:19" x14ac:dyDescent="0.3">
      <c r="G35" s="42">
        <f t="shared" si="4"/>
        <v>34</v>
      </c>
      <c r="H35" s="42">
        <f>aporte</f>
        <v>200</v>
      </c>
      <c r="I35" s="46">
        <f t="shared" si="5"/>
        <v>7877.4240417920264</v>
      </c>
      <c r="J35" s="46">
        <f t="shared" si="1"/>
        <v>84.997405410935954</v>
      </c>
      <c r="K35" s="45">
        <f t="shared" si="6"/>
        <v>8162.4214472029635</v>
      </c>
      <c r="L35" s="45">
        <f t="shared" si="3"/>
        <v>48.974528683217784</v>
      </c>
      <c r="N35" s="42">
        <f t="shared" si="7"/>
        <v>30</v>
      </c>
      <c r="O35" s="42">
        <f t="shared" si="8"/>
        <v>360</v>
      </c>
      <c r="P35" s="46">
        <f>IF(O35&lt;&gt;"",VLOOKUP(O35,$G:$L,5,FALSE),"")</f>
        <v>864433.93100094295</v>
      </c>
      <c r="Q35" s="46">
        <f>IF(P35&lt;&gt;"",VLOOKUP(O35,$G:$L,6,FALSE),"")</f>
        <v>5186.6035860056581</v>
      </c>
      <c r="R35">
        <f ca="1"/>
        <v>30</v>
      </c>
      <c r="S35">
        <f ca="1"/>
        <v>864433.93100094295</v>
      </c>
    </row>
    <row r="36" spans="7:19" x14ac:dyDescent="0.3">
      <c r="G36" s="42">
        <f t="shared" si="4"/>
        <v>35</v>
      </c>
      <c r="H36" s="42">
        <f>aporte</f>
        <v>200</v>
      </c>
      <c r="I36" s="46">
        <f t="shared" si="5"/>
        <v>8162.4214472029635</v>
      </c>
      <c r="J36" s="46">
        <f t="shared" si="1"/>
        <v>88.072527415319968</v>
      </c>
      <c r="K36" s="45">
        <f t="shared" si="6"/>
        <v>8450.4939746182881</v>
      </c>
      <c r="L36" s="45">
        <f t="shared" si="3"/>
        <v>50.702963847709732</v>
      </c>
    </row>
    <row r="37" spans="7:19" x14ac:dyDescent="0.3">
      <c r="G37" s="42">
        <f t="shared" si="4"/>
        <v>36</v>
      </c>
      <c r="H37" s="42">
        <f>aporte</f>
        <v>200</v>
      </c>
      <c r="I37" s="46">
        <f t="shared" si="5"/>
        <v>8450.4939746182881</v>
      </c>
      <c r="J37" s="46">
        <f t="shared" si="1"/>
        <v>91.180829986131329</v>
      </c>
      <c r="K37" s="45">
        <f t="shared" si="6"/>
        <v>8741.6748046044213</v>
      </c>
      <c r="L37" s="45">
        <f t="shared" si="3"/>
        <v>52.450048827626532</v>
      </c>
    </row>
    <row r="38" spans="7:19" x14ac:dyDescent="0.3">
      <c r="G38" s="42">
        <f t="shared" si="4"/>
        <v>37</v>
      </c>
      <c r="H38" s="42">
        <f>aporte</f>
        <v>200</v>
      </c>
      <c r="I38" s="46">
        <f t="shared" si="5"/>
        <v>8741.6748046044213</v>
      </c>
      <c r="J38" s="46">
        <f t="shared" si="1"/>
        <v>94.322671141681695</v>
      </c>
      <c r="K38" s="45">
        <f t="shared" si="6"/>
        <v>9035.9974757461041</v>
      </c>
      <c r="L38" s="45">
        <f t="shared" si="3"/>
        <v>54.215984854476623</v>
      </c>
    </row>
    <row r="39" spans="7:19" x14ac:dyDescent="0.3">
      <c r="G39" s="42">
        <f t="shared" si="4"/>
        <v>38</v>
      </c>
      <c r="H39" s="42">
        <f>aporte</f>
        <v>200</v>
      </c>
      <c r="I39" s="46">
        <f t="shared" si="5"/>
        <v>9035.9974757461041</v>
      </c>
      <c r="J39" s="46">
        <f t="shared" si="1"/>
        <v>97.49841276330045</v>
      </c>
      <c r="K39" s="45">
        <f t="shared" si="6"/>
        <v>9333.4958885094093</v>
      </c>
      <c r="L39" s="45">
        <f t="shared" si="3"/>
        <v>56.000975331056459</v>
      </c>
    </row>
    <row r="40" spans="7:19" x14ac:dyDescent="0.3">
      <c r="G40" s="42">
        <f t="shared" si="4"/>
        <v>39</v>
      </c>
      <c r="H40" s="42">
        <f>aporte</f>
        <v>200</v>
      </c>
      <c r="I40" s="46">
        <f t="shared" si="5"/>
        <v>9333.4958885094093</v>
      </c>
      <c r="J40" s="46">
        <f t="shared" si="1"/>
        <v>100.70842063701652</v>
      </c>
      <c r="K40" s="45">
        <f t="shared" si="6"/>
        <v>9634.2043091464275</v>
      </c>
      <c r="L40" s="45">
        <f t="shared" si="3"/>
        <v>57.805225854878564</v>
      </c>
    </row>
    <row r="41" spans="7:19" x14ac:dyDescent="0.3">
      <c r="G41" s="42">
        <f t="shared" si="4"/>
        <v>40</v>
      </c>
      <c r="H41" s="42">
        <f>aporte</f>
        <v>200</v>
      </c>
      <c r="I41" s="46">
        <f t="shared" si="5"/>
        <v>9634.2043091464275</v>
      </c>
      <c r="J41" s="46">
        <f t="shared" si="1"/>
        <v>103.95306449568994</v>
      </c>
      <c r="K41" s="45">
        <f t="shared" si="6"/>
        <v>9938.1573736421215</v>
      </c>
      <c r="L41" s="45">
        <f t="shared" si="3"/>
        <v>59.628944241852729</v>
      </c>
    </row>
    <row r="42" spans="7:19" x14ac:dyDescent="0.3">
      <c r="G42" s="42">
        <f t="shared" si="4"/>
        <v>41</v>
      </c>
      <c r="H42" s="42">
        <f>aporte</f>
        <v>200</v>
      </c>
      <c r="I42" s="46">
        <f t="shared" si="5"/>
        <v>9938.1573736421215</v>
      </c>
      <c r="J42" s="46">
        <f t="shared" si="1"/>
        <v>107.23271806159849</v>
      </c>
      <c r="K42" s="45">
        <f t="shared" si="6"/>
        <v>10245.390091703724</v>
      </c>
      <c r="L42" s="45">
        <f t="shared" si="3"/>
        <v>61.472340550222349</v>
      </c>
    </row>
    <row r="43" spans="7:19" x14ac:dyDescent="0.3">
      <c r="G43" s="42">
        <f t="shared" si="4"/>
        <v>42</v>
      </c>
      <c r="H43" s="42">
        <f>aporte</f>
        <v>200</v>
      </c>
      <c r="I43" s="46">
        <f t="shared" si="5"/>
        <v>10245.390091703724</v>
      </c>
      <c r="J43" s="46">
        <f t="shared" si="1"/>
        <v>110.54775908948318</v>
      </c>
      <c r="K43" s="45">
        <f t="shared" si="6"/>
        <v>10555.937850793209</v>
      </c>
      <c r="L43" s="45">
        <f t="shared" si="3"/>
        <v>63.335627104759254</v>
      </c>
    </row>
    <row r="44" spans="7:19" x14ac:dyDescent="0.3">
      <c r="G44" s="42">
        <f t="shared" si="4"/>
        <v>43</v>
      </c>
      <c r="H44" s="42">
        <f>aporte</f>
        <v>200</v>
      </c>
      <c r="I44" s="46">
        <f t="shared" si="5"/>
        <v>10555.937850793209</v>
      </c>
      <c r="J44" s="46">
        <f t="shared" si="1"/>
        <v>113.89856941005871</v>
      </c>
      <c r="K44" s="45">
        <f t="shared" si="6"/>
        <v>10869.83642020327</v>
      </c>
      <c r="L44" s="45">
        <f t="shared" si="3"/>
        <v>65.219018521219624</v>
      </c>
    </row>
    <row r="45" spans="7:19" x14ac:dyDescent="0.3">
      <c r="G45" s="42">
        <f t="shared" si="4"/>
        <v>44</v>
      </c>
      <c r="H45" s="42">
        <f>aporte</f>
        <v>200</v>
      </c>
      <c r="I45" s="46">
        <f t="shared" si="5"/>
        <v>10869.83642020327</v>
      </c>
      <c r="J45" s="46">
        <f t="shared" si="1"/>
        <v>117.28553497399328</v>
      </c>
      <c r="K45" s="45">
        <f t="shared" si="6"/>
        <v>11187.121955177272</v>
      </c>
      <c r="L45" s="45">
        <f t="shared" si="3"/>
        <v>67.122731731063638</v>
      </c>
    </row>
    <row r="46" spans="7:19" x14ac:dyDescent="0.3">
      <c r="G46" s="42">
        <f t="shared" si="4"/>
        <v>45</v>
      </c>
      <c r="H46" s="42">
        <f>aporte</f>
        <v>200</v>
      </c>
      <c r="I46" s="46">
        <f t="shared" si="5"/>
        <v>11187.121955177272</v>
      </c>
      <c r="J46" s="46">
        <f t="shared" si="1"/>
        <v>120.70904589636275</v>
      </c>
      <c r="K46" s="45">
        <f t="shared" si="6"/>
        <v>11507.831001073633</v>
      </c>
      <c r="L46" s="45">
        <f t="shared" si="3"/>
        <v>69.046986006441799</v>
      </c>
    </row>
    <row r="47" spans="7:19" x14ac:dyDescent="0.3">
      <c r="G47" s="42">
        <f t="shared" si="4"/>
        <v>46</v>
      </c>
      <c r="H47" s="42">
        <f>aporte</f>
        <v>200</v>
      </c>
      <c r="I47" s="46">
        <f t="shared" si="5"/>
        <v>11507.831001073633</v>
      </c>
      <c r="J47" s="46">
        <f t="shared" si="1"/>
        <v>124.16949650158449</v>
      </c>
      <c r="K47" s="45">
        <f t="shared" si="6"/>
        <v>11832.000497575216</v>
      </c>
      <c r="L47" s="45">
        <f t="shared" si="3"/>
        <v>70.992002985451293</v>
      </c>
    </row>
    <row r="48" spans="7:19" x14ac:dyDescent="0.3">
      <c r="G48" s="42">
        <f t="shared" si="4"/>
        <v>47</v>
      </c>
      <c r="H48" s="42">
        <f>aporte</f>
        <v>200</v>
      </c>
      <c r="I48" s="46">
        <f t="shared" si="5"/>
        <v>11832.000497575216</v>
      </c>
      <c r="J48" s="46">
        <f t="shared" si="1"/>
        <v>127.66728536883657</v>
      </c>
      <c r="K48" s="45">
        <f t="shared" si="6"/>
        <v>12159.66778294406</v>
      </c>
      <c r="L48" s="45">
        <f t="shared" si="3"/>
        <v>72.958006697664359</v>
      </c>
    </row>
    <row r="49" spans="7:14" x14ac:dyDescent="0.3">
      <c r="G49" s="42">
        <f t="shared" si="4"/>
        <v>48</v>
      </c>
      <c r="H49" s="42">
        <f>aporte</f>
        <v>200</v>
      </c>
      <c r="I49" s="46">
        <f t="shared" si="5"/>
        <v>12159.66778294406</v>
      </c>
      <c r="J49" s="46">
        <f t="shared" si="1"/>
        <v>131.2028153779664</v>
      </c>
      <c r="K49" s="45">
        <f t="shared" si="6"/>
        <v>12490.870598322032</v>
      </c>
      <c r="L49" s="45">
        <f t="shared" si="3"/>
        <v>74.945223589932198</v>
      </c>
    </row>
    <row r="50" spans="7:14" x14ac:dyDescent="0.3">
      <c r="G50" s="42">
        <f t="shared" si="4"/>
        <v>49</v>
      </c>
      <c r="H50" s="42">
        <f>aporte</f>
        <v>200</v>
      </c>
      <c r="I50" s="46">
        <f t="shared" si="5"/>
        <v>12490.870598322032</v>
      </c>
      <c r="J50" s="46">
        <f t="shared" si="1"/>
        <v>134.77649375589471</v>
      </c>
      <c r="K50" s="45">
        <f t="shared" si="6"/>
        <v>12825.647092077927</v>
      </c>
      <c r="L50" s="45">
        <f t="shared" si="3"/>
        <v>76.953882552467562</v>
      </c>
    </row>
    <row r="51" spans="7:14" x14ac:dyDescent="0.3">
      <c r="G51" s="42">
        <f t="shared" si="4"/>
        <v>50</v>
      </c>
      <c r="H51" s="42">
        <f>aporte</f>
        <v>200</v>
      </c>
      <c r="I51" s="46">
        <f t="shared" si="5"/>
        <v>12825.647092077927</v>
      </c>
      <c r="J51" s="46">
        <f t="shared" si="1"/>
        <v>138.38873212352081</v>
      </c>
      <c r="K51" s="45">
        <f t="shared" si="6"/>
        <v>13164.035824201454</v>
      </c>
      <c r="L51" s="45">
        <f t="shared" si="3"/>
        <v>78.98421494520872</v>
      </c>
    </row>
    <row r="52" spans="7:14" x14ac:dyDescent="0.3">
      <c r="G52" s="42">
        <f t="shared" si="4"/>
        <v>51</v>
      </c>
      <c r="H52" s="42">
        <f>aporte</f>
        <v>200</v>
      </c>
      <c r="I52" s="46">
        <f t="shared" si="5"/>
        <v>13164.035824201454</v>
      </c>
      <c r="J52" s="46">
        <f t="shared" si="1"/>
        <v>142.03994654313368</v>
      </c>
      <c r="K52" s="45">
        <f t="shared" si="6"/>
        <v>13506.07577074459</v>
      </c>
      <c r="L52" s="45">
        <f t="shared" si="3"/>
        <v>81.036454624467538</v>
      </c>
    </row>
    <row r="53" spans="7:14" x14ac:dyDescent="0.3">
      <c r="G53" s="42">
        <f t="shared" si="4"/>
        <v>52</v>
      </c>
      <c r="H53" s="42">
        <f>aporte</f>
        <v>200</v>
      </c>
      <c r="I53" s="46">
        <f t="shared" si="5"/>
        <v>13506.07577074459</v>
      </c>
      <c r="J53" s="46">
        <f t="shared" si="1"/>
        <v>145.73055756633411</v>
      </c>
      <c r="K53" s="45">
        <f t="shared" si="6"/>
        <v>13851.806328310931</v>
      </c>
      <c r="L53" s="45">
        <f t="shared" si="3"/>
        <v>83.110837969865585</v>
      </c>
    </row>
    <row r="54" spans="7:14" x14ac:dyDescent="0.3">
      <c r="G54" s="42">
        <f t="shared" si="4"/>
        <v>53</v>
      </c>
      <c r="H54" s="42">
        <f>aporte</f>
        <v>200</v>
      </c>
      <c r="I54" s="46">
        <f t="shared" si="5"/>
        <v>13851.806328310931</v>
      </c>
      <c r="J54" s="46">
        <f t="shared" si="1"/>
        <v>149.46099028247494</v>
      </c>
      <c r="K54" s="45">
        <f t="shared" si="6"/>
        <v>14201.267318593409</v>
      </c>
      <c r="L54" s="45">
        <f t="shared" si="3"/>
        <v>85.207603911560454</v>
      </c>
    </row>
    <row r="55" spans="7:14" x14ac:dyDescent="0.3">
      <c r="G55" s="42">
        <f t="shared" si="4"/>
        <v>54</v>
      </c>
      <c r="H55" s="42">
        <f>aporte</f>
        <v>200</v>
      </c>
      <c r="I55" s="46">
        <f t="shared" si="5"/>
        <v>14201.267318593409</v>
      </c>
      <c r="J55" s="46">
        <f t="shared" si="1"/>
        <v>153.23167436762287</v>
      </c>
      <c r="K55" s="45">
        <f t="shared" si="6"/>
        <v>14554.498992961033</v>
      </c>
      <c r="L55" s="45">
        <f t="shared" si="3"/>
        <v>87.326993957766206</v>
      </c>
    </row>
    <row r="56" spans="7:14" x14ac:dyDescent="0.3">
      <c r="G56" s="42">
        <f t="shared" si="4"/>
        <v>55</v>
      </c>
      <c r="H56" s="42">
        <f>aporte</f>
        <v>200</v>
      </c>
      <c r="I56" s="46">
        <f t="shared" si="5"/>
        <v>14554.498992961033</v>
      </c>
      <c r="J56" s="46">
        <f t="shared" si="1"/>
        <v>157.04304413404952</v>
      </c>
      <c r="K56" s="45">
        <f t="shared" si="6"/>
        <v>14911.542037095085</v>
      </c>
      <c r="L56" s="45">
        <f t="shared" si="3"/>
        <v>89.469252222570518</v>
      </c>
    </row>
    <row r="57" spans="7:14" x14ac:dyDescent="0.3">
      <c r="G57" s="42">
        <f t="shared" si="4"/>
        <v>56</v>
      </c>
      <c r="H57" s="42">
        <f>aporte</f>
        <v>200</v>
      </c>
      <c r="I57" s="46">
        <f t="shared" si="5"/>
        <v>14911.542037095085</v>
      </c>
      <c r="J57" s="46">
        <f t="shared" si="1"/>
        <v>160.89553858025596</v>
      </c>
      <c r="K57" s="45">
        <f t="shared" si="6"/>
        <v>15272.437575675349</v>
      </c>
      <c r="L57" s="45">
        <f t="shared" si="3"/>
        <v>91.634625454052099</v>
      </c>
    </row>
    <row r="58" spans="7:14" x14ac:dyDescent="0.3">
      <c r="G58" s="42">
        <f t="shared" si="4"/>
        <v>57</v>
      </c>
      <c r="H58" s="42">
        <f>aporte</f>
        <v>200</v>
      </c>
      <c r="I58" s="46">
        <f t="shared" si="5"/>
        <v>15272.437575675349</v>
      </c>
      <c r="J58" s="46">
        <f t="shared" si="1"/>
        <v>164.789601441537</v>
      </c>
      <c r="K58" s="45">
        <f t="shared" si="6"/>
        <v>15637.227177116887</v>
      </c>
      <c r="L58" s="45">
        <f t="shared" si="3"/>
        <v>93.823363062701318</v>
      </c>
    </row>
    <row r="59" spans="7:14" x14ac:dyDescent="0.3">
      <c r="G59" s="42">
        <f t="shared" si="4"/>
        <v>58</v>
      </c>
      <c r="H59" s="42">
        <f>aporte</f>
        <v>200</v>
      </c>
      <c r="I59" s="46">
        <f t="shared" si="5"/>
        <v>15637.227177116887</v>
      </c>
      <c r="J59" s="46">
        <f t="shared" si="1"/>
        <v>168.72568124109119</v>
      </c>
      <c r="K59" s="45">
        <f t="shared" si="6"/>
        <v>16005.952858357974</v>
      </c>
      <c r="L59" s="45">
        <f t="shared" si="3"/>
        <v>96.035717150147846</v>
      </c>
    </row>
    <row r="60" spans="7:14" x14ac:dyDescent="0.3">
      <c r="G60" s="42">
        <f t="shared" si="4"/>
        <v>59</v>
      </c>
      <c r="H60" s="42">
        <f>aporte</f>
        <v>200</v>
      </c>
      <c r="I60" s="46">
        <f t="shared" si="5"/>
        <v>16005.952858357974</v>
      </c>
      <c r="J60" s="46">
        <f t="shared" si="1"/>
        <v>172.70423134168252</v>
      </c>
      <c r="K60" s="45">
        <f t="shared" si="6"/>
        <v>16378.657089699669</v>
      </c>
      <c r="L60" s="45">
        <f t="shared" si="3"/>
        <v>98.271942538198019</v>
      </c>
      <c r="N60" s="42"/>
    </row>
    <row r="61" spans="7:14" x14ac:dyDescent="0.3">
      <c r="G61" s="42">
        <f t="shared" si="4"/>
        <v>60</v>
      </c>
      <c r="H61" s="42">
        <f>aporte</f>
        <v>200</v>
      </c>
      <c r="I61" s="46">
        <f t="shared" si="5"/>
        <v>16378.657089699669</v>
      </c>
      <c r="J61" s="46">
        <f t="shared" si="1"/>
        <v>176.72570999785941</v>
      </c>
      <c r="K61" s="45">
        <f t="shared" si="6"/>
        <v>16755.382799697527</v>
      </c>
      <c r="L61" s="45">
        <f t="shared" si="3"/>
        <v>100.53229679818516</v>
      </c>
    </row>
    <row r="62" spans="7:14" x14ac:dyDescent="0.3">
      <c r="G62" s="42">
        <f t="shared" si="4"/>
        <v>61</v>
      </c>
      <c r="H62" s="42">
        <f>aporte</f>
        <v>200</v>
      </c>
      <c r="I62" s="46">
        <f t="shared" si="5"/>
        <v>16755.382799697527</v>
      </c>
      <c r="J62" s="46">
        <f t="shared" si="1"/>
        <v>180.7905804087363</v>
      </c>
      <c r="K62" s="45">
        <f t="shared" si="6"/>
        <v>17136.173380106269</v>
      </c>
      <c r="L62" s="45">
        <f t="shared" si="3"/>
        <v>102.81704028063761</v>
      </c>
    </row>
    <row r="63" spans="7:14" x14ac:dyDescent="0.3">
      <c r="G63" s="42">
        <f t="shared" si="4"/>
        <v>62</v>
      </c>
      <c r="H63" s="42">
        <f>aporte</f>
        <v>200</v>
      </c>
      <c r="I63" s="46">
        <f t="shared" si="5"/>
        <v>17136.173380106269</v>
      </c>
      <c r="J63" s="46">
        <f t="shared" si="1"/>
        <v>184.89931077134662</v>
      </c>
      <c r="K63" s="45">
        <f t="shared" si="6"/>
        <v>17521.072690877612</v>
      </c>
      <c r="L63" s="45">
        <f t="shared" si="3"/>
        <v>105.12643614526567</v>
      </c>
    </row>
    <row r="64" spans="7:14" x14ac:dyDescent="0.3">
      <c r="G64" s="42">
        <f t="shared" si="4"/>
        <v>63</v>
      </c>
      <c r="H64" s="42">
        <f>aporte</f>
        <v>200</v>
      </c>
      <c r="I64" s="46">
        <f t="shared" si="5"/>
        <v>17521.072690877612</v>
      </c>
      <c r="J64" s="46">
        <f t="shared" si="1"/>
        <v>189.05237433456944</v>
      </c>
      <c r="K64" s="45">
        <f t="shared" si="6"/>
        <v>17910.125065212189</v>
      </c>
      <c r="L64" s="45">
        <f t="shared" si="3"/>
        <v>107.46075039127314</v>
      </c>
    </row>
    <row r="65" spans="7:12" x14ac:dyDescent="0.3">
      <c r="G65" s="42">
        <f t="shared" si="4"/>
        <v>64</v>
      </c>
      <c r="H65" s="42">
        <f>aporte</f>
        <v>200</v>
      </c>
      <c r="I65" s="46">
        <f t="shared" si="5"/>
        <v>17910.125065212189</v>
      </c>
      <c r="J65" s="46">
        <f t="shared" si="1"/>
        <v>193.2502494536395</v>
      </c>
      <c r="K65" s="45">
        <f t="shared" si="6"/>
        <v>18303.375314665838</v>
      </c>
      <c r="L65" s="45">
        <f t="shared" si="3"/>
        <v>109.82025188799503</v>
      </c>
    </row>
    <row r="66" spans="7:12" x14ac:dyDescent="0.3">
      <c r="G66" s="42">
        <f t="shared" si="4"/>
        <v>65</v>
      </c>
      <c r="H66" s="42">
        <f>aporte</f>
        <v>200</v>
      </c>
      <c r="I66" s="46">
        <f t="shared" si="5"/>
        <v>18303.375314665838</v>
      </c>
      <c r="J66" s="46">
        <f t="shared" si="1"/>
        <v>197.49341964524439</v>
      </c>
      <c r="K66" s="45">
        <f t="shared" si="6"/>
        <v>18700.868734311083</v>
      </c>
      <c r="L66" s="45">
        <f t="shared" si="3"/>
        <v>112.2052124058665</v>
      </c>
    </row>
    <row r="67" spans="7:12" x14ac:dyDescent="0.3">
      <c r="G67" s="42">
        <f t="shared" si="4"/>
        <v>66</v>
      </c>
      <c r="H67" s="42">
        <f>aporte</f>
        <v>200</v>
      </c>
      <c r="I67" s="46">
        <f t="shared" si="5"/>
        <v>18700.868734311083</v>
      </c>
      <c r="J67" s="46">
        <f t="shared" ref="J67:J130" si="9">I67*$N$2</f>
        <v>201.78237364321657</v>
      </c>
      <c r="K67" s="45">
        <f t="shared" si="6"/>
        <v>19102.651107954305</v>
      </c>
      <c r="L67" s="45">
        <f t="shared" ref="L67:L130" si="10">K67*$O$2</f>
        <v>114.61590664772584</v>
      </c>
    </row>
    <row r="68" spans="7:12" x14ac:dyDescent="0.3">
      <c r="G68" s="42">
        <f t="shared" si="4"/>
        <v>67</v>
      </c>
      <c r="H68" s="42">
        <f>aporte</f>
        <v>200</v>
      </c>
      <c r="I68" s="46">
        <f t="shared" si="5"/>
        <v>19102.651107954305</v>
      </c>
      <c r="J68" s="46">
        <f t="shared" si="9"/>
        <v>206.11760545482693</v>
      </c>
      <c r="K68" s="45">
        <f t="shared" si="6"/>
        <v>19508.768713409136</v>
      </c>
      <c r="L68" s="45">
        <f t="shared" si="10"/>
        <v>117.05261228045481</v>
      </c>
    </row>
    <row r="69" spans="7:12" x14ac:dyDescent="0.3">
      <c r="G69" s="42">
        <f t="shared" ref="G69:G121" si="11">G68+1</f>
        <v>68</v>
      </c>
      <c r="H69" s="42">
        <f>aporte</f>
        <v>200</v>
      </c>
      <c r="I69" s="46">
        <f t="shared" ref="I69:I121" si="12">K68</f>
        <v>19508.768713409136</v>
      </c>
      <c r="J69" s="46">
        <f t="shared" si="9"/>
        <v>210.49961441768457</v>
      </c>
      <c r="K69" s="45">
        <f t="shared" ref="K69:K121" si="13">FV($N$2,G69,H69*-1)</f>
        <v>19919.268327826831</v>
      </c>
      <c r="L69" s="45">
        <f t="shared" si="10"/>
        <v>119.51560996696098</v>
      </c>
    </row>
    <row r="70" spans="7:12" x14ac:dyDescent="0.3">
      <c r="G70" s="42">
        <f t="shared" si="11"/>
        <v>69</v>
      </c>
      <c r="H70" s="42">
        <f>aporte</f>
        <v>200</v>
      </c>
      <c r="I70" s="46">
        <f t="shared" si="12"/>
        <v>19919.268327826831</v>
      </c>
      <c r="J70" s="46">
        <f t="shared" si="9"/>
        <v>214.92890525725147</v>
      </c>
      <c r="K70" s="45">
        <f t="shared" si="13"/>
        <v>20334.19723308408</v>
      </c>
      <c r="L70" s="45">
        <f t="shared" si="10"/>
        <v>122.00518339850449</v>
      </c>
    </row>
    <row r="71" spans="7:12" x14ac:dyDescent="0.3">
      <c r="G71" s="42">
        <f t="shared" si="11"/>
        <v>70</v>
      </c>
      <c r="H71" s="42">
        <f>aporte</f>
        <v>200</v>
      </c>
      <c r="I71" s="46">
        <f t="shared" si="12"/>
        <v>20334.19723308408</v>
      </c>
      <c r="J71" s="46">
        <f t="shared" si="9"/>
        <v>219.40598814497721</v>
      </c>
      <c r="K71" s="45">
        <f t="shared" si="13"/>
        <v>20753.603221229056</v>
      </c>
      <c r="L71" s="45">
        <f t="shared" si="10"/>
        <v>124.52161932737434</v>
      </c>
    </row>
    <row r="72" spans="7:12" x14ac:dyDescent="0.3">
      <c r="G72" s="42">
        <f t="shared" si="11"/>
        <v>71</v>
      </c>
      <c r="H72" s="42">
        <f>aporte</f>
        <v>200</v>
      </c>
      <c r="I72" s="46">
        <f t="shared" si="12"/>
        <v>20753.603221229056</v>
      </c>
      <c r="J72" s="46">
        <f t="shared" si="9"/>
        <v>223.93137875706148</v>
      </c>
      <c r="K72" s="45">
        <f t="shared" si="13"/>
        <v>21177.534599986127</v>
      </c>
      <c r="L72" s="45">
        <f t="shared" si="10"/>
        <v>127.06520759991676</v>
      </c>
    </row>
    <row r="73" spans="7:12" x14ac:dyDescent="0.3">
      <c r="G73" s="42">
        <f t="shared" si="11"/>
        <v>72</v>
      </c>
      <c r="H73" s="42">
        <f>aporte</f>
        <v>200</v>
      </c>
      <c r="I73" s="46">
        <f t="shared" si="12"/>
        <v>21177.534599986127</v>
      </c>
      <c r="J73" s="46">
        <f t="shared" si="9"/>
        <v>228.50559833385029</v>
      </c>
      <c r="K73" s="45">
        <f t="shared" si="13"/>
        <v>21606.040198319984</v>
      </c>
      <c r="L73" s="45">
        <f t="shared" si="10"/>
        <v>129.6362411899199</v>
      </c>
    </row>
    <row r="74" spans="7:12" x14ac:dyDescent="0.3">
      <c r="G74" s="42">
        <f t="shared" si="11"/>
        <v>73</v>
      </c>
      <c r="H74" s="42">
        <f>aporte</f>
        <v>200</v>
      </c>
      <c r="I74" s="46">
        <f t="shared" si="12"/>
        <v>21606.040198319984</v>
      </c>
      <c r="J74" s="46">
        <f t="shared" si="9"/>
        <v>233.12917373987261</v>
      </c>
      <c r="K74" s="45">
        <f t="shared" si="13"/>
        <v>22039.169372059852</v>
      </c>
      <c r="L74" s="45">
        <f t="shared" si="10"/>
        <v>132.23501623235913</v>
      </c>
    </row>
    <row r="75" spans="7:12" x14ac:dyDescent="0.3">
      <c r="G75" s="42">
        <f t="shared" si="11"/>
        <v>74</v>
      </c>
      <c r="H75" s="42">
        <f>aporte</f>
        <v>200</v>
      </c>
      <c r="I75" s="46">
        <f t="shared" si="12"/>
        <v>22039.169372059852</v>
      </c>
      <c r="J75" s="46">
        <f t="shared" si="9"/>
        <v>237.80263752452578</v>
      </c>
      <c r="K75" s="45">
        <f t="shared" si="13"/>
        <v>22476.972009584388</v>
      </c>
      <c r="L75" s="45">
        <f t="shared" si="10"/>
        <v>134.86183205750632</v>
      </c>
    </row>
    <row r="76" spans="7:12" x14ac:dyDescent="0.3">
      <c r="G76" s="42">
        <f t="shared" si="11"/>
        <v>75</v>
      </c>
      <c r="H76" s="42">
        <f>aporte</f>
        <v>200</v>
      </c>
      <c r="I76" s="46">
        <f t="shared" si="12"/>
        <v>22476.972009584388</v>
      </c>
      <c r="J76" s="46">
        <f t="shared" si="9"/>
        <v>242.52652798341552</v>
      </c>
      <c r="K76" s="45">
        <f t="shared" si="13"/>
        <v>22919.498537567804</v>
      </c>
      <c r="L76" s="45">
        <f t="shared" si="10"/>
        <v>137.51699122540683</v>
      </c>
    </row>
    <row r="77" spans="7:12" x14ac:dyDescent="0.3">
      <c r="G77" s="42">
        <f t="shared" si="11"/>
        <v>76</v>
      </c>
      <c r="H77" s="42">
        <f>aporte</f>
        <v>200</v>
      </c>
      <c r="I77" s="46">
        <f t="shared" si="12"/>
        <v>22919.498537567804</v>
      </c>
      <c r="J77" s="46">
        <f t="shared" si="9"/>
        <v>247.30138922035658</v>
      </c>
      <c r="K77" s="45">
        <f t="shared" si="13"/>
        <v>23366.799926788175</v>
      </c>
      <c r="L77" s="45">
        <f t="shared" si="10"/>
        <v>140.20079956072905</v>
      </c>
    </row>
    <row r="78" spans="7:12" x14ac:dyDescent="0.3">
      <c r="G78" s="42">
        <f t="shared" si="11"/>
        <v>77</v>
      </c>
      <c r="H78" s="42">
        <f>aporte</f>
        <v>200</v>
      </c>
      <c r="I78" s="46">
        <f t="shared" si="12"/>
        <v>23366.799926788175</v>
      </c>
      <c r="J78" s="46">
        <f t="shared" si="9"/>
        <v>252.12777121004439</v>
      </c>
      <c r="K78" s="45">
        <f t="shared" si="13"/>
        <v>23818.927697998217</v>
      </c>
      <c r="L78" s="45">
        <f t="shared" si="10"/>
        <v>142.91356618798932</v>
      </c>
    </row>
    <row r="79" spans="7:12" x14ac:dyDescent="0.3">
      <c r="G79" s="42">
        <f t="shared" si="11"/>
        <v>78</v>
      </c>
      <c r="H79" s="42">
        <f>aporte</f>
        <v>200</v>
      </c>
      <c r="I79" s="46">
        <f t="shared" si="12"/>
        <v>23818.927697998217</v>
      </c>
      <c r="J79" s="46">
        <f t="shared" si="9"/>
        <v>257.00622986140075</v>
      </c>
      <c r="K79" s="45">
        <f t="shared" si="13"/>
        <v>24275.933927859616</v>
      </c>
      <c r="L79" s="45">
        <f t="shared" si="10"/>
        <v>145.6556035671577</v>
      </c>
    </row>
    <row r="80" spans="7:12" x14ac:dyDescent="0.3">
      <c r="G80" s="42">
        <f t="shared" si="11"/>
        <v>79</v>
      </c>
      <c r="H80" s="42">
        <f>aporte</f>
        <v>200</v>
      </c>
      <c r="I80" s="46">
        <f t="shared" si="12"/>
        <v>24275.933927859616</v>
      </c>
      <c r="J80" s="46">
        <f t="shared" si="9"/>
        <v>261.93732708160525</v>
      </c>
      <c r="K80" s="45">
        <f t="shared" si="13"/>
        <v>24737.871254941227</v>
      </c>
      <c r="L80" s="45">
        <f t="shared" si="10"/>
        <v>148.42722752964735</v>
      </c>
    </row>
    <row r="81" spans="7:12" x14ac:dyDescent="0.3">
      <c r="G81" s="42">
        <f t="shared" si="11"/>
        <v>80</v>
      </c>
      <c r="H81" s="42">
        <f>aporte</f>
        <v>200</v>
      </c>
      <c r="I81" s="46">
        <f t="shared" si="12"/>
        <v>24737.871254941227</v>
      </c>
      <c r="J81" s="46">
        <f t="shared" si="9"/>
        <v>266.92163084081579</v>
      </c>
      <c r="K81" s="45">
        <f t="shared" si="13"/>
        <v>25204.792885782059</v>
      </c>
      <c r="L81" s="45">
        <f t="shared" si="10"/>
        <v>151.22875731469236</v>
      </c>
    </row>
    <row r="82" spans="7:12" x14ac:dyDescent="0.3">
      <c r="G82" s="42">
        <f t="shared" si="11"/>
        <v>81</v>
      </c>
      <c r="H82" s="42">
        <f>aporte</f>
        <v>200</v>
      </c>
      <c r="I82" s="46">
        <f t="shared" si="12"/>
        <v>25204.792885782059</v>
      </c>
      <c r="J82" s="46">
        <f t="shared" si="9"/>
        <v>271.9597152375884</v>
      </c>
      <c r="K82" s="45">
        <f t="shared" si="13"/>
        <v>25676.752601019645</v>
      </c>
      <c r="L82" s="45">
        <f t="shared" si="10"/>
        <v>154.06051560611786</v>
      </c>
    </row>
    <row r="83" spans="7:12" x14ac:dyDescent="0.3">
      <c r="G83" s="42">
        <f t="shared" si="11"/>
        <v>82</v>
      </c>
      <c r="H83" s="42">
        <f>aporte</f>
        <v>200</v>
      </c>
      <c r="I83" s="46">
        <f t="shared" si="12"/>
        <v>25676.752601019645</v>
      </c>
      <c r="J83" s="46">
        <f t="shared" si="9"/>
        <v>277.05216056500194</v>
      </c>
      <c r="K83" s="45">
        <f t="shared" si="13"/>
        <v>26153.804761584659</v>
      </c>
      <c r="L83" s="45">
        <f t="shared" si="10"/>
        <v>156.92282856950797</v>
      </c>
    </row>
    <row r="84" spans="7:12" x14ac:dyDescent="0.3">
      <c r="G84" s="42">
        <f t="shared" si="11"/>
        <v>83</v>
      </c>
      <c r="H84" s="42">
        <f>aporte</f>
        <v>200</v>
      </c>
      <c r="I84" s="46">
        <f t="shared" si="12"/>
        <v>26153.804761584659</v>
      </c>
      <c r="J84" s="46">
        <f t="shared" si="9"/>
        <v>282.19955337749843</v>
      </c>
      <c r="K84" s="45">
        <f t="shared" si="13"/>
        <v>26636.004314962163</v>
      </c>
      <c r="L84" s="45">
        <f t="shared" si="10"/>
        <v>159.81602588977299</v>
      </c>
    </row>
    <row r="85" spans="7:12" x14ac:dyDescent="0.3">
      <c r="G85" s="42">
        <f t="shared" si="11"/>
        <v>84</v>
      </c>
      <c r="H85" s="42">
        <f>aporte</f>
        <v>200</v>
      </c>
      <c r="I85" s="46">
        <f t="shared" si="12"/>
        <v>26636.004314962163</v>
      </c>
      <c r="J85" s="46">
        <f t="shared" si="9"/>
        <v>287.40248655844169</v>
      </c>
      <c r="K85" s="45">
        <f t="shared" si="13"/>
        <v>27123.40680152061</v>
      </c>
      <c r="L85" s="45">
        <f t="shared" si="10"/>
        <v>162.74044080912367</v>
      </c>
    </row>
    <row r="86" spans="7:12" x14ac:dyDescent="0.3">
      <c r="G86" s="42">
        <f t="shared" si="11"/>
        <v>85</v>
      </c>
      <c r="H86" s="42">
        <f>aporte</f>
        <v>200</v>
      </c>
      <c r="I86" s="46">
        <f t="shared" si="12"/>
        <v>27123.40680152061</v>
      </c>
      <c r="J86" s="46">
        <f t="shared" si="9"/>
        <v>292.66155938840734</v>
      </c>
      <c r="K86" s="45">
        <f t="shared" si="13"/>
        <v>27616.068360909019</v>
      </c>
      <c r="L86" s="45">
        <f t="shared" si="10"/>
        <v>165.69641016545413</v>
      </c>
    </row>
    <row r="87" spans="7:12" x14ac:dyDescent="0.3">
      <c r="G87" s="42">
        <f t="shared" si="11"/>
        <v>86</v>
      </c>
      <c r="H87" s="42">
        <f>aporte</f>
        <v>200</v>
      </c>
      <c r="I87" s="46">
        <f t="shared" si="12"/>
        <v>27616.068360909019</v>
      </c>
      <c r="J87" s="46">
        <f t="shared" si="9"/>
        <v>297.97737761420831</v>
      </c>
      <c r="K87" s="45">
        <f t="shared" si="13"/>
        <v>28114.045738523226</v>
      </c>
      <c r="L87" s="45">
        <f t="shared" si="10"/>
        <v>168.68427443113936</v>
      </c>
    </row>
    <row r="88" spans="7:12" x14ac:dyDescent="0.3">
      <c r="G88" s="42">
        <f t="shared" si="11"/>
        <v>87</v>
      </c>
      <c r="H88" s="42">
        <f>aporte</f>
        <v>200</v>
      </c>
      <c r="I88" s="46">
        <f t="shared" si="12"/>
        <v>28114.045738523226</v>
      </c>
      <c r="J88" s="46">
        <f t="shared" si="9"/>
        <v>303.35055351866561</v>
      </c>
      <c r="K88" s="45">
        <f t="shared" si="13"/>
        <v>28617.3962920419</v>
      </c>
      <c r="L88" s="45">
        <f t="shared" si="10"/>
        <v>171.70437775225139</v>
      </c>
    </row>
    <row r="89" spans="7:12" x14ac:dyDescent="0.3">
      <c r="G89" s="42">
        <f t="shared" si="11"/>
        <v>88</v>
      </c>
      <c r="H89" s="42">
        <f>aporte</f>
        <v>200</v>
      </c>
      <c r="I89" s="46">
        <f t="shared" si="12"/>
        <v>28617.3962920419</v>
      </c>
      <c r="J89" s="46">
        <f t="shared" si="9"/>
        <v>308.78170599113207</v>
      </c>
      <c r="K89" s="45">
        <f t="shared" si="13"/>
        <v>29126.177998033039</v>
      </c>
      <c r="L89" s="45">
        <f t="shared" si="10"/>
        <v>174.75706798819823</v>
      </c>
    </row>
    <row r="90" spans="7:12" x14ac:dyDescent="0.3">
      <c r="G90" s="42">
        <f t="shared" si="11"/>
        <v>89</v>
      </c>
      <c r="H90" s="42">
        <f>aporte</f>
        <v>200</v>
      </c>
      <c r="I90" s="46">
        <f t="shared" si="12"/>
        <v>29126.177998033039</v>
      </c>
      <c r="J90" s="46">
        <f t="shared" si="9"/>
        <v>314.27146059877646</v>
      </c>
      <c r="K90" s="45">
        <f t="shared" si="13"/>
        <v>29640.449458631821</v>
      </c>
      <c r="L90" s="45">
        <f t="shared" si="10"/>
        <v>177.84269675179092</v>
      </c>
    </row>
    <row r="91" spans="7:12" x14ac:dyDescent="0.3">
      <c r="G91" s="42">
        <f t="shared" si="11"/>
        <v>90</v>
      </c>
      <c r="H91" s="42">
        <f>aporte</f>
        <v>200</v>
      </c>
      <c r="I91" s="46">
        <f t="shared" si="12"/>
        <v>29640.449458631821</v>
      </c>
      <c r="J91" s="46">
        <f t="shared" si="9"/>
        <v>319.82044965863736</v>
      </c>
      <c r="K91" s="45">
        <f t="shared" si="13"/>
        <v>30160.269908290451</v>
      </c>
      <c r="L91" s="45">
        <f t="shared" si="10"/>
        <v>180.9616194497427</v>
      </c>
    </row>
    <row r="92" spans="7:12" x14ac:dyDescent="0.3">
      <c r="G92" s="42">
        <f t="shared" si="11"/>
        <v>91</v>
      </c>
      <c r="H92" s="42">
        <f>aporte</f>
        <v>200</v>
      </c>
      <c r="I92" s="46">
        <f t="shared" si="12"/>
        <v>30160.269908290451</v>
      </c>
      <c r="J92" s="46">
        <f t="shared" si="9"/>
        <v>325.42931231045395</v>
      </c>
      <c r="K92" s="45">
        <f t="shared" si="13"/>
        <v>30685.699220600924</v>
      </c>
      <c r="L92" s="45">
        <f t="shared" si="10"/>
        <v>184.11419532360554</v>
      </c>
    </row>
    <row r="93" spans="7:12" x14ac:dyDescent="0.3">
      <c r="G93" s="42">
        <f t="shared" si="11"/>
        <v>92</v>
      </c>
      <c r="H93" s="42">
        <f>aporte</f>
        <v>200</v>
      </c>
      <c r="I93" s="46">
        <f t="shared" si="12"/>
        <v>30685.699220600924</v>
      </c>
      <c r="J93" s="46">
        <f t="shared" si="9"/>
        <v>331.09869459028397</v>
      </c>
      <c r="K93" s="45">
        <f t="shared" si="13"/>
        <v>31216.797915191215</v>
      </c>
      <c r="L93" s="45">
        <f t="shared" si="10"/>
        <v>187.3007874911473</v>
      </c>
    </row>
    <row r="94" spans="7:12" x14ac:dyDescent="0.3">
      <c r="G94" s="42">
        <f t="shared" si="11"/>
        <v>93</v>
      </c>
      <c r="H94" s="42">
        <f>aporte</f>
        <v>200</v>
      </c>
      <c r="I94" s="46">
        <f t="shared" si="12"/>
        <v>31216.797915191215</v>
      </c>
      <c r="J94" s="46">
        <f t="shared" si="9"/>
        <v>336.82924950491321</v>
      </c>
      <c r="K94" s="45">
        <f t="shared" si="13"/>
        <v>31753.627164696121</v>
      </c>
      <c r="L94" s="45">
        <f t="shared" si="10"/>
        <v>190.52176298817673</v>
      </c>
    </row>
    <row r="95" spans="7:12" x14ac:dyDescent="0.3">
      <c r="G95" s="42">
        <f t="shared" si="11"/>
        <v>94</v>
      </c>
      <c r="H95" s="42">
        <f>aporte</f>
        <v>200</v>
      </c>
      <c r="I95" s="46">
        <f t="shared" si="12"/>
        <v>31753.627164696121</v>
      </c>
      <c r="J95" s="46">
        <f t="shared" si="9"/>
        <v>342.62163710707114</v>
      </c>
      <c r="K95" s="45">
        <f t="shared" si="13"/>
        <v>32296.248801803195</v>
      </c>
      <c r="L95" s="45">
        <f t="shared" si="10"/>
        <v>193.77749281081918</v>
      </c>
    </row>
    <row r="96" spans="7:12" x14ac:dyDescent="0.3">
      <c r="G96" s="42">
        <f t="shared" si="11"/>
        <v>95</v>
      </c>
      <c r="H96" s="42">
        <f>aporte</f>
        <v>200</v>
      </c>
      <c r="I96" s="46">
        <f t="shared" si="12"/>
        <v>32296.248801803195</v>
      </c>
      <c r="J96" s="46">
        <f t="shared" si="9"/>
        <v>348.47652457145642</v>
      </c>
      <c r="K96" s="45">
        <f t="shared" si="13"/>
        <v>32844.725326374653</v>
      </c>
      <c r="L96" s="45">
        <f t="shared" si="10"/>
        <v>197.06835195824792</v>
      </c>
    </row>
    <row r="97" spans="7:12" x14ac:dyDescent="0.3">
      <c r="G97" s="42">
        <f t="shared" si="11"/>
        <v>96</v>
      </c>
      <c r="H97" s="42">
        <f>aporte</f>
        <v>200</v>
      </c>
      <c r="I97" s="46">
        <f t="shared" si="12"/>
        <v>32844.725326374653</v>
      </c>
      <c r="J97" s="46">
        <f t="shared" si="9"/>
        <v>354.39458627158251</v>
      </c>
      <c r="K97" s="45">
        <f t="shared" si="13"/>
        <v>33399.11991264626</v>
      </c>
      <c r="L97" s="45">
        <f t="shared" si="10"/>
        <v>200.39471947587757</v>
      </c>
    </row>
    <row r="98" spans="7:12" x14ac:dyDescent="0.3">
      <c r="G98" s="42">
        <f t="shared" si="11"/>
        <v>97</v>
      </c>
      <c r="H98" s="42">
        <f>aporte</f>
        <v>200</v>
      </c>
      <c r="I98" s="46">
        <f t="shared" si="12"/>
        <v>33399.11991264626</v>
      </c>
      <c r="J98" s="46">
        <f t="shared" si="9"/>
        <v>360.37650385745314</v>
      </c>
      <c r="K98" s="45">
        <f t="shared" si="13"/>
        <v>33959.496416503716</v>
      </c>
      <c r="L98" s="45">
        <f t="shared" si="10"/>
        <v>203.7569784990223</v>
      </c>
    </row>
    <row r="99" spans="7:12" x14ac:dyDescent="0.3">
      <c r="G99" s="42">
        <f t="shared" si="11"/>
        <v>98</v>
      </c>
      <c r="H99" s="42">
        <f>aporte</f>
        <v>200</v>
      </c>
      <c r="I99" s="46">
        <f t="shared" si="12"/>
        <v>33959.496416503716</v>
      </c>
      <c r="J99" s="46">
        <f t="shared" si="9"/>
        <v>366.42296633407506</v>
      </c>
      <c r="K99" s="45">
        <f t="shared" si="13"/>
        <v>34525.91938283779</v>
      </c>
      <c r="L99" s="45">
        <f t="shared" si="10"/>
        <v>207.15551629702674</v>
      </c>
    </row>
    <row r="100" spans="7:12" x14ac:dyDescent="0.3">
      <c r="G100" s="42">
        <f t="shared" si="11"/>
        <v>99</v>
      </c>
      <c r="H100" s="42">
        <f>aporte</f>
        <v>200</v>
      </c>
      <c r="I100" s="46">
        <f t="shared" si="12"/>
        <v>34525.91938283779</v>
      </c>
      <c r="J100" s="46">
        <f t="shared" si="9"/>
        <v>372.53467014081974</v>
      </c>
      <c r="K100" s="45">
        <f t="shared" si="13"/>
        <v>35098.454052978625</v>
      </c>
      <c r="L100" s="45">
        <f t="shared" si="10"/>
        <v>210.59072431787175</v>
      </c>
    </row>
    <row r="101" spans="7:12" x14ac:dyDescent="0.3">
      <c r="G101" s="42">
        <f t="shared" si="11"/>
        <v>100</v>
      </c>
      <c r="H101" s="42">
        <f>aporte</f>
        <v>200</v>
      </c>
      <c r="I101" s="46">
        <f t="shared" si="12"/>
        <v>35098.454052978625</v>
      </c>
      <c r="J101" s="46">
        <f t="shared" si="9"/>
        <v>378.71231923163936</v>
      </c>
      <c r="K101" s="45">
        <f t="shared" si="13"/>
        <v>35677.166372210268</v>
      </c>
      <c r="L101" s="45">
        <f t="shared" si="10"/>
        <v>214.06299823326162</v>
      </c>
    </row>
    <row r="102" spans="7:12" x14ac:dyDescent="0.3">
      <c r="G102" s="42">
        <f t="shared" si="11"/>
        <v>101</v>
      </c>
      <c r="H102" s="42">
        <f>aporte</f>
        <v>200</v>
      </c>
      <c r="I102" s="46">
        <f t="shared" si="12"/>
        <v>35677.166372210268</v>
      </c>
      <c r="J102" s="46">
        <f t="shared" si="9"/>
        <v>384.95662515614873</v>
      </c>
      <c r="K102" s="45">
        <f t="shared" si="13"/>
        <v>36262.122997366416</v>
      </c>
      <c r="L102" s="45">
        <f t="shared" si="10"/>
        <v>217.57273798419851</v>
      </c>
    </row>
    <row r="103" spans="7:12" x14ac:dyDescent="0.3">
      <c r="G103" s="42">
        <f t="shared" si="11"/>
        <v>102</v>
      </c>
      <c r="H103" s="42">
        <f>aporte</f>
        <v>200</v>
      </c>
      <c r="I103" s="46">
        <f t="shared" si="12"/>
        <v>36262.122997366416</v>
      </c>
      <c r="J103" s="46">
        <f t="shared" si="9"/>
        <v>391.26830714158359</v>
      </c>
      <c r="K103" s="45">
        <f t="shared" si="13"/>
        <v>36853.391304508012</v>
      </c>
      <c r="L103" s="45">
        <f t="shared" si="10"/>
        <v>221.12034782704808</v>
      </c>
    </row>
    <row r="104" spans="7:12" x14ac:dyDescent="0.3">
      <c r="G104" s="42">
        <f t="shared" si="11"/>
        <v>103</v>
      </c>
      <c r="H104" s="42">
        <f>aporte</f>
        <v>200</v>
      </c>
      <c r="I104" s="46">
        <f t="shared" si="12"/>
        <v>36853.391304508012</v>
      </c>
      <c r="J104" s="46">
        <f t="shared" si="9"/>
        <v>397.64809217564141</v>
      </c>
      <c r="K104" s="45">
        <f t="shared" si="13"/>
        <v>37451.039396683649</v>
      </c>
      <c r="L104" s="45">
        <f t="shared" si="10"/>
        <v>224.7062363801019</v>
      </c>
    </row>
    <row r="105" spans="7:12" x14ac:dyDescent="0.3">
      <c r="G105" s="42">
        <f t="shared" si="11"/>
        <v>104</v>
      </c>
      <c r="H105" s="42">
        <f>aporte</f>
        <v>200</v>
      </c>
      <c r="I105" s="46">
        <f t="shared" si="12"/>
        <v>37451.039396683649</v>
      </c>
      <c r="J105" s="46">
        <f t="shared" si="9"/>
        <v>404.09671509021655</v>
      </c>
      <c r="K105" s="45">
        <f t="shared" si="13"/>
        <v>38055.136111773878</v>
      </c>
      <c r="L105" s="45">
        <f t="shared" si="10"/>
        <v>228.33081667064326</v>
      </c>
    </row>
    <row r="106" spans="7:12" x14ac:dyDescent="0.3">
      <c r="G106" s="42">
        <f t="shared" si="11"/>
        <v>105</v>
      </c>
      <c r="H106" s="42">
        <f>aporte</f>
        <v>200</v>
      </c>
      <c r="I106" s="46">
        <f t="shared" si="12"/>
        <v>38055.136111773878</v>
      </c>
      <c r="J106" s="46">
        <f t="shared" si="9"/>
        <v>410.61491864604011</v>
      </c>
      <c r="K106" s="45">
        <f t="shared" si="13"/>
        <v>38665.751030419924</v>
      </c>
      <c r="L106" s="45">
        <f t="shared" si="10"/>
        <v>231.99450618251956</v>
      </c>
    </row>
    <row r="107" spans="7:12" x14ac:dyDescent="0.3">
      <c r="G107" s="42">
        <f t="shared" si="11"/>
        <v>106</v>
      </c>
      <c r="H107" s="42">
        <f>aporte</f>
        <v>200</v>
      </c>
      <c r="I107" s="46">
        <f t="shared" si="12"/>
        <v>38665.751030419924</v>
      </c>
      <c r="J107" s="46">
        <f t="shared" si="9"/>
        <v>417.20345361823092</v>
      </c>
      <c r="K107" s="45">
        <f t="shared" si="13"/>
        <v>39282.954484038157</v>
      </c>
      <c r="L107" s="45">
        <f t="shared" si="10"/>
        <v>235.69772690422894</v>
      </c>
    </row>
    <row r="108" spans="7:12" x14ac:dyDescent="0.3">
      <c r="G108" s="42">
        <f t="shared" si="11"/>
        <v>107</v>
      </c>
      <c r="H108" s="42">
        <f>aporte</f>
        <v>200</v>
      </c>
      <c r="I108" s="46">
        <f t="shared" si="12"/>
        <v>39282.954484038157</v>
      </c>
      <c r="J108" s="46">
        <f t="shared" si="9"/>
        <v>423.86307888277167</v>
      </c>
      <c r="K108" s="45">
        <f t="shared" si="13"/>
        <v>39906.817562920936</v>
      </c>
      <c r="L108" s="45">
        <f t="shared" si="10"/>
        <v>239.44090537752561</v>
      </c>
    </row>
    <row r="109" spans="7:12" x14ac:dyDescent="0.3">
      <c r="G109" s="42">
        <f t="shared" si="11"/>
        <v>108</v>
      </c>
      <c r="H109" s="42">
        <f>aporte</f>
        <v>200</v>
      </c>
      <c r="I109" s="46">
        <f t="shared" si="12"/>
        <v>39906.817562920936</v>
      </c>
      <c r="J109" s="46">
        <f t="shared" si="9"/>
        <v>430.59456150391685</v>
      </c>
      <c r="K109" s="45">
        <f t="shared" si="13"/>
        <v>40537.412124424867</v>
      </c>
      <c r="L109" s="45">
        <f t="shared" si="10"/>
        <v>243.2244727465492</v>
      </c>
    </row>
    <row r="110" spans="7:12" x14ac:dyDescent="0.3">
      <c r="G110" s="42">
        <f t="shared" si="11"/>
        <v>109</v>
      </c>
      <c r="H110" s="42">
        <f>aporte</f>
        <v>200</v>
      </c>
      <c r="I110" s="46">
        <f t="shared" si="12"/>
        <v>40537.412124424867</v>
      </c>
      <c r="J110" s="46">
        <f t="shared" si="9"/>
        <v>437.3986768225443</v>
      </c>
      <c r="K110" s="45">
        <f t="shared" si="13"/>
        <v>41174.810801247411</v>
      </c>
      <c r="L110" s="45">
        <f t="shared" si="10"/>
        <v>247.04886480748448</v>
      </c>
    </row>
    <row r="111" spans="7:12" x14ac:dyDescent="0.3">
      <c r="G111" s="42">
        <f t="shared" si="11"/>
        <v>110</v>
      </c>
      <c r="H111" s="42">
        <f>aporte</f>
        <v>200</v>
      </c>
      <c r="I111" s="46">
        <f t="shared" si="12"/>
        <v>41174.810801247411</v>
      </c>
      <c r="J111" s="46">
        <f t="shared" si="9"/>
        <v>444.27620854545955</v>
      </c>
      <c r="K111" s="45">
        <f t="shared" si="13"/>
        <v>41819.087009792871</v>
      </c>
      <c r="L111" s="45">
        <f t="shared" si="10"/>
        <v>250.91452205875723</v>
      </c>
    </row>
    <row r="112" spans="7:12" x14ac:dyDescent="0.3">
      <c r="G112" s="42">
        <f t="shared" si="11"/>
        <v>111</v>
      </c>
      <c r="H112" s="42">
        <f>aporte</f>
        <v>200</v>
      </c>
      <c r="I112" s="46">
        <f t="shared" si="12"/>
        <v>41819.087009792871</v>
      </c>
      <c r="J112" s="46">
        <f t="shared" si="9"/>
        <v>451.22794883566502</v>
      </c>
      <c r="K112" s="45">
        <f t="shared" si="13"/>
        <v>42470.314958628544</v>
      </c>
      <c r="L112" s="45">
        <f t="shared" si="10"/>
        <v>254.82188975177127</v>
      </c>
    </row>
    <row r="113" spans="7:12" x14ac:dyDescent="0.3">
      <c r="G113" s="42">
        <f t="shared" si="11"/>
        <v>112</v>
      </c>
      <c r="H113" s="42">
        <f>aporte</f>
        <v>200</v>
      </c>
      <c r="I113" s="46">
        <f t="shared" si="12"/>
        <v>42470.314958628544</v>
      </c>
      <c r="J113" s="46">
        <f t="shared" si="9"/>
        <v>458.25469840360194</v>
      </c>
      <c r="K113" s="45">
        <f t="shared" si="13"/>
        <v>43128.569657032167</v>
      </c>
      <c r="L113" s="45">
        <f t="shared" si="10"/>
        <v>258.77141794219301</v>
      </c>
    </row>
    <row r="114" spans="7:12" x14ac:dyDescent="0.3">
      <c r="G114" s="42">
        <f t="shared" si="11"/>
        <v>113</v>
      </c>
      <c r="H114" s="42">
        <f>aporte</f>
        <v>200</v>
      </c>
      <c r="I114" s="46">
        <f t="shared" si="12"/>
        <v>43128.569657032167</v>
      </c>
      <c r="J114" s="46">
        <f t="shared" si="9"/>
        <v>465.35726659937706</v>
      </c>
      <c r="K114" s="45">
        <f t="shared" si="13"/>
        <v>43793.92692363153</v>
      </c>
      <c r="L114" s="45">
        <f t="shared" si="10"/>
        <v>262.76356154178922</v>
      </c>
    </row>
    <row r="115" spans="7:12" x14ac:dyDescent="0.3">
      <c r="G115" s="42">
        <f t="shared" si="11"/>
        <v>114</v>
      </c>
      <c r="H115" s="42">
        <f>aporte</f>
        <v>200</v>
      </c>
      <c r="I115" s="46">
        <f t="shared" si="12"/>
        <v>43793.92692363153</v>
      </c>
      <c r="J115" s="46">
        <f t="shared" si="9"/>
        <v>472.5364715059842</v>
      </c>
      <c r="K115" s="45">
        <f t="shared" si="13"/>
        <v>44466.463395137529</v>
      </c>
      <c r="L115" s="45">
        <f t="shared" si="10"/>
        <v>266.79878037082517</v>
      </c>
    </row>
    <row r="116" spans="7:12" x14ac:dyDescent="0.3">
      <c r="G116" s="42">
        <f t="shared" si="11"/>
        <v>115</v>
      </c>
      <c r="H116" s="42">
        <f>aporte</f>
        <v>200</v>
      </c>
      <c r="I116" s="46">
        <f t="shared" si="12"/>
        <v>44466.463395137529</v>
      </c>
      <c r="J116" s="46">
        <f t="shared" si="9"/>
        <v>479.79314003353392</v>
      </c>
      <c r="K116" s="45">
        <f t="shared" si="13"/>
        <v>45146.25653517108</v>
      </c>
      <c r="L116" s="45">
        <f t="shared" si="10"/>
        <v>270.87753921102649</v>
      </c>
    </row>
    <row r="117" spans="7:12" x14ac:dyDescent="0.3">
      <c r="G117" s="42">
        <f t="shared" si="11"/>
        <v>116</v>
      </c>
      <c r="H117" s="42">
        <f>aporte</f>
        <v>200</v>
      </c>
      <c r="I117" s="46">
        <f t="shared" si="12"/>
        <v>45146.25653517108</v>
      </c>
      <c r="J117" s="46">
        <f t="shared" si="9"/>
        <v>487.12810801449592</v>
      </c>
      <c r="K117" s="45">
        <f t="shared" si="13"/>
        <v>45833.384643185578</v>
      </c>
      <c r="L117" s="45">
        <f t="shared" si="10"/>
        <v>275.00030785911349</v>
      </c>
    </row>
    <row r="118" spans="7:12" x14ac:dyDescent="0.3">
      <c r="G118" s="42">
        <f t="shared" si="11"/>
        <v>117</v>
      </c>
      <c r="H118" s="42">
        <f>aporte</f>
        <v>200</v>
      </c>
      <c r="I118" s="46">
        <f t="shared" si="12"/>
        <v>45833.384643185578</v>
      </c>
      <c r="J118" s="46">
        <f t="shared" si="9"/>
        <v>494.54222029997237</v>
      </c>
      <c r="K118" s="45">
        <f t="shared" si="13"/>
        <v>46527.926863485562</v>
      </c>
      <c r="L118" s="45">
        <f t="shared" si="10"/>
        <v>279.16756118091337</v>
      </c>
    </row>
    <row r="119" spans="7:12" x14ac:dyDescent="0.3">
      <c r="G119" s="42">
        <f t="shared" si="11"/>
        <v>118</v>
      </c>
      <c r="H119" s="42">
        <f>aporte</f>
        <v>200</v>
      </c>
      <c r="I119" s="46">
        <f t="shared" si="12"/>
        <v>46527.926863485562</v>
      </c>
      <c r="J119" s="46">
        <f t="shared" si="9"/>
        <v>502.03633085700915</v>
      </c>
      <c r="K119" s="45">
        <f t="shared" si="13"/>
        <v>47229.963194342563</v>
      </c>
      <c r="L119" s="45">
        <f t="shared" si="10"/>
        <v>283.37977916605536</v>
      </c>
    </row>
    <row r="120" spans="7:12" x14ac:dyDescent="0.3">
      <c r="G120" s="42">
        <f t="shared" si="11"/>
        <v>119</v>
      </c>
      <c r="H120" s="42">
        <f>aporte</f>
        <v>200</v>
      </c>
      <c r="I120" s="46">
        <f t="shared" si="12"/>
        <v>47229.963194342563</v>
      </c>
      <c r="J120" s="46">
        <f t="shared" si="9"/>
        <v>509.61130286695624</v>
      </c>
      <c r="K120" s="45">
        <f t="shared" si="13"/>
        <v>47939.574497209534</v>
      </c>
      <c r="L120" s="45">
        <f t="shared" si="10"/>
        <v>287.63744698325723</v>
      </c>
    </row>
    <row r="121" spans="7:12" x14ac:dyDescent="0.3">
      <c r="G121" s="42">
        <f t="shared" si="11"/>
        <v>120</v>
      </c>
      <c r="H121" s="42">
        <f>aporte</f>
        <v>200</v>
      </c>
      <c r="I121" s="46">
        <f t="shared" si="12"/>
        <v>47939.574497209534</v>
      </c>
      <c r="J121" s="46">
        <f t="shared" si="9"/>
        <v>517.26800882489079</v>
      </c>
      <c r="K121" s="45">
        <f t="shared" si="13"/>
        <v>48656.842506034438</v>
      </c>
      <c r="L121" s="45">
        <f t="shared" si="10"/>
        <v>291.94105503620665</v>
      </c>
    </row>
    <row r="122" spans="7:12" x14ac:dyDescent="0.3">
      <c r="G122" s="42">
        <f t="shared" ref="G122:G134" si="14">G121+1</f>
        <v>121</v>
      </c>
      <c r="H122" s="42">
        <f>aporte</f>
        <v>200</v>
      </c>
      <c r="I122" s="46">
        <f t="shared" ref="I122:I134" si="15">K121</f>
        <v>48656.842506034438</v>
      </c>
      <c r="J122" s="46">
        <f t="shared" si="9"/>
        <v>525.0073306401116</v>
      </c>
      <c r="K122" s="45">
        <f t="shared" ref="K122:K134" si="16">FV($N$2,G122,H122*-1)</f>
        <v>49381.849836674555</v>
      </c>
      <c r="L122" s="45">
        <f t="shared" si="10"/>
        <v>296.29109902004734</v>
      </c>
    </row>
    <row r="123" spans="7:12" x14ac:dyDescent="0.3">
      <c r="G123" s="42">
        <f t="shared" si="14"/>
        <v>122</v>
      </c>
      <c r="H123" s="42">
        <f>aporte</f>
        <v>200</v>
      </c>
      <c r="I123" s="46">
        <f t="shared" si="15"/>
        <v>49381.849836674555</v>
      </c>
      <c r="J123" s="46">
        <f t="shared" si="9"/>
        <v>532.83015973771842</v>
      </c>
      <c r="K123" s="45">
        <f t="shared" si="16"/>
        <v>50114.679996412269</v>
      </c>
      <c r="L123" s="45">
        <f t="shared" si="10"/>
        <v>300.68807997847364</v>
      </c>
    </row>
    <row r="124" spans="7:12" x14ac:dyDescent="0.3">
      <c r="G124" s="42">
        <f t="shared" si="14"/>
        <v>123</v>
      </c>
      <c r="H124" s="42">
        <f>aporte</f>
        <v>200</v>
      </c>
      <c r="I124" s="46">
        <f t="shared" si="15"/>
        <v>50114.679996412269</v>
      </c>
      <c r="J124" s="46">
        <f t="shared" si="9"/>
        <v>540.7373971612883</v>
      </c>
      <c r="K124" s="45">
        <f t="shared" si="16"/>
        <v>50855.417393573574</v>
      </c>
      <c r="L124" s="45">
        <f t="shared" si="10"/>
        <v>305.13250436144148</v>
      </c>
    </row>
    <row r="125" spans="7:12" x14ac:dyDescent="0.3">
      <c r="G125" s="42">
        <f t="shared" si="14"/>
        <v>124</v>
      </c>
      <c r="H125" s="42">
        <f>aporte</f>
        <v>200</v>
      </c>
      <c r="I125" s="46">
        <f t="shared" si="15"/>
        <v>50855.417393573574</v>
      </c>
      <c r="J125" s="46">
        <f t="shared" si="9"/>
        <v>548.72995367665885</v>
      </c>
      <c r="K125" s="45">
        <f t="shared" si="16"/>
        <v>51604.14734725024</v>
      </c>
      <c r="L125" s="45">
        <f t="shared" si="10"/>
        <v>309.62488408350146</v>
      </c>
    </row>
    <row r="126" spans="7:12" x14ac:dyDescent="0.3">
      <c r="G126" s="42">
        <f t="shared" si="14"/>
        <v>125</v>
      </c>
      <c r="H126" s="42">
        <f>aporte</f>
        <v>200</v>
      </c>
      <c r="I126" s="46">
        <f t="shared" si="15"/>
        <v>51604.14734725024</v>
      </c>
      <c r="J126" s="46">
        <f t="shared" si="9"/>
        <v>556.80874987683001</v>
      </c>
      <c r="K126" s="45">
        <f t="shared" si="16"/>
        <v>52360.956097127077</v>
      </c>
      <c r="L126" s="45">
        <f t="shared" si="10"/>
        <v>314.16573658276246</v>
      </c>
    </row>
    <row r="127" spans="7:12" x14ac:dyDescent="0.3">
      <c r="G127" s="42">
        <f t="shared" si="14"/>
        <v>126</v>
      </c>
      <c r="H127" s="42">
        <f>aporte</f>
        <v>200</v>
      </c>
      <c r="I127" s="46">
        <f t="shared" si="15"/>
        <v>52360.956097127077</v>
      </c>
      <c r="J127" s="46">
        <f t="shared" si="9"/>
        <v>564.9747162880011</v>
      </c>
      <c r="K127" s="45">
        <f t="shared" si="16"/>
        <v>53125.930813415071</v>
      </c>
      <c r="L127" s="45">
        <f t="shared" si="10"/>
        <v>318.7555848804904</v>
      </c>
    </row>
    <row r="128" spans="7:12" x14ac:dyDescent="0.3">
      <c r="G128" s="42">
        <f t="shared" si="14"/>
        <v>127</v>
      </c>
      <c r="H128" s="42">
        <f>aporte</f>
        <v>200</v>
      </c>
      <c r="I128" s="46">
        <f t="shared" si="15"/>
        <v>53125.930813415071</v>
      </c>
      <c r="J128" s="46">
        <f t="shared" si="9"/>
        <v>573.22879347674859</v>
      </c>
      <c r="K128" s="45">
        <f t="shared" si="16"/>
        <v>53899.15960689183</v>
      </c>
      <c r="L128" s="45">
        <f t="shared" si="10"/>
        <v>323.39495764135097</v>
      </c>
    </row>
    <row r="129" spans="7:12" x14ac:dyDescent="0.3">
      <c r="G129" s="42">
        <f t="shared" si="14"/>
        <v>128</v>
      </c>
      <c r="H129" s="42">
        <f>aporte</f>
        <v>200</v>
      </c>
      <c r="I129" s="46">
        <f t="shared" si="15"/>
        <v>53899.15960689183</v>
      </c>
      <c r="J129" s="46">
        <f t="shared" si="9"/>
        <v>581.57193215836276</v>
      </c>
      <c r="K129" s="45">
        <f t="shared" si="16"/>
        <v>54680.731539050212</v>
      </c>
      <c r="L129" s="45">
        <f t="shared" si="10"/>
        <v>328.08438923430128</v>
      </c>
    </row>
    <row r="130" spans="7:12" x14ac:dyDescent="0.3">
      <c r="G130" s="42">
        <f t="shared" si="14"/>
        <v>129</v>
      </c>
      <c r="H130" s="42">
        <f>aporte</f>
        <v>200</v>
      </c>
      <c r="I130" s="46">
        <f t="shared" si="15"/>
        <v>54680.731539050212</v>
      </c>
      <c r="J130" s="46">
        <f t="shared" si="9"/>
        <v>590.0050933063518</v>
      </c>
      <c r="K130" s="45">
        <f t="shared" si="16"/>
        <v>55470.736632356566</v>
      </c>
      <c r="L130" s="45">
        <f t="shared" si="10"/>
        <v>332.82441979413937</v>
      </c>
    </row>
    <row r="131" spans="7:12" x14ac:dyDescent="0.3">
      <c r="G131" s="42">
        <f t="shared" si="14"/>
        <v>130</v>
      </c>
      <c r="H131" s="42">
        <f>aporte</f>
        <v>200</v>
      </c>
      <c r="I131" s="46">
        <f t="shared" si="15"/>
        <v>55470.736632356566</v>
      </c>
      <c r="J131" s="46">
        <f t="shared" ref="J131:J194" si="17">I131*$N$2</f>
        <v>598.52924826312733</v>
      </c>
      <c r="K131" s="45">
        <f t="shared" si="16"/>
        <v>56269.265880619707</v>
      </c>
      <c r="L131" s="45">
        <f t="shared" ref="L131:L194" si="18">K131*$O$2</f>
        <v>337.61559528371822</v>
      </c>
    </row>
    <row r="132" spans="7:12" x14ac:dyDescent="0.3">
      <c r="G132" s="42">
        <f t="shared" si="14"/>
        <v>131</v>
      </c>
      <c r="H132" s="42">
        <f>aporte</f>
        <v>200</v>
      </c>
      <c r="I132" s="46">
        <f t="shared" si="15"/>
        <v>56269.265880619707</v>
      </c>
      <c r="J132" s="46">
        <f t="shared" si="17"/>
        <v>607.14537885188656</v>
      </c>
      <c r="K132" s="45">
        <f t="shared" si="16"/>
        <v>57076.411259471592</v>
      </c>
      <c r="L132" s="45">
        <f t="shared" si="18"/>
        <v>342.45846755682953</v>
      </c>
    </row>
    <row r="133" spans="7:12" x14ac:dyDescent="0.3">
      <c r="G133" s="42">
        <f t="shared" si="14"/>
        <v>132</v>
      </c>
      <c r="H133" s="42">
        <f>aporte</f>
        <v>200</v>
      </c>
      <c r="I133" s="46">
        <f t="shared" si="15"/>
        <v>57076.411259471592</v>
      </c>
      <c r="J133" s="46">
        <f t="shared" si="17"/>
        <v>615.85447748969841</v>
      </c>
      <c r="K133" s="45">
        <f t="shared" si="16"/>
        <v>57892.265736961301</v>
      </c>
      <c r="L133" s="45">
        <f t="shared" si="18"/>
        <v>347.35359442176781</v>
      </c>
    </row>
    <row r="134" spans="7:12" x14ac:dyDescent="0.3">
      <c r="G134" s="42">
        <f t="shared" si="14"/>
        <v>133</v>
      </c>
      <c r="H134" s="42">
        <f>aporte</f>
        <v>200</v>
      </c>
      <c r="I134" s="46">
        <f t="shared" si="15"/>
        <v>57892.265736961301</v>
      </c>
      <c r="J134" s="46">
        <f t="shared" si="17"/>
        <v>624.65754730181243</v>
      </c>
      <c r="K134" s="45">
        <f t="shared" si="16"/>
        <v>58716.923284263125</v>
      </c>
      <c r="L134" s="45">
        <f t="shared" si="18"/>
        <v>352.30153970557876</v>
      </c>
    </row>
    <row r="135" spans="7:12" x14ac:dyDescent="0.3">
      <c r="G135" s="42">
        <f t="shared" ref="G135:G198" si="19">G134+1</f>
        <v>134</v>
      </c>
      <c r="H135" s="42">
        <f>aporte</f>
        <v>200</v>
      </c>
      <c r="I135" s="46">
        <f t="shared" ref="I135:I198" si="20">K134</f>
        <v>58716.923284263125</v>
      </c>
      <c r="J135" s="46">
        <f t="shared" si="17"/>
        <v>633.55560223719908</v>
      </c>
      <c r="K135" s="45">
        <f t="shared" ref="K135:K198" si="21">FV($N$2,G135,H135*-1)</f>
        <v>59550.478886500321</v>
      </c>
      <c r="L135" s="45">
        <f t="shared" si="18"/>
        <v>357.30287331900195</v>
      </c>
    </row>
    <row r="136" spans="7:12" x14ac:dyDescent="0.3">
      <c r="G136" s="42">
        <f t="shared" si="19"/>
        <v>135</v>
      </c>
      <c r="H136" s="42">
        <f>aporte</f>
        <v>200</v>
      </c>
      <c r="I136" s="46">
        <f t="shared" si="20"/>
        <v>59550.478886500321</v>
      </c>
      <c r="J136" s="46">
        <f t="shared" si="17"/>
        <v>642.54966718533842</v>
      </c>
      <c r="K136" s="45">
        <f t="shared" si="21"/>
        <v>60393.028553685675</v>
      </c>
      <c r="L136" s="45">
        <f t="shared" si="18"/>
        <v>362.35817132211406</v>
      </c>
    </row>
    <row r="137" spans="7:12" x14ac:dyDescent="0.3">
      <c r="G137" s="42">
        <f t="shared" si="19"/>
        <v>136</v>
      </c>
      <c r="H137" s="42">
        <f>aporte</f>
        <v>200</v>
      </c>
      <c r="I137" s="46">
        <f t="shared" si="20"/>
        <v>60393.028553685675</v>
      </c>
      <c r="J137" s="46">
        <f t="shared" si="17"/>
        <v>651.6407780942684</v>
      </c>
      <c r="K137" s="45">
        <f t="shared" si="21"/>
        <v>61244.669331779958</v>
      </c>
      <c r="L137" s="45">
        <f t="shared" si="18"/>
        <v>367.46801599067976</v>
      </c>
    </row>
    <row r="138" spans="7:12" x14ac:dyDescent="0.3">
      <c r="G138" s="42">
        <f t="shared" si="19"/>
        <v>137</v>
      </c>
      <c r="H138" s="42">
        <f>aporte</f>
        <v>200</v>
      </c>
      <c r="I138" s="46">
        <f t="shared" si="20"/>
        <v>61244.669331779958</v>
      </c>
      <c r="J138" s="46">
        <f t="shared" si="17"/>
        <v>660.82998208990568</v>
      </c>
      <c r="K138" s="45">
        <f t="shared" si="21"/>
        <v>62105.499313869863</v>
      </c>
      <c r="L138" s="45">
        <f t="shared" si="18"/>
        <v>372.63299588321917</v>
      </c>
    </row>
    <row r="139" spans="7:12" x14ac:dyDescent="0.3">
      <c r="G139" s="42">
        <f t="shared" si="19"/>
        <v>138</v>
      </c>
      <c r="H139" s="42">
        <f>aporte</f>
        <v>200</v>
      </c>
      <c r="I139" s="46">
        <f t="shared" si="20"/>
        <v>62105.499313869863</v>
      </c>
      <c r="J139" s="46">
        <f t="shared" si="17"/>
        <v>670.11833759665581</v>
      </c>
      <c r="K139" s="45">
        <f t="shared" si="21"/>
        <v>62975.617651466528</v>
      </c>
      <c r="L139" s="45">
        <f t="shared" si="18"/>
        <v>377.85370590879916</v>
      </c>
    </row>
    <row r="140" spans="7:12" x14ac:dyDescent="0.3">
      <c r="G140" s="42">
        <f t="shared" si="19"/>
        <v>139</v>
      </c>
      <c r="H140" s="42">
        <f>aporte</f>
        <v>200</v>
      </c>
      <c r="I140" s="46">
        <f t="shared" si="20"/>
        <v>62975.617651466528</v>
      </c>
      <c r="J140" s="46">
        <f t="shared" si="17"/>
        <v>679.50691445932375</v>
      </c>
      <c r="K140" s="45">
        <f t="shared" si="21"/>
        <v>63855.124565925857</v>
      </c>
      <c r="L140" s="45">
        <f t="shared" si="18"/>
        <v>383.13074739555515</v>
      </c>
    </row>
    <row r="141" spans="7:12" x14ac:dyDescent="0.3">
      <c r="G141" s="42">
        <f t="shared" si="19"/>
        <v>140</v>
      </c>
      <c r="H141" s="42">
        <f>aporte</f>
        <v>200</v>
      </c>
      <c r="I141" s="46">
        <f t="shared" si="20"/>
        <v>63855.124565925857</v>
      </c>
      <c r="J141" s="46">
        <f t="shared" si="17"/>
        <v>688.99679406633993</v>
      </c>
      <c r="K141" s="45">
        <f t="shared" si="21"/>
        <v>64744.121359992219</v>
      </c>
      <c r="L141" s="45">
        <f t="shared" si="18"/>
        <v>388.46472815995332</v>
      </c>
    </row>
    <row r="142" spans="7:12" x14ac:dyDescent="0.3">
      <c r="G142" s="42">
        <f t="shared" si="19"/>
        <v>141</v>
      </c>
      <c r="H142" s="42">
        <f>aporte</f>
        <v>200</v>
      </c>
      <c r="I142" s="46">
        <f t="shared" si="20"/>
        <v>64744.121359992219</v>
      </c>
      <c r="J142" s="46">
        <f t="shared" si="17"/>
        <v>698.58906947431603</v>
      </c>
      <c r="K142" s="45">
        <f t="shared" si="21"/>
        <v>65642.710429466533</v>
      </c>
      <c r="L142" s="45">
        <f t="shared" si="18"/>
        <v>393.85626257679922</v>
      </c>
    </row>
    <row r="143" spans="7:12" x14ac:dyDescent="0.3">
      <c r="G143" s="42">
        <f t="shared" si="19"/>
        <v>142</v>
      </c>
      <c r="H143" s="42">
        <f>aporte</f>
        <v>200</v>
      </c>
      <c r="I143" s="46">
        <f t="shared" si="20"/>
        <v>65642.710429466533</v>
      </c>
      <c r="J143" s="46">
        <f t="shared" si="17"/>
        <v>708.28484553394389</v>
      </c>
      <c r="K143" s="45">
        <f t="shared" si="21"/>
        <v>66550.995275000474</v>
      </c>
      <c r="L143" s="45">
        <f t="shared" si="18"/>
        <v>399.30597165000285</v>
      </c>
    </row>
    <row r="144" spans="7:12" x14ac:dyDescent="0.3">
      <c r="G144" s="42">
        <f t="shared" si="19"/>
        <v>143</v>
      </c>
      <c r="H144" s="42">
        <f>aporte</f>
        <v>200</v>
      </c>
      <c r="I144" s="46">
        <f t="shared" si="20"/>
        <v>66550.995275000474</v>
      </c>
      <c r="J144" s="46">
        <f t="shared" si="17"/>
        <v>718.08523901725505</v>
      </c>
      <c r="K144" s="45">
        <f t="shared" si="21"/>
        <v>67469.08051401774</v>
      </c>
      <c r="L144" s="45">
        <f t="shared" si="18"/>
        <v>404.81448308410643</v>
      </c>
    </row>
    <row r="145" spans="7:12" x14ac:dyDescent="0.3">
      <c r="G145" s="42">
        <f t="shared" si="19"/>
        <v>144</v>
      </c>
      <c r="H145" s="42">
        <f>aporte</f>
        <v>200</v>
      </c>
      <c r="I145" s="46">
        <f t="shared" si="20"/>
        <v>67469.08051401774</v>
      </c>
      <c r="J145" s="46">
        <f t="shared" si="17"/>
        <v>727.99137874625137</v>
      </c>
      <c r="K145" s="45">
        <f t="shared" si="21"/>
        <v>68397.071892764026</v>
      </c>
      <c r="L145" s="45">
        <f t="shared" si="18"/>
        <v>410.38243135658416</v>
      </c>
    </row>
    <row r="146" spans="7:12" x14ac:dyDescent="0.3">
      <c r="G146" s="42">
        <f t="shared" si="19"/>
        <v>145</v>
      </c>
      <c r="H146" s="42">
        <f>aporte</f>
        <v>200</v>
      </c>
      <c r="I146" s="46">
        <f t="shared" si="20"/>
        <v>68397.071892764026</v>
      </c>
      <c r="J146" s="46">
        <f t="shared" si="17"/>
        <v>738.00440572292382</v>
      </c>
      <c r="K146" s="45">
        <f t="shared" si="21"/>
        <v>69335.076298486951</v>
      </c>
      <c r="L146" s="45">
        <f t="shared" si="18"/>
        <v>416.01045779092169</v>
      </c>
    </row>
    <row r="147" spans="7:12" x14ac:dyDescent="0.3">
      <c r="G147" s="42">
        <f t="shared" si="19"/>
        <v>146</v>
      </c>
      <c r="H147" s="42">
        <f>aporte</f>
        <v>200</v>
      </c>
      <c r="I147" s="46">
        <f t="shared" si="20"/>
        <v>69335.076298486951</v>
      </c>
      <c r="J147" s="46">
        <f t="shared" si="17"/>
        <v>748.1254732606742</v>
      </c>
      <c r="K147" s="45">
        <f t="shared" si="21"/>
        <v>70283.201771747641</v>
      </c>
      <c r="L147" s="45">
        <f t="shared" si="18"/>
        <v>421.69921063048588</v>
      </c>
    </row>
    <row r="148" spans="7:12" x14ac:dyDescent="0.3">
      <c r="G148" s="42">
        <f t="shared" si="19"/>
        <v>147</v>
      </c>
      <c r="H148" s="42">
        <f>aporte</f>
        <v>200</v>
      </c>
      <c r="I148" s="46">
        <f t="shared" si="20"/>
        <v>70283.201771747641</v>
      </c>
      <c r="J148" s="46">
        <f t="shared" si="17"/>
        <v>758.35574711715697</v>
      </c>
      <c r="K148" s="45">
        <f t="shared" si="21"/>
        <v>71241.557518864793</v>
      </c>
      <c r="L148" s="45">
        <f t="shared" si="18"/>
        <v>427.44934511318877</v>
      </c>
    </row>
    <row r="149" spans="7:12" x14ac:dyDescent="0.3">
      <c r="G149" s="42">
        <f t="shared" si="19"/>
        <v>148</v>
      </c>
      <c r="H149" s="42">
        <f>aporte</f>
        <v>200</v>
      </c>
      <c r="I149" s="46">
        <f t="shared" si="20"/>
        <v>71241.557518864793</v>
      </c>
      <c r="J149" s="46">
        <f t="shared" si="17"/>
        <v>768.69640562855102</v>
      </c>
      <c r="K149" s="45">
        <f t="shared" si="21"/>
        <v>72210.253924493343</v>
      </c>
      <c r="L149" s="45">
        <f t="shared" si="18"/>
        <v>433.26152354696006</v>
      </c>
    </row>
    <row r="150" spans="7:12" x14ac:dyDescent="0.3">
      <c r="G150" s="42">
        <f t="shared" si="19"/>
        <v>149</v>
      </c>
      <c r="H150" s="42">
        <f>aporte</f>
        <v>200</v>
      </c>
      <c r="I150" s="46">
        <f t="shared" si="20"/>
        <v>72210.253924493343</v>
      </c>
      <c r="J150" s="46">
        <f t="shared" si="17"/>
        <v>779.14863984528313</v>
      </c>
      <c r="K150" s="45">
        <f t="shared" si="21"/>
        <v>73189.402564338656</v>
      </c>
      <c r="L150" s="45">
        <f t="shared" si="18"/>
        <v>439.13641538603196</v>
      </c>
    </row>
    <row r="151" spans="7:12" x14ac:dyDescent="0.3">
      <c r="G151" s="42">
        <f t="shared" si="19"/>
        <v>150</v>
      </c>
      <c r="H151" s="42">
        <f>aporte</f>
        <v>200</v>
      </c>
      <c r="I151" s="46">
        <f t="shared" si="20"/>
        <v>73189.402564338656</v>
      </c>
      <c r="J151" s="46">
        <f t="shared" si="17"/>
        <v>789.71365366921407</v>
      </c>
      <c r="K151" s="45">
        <f t="shared" si="21"/>
        <v>74179.116218007883</v>
      </c>
      <c r="L151" s="45">
        <f t="shared" si="18"/>
        <v>445.07469730804729</v>
      </c>
    </row>
    <row r="152" spans="7:12" x14ac:dyDescent="0.3">
      <c r="G152" s="42">
        <f t="shared" si="19"/>
        <v>151</v>
      </c>
      <c r="H152" s="42">
        <f>aporte</f>
        <v>200</v>
      </c>
      <c r="I152" s="46">
        <f t="shared" si="20"/>
        <v>74179.116218007883</v>
      </c>
      <c r="J152" s="46">
        <f t="shared" si="17"/>
        <v>800.39266399230496</v>
      </c>
      <c r="K152" s="45">
        <f t="shared" si="21"/>
        <v>75179.508882000169</v>
      </c>
      <c r="L152" s="45">
        <f t="shared" si="18"/>
        <v>451.07705329200104</v>
      </c>
    </row>
    <row r="153" spans="7:12" x14ac:dyDescent="0.3">
      <c r="G153" s="42">
        <f t="shared" si="19"/>
        <v>152</v>
      </c>
      <c r="H153" s="42">
        <f>aporte</f>
        <v>200</v>
      </c>
      <c r="I153" s="46">
        <f t="shared" si="20"/>
        <v>75179.508882000169</v>
      </c>
      <c r="J153" s="46">
        <f t="shared" si="17"/>
        <v>811.18690083678177</v>
      </c>
      <c r="K153" s="45">
        <f t="shared" si="21"/>
        <v>76190.695782836992</v>
      </c>
      <c r="L153" s="45">
        <f t="shared" si="18"/>
        <v>457.14417469702198</v>
      </c>
    </row>
    <row r="154" spans="7:12" x14ac:dyDescent="0.3">
      <c r="G154" s="42">
        <f t="shared" si="19"/>
        <v>153</v>
      </c>
      <c r="H154" s="42">
        <f>aporte</f>
        <v>200</v>
      </c>
      <c r="I154" s="46">
        <f t="shared" si="20"/>
        <v>76190.695782836992</v>
      </c>
      <c r="J154" s="46">
        <f t="shared" si="17"/>
        <v>822.09760749681107</v>
      </c>
      <c r="K154" s="45">
        <f t="shared" si="21"/>
        <v>77212.793390333813</v>
      </c>
      <c r="L154" s="45">
        <f t="shared" si="18"/>
        <v>463.27676034200289</v>
      </c>
    </row>
    <row r="155" spans="7:12" x14ac:dyDescent="0.3">
      <c r="G155" s="42">
        <f t="shared" si="19"/>
        <v>154</v>
      </c>
      <c r="H155" s="42">
        <f>aporte</f>
        <v>200</v>
      </c>
      <c r="I155" s="46">
        <f t="shared" si="20"/>
        <v>77212.793390333813</v>
      </c>
      <c r="J155" s="46">
        <f t="shared" si="17"/>
        <v>833.12604068170174</v>
      </c>
      <c r="K155" s="45">
        <f t="shared" si="21"/>
        <v>78245.9194310155</v>
      </c>
      <c r="L155" s="45">
        <f t="shared" si="18"/>
        <v>469.47551658609302</v>
      </c>
    </row>
    <row r="156" spans="7:12" x14ac:dyDescent="0.3">
      <c r="G156" s="42">
        <f t="shared" si="19"/>
        <v>155</v>
      </c>
      <c r="H156" s="42">
        <f>aporte</f>
        <v>200</v>
      </c>
      <c r="I156" s="46">
        <f t="shared" si="20"/>
        <v>78245.9194310155</v>
      </c>
      <c r="J156" s="46">
        <f t="shared" si="17"/>
        <v>844.27347066065715</v>
      </c>
      <c r="K156" s="45">
        <f t="shared" si="21"/>
        <v>79290.192901676186</v>
      </c>
      <c r="L156" s="45">
        <f t="shared" si="18"/>
        <v>475.7411574100571</v>
      </c>
    </row>
    <row r="157" spans="7:12" x14ac:dyDescent="0.3">
      <c r="G157" s="42">
        <f t="shared" si="19"/>
        <v>156</v>
      </c>
      <c r="H157" s="42">
        <f>aporte</f>
        <v>200</v>
      </c>
      <c r="I157" s="46">
        <f t="shared" si="20"/>
        <v>79290.192901676186</v>
      </c>
      <c r="J157" s="46">
        <f t="shared" si="17"/>
        <v>855.54118140908599</v>
      </c>
      <c r="K157" s="45">
        <f t="shared" si="21"/>
        <v>80345.734083085277</v>
      </c>
      <c r="L157" s="45">
        <f t="shared" si="18"/>
        <v>482.07440449851168</v>
      </c>
    </row>
    <row r="158" spans="7:12" x14ac:dyDescent="0.3">
      <c r="G158" s="42">
        <f t="shared" si="19"/>
        <v>157</v>
      </c>
      <c r="H158" s="42">
        <f>aporte</f>
        <v>200</v>
      </c>
      <c r="I158" s="46">
        <f t="shared" si="20"/>
        <v>80345.734083085277</v>
      </c>
      <c r="J158" s="46">
        <f t="shared" si="17"/>
        <v>866.93047075649008</v>
      </c>
      <c r="K158" s="45">
        <f t="shared" si="21"/>
        <v>81412.66455384178</v>
      </c>
      <c r="L158" s="45">
        <f t="shared" si="18"/>
        <v>488.47598732305067</v>
      </c>
    </row>
    <row r="159" spans="7:12" x14ac:dyDescent="0.3">
      <c r="G159" s="42">
        <f t="shared" si="19"/>
        <v>158</v>
      </c>
      <c r="H159" s="42">
        <f>aporte</f>
        <v>200</v>
      </c>
      <c r="I159" s="46">
        <f t="shared" si="20"/>
        <v>81412.66455384178</v>
      </c>
      <c r="J159" s="46">
        <f t="shared" si="17"/>
        <v>878.44265053595279</v>
      </c>
      <c r="K159" s="45">
        <f t="shared" si="21"/>
        <v>82491.107204377709</v>
      </c>
      <c r="L159" s="45">
        <f t="shared" si="18"/>
        <v>494.94664322626625</v>
      </c>
    </row>
    <row r="160" spans="7:12" x14ac:dyDescent="0.3">
      <c r="G160" s="42">
        <f t="shared" si="19"/>
        <v>159</v>
      </c>
      <c r="H160" s="42">
        <f>aporte</f>
        <v>200</v>
      </c>
      <c r="I160" s="46">
        <f t="shared" si="20"/>
        <v>82491.107204377709</v>
      </c>
      <c r="J160" s="46">
        <f t="shared" si="17"/>
        <v>890.07904673523547</v>
      </c>
      <c r="K160" s="45">
        <f t="shared" si="21"/>
        <v>83581.186251112973</v>
      </c>
      <c r="L160" s="45">
        <f t="shared" si="18"/>
        <v>501.48711750667786</v>
      </c>
    </row>
    <row r="161" spans="7:12" x14ac:dyDescent="0.3">
      <c r="G161" s="42">
        <f t="shared" si="19"/>
        <v>160</v>
      </c>
      <c r="H161" s="42">
        <f>aporte</f>
        <v>200</v>
      </c>
      <c r="I161" s="46">
        <f t="shared" si="20"/>
        <v>83581.186251112973</v>
      </c>
      <c r="J161" s="46">
        <f t="shared" si="17"/>
        <v>901.84099964950894</v>
      </c>
      <c r="K161" s="45">
        <f t="shared" si="21"/>
        <v>84683.027250762505</v>
      </c>
      <c r="L161" s="45">
        <f t="shared" si="18"/>
        <v>508.09816350457504</v>
      </c>
    </row>
    <row r="162" spans="7:12" x14ac:dyDescent="0.3">
      <c r="G162" s="42">
        <f t="shared" si="19"/>
        <v>161</v>
      </c>
      <c r="H162" s="42">
        <f>aporte</f>
        <v>200</v>
      </c>
      <c r="I162" s="46">
        <f t="shared" si="20"/>
        <v>84683.027250762505</v>
      </c>
      <c r="J162" s="46">
        <f t="shared" si="17"/>
        <v>913.72986403572736</v>
      </c>
      <c r="K162" s="45">
        <f t="shared" si="21"/>
        <v>85796.757114798253</v>
      </c>
      <c r="L162" s="45">
        <f t="shared" si="18"/>
        <v>514.78054268878952</v>
      </c>
    </row>
    <row r="163" spans="7:12" x14ac:dyDescent="0.3">
      <c r="G163" s="42">
        <f t="shared" si="19"/>
        <v>162</v>
      </c>
      <c r="H163" s="42">
        <f>aporte</f>
        <v>200</v>
      </c>
      <c r="I163" s="46">
        <f t="shared" si="20"/>
        <v>85796.757114798253</v>
      </c>
      <c r="J163" s="46">
        <f t="shared" si="17"/>
        <v>925.74700926867308</v>
      </c>
      <c r="K163" s="45">
        <f t="shared" si="21"/>
        <v>86922.504124066923</v>
      </c>
      <c r="L163" s="45">
        <f t="shared" si="18"/>
        <v>521.53502474440154</v>
      </c>
    </row>
    <row r="164" spans="7:12" x14ac:dyDescent="0.3">
      <c r="G164" s="42">
        <f t="shared" si="19"/>
        <v>163</v>
      </c>
      <c r="H164" s="42">
        <f>aporte</f>
        <v>200</v>
      </c>
      <c r="I164" s="46">
        <f t="shared" si="20"/>
        <v>86922.504124066923</v>
      </c>
      <c r="J164" s="46">
        <f t="shared" si="17"/>
        <v>937.89381949868209</v>
      </c>
      <c r="K164" s="45">
        <f t="shared" si="21"/>
        <v>88060.397943565622</v>
      </c>
      <c r="L164" s="45">
        <f t="shared" si="18"/>
        <v>528.36238766139377</v>
      </c>
    </row>
    <row r="165" spans="7:12" x14ac:dyDescent="0.3">
      <c r="G165" s="42">
        <f t="shared" si="19"/>
        <v>164</v>
      </c>
      <c r="H165" s="42">
        <f>aporte</f>
        <v>200</v>
      </c>
      <c r="I165" s="46">
        <f t="shared" si="20"/>
        <v>88060.397943565622</v>
      </c>
      <c r="J165" s="46">
        <f t="shared" si="17"/>
        <v>950.17169381107294</v>
      </c>
      <c r="K165" s="45">
        <f t="shared" si="21"/>
        <v>89210.569637376699</v>
      </c>
      <c r="L165" s="45">
        <f t="shared" si="18"/>
        <v>535.26341782426016</v>
      </c>
    </row>
    <row r="166" spans="7:12" x14ac:dyDescent="0.3">
      <c r="G166" s="42">
        <f t="shared" si="19"/>
        <v>165</v>
      </c>
      <c r="H166" s="42">
        <f>aporte</f>
        <v>200</v>
      </c>
      <c r="I166" s="46">
        <f t="shared" si="20"/>
        <v>89210.569637376699</v>
      </c>
      <c r="J166" s="46">
        <f t="shared" si="17"/>
        <v>962.58204638729455</v>
      </c>
      <c r="K166" s="45">
        <f t="shared" si="21"/>
        <v>90373.151683764008</v>
      </c>
      <c r="L166" s="45">
        <f t="shared" si="18"/>
        <v>542.2389101025841</v>
      </c>
    </row>
    <row r="167" spans="7:12" x14ac:dyDescent="0.3">
      <c r="G167" s="42">
        <f t="shared" si="19"/>
        <v>166</v>
      </c>
      <c r="H167" s="42">
        <f>aporte</f>
        <v>200</v>
      </c>
      <c r="I167" s="46">
        <f t="shared" si="20"/>
        <v>90373.151683764008</v>
      </c>
      <c r="J167" s="46">
        <f t="shared" si="17"/>
        <v>975.12630666781354</v>
      </c>
      <c r="K167" s="45">
        <f t="shared" si="21"/>
        <v>91548.277990431845</v>
      </c>
      <c r="L167" s="45">
        <f t="shared" si="18"/>
        <v>549.28966794259111</v>
      </c>
    </row>
    <row r="168" spans="7:12" x14ac:dyDescent="0.3">
      <c r="G168" s="42">
        <f t="shared" si="19"/>
        <v>167</v>
      </c>
      <c r="H168" s="42">
        <f>aporte</f>
        <v>200</v>
      </c>
      <c r="I168" s="46">
        <f t="shared" si="20"/>
        <v>91548.277990431845</v>
      </c>
      <c r="J168" s="46">
        <f t="shared" si="17"/>
        <v>987.80591951675956</v>
      </c>
      <c r="K168" s="45">
        <f t="shared" si="21"/>
        <v>92736.083909948604</v>
      </c>
      <c r="L168" s="45">
        <f t="shared" si="18"/>
        <v>556.41650345969163</v>
      </c>
    </row>
    <row r="169" spans="7:12" x14ac:dyDescent="0.3">
      <c r="G169" s="42">
        <f t="shared" si="19"/>
        <v>168</v>
      </c>
      <c r="H169" s="42">
        <f>aporte</f>
        <v>200</v>
      </c>
      <c r="I169" s="46">
        <f t="shared" si="20"/>
        <v>92736.083909948604</v>
      </c>
      <c r="J169" s="46">
        <f t="shared" si="17"/>
        <v>1000.6223453883454</v>
      </c>
      <c r="K169" s="45">
        <f t="shared" si="21"/>
        <v>93936.706255336976</v>
      </c>
      <c r="L169" s="45">
        <f t="shared" si="18"/>
        <v>563.62023753202186</v>
      </c>
    </row>
    <row r="170" spans="7:12" x14ac:dyDescent="0.3">
      <c r="G170" s="42">
        <f t="shared" si="19"/>
        <v>169</v>
      </c>
      <c r="H170" s="42">
        <f>aporte</f>
        <v>200</v>
      </c>
      <c r="I170" s="46">
        <f t="shared" si="20"/>
        <v>93936.706255336976</v>
      </c>
      <c r="J170" s="46">
        <f t="shared" si="17"/>
        <v>1013.5770604950859</v>
      </c>
      <c r="K170" s="45">
        <f t="shared" si="21"/>
        <v>95150.283315832057</v>
      </c>
      <c r="L170" s="45">
        <f t="shared" si="18"/>
        <v>570.90169989499236</v>
      </c>
    </row>
    <row r="171" spans="7:12" x14ac:dyDescent="0.3">
      <c r="G171" s="42">
        <f t="shared" si="19"/>
        <v>170</v>
      </c>
      <c r="H171" s="42">
        <f>aporte</f>
        <v>200</v>
      </c>
      <c r="I171" s="46">
        <f t="shared" si="20"/>
        <v>95150.283315832057</v>
      </c>
      <c r="J171" s="46">
        <f t="shared" si="17"/>
        <v>1026.6715569778278</v>
      </c>
      <c r="K171" s="45">
        <f t="shared" si="21"/>
        <v>96376.954872809903</v>
      </c>
      <c r="L171" s="45">
        <f t="shared" si="18"/>
        <v>578.26172923685942</v>
      </c>
    </row>
    <row r="172" spans="7:12" x14ac:dyDescent="0.3">
      <c r="G172" s="42">
        <f t="shared" si="19"/>
        <v>171</v>
      </c>
      <c r="H172" s="42">
        <f>aporte</f>
        <v>200</v>
      </c>
      <c r="I172" s="46">
        <f t="shared" si="20"/>
        <v>96376.954872809903</v>
      </c>
      <c r="J172" s="46">
        <f t="shared" si="17"/>
        <v>1039.9073430776189</v>
      </c>
      <c r="K172" s="45">
        <f t="shared" si="21"/>
        <v>97616.862215887537</v>
      </c>
      <c r="L172" s="45">
        <f t="shared" si="18"/>
        <v>585.70117329532525</v>
      </c>
    </row>
    <row r="173" spans="7:12" x14ac:dyDescent="0.3">
      <c r="G173" s="42">
        <f t="shared" si="19"/>
        <v>172</v>
      </c>
      <c r="H173" s="42">
        <f>aporte</f>
        <v>200</v>
      </c>
      <c r="I173" s="46">
        <f t="shared" si="20"/>
        <v>97616.862215887537</v>
      </c>
      <c r="J173" s="46">
        <f t="shared" si="17"/>
        <v>1053.2859433094266</v>
      </c>
      <c r="K173" s="45">
        <f t="shared" si="21"/>
        <v>98870.148159197008</v>
      </c>
      <c r="L173" s="45">
        <f t="shared" si="18"/>
        <v>593.22088895518209</v>
      </c>
    </row>
    <row r="174" spans="7:12" x14ac:dyDescent="0.3">
      <c r="G174" s="42">
        <f t="shared" si="19"/>
        <v>173</v>
      </c>
      <c r="H174" s="42">
        <f>aporte</f>
        <v>200</v>
      </c>
      <c r="I174" s="46">
        <f t="shared" si="20"/>
        <v>98870.148159197008</v>
      </c>
      <c r="J174" s="46">
        <f t="shared" si="17"/>
        <v>1066.8088986377356</v>
      </c>
      <c r="K174" s="45">
        <f t="shared" si="21"/>
        <v>100136.95705783472</v>
      </c>
      <c r="L174" s="45">
        <f t="shared" si="18"/>
        <v>600.82174234700835</v>
      </c>
    </row>
    <row r="175" spans="7:12" x14ac:dyDescent="0.3">
      <c r="G175" s="42">
        <f t="shared" si="19"/>
        <v>174</v>
      </c>
      <c r="H175" s="42">
        <f>aporte</f>
        <v>200</v>
      </c>
      <c r="I175" s="46">
        <f t="shared" si="20"/>
        <v>100136.95705783472</v>
      </c>
      <c r="J175" s="46">
        <f t="shared" si="17"/>
        <v>1080.4777666540365</v>
      </c>
      <c r="K175" s="45">
        <f t="shared" si="21"/>
        <v>101417.43482448875</v>
      </c>
      <c r="L175" s="45">
        <f t="shared" si="18"/>
        <v>608.50460894693254</v>
      </c>
    </row>
    <row r="176" spans="7:12" x14ac:dyDescent="0.3">
      <c r="G176" s="42">
        <f t="shared" si="19"/>
        <v>175</v>
      </c>
      <c r="H176" s="42">
        <f>aporte</f>
        <v>200</v>
      </c>
      <c r="I176" s="46">
        <f t="shared" si="20"/>
        <v>101417.43482448875</v>
      </c>
      <c r="J176" s="46">
        <f t="shared" si="17"/>
        <v>1094.2941217562336</v>
      </c>
      <c r="K176" s="45">
        <f t="shared" si="21"/>
        <v>102711.72894624501</v>
      </c>
      <c r="L176" s="45">
        <f t="shared" si="18"/>
        <v>616.27037367747005</v>
      </c>
    </row>
    <row r="177" spans="7:12" x14ac:dyDescent="0.3">
      <c r="G177" s="42">
        <f t="shared" si="19"/>
        <v>176</v>
      </c>
      <c r="H177" s="42">
        <f>aporte</f>
        <v>200</v>
      </c>
      <c r="I177" s="46">
        <f t="shared" si="20"/>
        <v>102711.72894624501</v>
      </c>
      <c r="J177" s="46">
        <f t="shared" si="17"/>
        <v>1108.2595553299836</v>
      </c>
      <c r="K177" s="45">
        <f t="shared" si="21"/>
        <v>104019.98850157502</v>
      </c>
      <c r="L177" s="45">
        <f t="shared" si="18"/>
        <v>624.11993100945017</v>
      </c>
    </row>
    <row r="178" spans="7:12" x14ac:dyDescent="0.3">
      <c r="G178" s="42">
        <f t="shared" si="19"/>
        <v>177</v>
      </c>
      <c r="H178" s="42">
        <f>aporte</f>
        <v>200</v>
      </c>
      <c r="I178" s="46">
        <f t="shared" si="20"/>
        <v>104019.98850157502</v>
      </c>
      <c r="J178" s="46">
        <f t="shared" si="17"/>
        <v>1122.3756759319945</v>
      </c>
      <c r="K178" s="45">
        <f t="shared" si="21"/>
        <v>105342.36417750703</v>
      </c>
      <c r="L178" s="45">
        <f t="shared" si="18"/>
        <v>632.05418506504213</v>
      </c>
    </row>
    <row r="179" spans="7:12" x14ac:dyDescent="0.3">
      <c r="G179" s="42">
        <f t="shared" si="19"/>
        <v>178</v>
      </c>
      <c r="H179" s="42">
        <f>aporte</f>
        <v>200</v>
      </c>
      <c r="I179" s="46">
        <f t="shared" si="20"/>
        <v>105342.36417750703</v>
      </c>
      <c r="J179" s="46">
        <f t="shared" si="17"/>
        <v>1136.6441094753009</v>
      </c>
      <c r="K179" s="45">
        <f t="shared" si="21"/>
        <v>106679.00828698234</v>
      </c>
      <c r="L179" s="45">
        <f t="shared" si="18"/>
        <v>640.07404972189408</v>
      </c>
    </row>
    <row r="180" spans="7:12" x14ac:dyDescent="0.3">
      <c r="G180" s="42">
        <f t="shared" si="19"/>
        <v>179</v>
      </c>
      <c r="H180" s="42">
        <f>aporte</f>
        <v>200</v>
      </c>
      <c r="I180" s="46">
        <f t="shared" si="20"/>
        <v>106679.00828698234</v>
      </c>
      <c r="J180" s="46">
        <f t="shared" si="17"/>
        <v>1151.0664994165393</v>
      </c>
      <c r="K180" s="45">
        <f t="shared" si="21"/>
        <v>108030.07478639891</v>
      </c>
      <c r="L180" s="45">
        <f t="shared" si="18"/>
        <v>648.18044871839345</v>
      </c>
    </row>
    <row r="181" spans="7:12" x14ac:dyDescent="0.3">
      <c r="G181" s="42">
        <f t="shared" si="19"/>
        <v>180</v>
      </c>
      <c r="H181" s="42">
        <f>aporte</f>
        <v>200</v>
      </c>
      <c r="I181" s="46">
        <f t="shared" si="20"/>
        <v>108030.07478639891</v>
      </c>
      <c r="J181" s="46">
        <f t="shared" si="17"/>
        <v>1165.6445069452441</v>
      </c>
      <c r="K181" s="45">
        <f t="shared" si="21"/>
        <v>109395.71929334418</v>
      </c>
      <c r="L181" s="45">
        <f t="shared" si="18"/>
        <v>656.37431576006509</v>
      </c>
    </row>
    <row r="182" spans="7:12" x14ac:dyDescent="0.3">
      <c r="G182" s="42">
        <f t="shared" si="19"/>
        <v>181</v>
      </c>
      <c r="H182" s="42">
        <f>aporte</f>
        <v>200</v>
      </c>
      <c r="I182" s="46">
        <f t="shared" si="20"/>
        <v>109395.71929334418</v>
      </c>
      <c r="J182" s="46">
        <f t="shared" si="17"/>
        <v>1180.3798111751837</v>
      </c>
      <c r="K182" s="45">
        <f t="shared" si="21"/>
        <v>110776.09910451935</v>
      </c>
      <c r="L182" s="45">
        <f t="shared" si="18"/>
        <v>664.65659462711608</v>
      </c>
    </row>
    <row r="183" spans="7:12" x14ac:dyDescent="0.3">
      <c r="G183" s="42">
        <f t="shared" si="19"/>
        <v>182</v>
      </c>
      <c r="H183" s="42">
        <f>aporte</f>
        <v>200</v>
      </c>
      <c r="I183" s="46">
        <f t="shared" si="20"/>
        <v>110776.09910451935</v>
      </c>
      <c r="J183" s="46">
        <f t="shared" si="17"/>
        <v>1195.2741093377638</v>
      </c>
      <c r="K183" s="45">
        <f t="shared" si="21"/>
        <v>112171.37321385712</v>
      </c>
      <c r="L183" s="45">
        <f t="shared" si="18"/>
        <v>673.02823928314274</v>
      </c>
    </row>
    <row r="184" spans="7:12" x14ac:dyDescent="0.3">
      <c r="G184" s="42">
        <f t="shared" si="19"/>
        <v>183</v>
      </c>
      <c r="H184" s="42">
        <f>aporte</f>
        <v>200</v>
      </c>
      <c r="I184" s="46">
        <f t="shared" si="20"/>
        <v>112171.37321385712</v>
      </c>
      <c r="J184" s="46">
        <f t="shared" si="17"/>
        <v>1210.3291169775182</v>
      </c>
      <c r="K184" s="45">
        <f t="shared" si="21"/>
        <v>113581.70233083465</v>
      </c>
      <c r="L184" s="45">
        <f t="shared" si="18"/>
        <v>681.49021398500793</v>
      </c>
    </row>
    <row r="185" spans="7:12" x14ac:dyDescent="0.3">
      <c r="G185" s="42">
        <f t="shared" si="19"/>
        <v>184</v>
      </c>
      <c r="H185" s="42">
        <f>aporte</f>
        <v>200</v>
      </c>
      <c r="I185" s="46">
        <f t="shared" si="20"/>
        <v>113581.70233083465</v>
      </c>
      <c r="J185" s="46">
        <f t="shared" si="17"/>
        <v>1225.5465681497058</v>
      </c>
      <c r="K185" s="45">
        <f t="shared" si="21"/>
        <v>115007.2488989844</v>
      </c>
      <c r="L185" s="45">
        <f t="shared" si="18"/>
        <v>690.04349339390637</v>
      </c>
    </row>
    <row r="186" spans="7:12" x14ac:dyDescent="0.3">
      <c r="G186" s="42">
        <f t="shared" si="19"/>
        <v>185</v>
      </c>
      <c r="H186" s="42">
        <f>aporte</f>
        <v>200</v>
      </c>
      <c r="I186" s="46">
        <f t="shared" si="20"/>
        <v>115007.2488989844</v>
      </c>
      <c r="J186" s="46">
        <f t="shared" si="17"/>
        <v>1240.9282156200416</v>
      </c>
      <c r="K186" s="45">
        <f t="shared" si="21"/>
        <v>116448.17711460443</v>
      </c>
      <c r="L186" s="45">
        <f t="shared" si="18"/>
        <v>698.68906268762657</v>
      </c>
    </row>
    <row r="187" spans="7:12" x14ac:dyDescent="0.3">
      <c r="G187" s="42">
        <f t="shared" si="19"/>
        <v>186</v>
      </c>
      <c r="H187" s="42">
        <f>aporte</f>
        <v>200</v>
      </c>
      <c r="I187" s="46">
        <f t="shared" si="20"/>
        <v>116448.17711460443</v>
      </c>
      <c r="J187" s="46">
        <f t="shared" si="17"/>
        <v>1256.4758310665818</v>
      </c>
      <c r="K187" s="45">
        <f t="shared" si="21"/>
        <v>117904.652945671</v>
      </c>
      <c r="L187" s="45">
        <f t="shared" si="18"/>
        <v>707.42791767402605</v>
      </c>
    </row>
    <row r="188" spans="7:12" x14ac:dyDescent="0.3">
      <c r="G188" s="42">
        <f t="shared" si="19"/>
        <v>187</v>
      </c>
      <c r="H188" s="42">
        <f>aporte</f>
        <v>200</v>
      </c>
      <c r="I188" s="46">
        <f t="shared" si="20"/>
        <v>117904.652945671</v>
      </c>
      <c r="J188" s="46">
        <f t="shared" si="17"/>
        <v>1272.1912052837899</v>
      </c>
      <c r="K188" s="45">
        <f t="shared" si="21"/>
        <v>119376.84415095484</v>
      </c>
      <c r="L188" s="45">
        <f t="shared" si="18"/>
        <v>716.26106490572909</v>
      </c>
    </row>
    <row r="189" spans="7:12" x14ac:dyDescent="0.3">
      <c r="G189" s="42">
        <f t="shared" si="19"/>
        <v>188</v>
      </c>
      <c r="H189" s="42">
        <f>aporte</f>
        <v>200</v>
      </c>
      <c r="I189" s="46">
        <f t="shared" si="20"/>
        <v>119376.84415095484</v>
      </c>
      <c r="J189" s="46">
        <f t="shared" si="17"/>
        <v>1288.0761483888027</v>
      </c>
      <c r="K189" s="45">
        <f t="shared" si="21"/>
        <v>120864.92029934366</v>
      </c>
      <c r="L189" s="45">
        <f t="shared" si="18"/>
        <v>725.18952179606197</v>
      </c>
    </row>
    <row r="190" spans="7:12" x14ac:dyDescent="0.3">
      <c r="G190" s="42">
        <f t="shared" si="19"/>
        <v>189</v>
      </c>
      <c r="H190" s="42">
        <f>aporte</f>
        <v>200</v>
      </c>
      <c r="I190" s="46">
        <f t="shared" si="20"/>
        <v>120864.92029934366</v>
      </c>
      <c r="J190" s="46">
        <f t="shared" si="17"/>
        <v>1304.132490029918</v>
      </c>
      <c r="K190" s="45">
        <f t="shared" si="21"/>
        <v>122369.05278937359</v>
      </c>
      <c r="L190" s="45">
        <f t="shared" si="18"/>
        <v>734.21431673624147</v>
      </c>
    </row>
    <row r="191" spans="7:12" x14ac:dyDescent="0.3">
      <c r="G191" s="42">
        <f t="shared" si="19"/>
        <v>190</v>
      </c>
      <c r="H191" s="42">
        <f>aporte</f>
        <v>200</v>
      </c>
      <c r="I191" s="46">
        <f t="shared" si="20"/>
        <v>122369.05278937359</v>
      </c>
      <c r="J191" s="46">
        <f t="shared" si="17"/>
        <v>1320.3620795973409</v>
      </c>
      <c r="K191" s="45">
        <f t="shared" si="21"/>
        <v>123889.4148689709</v>
      </c>
      <c r="L191" s="45">
        <f t="shared" si="18"/>
        <v>743.33648921382542</v>
      </c>
    </row>
    <row r="192" spans="7:12" x14ac:dyDescent="0.3">
      <c r="G192" s="42">
        <f t="shared" si="19"/>
        <v>191</v>
      </c>
      <c r="H192" s="42">
        <f>aporte</f>
        <v>200</v>
      </c>
      <c r="I192" s="46">
        <f t="shared" si="20"/>
        <v>123889.4148689709</v>
      </c>
      <c r="J192" s="46">
        <f t="shared" si="17"/>
        <v>1336.7667864361958</v>
      </c>
      <c r="K192" s="45">
        <f t="shared" si="21"/>
        <v>125426.18165540714</v>
      </c>
      <c r="L192" s="45">
        <f t="shared" si="18"/>
        <v>752.55708993244286</v>
      </c>
    </row>
    <row r="193" spans="7:12" x14ac:dyDescent="0.3">
      <c r="G193" s="42">
        <f t="shared" si="19"/>
        <v>192</v>
      </c>
      <c r="H193" s="42">
        <f>aporte</f>
        <v>200</v>
      </c>
      <c r="I193" s="46">
        <f t="shared" si="20"/>
        <v>125426.18165540714</v>
      </c>
      <c r="J193" s="46">
        <f t="shared" si="17"/>
        <v>1353.348500061843</v>
      </c>
      <c r="K193" s="45">
        <f t="shared" si="21"/>
        <v>126979.53015546902</v>
      </c>
      <c r="L193" s="45">
        <f t="shared" si="18"/>
        <v>761.8771809328141</v>
      </c>
    </row>
    <row r="194" spans="7:12" x14ac:dyDescent="0.3">
      <c r="G194" s="42">
        <f t="shared" si="19"/>
        <v>193</v>
      </c>
      <c r="H194" s="42">
        <f>aporte</f>
        <v>200</v>
      </c>
      <c r="I194" s="46">
        <f t="shared" si="20"/>
        <v>126979.53015546902</v>
      </c>
      <c r="J194" s="46">
        <f t="shared" si="17"/>
        <v>1370.1091303775106</v>
      </c>
      <c r="K194" s="45">
        <f t="shared" si="21"/>
        <v>128549.63928584654</v>
      </c>
      <c r="L194" s="45">
        <f t="shared" si="18"/>
        <v>771.29783571507926</v>
      </c>
    </row>
    <row r="195" spans="7:12" x14ac:dyDescent="0.3">
      <c r="G195" s="42">
        <f t="shared" si="19"/>
        <v>194</v>
      </c>
      <c r="H195" s="42">
        <f>aporte</f>
        <v>200</v>
      </c>
      <c r="I195" s="46">
        <f t="shared" si="20"/>
        <v>128549.63928584654</v>
      </c>
      <c r="J195" s="46">
        <f t="shared" ref="J195:J258" si="22">I195*$N$2</f>
        <v>1387.050607894284</v>
      </c>
      <c r="K195" s="45">
        <f t="shared" si="21"/>
        <v>130136.68989374083</v>
      </c>
      <c r="L195" s="45">
        <f t="shared" ref="L195:L258" si="23">K195*$O$2</f>
        <v>780.82013936244493</v>
      </c>
    </row>
    <row r="196" spans="7:12" x14ac:dyDescent="0.3">
      <c r="G196" s="42">
        <f t="shared" si="19"/>
        <v>195</v>
      </c>
      <c r="H196" s="42">
        <f>aporte</f>
        <v>200</v>
      </c>
      <c r="I196" s="46">
        <f t="shared" si="20"/>
        <v>130136.68989374083</v>
      </c>
      <c r="J196" s="46">
        <f t="shared" si="22"/>
        <v>1404.1748839534634</v>
      </c>
      <c r="K196" s="45">
        <f t="shared" si="21"/>
        <v>131740.86477769428</v>
      </c>
      <c r="L196" s="45">
        <f t="shared" si="23"/>
        <v>790.44518866616568</v>
      </c>
    </row>
    <row r="197" spans="7:12" x14ac:dyDescent="0.3">
      <c r="G197" s="42">
        <f t="shared" si="19"/>
        <v>196</v>
      </c>
      <c r="H197" s="42">
        <f>aporte</f>
        <v>200</v>
      </c>
      <c r="I197" s="46">
        <f t="shared" si="20"/>
        <v>131740.86477769428</v>
      </c>
      <c r="J197" s="46">
        <f t="shared" si="22"/>
        <v>1421.4839309513211</v>
      </c>
      <c r="K197" s="45">
        <f t="shared" si="21"/>
        <v>133362.34870864567</v>
      </c>
      <c r="L197" s="45">
        <f t="shared" si="23"/>
        <v>800.17409225187407</v>
      </c>
    </row>
    <row r="198" spans="7:12" x14ac:dyDescent="0.3">
      <c r="G198" s="42">
        <f t="shared" si="19"/>
        <v>197</v>
      </c>
      <c r="H198" s="42">
        <f>aporte</f>
        <v>200</v>
      </c>
      <c r="I198" s="46">
        <f t="shared" si="20"/>
        <v>133362.34870864567</v>
      </c>
      <c r="J198" s="46">
        <f t="shared" si="22"/>
        <v>1438.9797425662866</v>
      </c>
      <c r="K198" s="45">
        <f t="shared" si="21"/>
        <v>135001.32845121194</v>
      </c>
      <c r="L198" s="45">
        <f t="shared" si="23"/>
        <v>810.00797070727162</v>
      </c>
    </row>
    <row r="199" spans="7:12" x14ac:dyDescent="0.3">
      <c r="G199" s="42">
        <f t="shared" ref="G199:G262" si="24">G198+1</f>
        <v>198</v>
      </c>
      <c r="H199" s="42">
        <f>aporte</f>
        <v>200</v>
      </c>
      <c r="I199" s="46">
        <f t="shared" ref="I199:I262" si="25">K198</f>
        <v>135001.32845121194</v>
      </c>
      <c r="J199" s="46">
        <f t="shared" si="22"/>
        <v>1456.6643339885768</v>
      </c>
      <c r="K199" s="45">
        <f t="shared" ref="K199:K262" si="26">FV($N$2,G199,H199*-1)</f>
        <v>136657.99278520053</v>
      </c>
      <c r="L199" s="45">
        <f t="shared" si="23"/>
        <v>819.94795671120323</v>
      </c>
    </row>
    <row r="200" spans="7:12" x14ac:dyDescent="0.3">
      <c r="G200" s="42">
        <f t="shared" si="24"/>
        <v>199</v>
      </c>
      <c r="H200" s="42">
        <f>aporte</f>
        <v>200</v>
      </c>
      <c r="I200" s="46">
        <f t="shared" si="25"/>
        <v>136657.99278520053</v>
      </c>
      <c r="J200" s="46">
        <f t="shared" si="22"/>
        <v>1474.5397421523137</v>
      </c>
      <c r="K200" s="45">
        <f t="shared" si="26"/>
        <v>138332.53252735286</v>
      </c>
      <c r="L200" s="45">
        <f t="shared" si="23"/>
        <v>829.99519516411715</v>
      </c>
    </row>
    <row r="201" spans="7:12" x14ac:dyDescent="0.3">
      <c r="G201" s="42">
        <f t="shared" si="24"/>
        <v>200</v>
      </c>
      <c r="H201" s="42">
        <f>aporte</f>
        <v>200</v>
      </c>
      <c r="I201" s="46">
        <f t="shared" si="25"/>
        <v>138332.53252735286</v>
      </c>
      <c r="J201" s="46">
        <f t="shared" si="22"/>
        <v>1492.6080259701373</v>
      </c>
      <c r="K201" s="45">
        <f t="shared" si="26"/>
        <v>140025.14055332306</v>
      </c>
      <c r="L201" s="45">
        <f t="shared" si="23"/>
        <v>840.15084331993842</v>
      </c>
    </row>
    <row r="202" spans="7:12" x14ac:dyDescent="0.3">
      <c r="G202" s="42">
        <f t="shared" si="24"/>
        <v>201</v>
      </c>
      <c r="H202" s="42">
        <f>aporte</f>
        <v>200</v>
      </c>
      <c r="I202" s="46">
        <f t="shared" si="25"/>
        <v>140025.14055332306</v>
      </c>
      <c r="J202" s="46">
        <f t="shared" si="22"/>
        <v>1510.8712665703556</v>
      </c>
      <c r="K202" s="45">
        <f t="shared" si="26"/>
        <v>141736.01181989341</v>
      </c>
      <c r="L202" s="45">
        <f t="shared" si="23"/>
        <v>850.41607091936044</v>
      </c>
    </row>
    <row r="203" spans="7:12" x14ac:dyDescent="0.3">
      <c r="G203" s="42">
        <f t="shared" si="24"/>
        <v>202</v>
      </c>
      <c r="H203" s="42">
        <f>aporte</f>
        <v>200</v>
      </c>
      <c r="I203" s="46">
        <f t="shared" si="25"/>
        <v>141736.01181989341</v>
      </c>
      <c r="J203" s="46">
        <f t="shared" si="22"/>
        <v>1529.3315675366498</v>
      </c>
      <c r="K203" s="45">
        <f t="shared" si="26"/>
        <v>143465.34338743007</v>
      </c>
      <c r="L203" s="45">
        <f t="shared" si="23"/>
        <v>860.79206032458046</v>
      </c>
    </row>
    <row r="204" spans="7:12" x14ac:dyDescent="0.3">
      <c r="G204" s="42">
        <f t="shared" si="24"/>
        <v>203</v>
      </c>
      <c r="H204" s="42">
        <f>aporte</f>
        <v>200</v>
      </c>
      <c r="I204" s="46">
        <f t="shared" si="25"/>
        <v>143465.34338743007</v>
      </c>
      <c r="J204" s="46">
        <f t="shared" si="22"/>
        <v>1547.9910551503704</v>
      </c>
      <c r="K204" s="45">
        <f t="shared" si="26"/>
        <v>145213.33444258047</v>
      </c>
      <c r="L204" s="45">
        <f t="shared" si="23"/>
        <v>871.28000665548279</v>
      </c>
    </row>
    <row r="205" spans="7:12" x14ac:dyDescent="0.3">
      <c r="G205" s="42">
        <f t="shared" si="24"/>
        <v>204</v>
      </c>
      <c r="H205" s="42">
        <f>aporte</f>
        <v>200</v>
      </c>
      <c r="I205" s="46">
        <f t="shared" si="25"/>
        <v>145213.33444258047</v>
      </c>
      <c r="J205" s="46">
        <f t="shared" si="22"/>
        <v>1566.8518786354432</v>
      </c>
      <c r="K205" s="45">
        <f t="shared" si="26"/>
        <v>146980.18632121594</v>
      </c>
      <c r="L205" s="45">
        <f t="shared" si="23"/>
        <v>881.88111792729569</v>
      </c>
    </row>
    <row r="206" spans="7:12" x14ac:dyDescent="0.3">
      <c r="G206" s="42">
        <f t="shared" si="24"/>
        <v>205</v>
      </c>
      <c r="H206" s="42">
        <f>aporte</f>
        <v>200</v>
      </c>
      <c r="I206" s="46">
        <f t="shared" si="25"/>
        <v>146980.18632121594</v>
      </c>
      <c r="J206" s="46">
        <f t="shared" si="22"/>
        <v>1585.9162104059199</v>
      </c>
      <c r="K206" s="45">
        <f t="shared" si="26"/>
        <v>148766.10253162184</v>
      </c>
      <c r="L206" s="45">
        <f t="shared" si="23"/>
        <v>892.5966151897311</v>
      </c>
    </row>
    <row r="207" spans="7:12" x14ac:dyDescent="0.3">
      <c r="G207" s="42">
        <f t="shared" si="24"/>
        <v>206</v>
      </c>
      <c r="H207" s="42">
        <f>aporte</f>
        <v>200</v>
      </c>
      <c r="I207" s="46">
        <f t="shared" si="25"/>
        <v>148766.10253162184</v>
      </c>
      <c r="J207" s="46">
        <f t="shared" si="22"/>
        <v>1605.1862463161997</v>
      </c>
      <c r="K207" s="45">
        <f t="shared" si="26"/>
        <v>150571.28877793805</v>
      </c>
      <c r="L207" s="45">
        <f t="shared" si="23"/>
        <v>903.42773266762833</v>
      </c>
    </row>
    <row r="208" spans="7:12" x14ac:dyDescent="0.3">
      <c r="G208" s="42">
        <f t="shared" si="24"/>
        <v>207</v>
      </c>
      <c r="H208" s="42">
        <f>aporte</f>
        <v>200</v>
      </c>
      <c r="I208" s="46">
        <f t="shared" si="25"/>
        <v>150571.28877793805</v>
      </c>
      <c r="J208" s="46">
        <f t="shared" si="22"/>
        <v>1624.6642059139515</v>
      </c>
      <c r="K208" s="45">
        <f t="shared" si="26"/>
        <v>152395.95298385201</v>
      </c>
      <c r="L208" s="45">
        <f t="shared" si="23"/>
        <v>914.3757179031121</v>
      </c>
    </row>
    <row r="209" spans="7:12" x14ac:dyDescent="0.3">
      <c r="G209" s="42">
        <f t="shared" si="24"/>
        <v>208</v>
      </c>
      <c r="H209" s="42">
        <f>aporte</f>
        <v>200</v>
      </c>
      <c r="I209" s="46">
        <f t="shared" si="25"/>
        <v>152395.95298385201</v>
      </c>
      <c r="J209" s="46">
        <f t="shared" si="22"/>
        <v>1644.3523326957632</v>
      </c>
      <c r="K209" s="45">
        <f t="shared" si="26"/>
        <v>154240.30531654783</v>
      </c>
      <c r="L209" s="45">
        <f t="shared" si="23"/>
        <v>925.44183189928697</v>
      </c>
    </row>
    <row r="210" spans="7:12" x14ac:dyDescent="0.3">
      <c r="G210" s="42">
        <f t="shared" si="24"/>
        <v>209</v>
      </c>
      <c r="H210" s="42">
        <f>aporte</f>
        <v>200</v>
      </c>
      <c r="I210" s="46">
        <f t="shared" si="25"/>
        <v>154240.30531654783</v>
      </c>
      <c r="J210" s="46">
        <f t="shared" si="22"/>
        <v>1664.2528943655509</v>
      </c>
      <c r="K210" s="45">
        <f t="shared" si="26"/>
        <v>156104.55821091338</v>
      </c>
      <c r="L210" s="45">
        <f t="shared" si="23"/>
        <v>936.62734926548035</v>
      </c>
    </row>
    <row r="211" spans="7:12" x14ac:dyDescent="0.3">
      <c r="G211" s="42">
        <f t="shared" si="24"/>
        <v>210</v>
      </c>
      <c r="H211" s="42">
        <f>aporte</f>
        <v>200</v>
      </c>
      <c r="I211" s="46">
        <f t="shared" si="25"/>
        <v>156104.55821091338</v>
      </c>
      <c r="J211" s="46">
        <f t="shared" si="22"/>
        <v>1684.3681830957553</v>
      </c>
      <c r="K211" s="45">
        <f t="shared" si="26"/>
        <v>157988.92639400918</v>
      </c>
      <c r="L211" s="45">
        <f t="shared" si="23"/>
        <v>947.9335583640551</v>
      </c>
    </row>
    <row r="212" spans="7:12" x14ac:dyDescent="0.3">
      <c r="G212" s="42">
        <f t="shared" si="24"/>
        <v>211</v>
      </c>
      <c r="H212" s="42">
        <f>aporte</f>
        <v>200</v>
      </c>
      <c r="I212" s="46">
        <f t="shared" si="25"/>
        <v>157988.92639400918</v>
      </c>
      <c r="J212" s="46">
        <f t="shared" si="22"/>
        <v>1704.7005157913588</v>
      </c>
      <c r="K212" s="45">
        <f t="shared" si="26"/>
        <v>159893.62690980054</v>
      </c>
      <c r="L212" s="45">
        <f t="shared" si="23"/>
        <v>959.36176145880324</v>
      </c>
    </row>
    <row r="213" spans="7:12" x14ac:dyDescent="0.3">
      <c r="G213" s="42">
        <f t="shared" si="24"/>
        <v>212</v>
      </c>
      <c r="H213" s="42">
        <f>aporte</f>
        <v>200</v>
      </c>
      <c r="I213" s="46">
        <f t="shared" si="25"/>
        <v>159893.62690980054</v>
      </c>
      <c r="J213" s="46">
        <f t="shared" si="22"/>
        <v>1725.2522343567477</v>
      </c>
      <c r="K213" s="45">
        <f t="shared" si="26"/>
        <v>161818.87914415731</v>
      </c>
      <c r="L213" s="45">
        <f t="shared" si="23"/>
        <v>970.9132748649439</v>
      </c>
    </row>
    <row r="214" spans="7:12" x14ac:dyDescent="0.3">
      <c r="G214" s="42">
        <f t="shared" si="24"/>
        <v>213</v>
      </c>
      <c r="H214" s="42">
        <f>aporte</f>
        <v>200</v>
      </c>
      <c r="I214" s="46">
        <f t="shared" si="25"/>
        <v>161818.87914415731</v>
      </c>
      <c r="J214" s="46">
        <f t="shared" si="22"/>
        <v>1746.0257059654573</v>
      </c>
      <c r="K214" s="45">
        <f t="shared" si="26"/>
        <v>163764.90485012278</v>
      </c>
      <c r="L214" s="45">
        <f t="shared" si="23"/>
        <v>982.58942910073665</v>
      </c>
    </row>
    <row r="215" spans="7:12" x14ac:dyDescent="0.3">
      <c r="G215" s="42">
        <f t="shared" si="24"/>
        <v>214</v>
      </c>
      <c r="H215" s="42">
        <f>aporte</f>
        <v>200</v>
      </c>
      <c r="I215" s="46">
        <f t="shared" si="25"/>
        <v>163764.90485012278</v>
      </c>
      <c r="J215" s="46">
        <f t="shared" si="22"/>
        <v>1767.0233233328247</v>
      </c>
      <c r="K215" s="45">
        <f t="shared" si="26"/>
        <v>165731.92817345564</v>
      </c>
      <c r="L215" s="45">
        <f t="shared" si="23"/>
        <v>994.39156904073388</v>
      </c>
    </row>
    <row r="216" spans="7:12" x14ac:dyDescent="0.3">
      <c r="G216" s="42">
        <f t="shared" si="24"/>
        <v>215</v>
      </c>
      <c r="H216" s="42">
        <f>aporte</f>
        <v>200</v>
      </c>
      <c r="I216" s="46">
        <f t="shared" si="25"/>
        <v>165731.92817345564</v>
      </c>
      <c r="J216" s="46">
        <f t="shared" si="22"/>
        <v>1788.2475049915863</v>
      </c>
      <c r="K216" s="45">
        <f t="shared" si="26"/>
        <v>167720.17567844724</v>
      </c>
      <c r="L216" s="45">
        <f t="shared" si="23"/>
        <v>1006.3210540706834</v>
      </c>
    </row>
    <row r="217" spans="7:12" x14ac:dyDescent="0.3">
      <c r="G217" s="42">
        <f t="shared" si="24"/>
        <v>216</v>
      </c>
      <c r="H217" s="42">
        <f>aporte</f>
        <v>200</v>
      </c>
      <c r="I217" s="46">
        <f t="shared" si="25"/>
        <v>167720.17567844724</v>
      </c>
      <c r="J217" s="46">
        <f t="shared" si="22"/>
        <v>1809.7006955704455</v>
      </c>
      <c r="K217" s="45">
        <f t="shared" si="26"/>
        <v>169729.87637401774</v>
      </c>
      <c r="L217" s="45">
        <f t="shared" si="23"/>
        <v>1018.3792582441065</v>
      </c>
    </row>
    <row r="218" spans="7:12" x14ac:dyDescent="0.3">
      <c r="G218" s="42">
        <f t="shared" si="24"/>
        <v>217</v>
      </c>
      <c r="H218" s="42">
        <f>aporte</f>
        <v>200</v>
      </c>
      <c r="I218" s="46">
        <f t="shared" si="25"/>
        <v>169729.87637401774</v>
      </c>
      <c r="J218" s="46">
        <f t="shared" si="22"/>
        <v>1831.3853660756513</v>
      </c>
      <c r="K218" s="45">
        <f t="shared" si="26"/>
        <v>171761.26174009338</v>
      </c>
      <c r="L218" s="45">
        <f t="shared" si="23"/>
        <v>1030.5675704405603</v>
      </c>
    </row>
    <row r="219" spans="7:12" x14ac:dyDescent="0.3">
      <c r="G219" s="42">
        <f t="shared" si="24"/>
        <v>218</v>
      </c>
      <c r="H219" s="42">
        <f>aporte</f>
        <v>200</v>
      </c>
      <c r="I219" s="46">
        <f t="shared" si="25"/>
        <v>171761.26174009338</v>
      </c>
      <c r="J219" s="46">
        <f t="shared" si="22"/>
        <v>1853.3040141756076</v>
      </c>
      <c r="K219" s="45">
        <f t="shared" si="26"/>
        <v>173814.56575426899</v>
      </c>
      <c r="L219" s="45">
        <f t="shared" si="23"/>
        <v>1042.8873945256139</v>
      </c>
    </row>
    <row r="220" spans="7:12" x14ac:dyDescent="0.3">
      <c r="G220" s="42">
        <f t="shared" si="24"/>
        <v>219</v>
      </c>
      <c r="H220" s="42">
        <f>aporte</f>
        <v>200</v>
      </c>
      <c r="I220" s="46">
        <f t="shared" si="25"/>
        <v>173814.56575426899</v>
      </c>
      <c r="J220" s="46">
        <f t="shared" si="22"/>
        <v>1875.4591644885622</v>
      </c>
      <c r="K220" s="45">
        <f t="shared" si="26"/>
        <v>175890.02491875761</v>
      </c>
      <c r="L220" s="45">
        <f t="shared" si="23"/>
        <v>1055.3401495125456</v>
      </c>
    </row>
    <row r="221" spans="7:12" x14ac:dyDescent="0.3">
      <c r="G221" s="42">
        <f t="shared" si="24"/>
        <v>220</v>
      </c>
      <c r="H221" s="42">
        <f>aporte</f>
        <v>200</v>
      </c>
      <c r="I221" s="46">
        <f t="shared" si="25"/>
        <v>175890.02491875761</v>
      </c>
      <c r="J221" s="46">
        <f t="shared" si="22"/>
        <v>1897.8533688733944</v>
      </c>
      <c r="K221" s="45">
        <f t="shared" si="26"/>
        <v>177987.878287631</v>
      </c>
      <c r="L221" s="45">
        <f t="shared" si="23"/>
        <v>1067.9272697257861</v>
      </c>
    </row>
    <row r="222" spans="7:12" x14ac:dyDescent="0.3">
      <c r="G222" s="42">
        <f t="shared" si="24"/>
        <v>221</v>
      </c>
      <c r="H222" s="42">
        <f>aporte</f>
        <v>200</v>
      </c>
      <c r="I222" s="46">
        <f t="shared" si="25"/>
        <v>177987.878287631</v>
      </c>
      <c r="J222" s="46">
        <f t="shared" si="22"/>
        <v>1920.4892067235382</v>
      </c>
      <c r="K222" s="45">
        <f t="shared" si="26"/>
        <v>180108.36749435452</v>
      </c>
      <c r="L222" s="45">
        <f t="shared" si="23"/>
        <v>1080.6502049661271</v>
      </c>
    </row>
    <row r="223" spans="7:12" x14ac:dyDescent="0.3">
      <c r="G223" s="42">
        <f t="shared" si="24"/>
        <v>222</v>
      </c>
      <c r="H223" s="42">
        <f>aporte</f>
        <v>200</v>
      </c>
      <c r="I223" s="46">
        <f t="shared" si="25"/>
        <v>180108.36749435452</v>
      </c>
      <c r="J223" s="46">
        <f t="shared" si="22"/>
        <v>1943.3692852640852</v>
      </c>
      <c r="K223" s="45">
        <f t="shared" si="26"/>
        <v>182251.73677961863</v>
      </c>
      <c r="L223" s="45">
        <f t="shared" si="23"/>
        <v>1093.5104206777119</v>
      </c>
    </row>
    <row r="224" spans="7:12" x14ac:dyDescent="0.3">
      <c r="G224" s="42">
        <f t="shared" si="24"/>
        <v>223</v>
      </c>
      <c r="H224" s="42">
        <f>aporte</f>
        <v>200</v>
      </c>
      <c r="I224" s="46">
        <f t="shared" si="25"/>
        <v>182251.73677961863</v>
      </c>
      <c r="J224" s="46">
        <f t="shared" si="22"/>
        <v>1966.496239852085</v>
      </c>
      <c r="K224" s="45">
        <f t="shared" si="26"/>
        <v>184418.23301947073</v>
      </c>
      <c r="L224" s="45">
        <f t="shared" si="23"/>
        <v>1106.5093981168245</v>
      </c>
    </row>
    <row r="225" spans="7:12" x14ac:dyDescent="0.3">
      <c r="G225" s="42">
        <f t="shared" si="24"/>
        <v>224</v>
      </c>
      <c r="H225" s="42">
        <f>aporte</f>
        <v>200</v>
      </c>
      <c r="I225" s="46">
        <f t="shared" si="25"/>
        <v>184418.23301947073</v>
      </c>
      <c r="J225" s="46">
        <f t="shared" si="22"/>
        <v>1989.8727342800892</v>
      </c>
      <c r="K225" s="45">
        <f t="shared" si="26"/>
        <v>186608.10575375089</v>
      </c>
      <c r="L225" s="45">
        <f t="shared" si="23"/>
        <v>1119.6486345225053</v>
      </c>
    </row>
    <row r="226" spans="7:12" x14ac:dyDescent="0.3">
      <c r="G226" s="42">
        <f t="shared" si="24"/>
        <v>225</v>
      </c>
      <c r="H226" s="42">
        <f>aporte</f>
        <v>200</v>
      </c>
      <c r="I226" s="46">
        <f t="shared" si="25"/>
        <v>186608.10575375089</v>
      </c>
      <c r="J226" s="46">
        <f t="shared" si="22"/>
        <v>2013.5014610829719</v>
      </c>
      <c r="K226" s="45">
        <f t="shared" si="26"/>
        <v>188821.6072148339</v>
      </c>
      <c r="L226" s="45">
        <f t="shared" si="23"/>
        <v>1132.9296432890035</v>
      </c>
    </row>
    <row r="227" spans="7:12" x14ac:dyDescent="0.3">
      <c r="G227" s="42">
        <f t="shared" si="24"/>
        <v>226</v>
      </c>
      <c r="H227" s="42">
        <f>aporte</f>
        <v>200</v>
      </c>
      <c r="I227" s="46">
        <f t="shared" si="25"/>
        <v>188821.6072148339</v>
      </c>
      <c r="J227" s="46">
        <f t="shared" si="22"/>
        <v>2037.3851418480576</v>
      </c>
      <c r="K227" s="45">
        <f t="shared" si="26"/>
        <v>191058.99235668196</v>
      </c>
      <c r="L227" s="45">
        <f t="shared" si="23"/>
        <v>1146.3539541400919</v>
      </c>
    </row>
    <row r="228" spans="7:12" x14ac:dyDescent="0.3">
      <c r="G228" s="42">
        <f t="shared" si="24"/>
        <v>227</v>
      </c>
      <c r="H228" s="42">
        <f>aporte</f>
        <v>200</v>
      </c>
      <c r="I228" s="46">
        <f t="shared" si="25"/>
        <v>191058.99235668196</v>
      </c>
      <c r="J228" s="46">
        <f t="shared" si="22"/>
        <v>2061.5265275285983</v>
      </c>
      <c r="K228" s="45">
        <f t="shared" si="26"/>
        <v>193320.51888421059</v>
      </c>
      <c r="L228" s="45">
        <f t="shared" si="23"/>
        <v>1159.9231133052635</v>
      </c>
    </row>
    <row r="229" spans="7:12" x14ac:dyDescent="0.3">
      <c r="G229" s="42">
        <f t="shared" si="24"/>
        <v>228</v>
      </c>
      <c r="H229" s="42">
        <f>aporte</f>
        <v>200</v>
      </c>
      <c r="I229" s="46">
        <f t="shared" si="25"/>
        <v>193320.51888421059</v>
      </c>
      <c r="J229" s="46">
        <f t="shared" si="22"/>
        <v>2085.9283987606323</v>
      </c>
      <c r="K229" s="45">
        <f t="shared" si="26"/>
        <v>195606.44728297126</v>
      </c>
      <c r="L229" s="45">
        <f t="shared" si="23"/>
        <v>1173.6386836978277</v>
      </c>
    </row>
    <row r="230" spans="7:12" x14ac:dyDescent="0.3">
      <c r="G230" s="42">
        <f t="shared" si="24"/>
        <v>229</v>
      </c>
      <c r="H230" s="42">
        <f>aporte</f>
        <v>200</v>
      </c>
      <c r="I230" s="46">
        <f t="shared" si="25"/>
        <v>195606.44728297126</v>
      </c>
      <c r="J230" s="46">
        <f t="shared" si="22"/>
        <v>2110.5935661832596</v>
      </c>
      <c r="K230" s="45">
        <f t="shared" si="26"/>
        <v>197917.04084915449</v>
      </c>
      <c r="L230" s="45">
        <f t="shared" si="23"/>
        <v>1187.502245094927</v>
      </c>
    </row>
    <row r="231" spans="7:12" x14ac:dyDescent="0.3">
      <c r="G231" s="42">
        <f t="shared" si="24"/>
        <v>230</v>
      </c>
      <c r="H231" s="42">
        <f>aporte</f>
        <v>200</v>
      </c>
      <c r="I231" s="46">
        <f t="shared" si="25"/>
        <v>197917.04084915449</v>
      </c>
      <c r="J231" s="46">
        <f t="shared" si="22"/>
        <v>2135.5248707623768</v>
      </c>
      <c r="K231" s="45">
        <f t="shared" si="26"/>
        <v>200252.56571991692</v>
      </c>
      <c r="L231" s="45">
        <f t="shared" si="23"/>
        <v>1201.5153943195016</v>
      </c>
    </row>
    <row r="232" spans="7:12" x14ac:dyDescent="0.3">
      <c r="G232" s="42">
        <f t="shared" si="24"/>
        <v>231</v>
      </c>
      <c r="H232" s="42">
        <f>aporte</f>
        <v>200</v>
      </c>
      <c r="I232" s="46">
        <f t="shared" si="25"/>
        <v>200252.56571991692</v>
      </c>
      <c r="J232" s="46">
        <f t="shared" si="22"/>
        <v>2160.7251841179036</v>
      </c>
      <c r="K232" s="45">
        <f t="shared" si="26"/>
        <v>202613.29090403483</v>
      </c>
      <c r="L232" s="45">
        <f t="shared" si="23"/>
        <v>1215.6797454242089</v>
      </c>
    </row>
    <row r="233" spans="7:12" x14ac:dyDescent="0.3">
      <c r="G233" s="42">
        <f t="shared" si="24"/>
        <v>232</v>
      </c>
      <c r="H233" s="42">
        <f>aporte</f>
        <v>200</v>
      </c>
      <c r="I233" s="46">
        <f t="shared" si="25"/>
        <v>202613.29090403483</v>
      </c>
      <c r="J233" s="46">
        <f t="shared" si="22"/>
        <v>2186.1974088545358</v>
      </c>
      <c r="K233" s="45">
        <f t="shared" si="26"/>
        <v>204999.48831288944</v>
      </c>
      <c r="L233" s="45">
        <f t="shared" si="23"/>
        <v>1229.9969298773367</v>
      </c>
    </row>
    <row r="234" spans="7:12" x14ac:dyDescent="0.3">
      <c r="G234" s="42">
        <f t="shared" si="24"/>
        <v>233</v>
      </c>
      <c r="H234" s="42">
        <f>aporte</f>
        <v>200</v>
      </c>
      <c r="I234" s="46">
        <f t="shared" si="25"/>
        <v>204999.48831288944</v>
      </c>
      <c r="J234" s="46">
        <f t="shared" si="22"/>
        <v>2211.9444788960768</v>
      </c>
      <c r="K234" s="45">
        <f t="shared" si="26"/>
        <v>207411.43279178551</v>
      </c>
      <c r="L234" s="45">
        <f t="shared" si="23"/>
        <v>1244.468596750713</v>
      </c>
    </row>
    <row r="235" spans="7:12" x14ac:dyDescent="0.3">
      <c r="G235" s="42">
        <f t="shared" si="24"/>
        <v>234</v>
      </c>
      <c r="H235" s="42">
        <f>aporte</f>
        <v>200</v>
      </c>
      <c r="I235" s="46">
        <f t="shared" si="25"/>
        <v>207411.43279178551</v>
      </c>
      <c r="J235" s="46">
        <f t="shared" si="22"/>
        <v>2237.9693598233657</v>
      </c>
      <c r="K235" s="45">
        <f t="shared" si="26"/>
        <v>209849.40215160887</v>
      </c>
      <c r="L235" s="45">
        <f t="shared" si="23"/>
        <v>1259.0964129096533</v>
      </c>
    </row>
    <row r="236" spans="7:12" x14ac:dyDescent="0.3">
      <c r="G236" s="42">
        <f t="shared" si="24"/>
        <v>235</v>
      </c>
      <c r="H236" s="42">
        <f>aporte</f>
        <v>200</v>
      </c>
      <c r="I236" s="46">
        <f t="shared" si="25"/>
        <v>209849.40215160887</v>
      </c>
      <c r="J236" s="46">
        <f t="shared" si="22"/>
        <v>2264.2750492158593</v>
      </c>
      <c r="K236" s="45">
        <f t="shared" si="26"/>
        <v>212313.67720082475</v>
      </c>
      <c r="L236" s="45">
        <f t="shared" si="23"/>
        <v>1273.8820632049485</v>
      </c>
    </row>
    <row r="237" spans="7:12" x14ac:dyDescent="0.3">
      <c r="G237" s="42">
        <f t="shared" si="24"/>
        <v>236</v>
      </c>
      <c r="H237" s="42">
        <f>aporte</f>
        <v>200</v>
      </c>
      <c r="I237" s="46">
        <f t="shared" si="25"/>
        <v>212313.67720082475</v>
      </c>
      <c r="J237" s="46">
        <f t="shared" si="22"/>
        <v>2290.8645769968989</v>
      </c>
      <c r="K237" s="45">
        <f t="shared" si="26"/>
        <v>214804.54177782172</v>
      </c>
      <c r="L237" s="45">
        <f t="shared" si="23"/>
        <v>1288.8272506669305</v>
      </c>
    </row>
    <row r="238" spans="7:12" x14ac:dyDescent="0.3">
      <c r="G238" s="42">
        <f t="shared" si="24"/>
        <v>237</v>
      </c>
      <c r="H238" s="42">
        <f>aporte</f>
        <v>200</v>
      </c>
      <c r="I238" s="46">
        <f t="shared" si="25"/>
        <v>214804.54177782172</v>
      </c>
      <c r="J238" s="46">
        <f t="shared" si="22"/>
        <v>2317.7410057826964</v>
      </c>
      <c r="K238" s="45">
        <f t="shared" si="26"/>
        <v>217322.28278360443</v>
      </c>
      <c r="L238" s="45">
        <f t="shared" si="23"/>
        <v>1303.9336967016266</v>
      </c>
    </row>
    <row r="239" spans="7:12" x14ac:dyDescent="0.3">
      <c r="G239" s="42">
        <f t="shared" si="24"/>
        <v>238</v>
      </c>
      <c r="H239" s="42">
        <f>aporte</f>
        <v>200</v>
      </c>
      <c r="I239" s="46">
        <f t="shared" si="25"/>
        <v>217322.28278360443</v>
      </c>
      <c r="J239" s="46">
        <f t="shared" si="22"/>
        <v>2344.9074312350917</v>
      </c>
      <c r="K239" s="45">
        <f t="shared" si="26"/>
        <v>219867.1902148395</v>
      </c>
      <c r="L239" s="45">
        <f t="shared" si="23"/>
        <v>1319.2031412890371</v>
      </c>
    </row>
    <row r="240" spans="7:12" x14ac:dyDescent="0.3">
      <c r="G240" s="42">
        <f t="shared" si="24"/>
        <v>239</v>
      </c>
      <c r="H240" s="42">
        <f>aporte</f>
        <v>200</v>
      </c>
      <c r="I240" s="46">
        <f t="shared" si="25"/>
        <v>219867.1902148395</v>
      </c>
      <c r="J240" s="46">
        <f t="shared" si="22"/>
        <v>2372.3669824181179</v>
      </c>
      <c r="K240" s="45">
        <f t="shared" si="26"/>
        <v>222439.55719725767</v>
      </c>
      <c r="L240" s="45">
        <f t="shared" si="23"/>
        <v>1334.6373431835461</v>
      </c>
    </row>
    <row r="241" spans="7:12" x14ac:dyDescent="0.3">
      <c r="G241" s="42">
        <f t="shared" si="24"/>
        <v>240</v>
      </c>
      <c r="H241" s="42">
        <f>aporte</f>
        <v>200</v>
      </c>
      <c r="I241" s="46">
        <f t="shared" si="25"/>
        <v>222439.55719725767</v>
      </c>
      <c r="J241" s="46">
        <f t="shared" si="22"/>
        <v>2400.1228221584101</v>
      </c>
      <c r="K241" s="45">
        <f t="shared" si="26"/>
        <v>225039.68001941612</v>
      </c>
      <c r="L241" s="45">
        <f t="shared" si="23"/>
        <v>1350.2380801164968</v>
      </c>
    </row>
    <row r="242" spans="7:12" x14ac:dyDescent="0.3">
      <c r="G242" s="42">
        <f t="shared" si="24"/>
        <v>241</v>
      </c>
      <c r="H242" s="42">
        <f>aporte</f>
        <v>200</v>
      </c>
      <c r="I242" s="46">
        <f t="shared" si="25"/>
        <v>225039.68001941612</v>
      </c>
      <c r="J242" s="46">
        <f t="shared" si="22"/>
        <v>2428.1781474094996</v>
      </c>
      <c r="K242" s="45">
        <f t="shared" si="26"/>
        <v>227667.85816682564</v>
      </c>
      <c r="L242" s="45">
        <f t="shared" si="23"/>
        <v>1366.0071490009539</v>
      </c>
    </row>
    <row r="243" spans="7:12" x14ac:dyDescent="0.3">
      <c r="G243" s="42">
        <f t="shared" si="24"/>
        <v>242</v>
      </c>
      <c r="H243" s="42">
        <f>aporte</f>
        <v>200</v>
      </c>
      <c r="I243" s="46">
        <f t="shared" si="25"/>
        <v>227667.85816682564</v>
      </c>
      <c r="J243" s="46">
        <f t="shared" si="22"/>
        <v>2456.5361896200484</v>
      </c>
      <c r="K243" s="45">
        <f t="shared" si="26"/>
        <v>230324.3943564457</v>
      </c>
      <c r="L243" s="45">
        <f t="shared" si="23"/>
        <v>1381.9463661386742</v>
      </c>
    </row>
    <row r="244" spans="7:12" x14ac:dyDescent="0.3">
      <c r="G244" s="42">
        <f t="shared" si="24"/>
        <v>243</v>
      </c>
      <c r="H244" s="42">
        <f>aporte</f>
        <v>200</v>
      </c>
      <c r="I244" s="46">
        <f t="shared" si="25"/>
        <v>230324.3943564457</v>
      </c>
      <c r="J244" s="46">
        <f t="shared" si="22"/>
        <v>2485.2002151060487</v>
      </c>
      <c r="K244" s="45">
        <f t="shared" si="26"/>
        <v>233009.59457155177</v>
      </c>
      <c r="L244" s="45">
        <f t="shared" si="23"/>
        <v>1398.0575674293107</v>
      </c>
    </row>
    <row r="245" spans="7:12" x14ac:dyDescent="0.3">
      <c r="G245" s="42">
        <f t="shared" si="24"/>
        <v>244</v>
      </c>
      <c r="H245" s="42">
        <f>aporte</f>
        <v>200</v>
      </c>
      <c r="I245" s="46">
        <f t="shared" si="25"/>
        <v>233009.59457155177</v>
      </c>
      <c r="J245" s="46">
        <f t="shared" si="22"/>
        <v>2514.1735254270434</v>
      </c>
      <c r="K245" s="45">
        <f t="shared" si="26"/>
        <v>235723.76809697889</v>
      </c>
      <c r="L245" s="45">
        <f t="shared" si="23"/>
        <v>1414.3426085818735</v>
      </c>
    </row>
    <row r="246" spans="7:12" x14ac:dyDescent="0.3">
      <c r="G246" s="42">
        <f t="shared" si="24"/>
        <v>245</v>
      </c>
      <c r="H246" s="42">
        <f>aporte</f>
        <v>200</v>
      </c>
      <c r="I246" s="46">
        <f t="shared" si="25"/>
        <v>235723.76809697889</v>
      </c>
      <c r="J246" s="46">
        <f t="shared" si="22"/>
        <v>2543.459457766402</v>
      </c>
      <c r="K246" s="45">
        <f t="shared" si="26"/>
        <v>238467.2275547453</v>
      </c>
      <c r="L246" s="45">
        <f t="shared" si="23"/>
        <v>1430.803365328472</v>
      </c>
    </row>
    <row r="247" spans="7:12" x14ac:dyDescent="0.3">
      <c r="G247" s="42">
        <f t="shared" si="24"/>
        <v>246</v>
      </c>
      <c r="H247" s="42">
        <f>aporte</f>
        <v>200</v>
      </c>
      <c r="I247" s="46">
        <f t="shared" si="25"/>
        <v>238467.2275547453</v>
      </c>
      <c r="J247" s="46">
        <f t="shared" si="22"/>
        <v>2573.0613853157015</v>
      </c>
      <c r="K247" s="45">
        <f t="shared" si="26"/>
        <v>241240.288940061</v>
      </c>
      <c r="L247" s="45">
        <f t="shared" si="23"/>
        <v>1447.441733640366</v>
      </c>
    </row>
    <row r="248" spans="7:12" x14ac:dyDescent="0.3">
      <c r="G248" s="42">
        <f t="shared" si="24"/>
        <v>247</v>
      </c>
      <c r="H248" s="42">
        <f>aporte</f>
        <v>200</v>
      </c>
      <c r="I248" s="46">
        <f t="shared" si="25"/>
        <v>241240.288940061</v>
      </c>
      <c r="J248" s="46">
        <f t="shared" si="22"/>
        <v>2602.982717663258</v>
      </c>
      <c r="K248" s="45">
        <f t="shared" si="26"/>
        <v>244043.27165772428</v>
      </c>
      <c r="L248" s="45">
        <f t="shared" si="23"/>
        <v>1464.2596299463457</v>
      </c>
    </row>
    <row r="249" spans="7:12" x14ac:dyDescent="0.3">
      <c r="G249" s="42">
        <f t="shared" si="24"/>
        <v>248</v>
      </c>
      <c r="H249" s="42">
        <f>aporte</f>
        <v>200</v>
      </c>
      <c r="I249" s="46">
        <f t="shared" si="25"/>
        <v>244043.27165772428</v>
      </c>
      <c r="J249" s="46">
        <f t="shared" si="22"/>
        <v>2633.2269011868448</v>
      </c>
      <c r="K249" s="45">
        <f t="shared" si="26"/>
        <v>246876.49855891117</v>
      </c>
      <c r="L249" s="45">
        <f t="shared" si="23"/>
        <v>1481.2589913534671</v>
      </c>
    </row>
    <row r="250" spans="7:12" x14ac:dyDescent="0.3">
      <c r="G250" s="42">
        <f t="shared" si="24"/>
        <v>249</v>
      </c>
      <c r="H250" s="42">
        <f>aporte</f>
        <v>200</v>
      </c>
      <c r="I250" s="46">
        <f t="shared" si="25"/>
        <v>246876.49855891117</v>
      </c>
      <c r="J250" s="46">
        <f t="shared" si="22"/>
        <v>2663.7974194506514</v>
      </c>
      <c r="K250" s="45">
        <f t="shared" si="26"/>
        <v>249740.29597836183</v>
      </c>
      <c r="L250" s="45">
        <f t="shared" si="23"/>
        <v>1498.4417758701709</v>
      </c>
    </row>
    <row r="251" spans="7:12" x14ac:dyDescent="0.3">
      <c r="G251" s="42">
        <f t="shared" si="24"/>
        <v>250</v>
      </c>
      <c r="H251" s="42">
        <f>aporte</f>
        <v>200</v>
      </c>
      <c r="I251" s="46">
        <f t="shared" si="25"/>
        <v>249740.29597836183</v>
      </c>
      <c r="J251" s="46">
        <f t="shared" si="22"/>
        <v>2694.6977936065241</v>
      </c>
      <c r="K251" s="45">
        <f t="shared" si="26"/>
        <v>252634.99377196841</v>
      </c>
      <c r="L251" s="45">
        <f t="shared" si="23"/>
        <v>1515.8099626318105</v>
      </c>
    </row>
    <row r="252" spans="7:12" x14ac:dyDescent="0.3">
      <c r="G252" s="42">
        <f t="shared" si="24"/>
        <v>251</v>
      </c>
      <c r="H252" s="42">
        <f>aporte</f>
        <v>200</v>
      </c>
      <c r="I252" s="46">
        <f t="shared" si="25"/>
        <v>252634.99377196841</v>
      </c>
      <c r="J252" s="46">
        <f t="shared" si="22"/>
        <v>2725.9315827995388</v>
      </c>
      <c r="K252" s="45">
        <f t="shared" si="26"/>
        <v>255560.925354768</v>
      </c>
      <c r="L252" s="45">
        <f t="shared" si="23"/>
        <v>1533.365552128608</v>
      </c>
    </row>
    <row r="253" spans="7:12" x14ac:dyDescent="0.3">
      <c r="G253" s="42">
        <f t="shared" si="24"/>
        <v>252</v>
      </c>
      <c r="H253" s="42">
        <f>aporte</f>
        <v>200</v>
      </c>
      <c r="I253" s="46">
        <f t="shared" si="25"/>
        <v>255560.925354768</v>
      </c>
      <c r="J253" s="46">
        <f t="shared" si="22"/>
        <v>2757.5023845779465</v>
      </c>
      <c r="K253" s="45">
        <f t="shared" si="26"/>
        <v>258518.42773934591</v>
      </c>
      <c r="L253" s="45">
        <f t="shared" si="23"/>
        <v>1551.1105664360755</v>
      </c>
    </row>
    <row r="254" spans="7:12" x14ac:dyDescent="0.3">
      <c r="G254" s="42">
        <f t="shared" si="24"/>
        <v>253</v>
      </c>
      <c r="H254" s="42">
        <f>aporte</f>
        <v>200</v>
      </c>
      <c r="I254" s="46">
        <f t="shared" si="25"/>
        <v>258518.42773934591</v>
      </c>
      <c r="J254" s="46">
        <f t="shared" si="22"/>
        <v>2789.4138353075423</v>
      </c>
      <c r="K254" s="45">
        <f t="shared" si="26"/>
        <v>261507.84157465352</v>
      </c>
      <c r="L254" s="45">
        <f t="shared" si="23"/>
        <v>1569.0470494479212</v>
      </c>
    </row>
    <row r="255" spans="7:12" x14ac:dyDescent="0.3">
      <c r="G255" s="42">
        <f t="shared" si="24"/>
        <v>254</v>
      </c>
      <c r="H255" s="42">
        <f>aporte</f>
        <v>200</v>
      </c>
      <c r="I255" s="46">
        <f t="shared" si="25"/>
        <v>261507.84157465352</v>
      </c>
      <c r="J255" s="46">
        <f t="shared" si="22"/>
        <v>2821.6696105905112</v>
      </c>
      <c r="K255" s="45">
        <f t="shared" si="26"/>
        <v>264529.51118524402</v>
      </c>
      <c r="L255" s="45">
        <f t="shared" si="23"/>
        <v>1587.1770671114641</v>
      </c>
    </row>
    <row r="256" spans="7:12" x14ac:dyDescent="0.3">
      <c r="G256" s="42">
        <f t="shared" si="24"/>
        <v>255</v>
      </c>
      <c r="H256" s="42">
        <f>aporte</f>
        <v>200</v>
      </c>
      <c r="I256" s="46">
        <f t="shared" si="25"/>
        <v>264529.51118524402</v>
      </c>
      <c r="J256" s="46">
        <f t="shared" si="22"/>
        <v>2854.2734256887829</v>
      </c>
      <c r="K256" s="45">
        <f t="shared" si="26"/>
        <v>267583.78461093281</v>
      </c>
      <c r="L256" s="45">
        <f t="shared" si="23"/>
        <v>1605.502707665597</v>
      </c>
    </row>
    <row r="257" spans="7:12" x14ac:dyDescent="0.3">
      <c r="G257" s="42">
        <f t="shared" si="24"/>
        <v>256</v>
      </c>
      <c r="H257" s="42">
        <f>aporte</f>
        <v>200</v>
      </c>
      <c r="I257" s="46">
        <f t="shared" si="25"/>
        <v>267583.78461093281</v>
      </c>
      <c r="J257" s="46">
        <f t="shared" si="22"/>
        <v>2887.2290359519648</v>
      </c>
      <c r="K257" s="45">
        <f t="shared" si="26"/>
        <v>270671.01364688488</v>
      </c>
      <c r="L257" s="45">
        <f t="shared" si="23"/>
        <v>1624.0260818813092</v>
      </c>
    </row>
    <row r="258" spans="7:12" x14ac:dyDescent="0.3">
      <c r="G258" s="42">
        <f t="shared" si="24"/>
        <v>257</v>
      </c>
      <c r="H258" s="42">
        <f>aporte</f>
        <v>200</v>
      </c>
      <c r="I258" s="46">
        <f t="shared" si="25"/>
        <v>270671.01364688488</v>
      </c>
      <c r="J258" s="46">
        <f t="shared" si="22"/>
        <v>2920.5402372498875</v>
      </c>
      <c r="K258" s="45">
        <f t="shared" si="26"/>
        <v>273791.5538841348</v>
      </c>
      <c r="L258" s="45">
        <f t="shared" si="23"/>
        <v>1642.7493233048087</v>
      </c>
    </row>
    <row r="259" spans="7:12" x14ac:dyDescent="0.3">
      <c r="G259" s="42">
        <f t="shared" si="24"/>
        <v>258</v>
      </c>
      <c r="H259" s="42">
        <f>aporte</f>
        <v>200</v>
      </c>
      <c r="I259" s="46">
        <f t="shared" si="25"/>
        <v>273791.5538841348</v>
      </c>
      <c r="J259" s="46">
        <f t="shared" ref="J259:J322" si="27">I259*$N$2</f>
        <v>2954.2108664098141</v>
      </c>
      <c r="K259" s="45">
        <f t="shared" si="26"/>
        <v>276945.76475054462</v>
      </c>
      <c r="L259" s="45">
        <f t="shared" ref="L259:L322" si="28">K259*$O$2</f>
        <v>1661.6745885032678</v>
      </c>
    </row>
    <row r="260" spans="7:12" x14ac:dyDescent="0.3">
      <c r="G260" s="42">
        <f t="shared" si="24"/>
        <v>259</v>
      </c>
      <c r="H260" s="42">
        <f>aporte</f>
        <v>200</v>
      </c>
      <c r="I260" s="46">
        <f t="shared" si="25"/>
        <v>276945.76475054462</v>
      </c>
      <c r="J260" s="46">
        <f t="shared" si="27"/>
        <v>2988.2448016583762</v>
      </c>
      <c r="K260" s="45">
        <f t="shared" si="26"/>
        <v>280134.00955220306</v>
      </c>
      <c r="L260" s="45">
        <f t="shared" si="28"/>
        <v>1680.8040573132184</v>
      </c>
    </row>
    <row r="261" spans="7:12" x14ac:dyDescent="0.3">
      <c r="G261" s="42">
        <f t="shared" si="24"/>
        <v>260</v>
      </c>
      <c r="H261" s="42">
        <f>aporte</f>
        <v>200</v>
      </c>
      <c r="I261" s="46">
        <f t="shared" si="25"/>
        <v>280134.00955220306</v>
      </c>
      <c r="J261" s="46">
        <f t="shared" si="27"/>
        <v>3022.6459630682707</v>
      </c>
      <c r="K261" s="45">
        <f t="shared" si="26"/>
        <v>283356.6555152713</v>
      </c>
      <c r="L261" s="45">
        <f t="shared" si="28"/>
        <v>1700.1399330916279</v>
      </c>
    </row>
    <row r="262" spans="7:12" x14ac:dyDescent="0.3">
      <c r="G262" s="42">
        <f t="shared" si="24"/>
        <v>261</v>
      </c>
      <c r="H262" s="42">
        <f>aporte</f>
        <v>200</v>
      </c>
      <c r="I262" s="46">
        <f t="shared" si="25"/>
        <v>283356.6555152713</v>
      </c>
      <c r="J262" s="46">
        <f t="shared" si="27"/>
        <v>3057.4183130097772</v>
      </c>
      <c r="K262" s="45">
        <f t="shared" si="26"/>
        <v>286614.07382828114</v>
      </c>
      <c r="L262" s="45">
        <f t="shared" si="28"/>
        <v>1719.6844429696869</v>
      </c>
    </row>
    <row r="263" spans="7:12" x14ac:dyDescent="0.3">
      <c r="G263" s="42">
        <f t="shared" ref="G263:G326" si="29">G262+1</f>
        <v>262</v>
      </c>
      <c r="H263" s="42">
        <f>aporte</f>
        <v>200</v>
      </c>
      <c r="I263" s="46">
        <f t="shared" ref="I263:I326" si="30">K262</f>
        <v>286614.07382828114</v>
      </c>
      <c r="J263" s="46">
        <f t="shared" si="27"/>
        <v>3092.5658566071534</v>
      </c>
      <c r="K263" s="45">
        <f t="shared" ref="K263:K326" si="31">FV($N$2,G263,H263*-1)</f>
        <v>289906.6396848883</v>
      </c>
      <c r="L263" s="45">
        <f t="shared" si="28"/>
        <v>1739.4398381093299</v>
      </c>
    </row>
    <row r="264" spans="7:12" x14ac:dyDescent="0.3">
      <c r="G264" s="42">
        <f t="shared" si="29"/>
        <v>263</v>
      </c>
      <c r="H264" s="42">
        <f>aporte</f>
        <v>200</v>
      </c>
      <c r="I264" s="46">
        <f t="shared" si="30"/>
        <v>289906.6396848883</v>
      </c>
      <c r="J264" s="46">
        <f t="shared" si="27"/>
        <v>3128.0926421999447</v>
      </c>
      <c r="K264" s="45">
        <f t="shared" si="31"/>
        <v>293234.73232708831</v>
      </c>
      <c r="L264" s="45">
        <f t="shared" si="28"/>
        <v>1759.4083939625298</v>
      </c>
    </row>
    <row r="265" spans="7:12" x14ac:dyDescent="0.3">
      <c r="G265" s="42">
        <f t="shared" si="29"/>
        <v>264</v>
      </c>
      <c r="H265" s="42">
        <f>aporte</f>
        <v>200</v>
      </c>
      <c r="I265" s="46">
        <f t="shared" si="30"/>
        <v>293234.73232708831</v>
      </c>
      <c r="J265" s="46">
        <f t="shared" si="27"/>
        <v>3164.0027618092827</v>
      </c>
      <c r="K265" s="45">
        <f t="shared" si="31"/>
        <v>296598.73508889764</v>
      </c>
      <c r="L265" s="45">
        <f t="shared" si="28"/>
        <v>1779.5924105333859</v>
      </c>
    </row>
    <row r="266" spans="7:12" x14ac:dyDescent="0.3">
      <c r="G266" s="42">
        <f t="shared" si="29"/>
        <v>265</v>
      </c>
      <c r="H266" s="42">
        <f>aporte</f>
        <v>200</v>
      </c>
      <c r="I266" s="46">
        <f t="shared" si="30"/>
        <v>296598.73508889764</v>
      </c>
      <c r="J266" s="46">
        <f t="shared" si="27"/>
        <v>3200.3003516092053</v>
      </c>
      <c r="K266" s="45">
        <f t="shared" si="31"/>
        <v>299999.03544050688</v>
      </c>
      <c r="L266" s="45">
        <f t="shared" si="28"/>
        <v>1799.9942126430412</v>
      </c>
    </row>
    <row r="267" spans="7:12" x14ac:dyDescent="0.3">
      <c r="G267" s="42">
        <f t="shared" si="29"/>
        <v>266</v>
      </c>
      <c r="H267" s="42">
        <f>aporte</f>
        <v>200</v>
      </c>
      <c r="I267" s="46">
        <f t="shared" si="30"/>
        <v>299999.03544050688</v>
      </c>
      <c r="J267" s="46">
        <f t="shared" si="27"/>
        <v>3236.9895924030689</v>
      </c>
      <c r="K267" s="45">
        <f t="shared" si="31"/>
        <v>303436.02503290988</v>
      </c>
      <c r="L267" s="45">
        <f t="shared" si="28"/>
        <v>1820.6161501974593</v>
      </c>
    </row>
    <row r="268" spans="7:12" x14ac:dyDescent="0.3">
      <c r="G268" s="42">
        <f t="shared" si="29"/>
        <v>267</v>
      </c>
      <c r="H268" s="42">
        <f>aporte</f>
        <v>200</v>
      </c>
      <c r="I268" s="46">
        <f t="shared" si="30"/>
        <v>303436.02503290988</v>
      </c>
      <c r="J268" s="46">
        <f t="shared" si="27"/>
        <v>3274.0747101050974</v>
      </c>
      <c r="K268" s="45">
        <f t="shared" si="31"/>
        <v>306910.09974301507</v>
      </c>
      <c r="L268" s="45">
        <f t="shared" si="28"/>
        <v>1841.4605984580905</v>
      </c>
    </row>
    <row r="269" spans="7:12" x14ac:dyDescent="0.3">
      <c r="G269" s="42">
        <f t="shared" si="29"/>
        <v>268</v>
      </c>
      <c r="H269" s="42">
        <f>aporte</f>
        <v>200</v>
      </c>
      <c r="I269" s="46">
        <f t="shared" si="30"/>
        <v>306910.09974301507</v>
      </c>
      <c r="J269" s="46">
        <f t="shared" si="27"/>
        <v>3311.5599762271322</v>
      </c>
      <c r="K269" s="45">
        <f t="shared" si="31"/>
        <v>310421.65971924225</v>
      </c>
      <c r="L269" s="45">
        <f t="shared" si="28"/>
        <v>1862.5299583154535</v>
      </c>
    </row>
    <row r="270" spans="7:12" x14ac:dyDescent="0.3">
      <c r="G270" s="42">
        <f t="shared" si="29"/>
        <v>269</v>
      </c>
      <c r="H270" s="42">
        <f>aporte</f>
        <v>200</v>
      </c>
      <c r="I270" s="46">
        <f t="shared" si="30"/>
        <v>310421.65971924225</v>
      </c>
      <c r="J270" s="46">
        <f t="shared" si="27"/>
        <v>3349.4497083706237</v>
      </c>
      <c r="K270" s="45">
        <f t="shared" si="31"/>
        <v>313971.10942761292</v>
      </c>
      <c r="L270" s="45">
        <f t="shared" si="28"/>
        <v>1883.8266565656775</v>
      </c>
    </row>
    <row r="271" spans="7:12" x14ac:dyDescent="0.3">
      <c r="G271" s="42">
        <f t="shared" si="29"/>
        <v>270</v>
      </c>
      <c r="H271" s="42">
        <f>aporte</f>
        <v>200</v>
      </c>
      <c r="I271" s="46">
        <f t="shared" si="30"/>
        <v>313971.10942761292</v>
      </c>
      <c r="J271" s="46">
        <f t="shared" si="27"/>
        <v>3387.7482707239433</v>
      </c>
      <c r="K271" s="45">
        <f t="shared" si="31"/>
        <v>317558.85769833683</v>
      </c>
      <c r="L271" s="45">
        <f t="shared" si="28"/>
        <v>1905.3531461900211</v>
      </c>
    </row>
    <row r="272" spans="7:12" x14ac:dyDescent="0.3">
      <c r="G272" s="42">
        <f t="shared" si="29"/>
        <v>271</v>
      </c>
      <c r="H272" s="42">
        <f>aporte</f>
        <v>200</v>
      </c>
      <c r="I272" s="46">
        <f t="shared" si="30"/>
        <v>317558.85769833683</v>
      </c>
      <c r="J272" s="46">
        <f t="shared" si="27"/>
        <v>3426.4600745650541</v>
      </c>
      <c r="K272" s="45">
        <f t="shared" si="31"/>
        <v>321185.31777290197</v>
      </c>
      <c r="L272" s="45">
        <f t="shared" si="28"/>
        <v>1927.1119066374119</v>
      </c>
    </row>
    <row r="273" spans="7:12" x14ac:dyDescent="0.3">
      <c r="G273" s="42">
        <f t="shared" si="29"/>
        <v>272</v>
      </c>
      <c r="H273" s="42">
        <f>aporte</f>
        <v>200</v>
      </c>
      <c r="I273" s="46">
        <f t="shared" si="30"/>
        <v>321185.31777290197</v>
      </c>
      <c r="J273" s="46">
        <f t="shared" si="27"/>
        <v>3465.5895787696118</v>
      </c>
      <c r="K273" s="45">
        <f t="shared" si="31"/>
        <v>324850.9073516716</v>
      </c>
      <c r="L273" s="45">
        <f t="shared" si="28"/>
        <v>1949.1054441100296</v>
      </c>
    </row>
    <row r="274" spans="7:12" x14ac:dyDescent="0.3">
      <c r="G274" s="42">
        <f t="shared" si="29"/>
        <v>273</v>
      </c>
      <c r="H274" s="42">
        <f>aporte</f>
        <v>200</v>
      </c>
      <c r="I274" s="46">
        <f t="shared" si="30"/>
        <v>324850.9073516716</v>
      </c>
      <c r="J274" s="46">
        <f t="shared" si="27"/>
        <v>3505.1412903245364</v>
      </c>
      <c r="K274" s="45">
        <f t="shared" si="31"/>
        <v>328556.04864199617</v>
      </c>
      <c r="L274" s="45">
        <f t="shared" si="28"/>
        <v>1971.336291851977</v>
      </c>
    </row>
    <row r="275" spans="7:12" x14ac:dyDescent="0.3">
      <c r="G275" s="42">
        <f t="shared" si="29"/>
        <v>274</v>
      </c>
      <c r="H275" s="42">
        <f>aporte</f>
        <v>200</v>
      </c>
      <c r="I275" s="46">
        <f t="shared" si="30"/>
        <v>328556.04864199617</v>
      </c>
      <c r="J275" s="46">
        <f t="shared" si="27"/>
        <v>3545.1197648471384</v>
      </c>
      <c r="K275" s="45">
        <f t="shared" si="31"/>
        <v>332301.16840684338</v>
      </c>
      <c r="L275" s="45">
        <f t="shared" si="28"/>
        <v>1993.8070104410604</v>
      </c>
    </row>
    <row r="276" spans="7:12" x14ac:dyDescent="0.3">
      <c r="G276" s="42">
        <f t="shared" si="29"/>
        <v>275</v>
      </c>
      <c r="H276" s="42">
        <f>aporte</f>
        <v>200</v>
      </c>
      <c r="I276" s="46">
        <f t="shared" si="30"/>
        <v>332301.16840684338</v>
      </c>
      <c r="J276" s="46">
        <f t="shared" si="27"/>
        <v>3585.5296071098401</v>
      </c>
      <c r="K276" s="45">
        <f t="shared" si="31"/>
        <v>336086.69801395322</v>
      </c>
      <c r="L276" s="45">
        <f t="shared" si="28"/>
        <v>2016.5201880837194</v>
      </c>
    </row>
    <row r="277" spans="7:12" x14ac:dyDescent="0.3">
      <c r="G277" s="42">
        <f t="shared" si="29"/>
        <v>276</v>
      </c>
      <c r="H277" s="42">
        <f>aporte</f>
        <v>200</v>
      </c>
      <c r="I277" s="46">
        <f t="shared" si="30"/>
        <v>336086.69801395322</v>
      </c>
      <c r="J277" s="46">
        <f t="shared" si="27"/>
        <v>3626.375471570555</v>
      </c>
      <c r="K277" s="45">
        <f t="shared" si="31"/>
        <v>339913.07348552387</v>
      </c>
      <c r="L277" s="45">
        <f t="shared" si="28"/>
        <v>2039.4784409131432</v>
      </c>
    </row>
    <row r="278" spans="7:12" x14ac:dyDescent="0.3">
      <c r="G278" s="42">
        <f t="shared" si="29"/>
        <v>277</v>
      </c>
      <c r="H278" s="42">
        <f>aporte</f>
        <v>200</v>
      </c>
      <c r="I278" s="46">
        <f t="shared" si="30"/>
        <v>339913.07348552387</v>
      </c>
      <c r="J278" s="46">
        <f t="shared" si="27"/>
        <v>3667.6620629088025</v>
      </c>
      <c r="K278" s="45">
        <f t="shared" si="31"/>
        <v>343780.73554843268</v>
      </c>
      <c r="L278" s="45">
        <f t="shared" si="28"/>
        <v>2062.6844132905962</v>
      </c>
    </row>
    <row r="279" spans="7:12" x14ac:dyDescent="0.3">
      <c r="G279" s="42">
        <f t="shared" si="29"/>
        <v>278</v>
      </c>
      <c r="H279" s="42">
        <f>aporte</f>
        <v>200</v>
      </c>
      <c r="I279" s="46">
        <f t="shared" si="30"/>
        <v>343780.73554843268</v>
      </c>
      <c r="J279" s="46">
        <f t="shared" si="27"/>
        <v>3709.3941365675882</v>
      </c>
      <c r="K279" s="45">
        <f t="shared" si="31"/>
        <v>347690.12968500028</v>
      </c>
      <c r="L279" s="45">
        <f t="shared" si="28"/>
        <v>2086.1407781100015</v>
      </c>
    </row>
    <row r="280" spans="7:12" x14ac:dyDescent="0.3">
      <c r="G280" s="42">
        <f t="shared" si="29"/>
        <v>279</v>
      </c>
      <c r="H280" s="42">
        <f>aporte</f>
        <v>200</v>
      </c>
      <c r="I280" s="46">
        <f t="shared" si="30"/>
        <v>347690.12968500028</v>
      </c>
      <c r="J280" s="46">
        <f t="shared" si="27"/>
        <v>3751.5764993011526</v>
      </c>
      <c r="K280" s="45">
        <f t="shared" si="31"/>
        <v>351641.70618430147</v>
      </c>
      <c r="L280" s="45">
        <f t="shared" si="28"/>
        <v>2109.8502371058089</v>
      </c>
    </row>
    <row r="281" spans="7:12" x14ac:dyDescent="0.3">
      <c r="G281" s="42">
        <f t="shared" si="29"/>
        <v>280</v>
      </c>
      <c r="H281" s="42">
        <f>aporte</f>
        <v>200</v>
      </c>
      <c r="I281" s="46">
        <f t="shared" si="30"/>
        <v>351641.70618430147</v>
      </c>
      <c r="J281" s="46">
        <f t="shared" si="27"/>
        <v>3794.2140097286124</v>
      </c>
      <c r="K281" s="45">
        <f t="shared" si="31"/>
        <v>355635.92019403016</v>
      </c>
      <c r="L281" s="45">
        <f t="shared" si="28"/>
        <v>2133.8155211641811</v>
      </c>
    </row>
    <row r="282" spans="7:12" x14ac:dyDescent="0.3">
      <c r="G282" s="42">
        <f t="shared" si="29"/>
        <v>281</v>
      </c>
      <c r="H282" s="42">
        <f>aporte</f>
        <v>200</v>
      </c>
      <c r="I282" s="46">
        <f t="shared" si="30"/>
        <v>355635.92019403016</v>
      </c>
      <c r="J282" s="46">
        <f t="shared" si="27"/>
        <v>3837.3115788935852</v>
      </c>
      <c r="K282" s="45">
        <f t="shared" si="31"/>
        <v>359673.23177292373</v>
      </c>
      <c r="L282" s="45">
        <f t="shared" si="28"/>
        <v>2158.0393906375425</v>
      </c>
    </row>
    <row r="283" spans="7:12" x14ac:dyDescent="0.3">
      <c r="G283" s="42">
        <f t="shared" si="29"/>
        <v>282</v>
      </c>
      <c r="H283" s="42">
        <f>aporte</f>
        <v>200</v>
      </c>
      <c r="I283" s="46">
        <f t="shared" si="30"/>
        <v>359673.23177292373</v>
      </c>
      <c r="J283" s="46">
        <f t="shared" si="27"/>
        <v>3880.8741708298467</v>
      </c>
      <c r="K283" s="45">
        <f t="shared" si="31"/>
        <v>363754.10594375356</v>
      </c>
      <c r="L283" s="45">
        <f t="shared" si="28"/>
        <v>2182.5246356625212</v>
      </c>
    </row>
    <row r="284" spans="7:12" x14ac:dyDescent="0.3">
      <c r="G284" s="42">
        <f t="shared" si="29"/>
        <v>283</v>
      </c>
      <c r="H284" s="42">
        <f>aporte</f>
        <v>200</v>
      </c>
      <c r="I284" s="46">
        <f t="shared" si="30"/>
        <v>363754.10594375356</v>
      </c>
      <c r="J284" s="46">
        <f t="shared" si="27"/>
        <v>3924.9068031331008</v>
      </c>
      <c r="K284" s="45">
        <f t="shared" si="31"/>
        <v>367879.01274688682</v>
      </c>
      <c r="L284" s="45">
        <f t="shared" si="28"/>
        <v>2207.2740764813211</v>
      </c>
    </row>
    <row r="285" spans="7:12" x14ac:dyDescent="0.3">
      <c r="G285" s="42">
        <f t="shared" si="29"/>
        <v>284</v>
      </c>
      <c r="H285" s="42">
        <f>aporte</f>
        <v>200</v>
      </c>
      <c r="I285" s="46">
        <f t="shared" si="30"/>
        <v>367879.01274688682</v>
      </c>
      <c r="J285" s="46">
        <f t="shared" si="27"/>
        <v>3969.4145475389087</v>
      </c>
      <c r="K285" s="45">
        <f t="shared" si="31"/>
        <v>372048.42729442578</v>
      </c>
      <c r="L285" s="45">
        <f t="shared" si="28"/>
        <v>2232.2905637665549</v>
      </c>
    </row>
    <row r="286" spans="7:12" x14ac:dyDescent="0.3">
      <c r="G286" s="42">
        <f t="shared" si="29"/>
        <v>285</v>
      </c>
      <c r="H286" s="42">
        <f>aporte</f>
        <v>200</v>
      </c>
      <c r="I286" s="46">
        <f t="shared" si="30"/>
        <v>372048.42729442578</v>
      </c>
      <c r="J286" s="46">
        <f t="shared" si="27"/>
        <v>4014.402530506854</v>
      </c>
      <c r="K286" s="45">
        <f t="shared" si="31"/>
        <v>376262.82982493262</v>
      </c>
      <c r="L286" s="45">
        <f t="shared" si="28"/>
        <v>2257.5769789495957</v>
      </c>
    </row>
    <row r="287" spans="7:12" x14ac:dyDescent="0.3">
      <c r="G287" s="42">
        <f t="shared" si="29"/>
        <v>286</v>
      </c>
      <c r="H287" s="42">
        <f>aporte</f>
        <v>200</v>
      </c>
      <c r="I287" s="46">
        <f t="shared" si="30"/>
        <v>376262.82982493262</v>
      </c>
      <c r="J287" s="46">
        <f t="shared" si="27"/>
        <v>4059.8759338110226</v>
      </c>
      <c r="K287" s="45">
        <f t="shared" si="31"/>
        <v>380522.70575874363</v>
      </c>
      <c r="L287" s="45">
        <f t="shared" si="28"/>
        <v>2283.1362345524617</v>
      </c>
    </row>
    <row r="288" spans="7:12" x14ac:dyDescent="0.3">
      <c r="G288" s="42">
        <f t="shared" si="29"/>
        <v>287</v>
      </c>
      <c r="H288" s="42">
        <f>aporte</f>
        <v>200</v>
      </c>
      <c r="I288" s="46">
        <f t="shared" si="30"/>
        <v>380522.70575874363</v>
      </c>
      <c r="J288" s="46">
        <f t="shared" si="27"/>
        <v>4105.8399951368438</v>
      </c>
      <c r="K288" s="45">
        <f t="shared" si="31"/>
        <v>384828.54575388058</v>
      </c>
      <c r="L288" s="45">
        <f t="shared" si="28"/>
        <v>2308.9712745232837</v>
      </c>
    </row>
    <row r="289" spans="7:12" x14ac:dyDescent="0.3">
      <c r="G289" s="42">
        <f t="shared" si="29"/>
        <v>288</v>
      </c>
      <c r="H289" s="42">
        <f>aporte</f>
        <v>200</v>
      </c>
      <c r="I289" s="46">
        <f t="shared" si="30"/>
        <v>384828.54575388058</v>
      </c>
      <c r="J289" s="46">
        <f t="shared" si="27"/>
        <v>4152.3000086843713</v>
      </c>
      <c r="K289" s="45">
        <f t="shared" si="31"/>
        <v>389180.84576256503</v>
      </c>
      <c r="L289" s="45">
        <f t="shared" si="28"/>
        <v>2335.0850745753901</v>
      </c>
    </row>
    <row r="290" spans="7:12" x14ac:dyDescent="0.3">
      <c r="G290" s="42">
        <f t="shared" si="29"/>
        <v>289</v>
      </c>
      <c r="H290" s="42">
        <f>aporte</f>
        <v>200</v>
      </c>
      <c r="I290" s="46">
        <f t="shared" si="30"/>
        <v>389180.84576256503</v>
      </c>
      <c r="J290" s="46">
        <f t="shared" si="27"/>
        <v>4199.2613257780768</v>
      </c>
      <c r="K290" s="45">
        <f t="shared" si="31"/>
        <v>393580.10708834318</v>
      </c>
      <c r="L290" s="45">
        <f t="shared" si="28"/>
        <v>2361.480642530059</v>
      </c>
    </row>
    <row r="291" spans="7:12" x14ac:dyDescent="0.3">
      <c r="G291" s="42">
        <f t="shared" si="29"/>
        <v>290</v>
      </c>
      <c r="H291" s="42">
        <f>aporte</f>
        <v>200</v>
      </c>
      <c r="I291" s="46">
        <f t="shared" si="30"/>
        <v>393580.10708834318</v>
      </c>
      <c r="J291" s="46">
        <f t="shared" si="27"/>
        <v>4246.7293554832222</v>
      </c>
      <c r="K291" s="45">
        <f t="shared" si="31"/>
        <v>398026.83644382644</v>
      </c>
      <c r="L291" s="45">
        <f t="shared" si="28"/>
        <v>2388.1610186629587</v>
      </c>
    </row>
    <row r="292" spans="7:12" x14ac:dyDescent="0.3">
      <c r="G292" s="42">
        <f t="shared" si="29"/>
        <v>291</v>
      </c>
      <c r="H292" s="42">
        <f>aporte</f>
        <v>200</v>
      </c>
      <c r="I292" s="46">
        <f t="shared" si="30"/>
        <v>398026.83644382644</v>
      </c>
      <c r="J292" s="46">
        <f t="shared" si="27"/>
        <v>4294.7095652288872</v>
      </c>
      <c r="K292" s="45">
        <f t="shared" si="31"/>
        <v>402521.54600905534</v>
      </c>
      <c r="L292" s="45">
        <f t="shared" si="28"/>
        <v>2415.129276054332</v>
      </c>
    </row>
    <row r="293" spans="7:12" x14ac:dyDescent="0.3">
      <c r="G293" s="42">
        <f t="shared" si="29"/>
        <v>292</v>
      </c>
      <c r="H293" s="42">
        <f>aporte</f>
        <v>200</v>
      </c>
      <c r="I293" s="46">
        <f t="shared" si="30"/>
        <v>402521.54600905534</v>
      </c>
      <c r="J293" s="46">
        <f t="shared" si="27"/>
        <v>4343.2074814377065</v>
      </c>
      <c r="K293" s="45">
        <f t="shared" si="31"/>
        <v>407064.75349049311</v>
      </c>
      <c r="L293" s="45">
        <f t="shared" si="28"/>
        <v>2442.3885209429586</v>
      </c>
    </row>
    <row r="294" spans="7:12" x14ac:dyDescent="0.3">
      <c r="G294" s="42">
        <f t="shared" si="29"/>
        <v>293</v>
      </c>
      <c r="H294" s="42">
        <f>aporte</f>
        <v>200</v>
      </c>
      <c r="I294" s="46">
        <f t="shared" si="30"/>
        <v>407064.75349049311</v>
      </c>
      <c r="J294" s="46">
        <f t="shared" si="27"/>
        <v>4392.2286901624202</v>
      </c>
      <c r="K294" s="45">
        <f t="shared" si="31"/>
        <v>411656.98218065553</v>
      </c>
      <c r="L294" s="45">
        <f t="shared" si="28"/>
        <v>2469.9418930839333</v>
      </c>
    </row>
    <row r="295" spans="7:12" x14ac:dyDescent="0.3">
      <c r="G295" s="42">
        <f t="shared" si="29"/>
        <v>294</v>
      </c>
      <c r="H295" s="42">
        <f>aporte</f>
        <v>200</v>
      </c>
      <c r="I295" s="46">
        <f t="shared" si="30"/>
        <v>411656.98218065553</v>
      </c>
      <c r="J295" s="46">
        <f t="shared" si="27"/>
        <v>4441.7788377292727</v>
      </c>
      <c r="K295" s="45">
        <f t="shared" si="31"/>
        <v>416298.76101838489</v>
      </c>
      <c r="L295" s="45">
        <f t="shared" si="28"/>
        <v>2497.7925661103095</v>
      </c>
    </row>
    <row r="296" spans="7:12" x14ac:dyDescent="0.3">
      <c r="G296" s="42">
        <f t="shared" si="29"/>
        <v>295</v>
      </c>
      <c r="H296" s="42">
        <f>aporte</f>
        <v>200</v>
      </c>
      <c r="I296" s="46">
        <f t="shared" si="30"/>
        <v>416298.76101838489</v>
      </c>
      <c r="J296" s="46">
        <f t="shared" si="27"/>
        <v>4491.8636313883726</v>
      </c>
      <c r="K296" s="45">
        <f t="shared" si="31"/>
        <v>420990.62464977324</v>
      </c>
      <c r="L296" s="45">
        <f t="shared" si="28"/>
        <v>2525.9437478986397</v>
      </c>
    </row>
    <row r="297" spans="7:12" x14ac:dyDescent="0.3">
      <c r="G297" s="42">
        <f t="shared" si="29"/>
        <v>296</v>
      </c>
      <c r="H297" s="42">
        <f>aporte</f>
        <v>200</v>
      </c>
      <c r="I297" s="46">
        <f t="shared" si="30"/>
        <v>420990.62464977324</v>
      </c>
      <c r="J297" s="46">
        <f t="shared" si="27"/>
        <v>4542.4888399710526</v>
      </c>
      <c r="K297" s="45">
        <f t="shared" si="31"/>
        <v>425733.11348974437</v>
      </c>
      <c r="L297" s="45">
        <f t="shared" si="28"/>
        <v>2554.3986809384664</v>
      </c>
    </row>
    <row r="298" spans="7:12" x14ac:dyDescent="0.3">
      <c r="G298" s="42">
        <f t="shared" si="29"/>
        <v>297</v>
      </c>
      <c r="H298" s="42">
        <f>aporte</f>
        <v>200</v>
      </c>
      <c r="I298" s="46">
        <f t="shared" si="30"/>
        <v>425733.11348974437</v>
      </c>
      <c r="J298" s="46">
        <f t="shared" si="27"/>
        <v>4593.6602945543418</v>
      </c>
      <c r="K298" s="45">
        <f t="shared" si="31"/>
        <v>430526.7737842988</v>
      </c>
      <c r="L298" s="45">
        <f t="shared" si="28"/>
        <v>2583.1606427057927</v>
      </c>
    </row>
    <row r="299" spans="7:12" x14ac:dyDescent="0.3">
      <c r="G299" s="42">
        <f t="shared" si="29"/>
        <v>298</v>
      </c>
      <c r="H299" s="42">
        <f>aporte</f>
        <v>200</v>
      </c>
      <c r="I299" s="46">
        <f t="shared" si="30"/>
        <v>430526.7737842988</v>
      </c>
      <c r="J299" s="46">
        <f t="shared" si="27"/>
        <v>4645.383889132584</v>
      </c>
      <c r="K299" s="45">
        <f t="shared" si="31"/>
        <v>435372.15767343139</v>
      </c>
      <c r="L299" s="45">
        <f t="shared" si="28"/>
        <v>2612.2329460405886</v>
      </c>
    </row>
    <row r="300" spans="7:12" x14ac:dyDescent="0.3">
      <c r="G300" s="42">
        <f t="shared" si="29"/>
        <v>299</v>
      </c>
      <c r="H300" s="42">
        <f>aporte</f>
        <v>200</v>
      </c>
      <c r="I300" s="46">
        <f t="shared" si="30"/>
        <v>435372.15767343139</v>
      </c>
      <c r="J300" s="46">
        <f t="shared" si="27"/>
        <v>4697.6655812963245</v>
      </c>
      <c r="K300" s="45">
        <f t="shared" si="31"/>
        <v>440269.8232547277</v>
      </c>
      <c r="L300" s="45">
        <f t="shared" si="28"/>
        <v>2641.6189395283664</v>
      </c>
    </row>
    <row r="301" spans="7:12" x14ac:dyDescent="0.3">
      <c r="G301" s="42">
        <f t="shared" si="29"/>
        <v>300</v>
      </c>
      <c r="H301" s="42">
        <f>aporte</f>
        <v>200</v>
      </c>
      <c r="I301" s="46">
        <f t="shared" si="30"/>
        <v>440269.8232547277</v>
      </c>
      <c r="J301" s="46">
        <f t="shared" si="27"/>
        <v>4750.5113929185118</v>
      </c>
      <c r="K301" s="45">
        <f t="shared" si="31"/>
        <v>445220.33464764646</v>
      </c>
      <c r="L301" s="45">
        <f t="shared" si="28"/>
        <v>2671.322007885879</v>
      </c>
    </row>
    <row r="302" spans="7:12" x14ac:dyDescent="0.3">
      <c r="G302" s="42">
        <f t="shared" si="29"/>
        <v>301</v>
      </c>
      <c r="H302" s="42">
        <f>aporte</f>
        <v>200</v>
      </c>
      <c r="I302" s="46">
        <f t="shared" si="30"/>
        <v>445220.33464764646</v>
      </c>
      <c r="J302" s="46">
        <f t="shared" si="27"/>
        <v>4803.927410848105</v>
      </c>
      <c r="K302" s="45">
        <f t="shared" si="31"/>
        <v>450224.2620584945</v>
      </c>
      <c r="L302" s="45">
        <f t="shared" si="28"/>
        <v>2701.3455723509669</v>
      </c>
    </row>
    <row r="303" spans="7:12" x14ac:dyDescent="0.3">
      <c r="G303" s="42">
        <f t="shared" si="29"/>
        <v>302</v>
      </c>
      <c r="H303" s="42">
        <f>aporte</f>
        <v>200</v>
      </c>
      <c r="I303" s="46">
        <f t="shared" si="30"/>
        <v>450224.2620584945</v>
      </c>
      <c r="J303" s="46">
        <f t="shared" si="27"/>
        <v>4857.9197876111557</v>
      </c>
      <c r="K303" s="45">
        <f t="shared" si="31"/>
        <v>455282.18184610561</v>
      </c>
      <c r="L303" s="45">
        <f t="shared" si="28"/>
        <v>2731.6930910766337</v>
      </c>
    </row>
    <row r="304" spans="7:12" x14ac:dyDescent="0.3">
      <c r="G304" s="42">
        <f t="shared" si="29"/>
        <v>303</v>
      </c>
      <c r="H304" s="42">
        <f>aporte</f>
        <v>200</v>
      </c>
      <c r="I304" s="46">
        <f t="shared" si="30"/>
        <v>455282.18184610561</v>
      </c>
      <c r="J304" s="46">
        <f t="shared" si="27"/>
        <v>4912.4947421194793</v>
      </c>
      <c r="K304" s="45">
        <f t="shared" si="31"/>
        <v>460394.67658822512</v>
      </c>
      <c r="L304" s="45">
        <f t="shared" si="28"/>
        <v>2762.3680595293508</v>
      </c>
    </row>
    <row r="305" spans="7:12" x14ac:dyDescent="0.3">
      <c r="G305" s="42">
        <f t="shared" si="29"/>
        <v>304</v>
      </c>
      <c r="H305" s="42">
        <f>aporte</f>
        <v>200</v>
      </c>
      <c r="I305" s="46">
        <f t="shared" si="30"/>
        <v>460394.67658822512</v>
      </c>
      <c r="J305" s="46">
        <f t="shared" si="27"/>
        <v>4967.6585603869489</v>
      </c>
      <c r="K305" s="45">
        <f t="shared" si="31"/>
        <v>465562.33514861221</v>
      </c>
      <c r="L305" s="45">
        <f t="shared" si="28"/>
        <v>2793.3740108916732</v>
      </c>
    </row>
    <row r="306" spans="7:12" x14ac:dyDescent="0.3">
      <c r="G306" s="42">
        <f t="shared" si="29"/>
        <v>305</v>
      </c>
      <c r="H306" s="42">
        <f>aporte</f>
        <v>200</v>
      </c>
      <c r="I306" s="46">
        <f t="shared" si="30"/>
        <v>465562.33514861221</v>
      </c>
      <c r="J306" s="46">
        <f t="shared" si="27"/>
        <v>5023.4175962535255</v>
      </c>
      <c r="K306" s="45">
        <f t="shared" si="31"/>
        <v>470785.75274486572</v>
      </c>
      <c r="L306" s="45">
        <f t="shared" si="28"/>
        <v>2824.7145164691942</v>
      </c>
    </row>
    <row r="307" spans="7:12" x14ac:dyDescent="0.3">
      <c r="G307" s="42">
        <f t="shared" si="29"/>
        <v>306</v>
      </c>
      <c r="H307" s="42">
        <f>aporte</f>
        <v>200</v>
      </c>
      <c r="I307" s="46">
        <f t="shared" si="30"/>
        <v>470785.75274486572</v>
      </c>
      <c r="J307" s="46">
        <f t="shared" si="27"/>
        <v>5079.7782721171006</v>
      </c>
      <c r="K307" s="45">
        <f t="shared" si="31"/>
        <v>476065.53101698292</v>
      </c>
      <c r="L307" s="45">
        <f t="shared" si="28"/>
        <v>2856.3931861018978</v>
      </c>
    </row>
    <row r="308" spans="7:12" x14ac:dyDescent="0.3">
      <c r="G308" s="42">
        <f t="shared" si="29"/>
        <v>307</v>
      </c>
      <c r="H308" s="42">
        <f>aporte</f>
        <v>200</v>
      </c>
      <c r="I308" s="46">
        <f t="shared" si="30"/>
        <v>476065.53101698292</v>
      </c>
      <c r="J308" s="46">
        <f t="shared" si="27"/>
        <v>5136.747079673245</v>
      </c>
      <c r="K308" s="45">
        <f t="shared" si="31"/>
        <v>481402.2780966562</v>
      </c>
      <c r="L308" s="45">
        <f t="shared" si="28"/>
        <v>2888.4136685799372</v>
      </c>
    </row>
    <row r="309" spans="7:12" x14ac:dyDescent="0.3">
      <c r="G309" s="42">
        <f t="shared" si="29"/>
        <v>308</v>
      </c>
      <c r="H309" s="42">
        <f>aporte</f>
        <v>200</v>
      </c>
      <c r="I309" s="46">
        <f t="shared" si="30"/>
        <v>481402.2780966562</v>
      </c>
      <c r="J309" s="46">
        <f t="shared" si="27"/>
        <v>5194.3305806629196</v>
      </c>
      <c r="K309" s="45">
        <f t="shared" si="31"/>
        <v>486796.60867731925</v>
      </c>
      <c r="L309" s="45">
        <f t="shared" si="28"/>
        <v>2920.7796520639154</v>
      </c>
    </row>
    <row r="310" spans="7:12" x14ac:dyDescent="0.3">
      <c r="G310" s="42">
        <f t="shared" si="29"/>
        <v>309</v>
      </c>
      <c r="H310" s="42">
        <f>aporte</f>
        <v>200</v>
      </c>
      <c r="I310" s="46">
        <f t="shared" si="30"/>
        <v>486796.60867731925</v>
      </c>
      <c r="J310" s="46">
        <f t="shared" si="27"/>
        <v>5252.5354076282747</v>
      </c>
      <c r="K310" s="45">
        <f t="shared" si="31"/>
        <v>492249.14408494759</v>
      </c>
      <c r="L310" s="45">
        <f t="shared" si="28"/>
        <v>2953.4948645096856</v>
      </c>
    </row>
    <row r="311" spans="7:12" x14ac:dyDescent="0.3">
      <c r="G311" s="42">
        <f t="shared" si="29"/>
        <v>310</v>
      </c>
      <c r="H311" s="42">
        <f>aporte</f>
        <v>200</v>
      </c>
      <c r="I311" s="46">
        <f t="shared" si="30"/>
        <v>492249.14408494759</v>
      </c>
      <c r="J311" s="46">
        <f t="shared" si="27"/>
        <v>5311.3682646765837</v>
      </c>
      <c r="K311" s="45">
        <f t="shared" si="31"/>
        <v>497760.51234962424</v>
      </c>
      <c r="L311" s="45">
        <f t="shared" si="28"/>
        <v>2986.5630740977454</v>
      </c>
    </row>
    <row r="312" spans="7:12" x14ac:dyDescent="0.3">
      <c r="G312" s="42">
        <f t="shared" si="29"/>
        <v>311</v>
      </c>
      <c r="H312" s="42">
        <f>aporte</f>
        <v>200</v>
      </c>
      <c r="I312" s="46">
        <f t="shared" si="30"/>
        <v>497760.51234962424</v>
      </c>
      <c r="J312" s="46">
        <f t="shared" si="27"/>
        <v>5370.8359282524452</v>
      </c>
      <c r="K312" s="45">
        <f t="shared" si="31"/>
        <v>503331.34827787662</v>
      </c>
      <c r="L312" s="45">
        <f t="shared" si="28"/>
        <v>3019.9880896672598</v>
      </c>
    </row>
    <row r="313" spans="7:12" x14ac:dyDescent="0.3">
      <c r="G313" s="42">
        <f t="shared" si="29"/>
        <v>312</v>
      </c>
      <c r="H313" s="42">
        <f>aporte</f>
        <v>200</v>
      </c>
      <c r="I313" s="46">
        <f t="shared" si="30"/>
        <v>503331.34827787662</v>
      </c>
      <c r="J313" s="46">
        <f t="shared" si="27"/>
        <v>5430.9452479182883</v>
      </c>
      <c r="K313" s="45">
        <f t="shared" si="31"/>
        <v>508962.2935257951</v>
      </c>
      <c r="L313" s="45">
        <f t="shared" si="28"/>
        <v>3053.7737611547709</v>
      </c>
    </row>
    <row r="314" spans="7:12" x14ac:dyDescent="0.3">
      <c r="G314" s="42">
        <f t="shared" si="29"/>
        <v>313</v>
      </c>
      <c r="H314" s="42">
        <f>aporte</f>
        <v>200</v>
      </c>
      <c r="I314" s="46">
        <f t="shared" si="30"/>
        <v>508962.2935257951</v>
      </c>
      <c r="J314" s="46">
        <f t="shared" si="27"/>
        <v>5491.7031471433284</v>
      </c>
      <c r="K314" s="45">
        <f t="shared" si="31"/>
        <v>514653.9966729384</v>
      </c>
      <c r="L314" s="45">
        <f t="shared" si="28"/>
        <v>3087.9239800376304</v>
      </c>
    </row>
    <row r="315" spans="7:12" x14ac:dyDescent="0.3">
      <c r="G315" s="42">
        <f t="shared" si="29"/>
        <v>314</v>
      </c>
      <c r="H315" s="42">
        <f>aporte</f>
        <v>200</v>
      </c>
      <c r="I315" s="46">
        <f t="shared" si="30"/>
        <v>514653.9966729384</v>
      </c>
      <c r="J315" s="46">
        <f t="shared" si="27"/>
        <v>5553.1166241010051</v>
      </c>
      <c r="K315" s="45">
        <f t="shared" si="31"/>
        <v>520407.11329703935</v>
      </c>
      <c r="L315" s="45">
        <f t="shared" si="28"/>
        <v>3122.4426797822362</v>
      </c>
    </row>
    <row r="316" spans="7:12" x14ac:dyDescent="0.3">
      <c r="G316" s="42">
        <f t="shared" si="29"/>
        <v>315</v>
      </c>
      <c r="H316" s="42">
        <f>aporte</f>
        <v>200</v>
      </c>
      <c r="I316" s="46">
        <f t="shared" si="30"/>
        <v>520407.11329703935</v>
      </c>
      <c r="J316" s="46">
        <f t="shared" si="27"/>
        <v>5615.1927524750545</v>
      </c>
      <c r="K316" s="45">
        <f t="shared" si="31"/>
        <v>526222.30604951468</v>
      </c>
      <c r="L316" s="45">
        <f t="shared" si="28"/>
        <v>3157.3338362970881</v>
      </c>
    </row>
    <row r="317" spans="7:12" x14ac:dyDescent="0.3">
      <c r="G317" s="42">
        <f t="shared" si="29"/>
        <v>316</v>
      </c>
      <c r="H317" s="42">
        <f>aporte</f>
        <v>200</v>
      </c>
      <c r="I317" s="46">
        <f t="shared" si="30"/>
        <v>526222.30604951468</v>
      </c>
      <c r="J317" s="46">
        <f t="shared" si="27"/>
        <v>5677.9386822742626</v>
      </c>
      <c r="K317" s="45">
        <f t="shared" si="31"/>
        <v>532100.24473178887</v>
      </c>
      <c r="L317" s="45">
        <f t="shared" si="28"/>
        <v>3192.6014683907333</v>
      </c>
    </row>
    <row r="318" spans="7:12" x14ac:dyDescent="0.3">
      <c r="G318" s="42">
        <f t="shared" si="29"/>
        <v>317</v>
      </c>
      <c r="H318" s="42">
        <f>aporte</f>
        <v>200</v>
      </c>
      <c r="I318" s="46">
        <f t="shared" si="30"/>
        <v>532100.24473178887</v>
      </c>
      <c r="J318" s="46">
        <f t="shared" si="27"/>
        <v>5741.3616406560013</v>
      </c>
      <c r="K318" s="45">
        <f t="shared" si="31"/>
        <v>538041.60637244489</v>
      </c>
      <c r="L318" s="45">
        <f t="shared" si="28"/>
        <v>3228.2496382346694</v>
      </c>
    </row>
    <row r="319" spans="7:12" x14ac:dyDescent="0.3">
      <c r="G319" s="42">
        <f t="shared" si="29"/>
        <v>318</v>
      </c>
      <c r="H319" s="42">
        <f>aporte</f>
        <v>200</v>
      </c>
      <c r="I319" s="46">
        <f t="shared" si="30"/>
        <v>538041.60637244489</v>
      </c>
      <c r="J319" s="46">
        <f t="shared" si="27"/>
        <v>5805.4689327586802</v>
      </c>
      <c r="K319" s="45">
        <f t="shared" si="31"/>
        <v>544047.07530520356</v>
      </c>
      <c r="L319" s="45">
        <f t="shared" si="28"/>
        <v>3264.2824518312214</v>
      </c>
    </row>
    <row r="320" spans="7:12" x14ac:dyDescent="0.3">
      <c r="G320" s="42">
        <f t="shared" si="29"/>
        <v>319</v>
      </c>
      <c r="H320" s="42">
        <f>aporte</f>
        <v>200</v>
      </c>
      <c r="I320" s="46">
        <f t="shared" si="30"/>
        <v>544047.07530520356</v>
      </c>
      <c r="J320" s="46">
        <f t="shared" si="27"/>
        <v>5870.2679425431461</v>
      </c>
      <c r="K320" s="45">
        <f t="shared" si="31"/>
        <v>550117.34324774693</v>
      </c>
      <c r="L320" s="45">
        <f t="shared" si="28"/>
        <v>3300.7040594864816</v>
      </c>
    </row>
    <row r="321" spans="7:12" x14ac:dyDescent="0.3">
      <c r="G321" s="42">
        <f t="shared" si="29"/>
        <v>320</v>
      </c>
      <c r="H321" s="42">
        <f>aporte</f>
        <v>200</v>
      </c>
      <c r="I321" s="46">
        <f t="shared" si="30"/>
        <v>550117.34324774693</v>
      </c>
      <c r="J321" s="46">
        <f t="shared" si="27"/>
        <v>5935.7661336431893</v>
      </c>
      <c r="K321" s="45">
        <f t="shared" si="31"/>
        <v>556253.10938139015</v>
      </c>
      <c r="L321" s="45">
        <f t="shared" si="28"/>
        <v>3337.5186562883409</v>
      </c>
    </row>
    <row r="322" spans="7:12" x14ac:dyDescent="0.3">
      <c r="G322" s="42">
        <f t="shared" si="29"/>
        <v>321</v>
      </c>
      <c r="H322" s="42">
        <f>aporte</f>
        <v>200</v>
      </c>
      <c r="I322" s="46">
        <f t="shared" si="30"/>
        <v>556253.10938139015</v>
      </c>
      <c r="J322" s="46">
        <f t="shared" si="27"/>
        <v>6001.9710502251992</v>
      </c>
      <c r="K322" s="45">
        <f t="shared" si="31"/>
        <v>562455.08043161547</v>
      </c>
      <c r="L322" s="45">
        <f t="shared" si="28"/>
        <v>3374.7304825896927</v>
      </c>
    </row>
    <row r="323" spans="7:12" x14ac:dyDescent="0.3">
      <c r="G323" s="42">
        <f t="shared" si="29"/>
        <v>322</v>
      </c>
      <c r="H323" s="42">
        <f>aporte</f>
        <v>200</v>
      </c>
      <c r="I323" s="46">
        <f t="shared" si="30"/>
        <v>562455.08043161547</v>
      </c>
      <c r="J323" s="46">
        <f t="shared" ref="J323:J361" si="32">I323*$N$2</f>
        <v>6068.8903178571309</v>
      </c>
      <c r="K323" s="45">
        <f t="shared" si="31"/>
        <v>568723.97074947262</v>
      </c>
      <c r="L323" s="45">
        <f t="shared" ref="L323:L361" si="33">K323*$O$2</f>
        <v>3412.3438244968356</v>
      </c>
    </row>
    <row r="324" spans="7:12" x14ac:dyDescent="0.3">
      <c r="G324" s="42">
        <f t="shared" si="29"/>
        <v>323</v>
      </c>
      <c r="H324" s="42">
        <f>aporte</f>
        <v>200</v>
      </c>
      <c r="I324" s="46">
        <f t="shared" si="30"/>
        <v>568723.97074947262</v>
      </c>
      <c r="J324" s="46">
        <f t="shared" si="32"/>
        <v>6136.5316443868087</v>
      </c>
      <c r="K324" s="45">
        <f t="shared" si="31"/>
        <v>575060.50239385944</v>
      </c>
      <c r="L324" s="45">
        <f t="shared" si="33"/>
        <v>3450.3630143631567</v>
      </c>
    </row>
    <row r="325" spans="7:12" x14ac:dyDescent="0.3">
      <c r="G325" s="42">
        <f t="shared" si="29"/>
        <v>324</v>
      </c>
      <c r="H325" s="42">
        <f>aporte</f>
        <v>200</v>
      </c>
      <c r="I325" s="46">
        <f t="shared" si="30"/>
        <v>575060.50239385944</v>
      </c>
      <c r="J325" s="46">
        <f t="shared" si="32"/>
        <v>6204.9028208297432</v>
      </c>
      <c r="K325" s="45">
        <f t="shared" si="31"/>
        <v>581465.40521468932</v>
      </c>
      <c r="L325" s="45">
        <f t="shared" si="33"/>
        <v>3488.792431288136</v>
      </c>
    </row>
    <row r="326" spans="7:12" x14ac:dyDescent="0.3">
      <c r="G326" s="42">
        <f t="shared" si="29"/>
        <v>325</v>
      </c>
      <c r="H326" s="42">
        <f>aporte</f>
        <v>200</v>
      </c>
      <c r="I326" s="46">
        <f t="shared" si="30"/>
        <v>581465.40521468932</v>
      </c>
      <c r="J326" s="46">
        <f t="shared" si="32"/>
        <v>6274.0117222664976</v>
      </c>
      <c r="K326" s="45">
        <f t="shared" si="31"/>
        <v>587939.41693695588</v>
      </c>
      <c r="L326" s="45">
        <f t="shared" si="33"/>
        <v>3527.6365016217355</v>
      </c>
    </row>
    <row r="327" spans="7:12" x14ac:dyDescent="0.3">
      <c r="G327" s="42">
        <f t="shared" ref="G327:G361" si="34">G326+1</f>
        <v>326</v>
      </c>
      <c r="H327" s="42">
        <f>aporte</f>
        <v>200</v>
      </c>
      <c r="I327" s="46">
        <f t="shared" ref="I327:I361" si="35">K326</f>
        <v>587939.41693695588</v>
      </c>
      <c r="J327" s="46">
        <f t="shared" si="32"/>
        <v>6343.8663087497534</v>
      </c>
      <c r="K327" s="45">
        <f t="shared" ref="K327:K361" si="36">FV($N$2,G327,H327*-1)</f>
        <v>594483.28324570553</v>
      </c>
      <c r="L327" s="45">
        <f t="shared" si="33"/>
        <v>3566.8996994742333</v>
      </c>
    </row>
    <row r="328" spans="7:12" x14ac:dyDescent="0.3">
      <c r="G328" s="42">
        <f t="shared" si="34"/>
        <v>327</v>
      </c>
      <c r="H328" s="42">
        <f>aporte</f>
        <v>200</v>
      </c>
      <c r="I328" s="46">
        <f t="shared" si="35"/>
        <v>594483.28324570553</v>
      </c>
      <c r="J328" s="46">
        <f t="shared" si="32"/>
        <v>6414.474626221162</v>
      </c>
      <c r="K328" s="45">
        <f t="shared" si="36"/>
        <v>601097.75787192688</v>
      </c>
      <c r="L328" s="45">
        <f t="shared" si="33"/>
        <v>3606.5865472315613</v>
      </c>
    </row>
    <row r="329" spans="7:12" x14ac:dyDescent="0.3">
      <c r="G329" s="42">
        <f t="shared" si="34"/>
        <v>328</v>
      </c>
      <c r="H329" s="42">
        <f>aporte</f>
        <v>200</v>
      </c>
      <c r="I329" s="46">
        <f t="shared" si="35"/>
        <v>601097.75787192688</v>
      </c>
      <c r="J329" s="46">
        <f t="shared" si="32"/>
        <v>6485.8448074380904</v>
      </c>
      <c r="K329" s="45">
        <f t="shared" si="36"/>
        <v>607783.60267936508</v>
      </c>
      <c r="L329" s="45">
        <f t="shared" si="33"/>
        <v>3646.7016160761905</v>
      </c>
    </row>
    <row r="330" spans="7:12" x14ac:dyDescent="0.3">
      <c r="G330" s="42">
        <f t="shared" si="34"/>
        <v>329</v>
      </c>
      <c r="H330" s="42">
        <f>aporte</f>
        <v>200</v>
      </c>
      <c r="I330" s="46">
        <f t="shared" si="35"/>
        <v>607783.60267936508</v>
      </c>
      <c r="J330" s="46">
        <f t="shared" si="32"/>
        <v>6557.9850729103491</v>
      </c>
      <c r="K330" s="45">
        <f t="shared" si="36"/>
        <v>614541.5877522754</v>
      </c>
      <c r="L330" s="45">
        <f t="shared" si="33"/>
        <v>3687.2495265136527</v>
      </c>
    </row>
    <row r="331" spans="7:12" x14ac:dyDescent="0.3">
      <c r="G331" s="42">
        <f t="shared" si="34"/>
        <v>330</v>
      </c>
      <c r="H331" s="42">
        <f>aporte</f>
        <v>200</v>
      </c>
      <c r="I331" s="46">
        <f t="shared" si="35"/>
        <v>614541.5877522754</v>
      </c>
      <c r="J331" s="46">
        <f t="shared" si="32"/>
        <v>6630.9037318470509</v>
      </c>
      <c r="K331" s="45">
        <f t="shared" si="36"/>
        <v>621372.49148412258</v>
      </c>
      <c r="L331" s="45">
        <f t="shared" si="33"/>
        <v>3728.2349489047356</v>
      </c>
    </row>
    <row r="332" spans="7:12" x14ac:dyDescent="0.3">
      <c r="G332" s="42">
        <f t="shared" si="34"/>
        <v>331</v>
      </c>
      <c r="H332" s="42">
        <f>aporte</f>
        <v>200</v>
      </c>
      <c r="I332" s="46">
        <f t="shared" si="35"/>
        <v>621372.49148412258</v>
      </c>
      <c r="J332" s="46">
        <f t="shared" si="32"/>
        <v>6704.6091831136819</v>
      </c>
      <c r="K332" s="45">
        <f t="shared" si="36"/>
        <v>628277.10066723626</v>
      </c>
      <c r="L332" s="45">
        <f t="shared" si="33"/>
        <v>3769.6626040034175</v>
      </c>
    </row>
    <row r="333" spans="7:12" x14ac:dyDescent="0.3">
      <c r="G333" s="42">
        <f t="shared" si="34"/>
        <v>332</v>
      </c>
      <c r="H333" s="42">
        <f>aporte</f>
        <v>200</v>
      </c>
      <c r="I333" s="46">
        <f t="shared" si="35"/>
        <v>628277.10066723626</v>
      </c>
      <c r="J333" s="46">
        <f t="shared" si="32"/>
        <v>6779.1099161994789</v>
      </c>
      <c r="K333" s="45">
        <f t="shared" si="36"/>
        <v>635256.21058343595</v>
      </c>
      <c r="L333" s="45">
        <f t="shared" si="33"/>
        <v>3811.5372635006156</v>
      </c>
    </row>
    <row r="334" spans="7:12" x14ac:dyDescent="0.3">
      <c r="G334" s="42">
        <f t="shared" si="34"/>
        <v>333</v>
      </c>
      <c r="H334" s="42">
        <f>aporte</f>
        <v>200</v>
      </c>
      <c r="I334" s="46">
        <f t="shared" si="35"/>
        <v>635256.21058343595</v>
      </c>
      <c r="J334" s="46">
        <f t="shared" si="32"/>
        <v>6854.4145121952733</v>
      </c>
      <c r="K334" s="45">
        <f t="shared" si="36"/>
        <v>642310.62509563111</v>
      </c>
      <c r="L334" s="45">
        <f t="shared" si="33"/>
        <v>3853.8637505737865</v>
      </c>
    </row>
    <row r="335" spans="7:12" x14ac:dyDescent="0.3">
      <c r="G335" s="42">
        <f t="shared" si="34"/>
        <v>334</v>
      </c>
      <c r="H335" s="42">
        <f>aporte</f>
        <v>200</v>
      </c>
      <c r="I335" s="46">
        <f t="shared" si="35"/>
        <v>642310.62509563111</v>
      </c>
      <c r="J335" s="46">
        <f t="shared" si="32"/>
        <v>6930.5316447818595</v>
      </c>
      <c r="K335" s="45">
        <f t="shared" si="36"/>
        <v>649441.15674041316</v>
      </c>
      <c r="L335" s="45">
        <f t="shared" si="33"/>
        <v>3896.6469404424793</v>
      </c>
    </row>
    <row r="336" spans="7:12" x14ac:dyDescent="0.3">
      <c r="G336" s="42">
        <f t="shared" si="34"/>
        <v>335</v>
      </c>
      <c r="H336" s="42">
        <f>aporte</f>
        <v>200</v>
      </c>
      <c r="I336" s="46">
        <f t="shared" si="35"/>
        <v>649441.15674041316</v>
      </c>
      <c r="J336" s="46">
        <f t="shared" si="32"/>
        <v>7007.4700812290575</v>
      </c>
      <c r="K336" s="45">
        <f t="shared" si="36"/>
        <v>656648.62682164216</v>
      </c>
      <c r="L336" s="45">
        <f t="shared" si="33"/>
        <v>3939.8917609298533</v>
      </c>
    </row>
    <row r="337" spans="7:12" x14ac:dyDescent="0.3">
      <c r="G337" s="42">
        <f t="shared" si="34"/>
        <v>336</v>
      </c>
      <c r="H337" s="42">
        <f>aporte</f>
        <v>200</v>
      </c>
      <c r="I337" s="46">
        <f t="shared" si="35"/>
        <v>656648.62682164216</v>
      </c>
      <c r="J337" s="46">
        <f t="shared" si="32"/>
        <v>7085.2386834055187</v>
      </c>
      <c r="K337" s="45">
        <f t="shared" si="36"/>
        <v>663933.86550504796</v>
      </c>
      <c r="L337" s="45">
        <f t="shared" si="33"/>
        <v>3983.6031930302879</v>
      </c>
    </row>
    <row r="338" spans="7:12" x14ac:dyDescent="0.3">
      <c r="G338" s="42">
        <f t="shared" si="34"/>
        <v>337</v>
      </c>
      <c r="H338" s="42">
        <f>aporte</f>
        <v>200</v>
      </c>
      <c r="I338" s="46">
        <f t="shared" si="35"/>
        <v>663933.86550504796</v>
      </c>
      <c r="J338" s="46">
        <f t="shared" si="32"/>
        <v>7163.8464087994671</v>
      </c>
      <c r="K338" s="45">
        <f t="shared" si="36"/>
        <v>671297.71191384736</v>
      </c>
      <c r="L338" s="45">
        <f t="shared" si="33"/>
        <v>4027.7862714830844</v>
      </c>
    </row>
    <row r="339" spans="7:12" x14ac:dyDescent="0.3">
      <c r="G339" s="42">
        <f t="shared" si="34"/>
        <v>338</v>
      </c>
      <c r="H339" s="42">
        <f>aporte</f>
        <v>200</v>
      </c>
      <c r="I339" s="46">
        <f t="shared" si="35"/>
        <v>671297.71191384736</v>
      </c>
      <c r="J339" s="46">
        <f t="shared" si="32"/>
        <v>7243.3023115504129</v>
      </c>
      <c r="K339" s="45">
        <f t="shared" si="36"/>
        <v>678741.01422539796</v>
      </c>
      <c r="L339" s="45">
        <f t="shared" si="33"/>
        <v>4072.4460853523879</v>
      </c>
    </row>
    <row r="340" spans="7:12" x14ac:dyDescent="0.3">
      <c r="G340" s="42">
        <f t="shared" si="34"/>
        <v>339</v>
      </c>
      <c r="H340" s="42">
        <f>aporte</f>
        <v>200</v>
      </c>
      <c r="I340" s="46">
        <f t="shared" si="35"/>
        <v>678741.01422539796</v>
      </c>
      <c r="J340" s="46">
        <f t="shared" si="32"/>
        <v>7323.6155434920438</v>
      </c>
      <c r="K340" s="45">
        <f t="shared" si="36"/>
        <v>686264.6297688901</v>
      </c>
      <c r="L340" s="45">
        <f t="shared" si="33"/>
        <v>4117.5877786133406</v>
      </c>
    </row>
    <row r="341" spans="7:12" x14ac:dyDescent="0.3">
      <c r="G341" s="42">
        <f t="shared" si="34"/>
        <v>340</v>
      </c>
      <c r="H341" s="42">
        <f>aporte</f>
        <v>200</v>
      </c>
      <c r="I341" s="46">
        <f t="shared" si="35"/>
        <v>686264.6297688901</v>
      </c>
      <c r="J341" s="46">
        <f t="shared" si="32"/>
        <v>7404.7953552063236</v>
      </c>
      <c r="K341" s="45">
        <f t="shared" si="36"/>
        <v>693869.42512409645</v>
      </c>
      <c r="L341" s="45">
        <f t="shared" si="33"/>
        <v>4163.2165507445789</v>
      </c>
    </row>
    <row r="342" spans="7:12" x14ac:dyDescent="0.3">
      <c r="G342" s="42">
        <f t="shared" si="34"/>
        <v>341</v>
      </c>
      <c r="H342" s="42">
        <f>aporte</f>
        <v>200</v>
      </c>
      <c r="I342" s="46">
        <f t="shared" si="35"/>
        <v>693869.42512409645</v>
      </c>
      <c r="J342" s="46">
        <f t="shared" si="32"/>
        <v>7486.8510970890002</v>
      </c>
      <c r="K342" s="45">
        <f t="shared" si="36"/>
        <v>701556.27622118546</v>
      </c>
      <c r="L342" s="45">
        <f t="shared" si="33"/>
        <v>4209.3376573271125</v>
      </c>
    </row>
    <row r="343" spans="7:12" x14ac:dyDescent="0.3">
      <c r="G343" s="42">
        <f t="shared" si="34"/>
        <v>342</v>
      </c>
      <c r="H343" s="42">
        <f>aporte</f>
        <v>200</v>
      </c>
      <c r="I343" s="46">
        <f t="shared" si="35"/>
        <v>701556.27622118546</v>
      </c>
      <c r="J343" s="46">
        <f t="shared" si="32"/>
        <v>7569.7922204265906</v>
      </c>
      <c r="K343" s="45">
        <f t="shared" si="36"/>
        <v>709326.06844161218</v>
      </c>
      <c r="L343" s="45">
        <f t="shared" si="33"/>
        <v>4255.9564106496728</v>
      </c>
    </row>
    <row r="344" spans="7:12" x14ac:dyDescent="0.3">
      <c r="G344" s="42">
        <f t="shared" si="34"/>
        <v>343</v>
      </c>
      <c r="H344" s="42">
        <f>aporte</f>
        <v>200</v>
      </c>
      <c r="I344" s="46">
        <f t="shared" si="35"/>
        <v>709326.06844161218</v>
      </c>
      <c r="J344" s="46">
        <f t="shared" si="32"/>
        <v>7653.6282784849946</v>
      </c>
      <c r="K344" s="45">
        <f t="shared" si="36"/>
        <v>717179.69672009721</v>
      </c>
      <c r="L344" s="45">
        <f t="shared" si="33"/>
        <v>4303.0781803205837</v>
      </c>
    </row>
    <row r="345" spans="7:12" x14ac:dyDescent="0.3">
      <c r="G345" s="42">
        <f t="shared" si="34"/>
        <v>344</v>
      </c>
      <c r="H345" s="42">
        <f>aporte</f>
        <v>200</v>
      </c>
      <c r="I345" s="46">
        <f t="shared" si="35"/>
        <v>717179.69672009721</v>
      </c>
      <c r="J345" s="46">
        <f t="shared" si="32"/>
        <v>7738.3689276098485</v>
      </c>
      <c r="K345" s="45">
        <f t="shared" si="36"/>
        <v>725118.06564770709</v>
      </c>
      <c r="L345" s="45">
        <f t="shared" si="33"/>
        <v>4350.7083938862424</v>
      </c>
    </row>
    <row r="346" spans="7:12" x14ac:dyDescent="0.3">
      <c r="G346" s="42">
        <f t="shared" si="34"/>
        <v>345</v>
      </c>
      <c r="H346" s="42">
        <f>aporte</f>
        <v>200</v>
      </c>
      <c r="I346" s="46">
        <f t="shared" si="35"/>
        <v>725118.06564770709</v>
      </c>
      <c r="J346" s="46">
        <f t="shared" si="32"/>
        <v>7824.0239283387591</v>
      </c>
      <c r="K346" s="45">
        <f t="shared" si="36"/>
        <v>733142.0895760461</v>
      </c>
      <c r="L346" s="45">
        <f t="shared" si="33"/>
        <v>4398.8525374562769</v>
      </c>
    </row>
    <row r="347" spans="7:12" x14ac:dyDescent="0.3">
      <c r="G347" s="42">
        <f t="shared" si="34"/>
        <v>346</v>
      </c>
      <c r="H347" s="42">
        <f>aporte</f>
        <v>200</v>
      </c>
      <c r="I347" s="46">
        <f t="shared" si="35"/>
        <v>733142.0895760461</v>
      </c>
      <c r="J347" s="46">
        <f t="shared" si="32"/>
        <v>7910.6031465255364</v>
      </c>
      <c r="K347" s="45">
        <f t="shared" si="36"/>
        <v>741252.69272257143</v>
      </c>
      <c r="L347" s="45">
        <f t="shared" si="33"/>
        <v>4447.5161563354286</v>
      </c>
    </row>
    <row r="348" spans="7:12" x14ac:dyDescent="0.3">
      <c r="G348" s="42">
        <f t="shared" si="34"/>
        <v>347</v>
      </c>
      <c r="H348" s="42">
        <f>aporte</f>
        <v>200</v>
      </c>
      <c r="I348" s="46">
        <f t="shared" si="35"/>
        <v>741252.69272257143</v>
      </c>
      <c r="J348" s="46">
        <f t="shared" si="32"/>
        <v>7998.1165544765454</v>
      </c>
      <c r="K348" s="45">
        <f t="shared" si="36"/>
        <v>749450.80927704833</v>
      </c>
      <c r="L348" s="45">
        <f t="shared" si="33"/>
        <v>4496.7048556622904</v>
      </c>
    </row>
    <row r="349" spans="7:12" x14ac:dyDescent="0.3">
      <c r="G349" s="42">
        <f t="shared" si="34"/>
        <v>348</v>
      </c>
      <c r="H349" s="42">
        <f>aporte</f>
        <v>200</v>
      </c>
      <c r="I349" s="46">
        <f t="shared" si="35"/>
        <v>749450.80927704833</v>
      </c>
      <c r="J349" s="46">
        <f t="shared" si="32"/>
        <v>8086.5742320993513</v>
      </c>
      <c r="K349" s="45">
        <f t="shared" si="36"/>
        <v>757737.3835091478</v>
      </c>
      <c r="L349" s="45">
        <f t="shared" si="33"/>
        <v>4546.4243010548871</v>
      </c>
    </row>
    <row r="350" spans="7:12" x14ac:dyDescent="0.3">
      <c r="G350" s="42">
        <f t="shared" si="34"/>
        <v>349</v>
      </c>
      <c r="H350" s="42">
        <f>aporte</f>
        <v>200</v>
      </c>
      <c r="I350" s="46">
        <f t="shared" si="35"/>
        <v>757737.3835091478</v>
      </c>
      <c r="J350" s="46">
        <f t="shared" si="32"/>
        <v>8175.9863680637045</v>
      </c>
      <c r="K350" s="45">
        <f t="shared" si="36"/>
        <v>766113.3698772114</v>
      </c>
      <c r="L350" s="45">
        <f t="shared" si="33"/>
        <v>4596.6802192632686</v>
      </c>
    </row>
    <row r="351" spans="7:12" x14ac:dyDescent="0.3">
      <c r="G351" s="42">
        <f t="shared" si="34"/>
        <v>350</v>
      </c>
      <c r="H351" s="42">
        <f>aporte</f>
        <v>200</v>
      </c>
      <c r="I351" s="46">
        <f t="shared" si="35"/>
        <v>766113.3698772114</v>
      </c>
      <c r="J351" s="46">
        <f t="shared" si="32"/>
        <v>8266.3632609751112</v>
      </c>
      <c r="K351" s="45">
        <f t="shared" si="36"/>
        <v>774579.73313818651</v>
      </c>
      <c r="L351" s="45">
        <f t="shared" si="33"/>
        <v>4647.4783988291192</v>
      </c>
    </row>
    <row r="352" spans="7:12" x14ac:dyDescent="0.3">
      <c r="G352" s="42">
        <f t="shared" si="34"/>
        <v>351</v>
      </c>
      <c r="H352" s="42">
        <f>aporte</f>
        <v>200</v>
      </c>
      <c r="I352" s="46">
        <f t="shared" si="35"/>
        <v>774579.73313818651</v>
      </c>
      <c r="J352" s="46">
        <f t="shared" si="32"/>
        <v>8357.7153205610321</v>
      </c>
      <c r="K352" s="45">
        <f t="shared" si="36"/>
        <v>783137.44845874759</v>
      </c>
      <c r="L352" s="45">
        <f t="shared" si="33"/>
        <v>4698.8246907524854</v>
      </c>
    </row>
    <row r="353" spans="7:12" x14ac:dyDescent="0.3">
      <c r="G353" s="42">
        <f t="shared" si="34"/>
        <v>352</v>
      </c>
      <c r="H353" s="42">
        <f>aporte</f>
        <v>200</v>
      </c>
      <c r="I353" s="46">
        <f t="shared" si="35"/>
        <v>783137.44845874759</v>
      </c>
      <c r="J353" s="46">
        <f t="shared" si="32"/>
        <v>8450.0530688698855</v>
      </c>
      <c r="K353" s="45">
        <f t="shared" si="36"/>
        <v>791787.50152761792</v>
      </c>
      <c r="L353" s="45">
        <f t="shared" si="33"/>
        <v>4750.7250091657079</v>
      </c>
    </row>
    <row r="354" spans="7:12" x14ac:dyDescent="0.3">
      <c r="G354" s="42">
        <f t="shared" si="34"/>
        <v>353</v>
      </c>
      <c r="H354" s="42">
        <f>aporte</f>
        <v>200</v>
      </c>
      <c r="I354" s="46">
        <f t="shared" si="35"/>
        <v>791787.50152761792</v>
      </c>
      <c r="J354" s="46">
        <f t="shared" si="32"/>
        <v>8543.3871414829973</v>
      </c>
      <c r="K354" s="45">
        <f t="shared" si="36"/>
        <v>800530.88866910082</v>
      </c>
      <c r="L354" s="45">
        <f t="shared" si="33"/>
        <v>4803.1853320146047</v>
      </c>
    </row>
    <row r="355" spans="7:12" x14ac:dyDescent="0.3">
      <c r="G355" s="42">
        <f t="shared" si="34"/>
        <v>354</v>
      </c>
      <c r="H355" s="42">
        <f>aporte</f>
        <v>200</v>
      </c>
      <c r="I355" s="46">
        <f t="shared" si="35"/>
        <v>800530.88866910082</v>
      </c>
      <c r="J355" s="46">
        <f t="shared" si="32"/>
        <v>8637.7282887395977</v>
      </c>
      <c r="K355" s="45">
        <f t="shared" si="36"/>
        <v>809368.61695784051</v>
      </c>
      <c r="L355" s="45">
        <f t="shared" si="33"/>
        <v>4856.2117017470428</v>
      </c>
    </row>
    <row r="356" spans="7:12" x14ac:dyDescent="0.3">
      <c r="G356" s="42">
        <f t="shared" si="34"/>
        <v>355</v>
      </c>
      <c r="H356" s="42">
        <f>aporte</f>
        <v>200</v>
      </c>
      <c r="I356" s="46">
        <f t="shared" si="35"/>
        <v>809368.61695784051</v>
      </c>
      <c r="J356" s="46">
        <f t="shared" si="32"/>
        <v>8733.0873769750979</v>
      </c>
      <c r="K356" s="45">
        <f t="shared" si="36"/>
        <v>818301.70433481585</v>
      </c>
      <c r="L356" s="45">
        <f t="shared" si="33"/>
        <v>4909.8102260088954</v>
      </c>
    </row>
    <row r="357" spans="7:12" x14ac:dyDescent="0.3">
      <c r="G357" s="42">
        <f t="shared" si="34"/>
        <v>356</v>
      </c>
      <c r="H357" s="42">
        <f>aporte</f>
        <v>200</v>
      </c>
      <c r="I357" s="46">
        <f t="shared" si="35"/>
        <v>818301.70433481585</v>
      </c>
      <c r="J357" s="46">
        <f t="shared" si="32"/>
        <v>8829.4753897726623</v>
      </c>
      <c r="K357" s="45">
        <f t="shared" si="36"/>
        <v>827331.17972458852</v>
      </c>
      <c r="L357" s="45">
        <f t="shared" si="33"/>
        <v>4963.9870783475317</v>
      </c>
    </row>
    <row r="358" spans="7:12" x14ac:dyDescent="0.3">
      <c r="G358" s="42">
        <f t="shared" si="34"/>
        <v>357</v>
      </c>
      <c r="H358" s="42">
        <f>aporte</f>
        <v>200</v>
      </c>
      <c r="I358" s="46">
        <f t="shared" si="35"/>
        <v>827331.17972458852</v>
      </c>
      <c r="J358" s="46">
        <f t="shared" si="32"/>
        <v>8926.9034292283104</v>
      </c>
      <c r="K358" s="45">
        <f t="shared" si="36"/>
        <v>836458.08315381687</v>
      </c>
      <c r="L358" s="45">
        <f t="shared" si="33"/>
        <v>5018.7484989229015</v>
      </c>
    </row>
    <row r="359" spans="7:12" x14ac:dyDescent="0.3">
      <c r="G359" s="42">
        <f t="shared" si="34"/>
        <v>358</v>
      </c>
      <c r="H359" s="42">
        <f>aporte</f>
        <v>200</v>
      </c>
      <c r="I359" s="46">
        <f t="shared" si="35"/>
        <v>836458.08315381687</v>
      </c>
      <c r="J359" s="46">
        <f t="shared" si="32"/>
        <v>9025.3827172296842</v>
      </c>
      <c r="K359" s="45">
        <f t="shared" si="36"/>
        <v>845683.46587104676</v>
      </c>
      <c r="L359" s="45">
        <f t="shared" si="33"/>
        <v>5074.1007952262808</v>
      </c>
    </row>
    <row r="360" spans="7:12" x14ac:dyDescent="0.3">
      <c r="G360" s="42">
        <f t="shared" si="34"/>
        <v>359</v>
      </c>
      <c r="H360" s="42">
        <f>aporte</f>
        <v>200</v>
      </c>
      <c r="I360" s="46">
        <f t="shared" si="35"/>
        <v>845683.46587104676</v>
      </c>
      <c r="J360" s="46">
        <f t="shared" si="32"/>
        <v>9124.9245967485931</v>
      </c>
      <c r="K360" s="45">
        <f t="shared" si="36"/>
        <v>855008.39046779531</v>
      </c>
      <c r="L360" s="45">
        <f t="shared" si="33"/>
        <v>5130.0503428067723</v>
      </c>
    </row>
    <row r="361" spans="7:12" x14ac:dyDescent="0.3">
      <c r="G361" s="42">
        <f t="shared" si="34"/>
        <v>360</v>
      </c>
      <c r="H361" s="42">
        <f>aporte</f>
        <v>200</v>
      </c>
      <c r="I361" s="46">
        <f t="shared" si="35"/>
        <v>855008.39046779531</v>
      </c>
      <c r="J361" s="46">
        <f t="shared" si="32"/>
        <v>9225.5405331475104</v>
      </c>
      <c r="K361" s="45">
        <f t="shared" si="36"/>
        <v>864433.93100094295</v>
      </c>
      <c r="L361" s="45">
        <f t="shared" si="33"/>
        <v>5186.6035860056581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Tabela Auxiliar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Fellipe Lima</cp:lastModifiedBy>
  <dcterms:created xsi:type="dcterms:W3CDTF">2025-04-16T18:38:03Z</dcterms:created>
  <dcterms:modified xsi:type="dcterms:W3CDTF">2025-06-24T18:30:54Z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