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hidePivotFieldList="1"/>
  <mc:AlternateContent xmlns:mc="http://schemas.openxmlformats.org/markup-compatibility/2006">
    <mc:Choice Requires="x15">
      <x15ac:absPath xmlns:x15ac="http://schemas.microsoft.com/office/spreadsheetml/2010/11/ac" url="E:\DATA ANALYSIS\Call center analysis\"/>
    </mc:Choice>
  </mc:AlternateContent>
  <xr:revisionPtr revIDLastSave="0" documentId="8_{C0AB6326-75A2-4F52-886F-9C34DB337C93}" xr6:coauthVersionLast="36" xr6:coauthVersionMax="36" xr10:uidLastSave="{00000000-0000-0000-0000-000000000000}"/>
  <bookViews>
    <workbookView xWindow="0" yWindow="0" windowWidth="20490" windowHeight="7425" tabRatio="740" activeTab="3" xr2:uid="{26D4546B-D2A1-4444-8EAF-A6228F96F0C1}"/>
  </bookViews>
  <sheets>
    <sheet name="pivot" sheetId="6" r:id="rId1"/>
    <sheet name="Data" sheetId="2" r:id="rId2"/>
    <sheet name="Assets" sheetId="4" r:id="rId3"/>
    <sheet name="customer center report" sheetId="5" r:id="rId4"/>
  </sheets>
  <definedNames>
    <definedName name="_xlnm._FilterDatabase" localSheetId="1" hidden="1">Data!$B$3:$H$1003</definedName>
    <definedName name="_xlcn.WorksheetConnection_07.sampledataexcelportfolioproject.xlsxcalls" hidden="1">calls[]</definedName>
    <definedName name="_xlcn.WorksheetConnection_07.sampledataexcelportfolioproject.xlsxcustomers" hidden="1">customers[]</definedName>
    <definedName name="Slicer_Representative">#N/A</definedName>
  </definedNames>
  <calcPr calcId="191029"/>
  <pivotCaches>
    <pivotCache cacheId="676" r:id="rId5"/>
    <pivotCache cacheId="679" r:id="rId6"/>
    <pivotCache cacheId="682" r:id="rId7"/>
    <pivotCache cacheId="733" r:id="rId8"/>
    <pivotCache cacheId="961" r:id="rId9"/>
    <pivotCache cacheId="964" r:id="rId10"/>
    <pivotCache cacheId="967" r:id="rId11"/>
    <pivotCache cacheId="970" r:id="rId12"/>
    <pivotCache cacheId="973" r:id="rId13"/>
  </pivotCaches>
  <fileRecoveryPr repairLoad="1"/>
  <extLst>
    <ext xmlns:x14="http://schemas.microsoft.com/office/spreadsheetml/2009/9/main" uri="{876F7934-8845-4945-9796-88D515C7AA90}">
      <x14:pivotCaches>
        <pivotCache cacheId="65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C76" i="6" l="1"/>
  <c r="C80" i="6" s="1"/>
  <c r="C85" i="6" s="1"/>
  <c r="L29" i="5" s="1"/>
  <c r="C75" i="6"/>
  <c r="C79" i="6" s="1"/>
  <c r="C84" i="6" s="1"/>
  <c r="L28" i="5" s="1"/>
  <c r="N14" i="5"/>
  <c r="O15" i="5"/>
  <c r="P13" i="5"/>
  <c r="Q13" i="5"/>
  <c r="R13" i="5"/>
  <c r="S13" i="5"/>
  <c r="O13" i="5"/>
  <c r="O14" i="5"/>
  <c r="P14" i="5"/>
  <c r="Q14" i="5"/>
  <c r="R14" i="5"/>
  <c r="S14" i="5"/>
  <c r="T14" i="5"/>
  <c r="P15" i="5"/>
  <c r="Q15" i="5"/>
  <c r="R15" i="5"/>
  <c r="S15" i="5"/>
  <c r="T15" i="5"/>
  <c r="O16" i="5"/>
  <c r="P16" i="5"/>
  <c r="Q16" i="5"/>
  <c r="R16" i="5"/>
  <c r="S16" i="5"/>
  <c r="T16" i="5"/>
  <c r="O17" i="5"/>
  <c r="P17" i="5"/>
  <c r="Q17" i="5"/>
  <c r="R17" i="5"/>
  <c r="S17" i="5"/>
  <c r="T17" i="5"/>
  <c r="O18" i="5"/>
  <c r="P18" i="5"/>
  <c r="Q18" i="5"/>
  <c r="R18" i="5"/>
  <c r="S18" i="5"/>
  <c r="T18" i="5"/>
  <c r="O19" i="5"/>
  <c r="P19" i="5"/>
  <c r="Q19" i="5"/>
  <c r="R19" i="5"/>
  <c r="S19" i="5"/>
  <c r="T19" i="5"/>
  <c r="O20" i="5"/>
  <c r="P20" i="5"/>
  <c r="Q20" i="5"/>
  <c r="R20" i="5"/>
  <c r="S20" i="5"/>
  <c r="T20" i="5"/>
  <c r="O21" i="5"/>
  <c r="P21" i="5"/>
  <c r="Q21" i="5"/>
  <c r="R21" i="5"/>
  <c r="S21" i="5"/>
  <c r="T21" i="5"/>
  <c r="O22" i="5"/>
  <c r="P22" i="5"/>
  <c r="Q22" i="5"/>
  <c r="R22" i="5"/>
  <c r="S22" i="5"/>
  <c r="T22" i="5"/>
  <c r="O23" i="5"/>
  <c r="P23" i="5"/>
  <c r="Q23" i="5"/>
  <c r="R23" i="5"/>
  <c r="S23" i="5"/>
  <c r="T23" i="5"/>
  <c r="O24" i="5"/>
  <c r="P24" i="5"/>
  <c r="Q24" i="5"/>
  <c r="R24" i="5"/>
  <c r="S24" i="5"/>
  <c r="T24" i="5"/>
  <c r="O25" i="5"/>
  <c r="P25" i="5"/>
  <c r="Q25" i="5"/>
  <c r="R25" i="5"/>
  <c r="S25" i="5"/>
  <c r="T25" i="5"/>
  <c r="O26" i="5"/>
  <c r="P26" i="5"/>
  <c r="Q26" i="5"/>
  <c r="R26" i="5"/>
  <c r="S26" i="5"/>
  <c r="T26" i="5"/>
  <c r="O27" i="5"/>
  <c r="P27" i="5"/>
  <c r="Q27" i="5"/>
  <c r="R27" i="5"/>
  <c r="S27" i="5"/>
  <c r="T27" i="5"/>
  <c r="O28" i="5"/>
  <c r="P28" i="5"/>
  <c r="Q28" i="5"/>
  <c r="R28" i="5"/>
  <c r="S28" i="5"/>
  <c r="T28" i="5"/>
  <c r="O29" i="5"/>
  <c r="P29" i="5"/>
  <c r="Q29" i="5"/>
  <c r="R29" i="5"/>
  <c r="S29" i="5"/>
  <c r="T29" i="5"/>
  <c r="O30" i="5"/>
  <c r="P30" i="5"/>
  <c r="Q30" i="5"/>
  <c r="R30" i="5"/>
  <c r="S30" i="5"/>
  <c r="T30" i="5"/>
  <c r="O31" i="5"/>
  <c r="P31" i="5"/>
  <c r="Q31" i="5"/>
  <c r="R31" i="5"/>
  <c r="S31" i="5"/>
  <c r="T31" i="5"/>
  <c r="N15" i="5"/>
  <c r="N16" i="5"/>
  <c r="N17" i="5"/>
  <c r="N18" i="5"/>
  <c r="N19" i="5"/>
  <c r="N20" i="5"/>
  <c r="N21" i="5"/>
  <c r="N22" i="5"/>
  <c r="N23" i="5"/>
  <c r="N24" i="5"/>
  <c r="N25" i="5"/>
  <c r="N26" i="5"/>
  <c r="N27" i="5"/>
  <c r="N28" i="5"/>
  <c r="N29" i="5"/>
  <c r="N30" i="5"/>
  <c r="N31" i="5"/>
  <c r="G32" i="6"/>
  <c r="G33" i="6"/>
  <c r="G34" i="6"/>
  <c r="G35" i="6"/>
  <c r="F27" i="6"/>
  <c r="F31" i="6"/>
  <c r="G31" i="6"/>
  <c r="F32" i="6"/>
  <c r="F33" i="6"/>
  <c r="F34" i="6"/>
  <c r="F35" i="6"/>
  <c r="E32" i="6"/>
  <c r="E33" i="6"/>
  <c r="E34" i="6"/>
  <c r="E35" i="6"/>
  <c r="E31" i="6"/>
  <c r="C74" i="6"/>
  <c r="C83" i="6" l="1"/>
  <c r="L27" i="5" s="1"/>
  <c r="H32" i="6"/>
  <c r="H31" i="6"/>
  <c r="I31" i="6"/>
  <c r="I35" i="6"/>
  <c r="I34" i="6"/>
  <c r="I33" i="6"/>
  <c r="I32" i="6"/>
  <c r="H35" i="6"/>
  <c r="H34" i="6"/>
  <c r="H33"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c r="K32" i="2" a="1"/>
  <c r="K32" i="2" s="1"/>
  <c r="K33" i="2" a="1"/>
  <c r="K33" i="2" s="1"/>
  <c r="K34" i="2" a="1"/>
  <c r="K34" i="2" s="1"/>
  <c r="K35" i="2" a="1"/>
  <c r="K35" i="2"/>
  <c r="K36" i="2" a="1"/>
  <c r="K36" i="2" s="1"/>
  <c r="K37" i="2" a="1"/>
  <c r="K37" i="2" s="1"/>
  <c r="K38" i="2" a="1"/>
  <c r="K38" i="2" s="1"/>
  <c r="K39" i="2" a="1"/>
  <c r="K39" i="2" s="1"/>
  <c r="K40" i="2" a="1"/>
  <c r="K40" i="2" s="1"/>
  <c r="K41" i="2" a="1"/>
  <c r="K41" i="2"/>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s="1"/>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c r="K493" i="2" a="1"/>
  <c r="K493" i="2" s="1"/>
  <c r="K494" i="2" a="1"/>
  <c r="K494" i="2" s="1"/>
  <c r="K495" i="2" a="1"/>
  <c r="K495" i="2" s="1"/>
  <c r="K496" i="2" a="1"/>
  <c r="K496" i="2" s="1"/>
  <c r="K497" i="2" a="1"/>
  <c r="K497" i="2" s="1"/>
  <c r="K498" i="2" a="1"/>
  <c r="K498" i="2" s="1"/>
  <c r="K499" i="2" a="1"/>
  <c r="K499" i="2" s="1"/>
  <c r="K500" i="2" a="1"/>
  <c r="K500" i="2" s="1"/>
  <c r="K501" i="2" a="1"/>
  <c r="K501" i="2"/>
  <c r="K502" i="2" a="1"/>
  <c r="K502" i="2" s="1"/>
  <c r="K503" i="2" a="1"/>
  <c r="K503" i="2" s="1"/>
  <c r="K504" i="2" a="1"/>
  <c r="K504" i="2" s="1"/>
  <c r="K505" i="2" a="1"/>
  <c r="K505" i="2" s="1"/>
  <c r="K506" i="2" a="1"/>
  <c r="K506" i="2" s="1"/>
  <c r="K507" i="2" a="1"/>
  <c r="K507" i="2"/>
  <c r="K508" i="2" a="1"/>
  <c r="K508" i="2" s="1"/>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s="1"/>
  <c r="K547" i="2" a="1"/>
  <c r="K547" i="2" s="1"/>
  <c r="K548" i="2" a="1"/>
  <c r="K548" i="2" s="1"/>
  <c r="K549" i="2" a="1"/>
  <c r="K549" i="2" s="1"/>
  <c r="K550" i="2" a="1"/>
  <c r="K550" i="2"/>
  <c r="K551" i="2" a="1"/>
  <c r="K551" i="2" s="1"/>
  <c r="K552" i="2" a="1"/>
  <c r="K552" i="2" s="1"/>
  <c r="K553" i="2" a="1"/>
  <c r="K553" i="2" s="1"/>
  <c r="K554" i="2" a="1"/>
  <c r="K554" i="2" s="1"/>
  <c r="K555" i="2" a="1"/>
  <c r="K555" i="2" s="1"/>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s="1"/>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c r="K652" i="2" a="1"/>
  <c r="K652" i="2" s="1"/>
  <c r="K653" i="2" a="1"/>
  <c r="K653" i="2" s="1"/>
  <c r="K654" i="2" a="1"/>
  <c r="K654" i="2" s="1"/>
  <c r="K655" i="2" a="1"/>
  <c r="K655" i="2" s="1"/>
  <c r="K656" i="2" a="1"/>
  <c r="K656" i="2" s="1"/>
  <c r="K657" i="2" a="1"/>
  <c r="K657" i="2" s="1"/>
  <c r="K658" i="2" a="1"/>
  <c r="K658" i="2" s="1"/>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s="1"/>
  <c r="K754" i="2" a="1"/>
  <c r="K754" i="2"/>
  <c r="K755" i="2" a="1"/>
  <c r="K755" i="2" s="1"/>
  <c r="K756" i="2" a="1"/>
  <c r="K756" i="2" s="1"/>
  <c r="K757" i="2" a="1"/>
  <c r="K757" i="2" s="1"/>
  <c r="K758" i="2" a="1"/>
  <c r="K758" i="2" s="1"/>
  <c r="K759" i="2" a="1"/>
  <c r="K759" i="2" s="1"/>
  <c r="K760" i="2" a="1"/>
  <c r="K760" i="2"/>
  <c r="K761" i="2" a="1"/>
  <c r="K761" i="2" s="1"/>
  <c r="K762" i="2" a="1"/>
  <c r="K762" i="2"/>
  <c r="K763" i="2" a="1"/>
  <c r="K763" i="2" s="1"/>
  <c r="K764" i="2" a="1"/>
  <c r="K764" i="2" s="1"/>
  <c r="K765" i="2" a="1"/>
  <c r="K765" i="2" s="1"/>
  <c r="K766" i="2" a="1"/>
  <c r="K766" i="2"/>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s="1"/>
  <c r="K799" i="2" a="1"/>
  <c r="K799" i="2" s="1"/>
  <c r="K800" i="2" a="1"/>
  <c r="K800" i="2" s="1"/>
  <c r="K801" i="2" a="1"/>
  <c r="K801" i="2" s="1"/>
  <c r="K802" i="2" a="1"/>
  <c r="K802" i="2"/>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s="1"/>
  <c r="K989" i="2" a="1"/>
  <c r="K989" i="2" s="1"/>
  <c r="K990" i="2" a="1"/>
  <c r="K990" i="2"/>
  <c r="K991" i="2" a="1"/>
  <c r="K991" i="2" s="1"/>
  <c r="K992" i="2" a="1"/>
  <c r="K992" i="2" s="1"/>
  <c r="K993" i="2" a="1"/>
  <c r="K993" i="2"/>
  <c r="K994" i="2" a="1"/>
  <c r="K994" i="2"/>
  <c r="K995" i="2" a="1"/>
  <c r="K995" i="2" s="1"/>
  <c r="K996" i="2" a="1"/>
  <c r="K996" i="2" s="1"/>
  <c r="K997" i="2" a="1"/>
  <c r="K997" i="2" s="1"/>
  <c r="K998" i="2" a="1"/>
  <c r="K998" i="2" s="1"/>
  <c r="K999" i="2" a="1"/>
  <c r="K999" i="2" s="1"/>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C77CBB-DDE1-45CE-9E28-FF2E9790F8A8}"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371C1F2-29C9-4AF7-A47E-D4E476D33165}" name="WorksheetConnection_07.sample-data-excel-portfolio-project.xlsx!calls" type="102" refreshedVersion="6"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3" xr16:uid="{D6EC9024-322E-4E2A-9788-5C0240BE8E29}" name="WorksheetConnection_07.sample-data-excel-portfolio-project.xlsx!customers" type="102" refreshedVersion="6"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sharedStrings.xml><?xml version="1.0" encoding="utf-8"?>
<sst xmlns="http://schemas.openxmlformats.org/spreadsheetml/2006/main" count="3172" uniqueCount="1086">
  <si>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</si>
  <si>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</si>
  <si>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</si>
  <si>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</si>
  <si>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</si>
  <si>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</si>
  <si>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</si>
  <si>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</si>
  <si>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</si>
  <si>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</si>
  <si>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</si>
  <si>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</si>
  <si>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</si>
  <si>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</si>
  <si>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</si>
  <si>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</si>
  <si>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</si>
  <si>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</si>
  <si>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</si>
  <si>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</si>
  <si>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</si>
  <si>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</si>
  <si>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</si>
  <si>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</si>
  <si>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</si>
  <si>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</si>
  <si>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</si>
  <si>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</si>
  <si>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</si>
  <si>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</si>
  <si>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</si>
  <si>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</si>
  <si>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</si>
  <si>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</si>
  <si>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</si>
  <si>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</si>
  <si>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</si>
  <si>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</si>
  <si>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</si>
  <si>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</si>
  <si>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</si>
  <si>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</si>
  <si>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</si>
  <si>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</si>
  <si>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</si>
  <si>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</si>
  <si>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</si>
  <si>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</si>
  <si>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</si>
  <si>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</si>
  <si>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</si>
  <si>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</si>
  <si>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</si>
  <si>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</si>
  <si>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</si>
  <si>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</si>
  <si>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</si>
  <si>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</si>
  <si>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</si>
  <si>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</si>
  <si>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</si>
  <si>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</si>
  <si>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</si>
  <si>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</si>
  <si>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</si>
  <si>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</si>
  <si>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</si>
  <si>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</si>
  <si>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</si>
  <si>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</si>
  <si>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</si>
  <si>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</si>
  <si>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</si>
  <si>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</si>
  <si>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</si>
  <si>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</si>
  <si>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</si>
  <si>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</si>
  <si>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</si>
  <si>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</si>
  <si>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</si>
  <si>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</si>
  <si>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</si>
  <si>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</si>
  <si>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</si>
  <si>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</si>
  <si>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</si>
  <si>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</si>
  <si>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</si>
  <si>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</si>
  <si>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</si>
  <si>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</si>
  <si>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</si>
  <si>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</si>
  <si>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</si>
  <si>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</si>
  <si>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</si>
  <si>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</si>
  <si>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</si>
  <si>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</si>
  <si>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</si>
  <si>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</si>
  <si>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</si>
  <si>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</si>
  <si>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</si>
  <si>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</si>
  <si>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</si>
  <si>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</si>
  <si>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</si>
  <si>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</si>
  <si>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</si>
  <si>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</si>
  <si>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</si>
  <si>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</si>
  <si>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</si>
  <si>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</si>
  <si>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</si>
  <si>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</si>
  <si>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</si>
  <si>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</si>
  <si>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</si>
  <si>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</si>
  <si>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</si>
  <si>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</si>
  <si>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</si>
  <si>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</si>
  <si>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</si>
  <si>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</si>
  <si>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</si>
  <si>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</si>
  <si>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</si>
  <si>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</si>
  <si>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</si>
  <si>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</si>
  <si>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</si>
  <si>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</si>
  <si>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</si>
  <si>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</si>
  <si>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</si>
  <si>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</si>
  <si>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</si>
  <si>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</si>
  <si>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</si>
  <si>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</si>
  <si>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</si>
  <si>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</si>
  <si>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</si>
  <si>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</si>
  <si>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</si>
  <si>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</si>
  <si>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</si>
  <si>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</si>
  <si>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</si>
  <si>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</si>
  <si>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</si>
  <si>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</si>
  <si>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</si>
  <si>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</si>
  <si>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</si>
  <si>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</si>
  <si>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</si>
  <si>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</si>
  <si>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</si>
  <si>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</si>
  <si>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</si>
  <si>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</si>
  <si>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</si>
  <si>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</si>
  <si>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</si>
  <si>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</si>
  <si>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</si>
  <si>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</si>
  <si>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</si>
  <si>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</si>
  <si>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</si>
  <si>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</si>
  <si>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</si>
  <si>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</si>
  <si>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</si>
  <si>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</si>
  <si>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</si>
  <si>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</si>
  <si>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</si>
  <si>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</si>
  <si>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</si>
  <si>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</si>
  <si>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</si>
  <si>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</si>
  <si>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</si>
  <si>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</si>
  <si>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</si>
  <si>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</si>
  <si>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</si>
  <si>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</si>
  <si>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</si>
  <si>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</si>
  <si>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</si>
  <si>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</si>
  <si>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</si>
  <si>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</si>
  <si>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</si>
  <si>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</si>
  <si>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</si>
  <si>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</si>
  <si>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</si>
  <si>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</si>
  <si>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</si>
  <si>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</si>
  <si>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</si>
  <si>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</si>
  <si>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</si>
  <si>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</si>
  <si>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</si>
  <si>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</si>
  <si>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</si>
  <si>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</si>
  <si>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</si>
  <si>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</si>
  <si>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</si>
  <si>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</si>
  <si>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</si>
  <si>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</si>
  <si>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</si>
  <si>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</si>
  <si>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</si>
  <si>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</si>
  <si>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</si>
  <si>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</si>
  <si>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</si>
  <si>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</si>
  <si>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</si>
  <si>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</si>
  <si>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</si>
  <si>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</si>
  <si>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</si>
  <si>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</si>
  <si>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</si>
  <si>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</si>
  <si>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</si>
  <si>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</si>
  <si>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</si>
  <si>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</si>
  <si>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</si>
  <si>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</si>
  <si>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</si>
  <si>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</si>
  <si>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</si>
  <si>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</si>
  <si>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</si>
  <si>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</si>
  <si>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</si>
  <si>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</si>
  <si>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</si>
  <si>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</si>
  <si>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</si>
  <si>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</si>
  <si>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</si>
  <si>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</si>
  <si>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</si>
  <si>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</si>
  <si>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</si>
  <si>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</si>
  <si>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</si>
  <si>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</si>
  <si>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</si>
  <si>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</si>
  <si>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</si>
  <si>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</si>
  <si>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</si>
  <si>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</si>
  <si>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</si>
  <si>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</si>
  <si>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</si>
  <si>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</si>
  <si>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</si>
  <si>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</si>
  <si>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</si>
  <si>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</si>
  <si>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</si>
  <si>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</si>
  <si>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</si>
  <si>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</si>
  <si>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</si>
  <si>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</si>
  <si>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</si>
  <si>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</si>
  <si>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</si>
  <si>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</si>
  <si>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</si>
  <si>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</si>
  <si>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</si>
  <si>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</si>
  <si>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</si>
  <si>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</si>
  <si>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</si>
  <si>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</si>
  <si>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</si>
  <si>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</si>
  <si>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</si>
  <si>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</si>
  <si>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</si>
  <si>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</si>
  <si>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</si>
  <si>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</si>
  <si>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</si>
  <si>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</si>
  <si>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</si>
  <si>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</si>
  <si>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</si>
  <si>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</si>
  <si>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</si>
  <si>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</si>
  <si>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</si>
  <si>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</si>
  <si>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</si>
  <si>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</si>
  <si>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</si>
  <si>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</si>
  <si>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</si>
  <si>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</si>
  <si>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</si>
  <si>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</si>
  <si>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</si>
  <si>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</si>
  <si>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</si>
  <si>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</si>
  <si>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</si>
  <si>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</si>
  <si>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</si>
  <si>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</si>
  <si>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</si>
  <si>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</si>
  <si>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</si>
  <si>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</si>
  <si>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</si>
  <si>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</si>
  <si>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</si>
  <si>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</si>
  <si>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</si>
  <si>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</si>
  <si>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</si>
  <si>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</si>
  <si>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</si>
  <si>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</si>
  <si>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</si>
  <si>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</si>
  <si>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</si>
  <si>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</si>
  <si>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</si>
  <si>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</si>
  <si>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</si>
  <si>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</si>
  <si>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</si>
  <si>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</si>
  <si>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</si>
  <si>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</si>
  <si>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</si>
  <si>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</si>
  <si>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</si>
  <si>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</si>
  <si>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</si>
  <si>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</si>
  <si>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</si>
  <si>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</si>
  <si>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</si>
  <si>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</si>
  <si>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</si>
  <si>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</si>
  <si>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</si>
  <si>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</si>
  <si>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</si>
  <si>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</si>
  <si>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</si>
  <si>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</si>
  <si>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</si>
  <si>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</si>
  <si>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</si>
  <si>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</si>
  <si>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</si>
  <si>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</si>
  <si>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</si>
  <si>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</si>
  <si>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</si>
  <si>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</si>
  <si>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</si>
  <si>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</si>
  <si>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</si>
  <si>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</si>
  <si>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</si>
  <si>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</si>
  <si>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</si>
  <si>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</si>
  <si>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</si>
  <si>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</si>
  <si>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</si>
  <si>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</si>
  <si>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</si>
  <si>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</si>
  <si>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</si>
  <si>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</si>
  <si>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</si>
  <si>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</si>
  <si>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</si>
  <si>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</si>
  <si>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</si>
  <si>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</si>
  <si>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</si>
  <si>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</si>
  <si>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</si>
  <si>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</si>
  <si>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</si>
  <si>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</si>
  <si>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</si>
  <si>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</si>
  <si>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</si>
  <si>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</si>
  <si>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</si>
  <si>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</si>
  <si>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</si>
  <si>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</si>
  <si>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</si>
  <si>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</si>
  <si>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</si>
  <si>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</si>
  <si>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</si>
  <si>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</si>
  <si>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</si>
  <si>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</si>
  <si>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</si>
  <si>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</si>
  <si>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</si>
  <si>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</si>
  <si>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</si>
  <si>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</si>
  <si>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</si>
  <si>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</si>
  <si>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</si>
  <si>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</si>
  <si>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</si>
  <si>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</si>
  <si>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</si>
  <si>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</si>
  <si>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</si>
  <si>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</si>
  <si>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</si>
  <si>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</si>
  <si>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</si>
  <si>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</si>
  <si>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</si>
  <si>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</si>
  <si>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</si>
  <si>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</si>
  <si>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</si>
  <si>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</si>
  <si>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</si>
  <si>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</si>
  <si>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</si>
  <si>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</si>
  <si>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</si>
  <si>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</si>
  <si>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</si>
  <si>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</si>
  <si>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</si>
  <si>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</si>
  <si>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</si>
  <si>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</si>
  <si>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</si>
  <si>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</si>
  <si>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</si>
  <si>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</si>
  <si>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</si>
  <si>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</si>
  <si>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</si>
  <si>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</si>
  <si>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</si>
  <si>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</si>
  <si>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</si>
  <si>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</si>
  <si>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</si>
  <si>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</si>
  <si>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</si>
  <si>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</si>
  <si>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</si>
  <si>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</si>
  <si>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</si>
  <si>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</si>
  <si>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</si>
  <si>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</si>
  <si>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</si>
  <si>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</si>
  <si>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</si>
  <si>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</si>
  <si>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</si>
  <si>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</si>
  <si>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</si>
  <si>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</si>
  <si>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</si>
  <si>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</si>
  <si>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</si>
  <si>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</si>
  <si>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</si>
  <si>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</si>
  <si>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</si>
  <si>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</si>
  <si>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</si>
  <si>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</si>
  <si>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</si>
  <si>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</si>
  <si>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</si>
  <si>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</si>
  <si>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</si>
  <si>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</si>
  <si>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</si>
  <si>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</si>
  <si>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</si>
  <si>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</si>
  <si>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</si>
  <si>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</si>
  <si>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</si>
  <si>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</si>
  <si>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</si>
  <si>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</si>
  <si>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</si>
  <si>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</si>
  <si>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</si>
  <si>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</si>
  <si>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</si>
  <si>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</si>
  <si>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</si>
  <si>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</si>
  <si>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</si>
  <si>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</si>
  <si>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</si>
  <si>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</si>
  <si>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</si>
  <si>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</si>
  <si>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</si>
  <si>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</si>
  <si>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</si>
  <si>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</si>
  <si>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</si>
  <si>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</si>
  <si>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</si>
  <si>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</si>
  <si>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</si>
  <si>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</si>
  <si>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</si>
  <si>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</si>
  <si>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</si>
  <si>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</si>
  <si>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</si>
  <si>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</si>
  <si>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</si>
  <si>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</si>
  <si>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</si>
  <si>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</si>
  <si>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</si>
  <si>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</si>
  <si>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</si>
  <si>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</si>
  <si>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</si>
  <si>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</si>
  <si>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</si>
  <si>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</si>
  <si>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</si>
  <si>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</si>
  <si>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</si>
  <si>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</si>
  <si>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</si>
  <si>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</si>
  <si>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</si>
  <si>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</si>
  <si>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</si>
  <si>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</si>
  <si>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</si>
  <si>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</si>
  <si>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</si>
  <si>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</si>
  <si>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</si>
  <si>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</si>
  <si>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</si>
  <si>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</si>
  <si>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</si>
  <si>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</si>
  <si>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</si>
  <si>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</si>
  <si>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</si>
  <si>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</si>
  <si>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</si>
  <si>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</si>
  <si>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</si>
  <si>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</si>
  <si>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</si>
  <si>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</si>
  <si>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</si>
  <si>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</si>
  <si>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</si>
  <si>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</si>
  <si>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</si>
  <si>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</si>
  <si>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</si>
  <si>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</si>
  <si>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</si>
  <si>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</si>
  <si>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</si>
  <si>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</si>
  <si>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</si>
  <si>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</si>
  <si>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</si>
  <si>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</si>
  <si>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</si>
  <si>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</si>
  <si>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</si>
  <si>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</si>
  <si>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</si>
  <si>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</si>
  <si>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</si>
  <si>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</si>
  <si>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</si>
  <si>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</si>
  <si>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</si>
  <si>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</si>
  <si>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</si>
  <si>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</si>
  <si>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</si>
  <si>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</si>
  <si>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</si>
  <si>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</si>
  <si>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</si>
  <si>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</si>
  <si>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</si>
  <si>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</si>
  <si>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</si>
  <si>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</si>
  <si>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</si>
  <si>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</si>
  <si>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</si>
  <si>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</si>
  <si>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</si>
  <si>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</si>
  <si>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</si>
  <si>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</si>
  <si>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</si>
  <si>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</si>
  <si>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</si>
  <si>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</si>
  <si>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</si>
  <si>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</si>
  <si>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</si>
  <si>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</si>
  <si>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</si>
  <si>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</si>
  <si>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</si>
  <si>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</si>
  <si>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</si>
  <si>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</si>
  <si>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</si>
  <si>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</si>
  <si>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</si>
  <si>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</si>
  <si>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</si>
  <si>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</si>
  <si>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</si>
  <si>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</si>
  <si>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</si>
  <si>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</si>
  <si>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</si>
  <si>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</si>
  <si>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</si>
  <si>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</si>
  <si>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</si>
  <si>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</si>
  <si>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</si>
  <si>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</si>
  <si>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</si>
  <si>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</si>
  <si>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</si>
  <si>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</si>
  <si>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</si>
  <si>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</si>
  <si>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</si>
  <si>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</si>
  <si>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</si>
  <si>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</si>
  <si>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</si>
  <si>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</si>
  <si>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</si>
  <si>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</si>
  <si>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</si>
  <si>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</si>
  <si>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</si>
  <si>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</si>
  <si>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</si>
  <si>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</si>
  <si>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</si>
  <si>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</si>
  <si>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</si>
  <si>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</si>
  <si>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</si>
  <si>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</si>
  <si>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</si>
  <si>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</si>
  <si>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</si>
  <si>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</si>
  <si>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</si>
  <si>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</si>
  <si>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</si>
  <si>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</si>
  <si>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</si>
  <si>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</si>
  <si>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</si>
  <si>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</si>
  <si>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</si>
  <si>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</si>
  <si>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</si>
  <si>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</si>
  <si>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</si>
  <si>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</si>
  <si>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</si>
  <si>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</si>
  <si>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</si>
  <si>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</si>
  <si>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</si>
  <si>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</si>
  <si>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</si>
  <si>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</si>
  <si>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</si>
  <si>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</si>
  <si>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</si>
  <si>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</si>
  <si>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</si>
  <si>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</si>
  <si>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</si>
  <si>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</si>
  <si>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</si>
  <si>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</si>
  <si>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</si>
  <si>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</si>
  <si>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</si>
  <si>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</si>
  <si>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</si>
  <si>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</si>
  <si>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</si>
  <si>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</si>
  <si>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</si>
  <si>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</si>
  <si>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</si>
  <si>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</si>
  <si>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</si>
  <si>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</si>
  <si>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</si>
  <si>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</si>
  <si>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</si>
  <si>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</si>
  <si>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</si>
  <si>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</si>
  <si>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</si>
  <si>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</si>
  <si>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</si>
  <si>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</si>
  <si>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</si>
  <si>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</si>
  <si>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</si>
  <si>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</si>
  <si>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</si>
  <si>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</si>
  <si>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</si>
  <si>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</si>
  <si>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</si>
  <si>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</si>
  <si>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</si>
  <si>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</si>
  <si>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</si>
  <si>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</si>
  <si>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</si>
  <si>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</si>
  <si>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</si>
  <si>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</si>
  <si>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</si>
  <si>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</si>
  <si>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</si>
  <si>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</si>
  <si>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</si>
  <si>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</si>
  <si>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</si>
  <si>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</si>
  <si>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</si>
  <si>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</si>
  <si>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</si>
  <si>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</si>
  <si>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</si>
  <si>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</si>
  <si>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</si>
  <si>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</si>
  <si>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</si>
  <si>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</si>
  <si>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</si>
  <si>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</si>
  <si>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</si>
  <si>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</si>
  <si>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</si>
  <si>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</si>
  <si>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</si>
  <si>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</si>
  <si>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</si>
  <si>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</si>
  <si>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</si>
  <si>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</si>
  <si>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</si>
  <si>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</si>
  <si>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</si>
  <si>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</si>
  <si>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</si>
  <si>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</si>
  <si>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</si>
  <si>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</si>
  <si>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</si>
  <si>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</si>
  <si>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</si>
  <si>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</si>
  <si>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</si>
  <si>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</si>
  <si>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</si>
  <si>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</si>
  <si>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</si>
  <si>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</si>
  <si>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</si>
  <si>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</si>
  <si>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</si>
  <si>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</si>
  <si>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</si>
  <si>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</si>
  <si>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</si>
  <si>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</si>
  <si>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</si>
  <si>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</si>
  <si>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</si>
  <si>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</si>
  <si>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</si>
  <si>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</si>
  <si>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</si>
  <si>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</si>
  <si>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</si>
  <si>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</si>
  <si>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</si>
  <si>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</si>
  <si>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</si>
  <si>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</si>
  <si>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</si>
  <si>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</si>
  <si>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</si>
  <si>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</si>
  <si>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</si>
  <si>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</si>
  <si>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</si>
  <si>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</si>
  <si>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</si>
  <si>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</si>
  <si>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</si>
  <si>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</si>
  <si>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</si>
  <si>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</si>
  <si>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</si>
  <si>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</si>
  <si>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</si>
  <si>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</si>
  <si>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</si>
  <si>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</si>
  <si>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</si>
  <si>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</si>
  <si>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</si>
  <si>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</si>
  <si>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</si>
  <si>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</si>
  <si>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</si>
  <si>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</si>
  <si>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</si>
  <si>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</si>
  <si>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</si>
  <si>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</si>
  <si>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</si>
  <si>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</si>
  <si>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</si>
  <si>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</si>
  <si>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</si>
  <si>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</si>
  <si>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</si>
  <si>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</si>
  <si>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</si>
  <si>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</si>
  <si>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</si>
  <si>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</si>
  <si>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</si>
  <si>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</si>
  <si>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</si>
  <si>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</si>
  <si>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</si>
  <si>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</si>
  <si>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</si>
  <si>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</si>
  <si>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</si>
  <si>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</si>
  <si>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</si>
  <si>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</si>
  <si>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</si>
  <si>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</si>
  <si>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</si>
  <si>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</si>
  <si>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</si>
  <si>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</si>
  <si>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</si>
  <si>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</si>
  <si>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</si>
  <si>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</si>
  <si>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</si>
  <si>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</si>
  <si>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</si>
  <si>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</si>
  <si>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</si>
  <si>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</si>
  <si>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</si>
  <si>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</si>
  <si>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</si>
  <si>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</si>
  <si>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</si>
  <si>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</si>
  <si>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</si>
  <si>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</si>
  <si>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</si>
  <si>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</si>
  <si>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</si>
  <si>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</si>
  <si>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</si>
  <si>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</si>
  <si>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</si>
  <si>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</si>
  <si>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</si>
  <si>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</si>
  <si>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</si>
  <si>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</si>
  <si>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</si>
  <si>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</si>
  <si>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</si>
  <si>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</si>
  <si>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</si>
  <si>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</si>
  <si>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</si>
  <si>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</si>
  <si>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</si>
  <si>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</si>
  <si>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</si>
  <si>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</si>
  <si>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</si>
  <si>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</si>
  <si>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</si>
  <si>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</si>
  <si>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</si>
  <si>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</si>
  <si>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</si>
  <si>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</si>
  <si>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</si>
  <si>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</si>
  <si>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</si>
  <si>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</si>
  <si>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</si>
  <si>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</si>
  <si>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</si>
  <si>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</si>
  <si>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</si>
  <si>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</si>
  <si>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</si>
  <si>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</si>
  <si>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</si>
  <si>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</si>
  <si>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</si>
  <si>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</si>
  <si>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</si>
  <si>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</si>
  <si>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</si>
  <si>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</si>
  <si>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</si>
  <si>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</si>
  <si>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</si>
  <si>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</si>
  <si>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</si>
  <si>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</si>
  <si>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</si>
  <si>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</si>
  <si>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</si>
  <si>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</si>
  <si>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</si>
  <si>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</si>
  <si>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</si>
  <si>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</si>
  <si>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</si>
  <si>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</si>
  <si>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</si>
  <si>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</si>
  <si>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</si>
  <si>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</si>
  <si>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</si>
  <si>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</si>
  <si>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</si>
  <si>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</si>
  <si>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</si>
  <si>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</si>
  <si>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</si>
  <si>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</si>
  <si>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</si>
  <si>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</si>
  <si>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</si>
  <si>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</si>
  <si>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</si>
  <si>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</si>
  <si>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</si>
  <si>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</si>
  <si>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</si>
  <si>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</si>
  <si>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</si>
  <si>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</si>
  <si>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</si>
  <si>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</si>
  <si>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</si>
  <si>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</si>
  <si>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</si>
  <si>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</si>
  <si>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</si>
  <si>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</si>
  <si>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</si>
  <si>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</si>
  <si>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</si>
  <si>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</si>
  <si>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</si>
  <si>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</si>
  <si>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</si>
  <si>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</si>
  <si>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</si>
  <si>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</si>
  <si>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</si>
  <si>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</si>
  <si>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</si>
  <si>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</si>
  <si>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Total Amount</t>
  </si>
  <si>
    <t>Call Count</t>
  </si>
  <si>
    <t>Call Duration</t>
  </si>
  <si>
    <t>Avg Rating</t>
  </si>
  <si>
    <t>5 * Cusromers</t>
  </si>
  <si>
    <t>`</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</si>
  <si>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</si>
  <si>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</si>
  <si>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</si>
  <si>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</si>
  <si>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</si>
  <si>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</si>
  <si>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</si>
  <si>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</si>
  <si>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</si>
  <si>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</si>
  <si>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</si>
  <si>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</si>
  <si>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</si>
  <si>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</si>
  <si>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</si>
  <si>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</si>
  <si>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</si>
  <si>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</si>
  <si>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</si>
  <si>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</si>
  <si>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</si>
  <si>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</si>
  <si>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</si>
  <si>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</si>
  <si>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t>
  </si>
  <si>
    <t>Amount</t>
  </si>
  <si>
    <t>Sel Call</t>
  </si>
  <si>
    <t>Sel Amount</t>
  </si>
  <si>
    <t>selected rep</t>
  </si>
  <si>
    <t>Column Labels</t>
  </si>
  <si>
    <t>TOTAL</t>
  </si>
  <si>
    <t>Rep summary</t>
  </si>
  <si>
    <t>% of calls</t>
  </si>
  <si>
    <t>Call rank</t>
  </si>
  <si>
    <t>Amount rank</t>
  </si>
  <si>
    <t>Calls</t>
  </si>
  <si>
    <t>Labels</t>
  </si>
  <si>
    <t>CALL CENTER REPORT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</si>
</sst>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0;\(\$#,##0\);\$#,##0"/>
    <numFmt numFmtId="166" formatCode="0.0"/>
    <numFmt numFmtId="168" formatCode="#,###.0,&quot;k&quot;"/>
    <numFmt numFmtId="169" formatCode="&quot;$&quot;#,##0.0"/>
    <numFmt numFmtId="170" formatCode="0.0%"/>
  </numFmts>
  <fonts count="9">
    <font>
      <sz val="11"/>
      <color theme="1"/>
      <name val="Franklin Gothic Book"/>
      <family val="2"/>
      <scheme val="minor"/>
    </font>
    <font>
      <b/>
      <sz val="11"/>
      <color theme="1"/>
      <name val="Franklin Gothic Book"/>
      <family val="2"/>
      <scheme val="minor"/>
    </font>
    <font>
      <sz val="8"/>
      <name val="Franklin Gothic Book"/>
      <family val="2"/>
      <scheme val="minor"/>
    </font>
    <font>
      <sz val="18"/>
      <color theme="1"/>
      <name val="Aptos ExtraBold"/>
      <family val="2"/>
    </font>
    <font>
      <sz val="11"/>
      <color theme="1"/>
      <name val="Franklin Gothic Book"/>
      <family val="2"/>
      <scheme val="minor"/>
    </font>
    <font>
      <b/>
      <sz val="12"/>
      <color theme="1"/>
      <name val="Franklin Gothic Book"/>
      <family val="2"/>
      <scheme val="minor"/>
    </font>
    <font>
      <b/>
      <sz val="26"/>
      <color theme="9" tint="-0.499984740745262"/>
      <name val="Algerian"/>
      <family val="5"/>
    </font>
    <font>
      <b/>
      <sz val="26"/>
      <color theme="9" tint="-0.499984740745262"/>
      <name val="Franklin Gothic Book"/>
      <family val="2"/>
      <scheme val="minor"/>
    </font>
    <font>
      <b/>
      <sz val="11"/>
      <color rgb="FF000066"/>
      <name val="Franklin Gothic Book"/>
      <family val="2"/>
      <scheme val="minor"/>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2">
    <xf numFmtId="0" fontId="0" fillId="0" borderId="0"/>
    <xf numFmtId="9" fontId="4" fillId="0" borderId="0" applyFont="0" applyFill="0" applyBorder="0" applyAlignment="0" applyProtection="0"/>
  </cellStyleXfs>
  <cellXfs count="49">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xf numFmtId="0" fontId="0" fillId="4" borderId="0" xfId="0" applyFill="1" applyAlignment="1">
      <alignment horizontal="left"/>
    </xf>
    <xf numFmtId="168" fontId="0" fillId="0" borderId="0" xfId="0" applyNumberFormat="1"/>
    <xf numFmtId="0" fontId="0" fillId="0" borderId="0" xfId="0" applyAlignment="1">
      <alignment horizontal="left" indent="1"/>
    </xf>
    <xf numFmtId="0" fontId="0" fillId="5" borderId="9" xfId="0" applyFill="1" applyBorder="1" applyAlignment="1">
      <alignment horizontal="left" indent="1"/>
    </xf>
    <xf numFmtId="0" fontId="0" fillId="5" borderId="11" xfId="0" applyFill="1" applyBorder="1" applyAlignment="1">
      <alignment horizontal="left"/>
    </xf>
    <xf numFmtId="0" fontId="0" fillId="5" borderId="0" xfId="0" applyFill="1" applyBorder="1" applyAlignment="1">
      <alignment horizontal="left" indent="1"/>
    </xf>
    <xf numFmtId="0" fontId="0" fillId="5" borderId="12" xfId="0" applyFill="1" applyBorder="1" applyAlignment="1">
      <alignment horizontal="left" indent="1"/>
    </xf>
    <xf numFmtId="169" fontId="0" fillId="5" borderId="0" xfId="0" applyNumberFormat="1" applyFill="1" applyBorder="1" applyAlignment="1">
      <alignment horizontal="left" indent="1"/>
    </xf>
    <xf numFmtId="169" fontId="0" fillId="5" borderId="12" xfId="0" applyNumberFormat="1" applyFill="1" applyBorder="1" applyAlignment="1">
      <alignment horizontal="left" indent="1"/>
    </xf>
    <xf numFmtId="0" fontId="0" fillId="5" borderId="6" xfId="0" applyFill="1" applyBorder="1" applyAlignment="1">
      <alignment horizontal="left"/>
    </xf>
    <xf numFmtId="169" fontId="0" fillId="5" borderId="13" xfId="0" applyNumberFormat="1" applyFill="1" applyBorder="1" applyAlignment="1">
      <alignment horizontal="left" indent="1"/>
    </xf>
    <xf numFmtId="169" fontId="0" fillId="5" borderId="4" xfId="0" applyNumberFormat="1" applyFill="1" applyBorder="1" applyAlignment="1">
      <alignment horizontal="left" indent="1"/>
    </xf>
    <xf numFmtId="0" fontId="5" fillId="5" borderId="10" xfId="0" applyFont="1" applyFill="1" applyBorder="1" applyAlignment="1">
      <alignment horizontal="left" indent="1"/>
    </xf>
    <xf numFmtId="0" fontId="5" fillId="5" borderId="7" xfId="0" applyFont="1" applyFill="1" applyBorder="1" applyAlignment="1">
      <alignment horizontal="left" indent="1"/>
    </xf>
    <xf numFmtId="0" fontId="1" fillId="5" borderId="11" xfId="0" applyFont="1" applyFill="1" applyBorder="1" applyAlignment="1">
      <alignment horizontal="left"/>
    </xf>
    <xf numFmtId="170" fontId="0" fillId="0" borderId="0" xfId="1" applyNumberFormat="1" applyFont="1"/>
    <xf numFmtId="0" fontId="0" fillId="3" borderId="0" xfId="0" applyFill="1" applyAlignment="1">
      <alignment horizontal="center"/>
    </xf>
    <xf numFmtId="0" fontId="0" fillId="3" borderId="12" xfId="0" applyFill="1" applyBorder="1" applyAlignment="1">
      <alignment horizontal="center"/>
    </xf>
    <xf numFmtId="0" fontId="6" fillId="3" borderId="0" xfId="0" applyFont="1" applyFill="1" applyAlignment="1">
      <alignment horizontal="left" indent="25"/>
    </xf>
    <xf numFmtId="0" fontId="7" fillId="3" borderId="0" xfId="0" applyFont="1" applyFill="1" applyAlignment="1">
      <alignment horizontal="left" indent="25"/>
    </xf>
    <xf numFmtId="0" fontId="8" fillId="3" borderId="0" xfId="0" applyFont="1" applyFill="1" applyAlignment="1">
      <alignment horizontal="center"/>
    </xf>
  </cellXfs>
  <cellStyles count="2">
    <cellStyle name="Normal" xfId="0" builtinId="0"/>
    <cellStyle name="Percent" xfId="1" builtinId="5"/>
  </cellStyles>
  <dxfs count="34">
    <dxf>
      <fill>
        <patternFill patternType="solid">
          <bgColor rgb="FFFFFF00"/>
        </patternFill>
      </fill>
    </dxf>
    <dxf>
      <fill>
        <patternFill>
          <bgColor rgb="FFFFC000"/>
        </patternFill>
      </fill>
    </dxf>
    <dxf>
      <fill>
        <patternFill patternType="solid">
          <bgColor rgb="FFFFFF00"/>
        </patternFill>
      </fill>
    </dxf>
    <dxf>
      <fill>
        <patternFill>
          <bgColor rgb="FFFFC000"/>
        </patternFill>
      </fill>
    </dxf>
    <dxf>
      <fill>
        <patternFill patternType="solid">
          <bgColor rgb="FFFFFF00"/>
        </patternFill>
      </fill>
    </dxf>
    <dxf>
      <fill>
        <patternFill>
          <bgColor rgb="FFFFC000"/>
        </patternFill>
      </fill>
    </dxf>
    <dxf>
      <fill>
        <patternFill patternType="solid">
          <bgColor rgb="FFFFFF00"/>
        </patternFill>
      </fill>
    </dxf>
    <dxf>
      <fill>
        <patternFill>
          <bgColor rgb="FFFFC000"/>
        </patternFill>
      </fill>
    </dxf>
    <dxf>
      <fill>
        <patternFill patternType="solid">
          <bgColor rgb="FFFFFF00"/>
        </patternFill>
      </fill>
    </dxf>
    <dxf>
      <fill>
        <patternFill>
          <bgColor rgb="FFFFC000"/>
        </patternFill>
      </fill>
    </dxf>
    <dxf>
      <fill>
        <patternFill patternType="solid">
          <bgColor rgb="FFFFFF00"/>
        </patternFill>
      </fill>
    </dxf>
    <dxf>
      <fill>
        <patternFill>
          <bgColor rgb="FFFFC000"/>
        </patternFill>
      </fill>
    </dxf>
    <dxf>
      <fill>
        <patternFill patternType="solid">
          <bgColor rgb="FFFFFF00"/>
        </patternFill>
      </fill>
    </dxf>
    <dxf>
      <fill>
        <patternFill>
          <bgColor rgb="FFFFC000"/>
        </patternFill>
      </fill>
    </dxf>
    <dxf>
      <fill>
        <patternFill patternType="solid">
          <bgColor rgb="FFFFFF00"/>
        </patternFill>
      </fill>
    </dxf>
    <dxf>
      <fill>
        <patternFill>
          <bgColor rgb="FFFFC000"/>
        </patternFill>
      </fill>
    </dxf>
    <dxf>
      <fill>
        <patternFill>
          <bgColor theme="8" tint="0.39994506668294322"/>
        </patternFill>
      </fill>
      <border>
        <left style="thin">
          <color theme="9" tint="-0.24994659260841701"/>
        </left>
        <right style="thin">
          <color theme="9" tint="-0.24994659260841701"/>
        </right>
        <top style="thin">
          <color theme="9" tint="-0.24994659260841701"/>
        </top>
        <bottom style="thin">
          <color theme="9" tint="-0.24994659260841701"/>
        </bottom>
      </border>
    </dxf>
    <dxf>
      <fill>
        <patternFill patternType="solid">
          <bgColor rgb="FFFFFF00"/>
        </patternFill>
      </fill>
    </dxf>
    <dxf>
      <fill>
        <patternFill>
          <bgColor rgb="FFFFC000"/>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Franklin Gothic Book"/>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33"/>
    </tableStyle>
  </tableStyles>
  <colors>
    <mruColors>
      <color rgb="FF000066"/>
      <color rgb="FFF3D80D"/>
      <color rgb="FF990099"/>
      <color rgb="FF520C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Structure" Target="richData/rdrichvaluestructure.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 Target="richData/rdrichvalu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 report.xlsx]pivot!monthly pivot</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Call</a:t>
            </a:r>
            <a:r>
              <a:rPr lang="en-US" b="1" baseline="0">
                <a:solidFill>
                  <a:srgbClr val="002060"/>
                </a:solidFill>
              </a:rPr>
              <a:t> Trends</a:t>
            </a:r>
            <a:endParaRPr lang="en-US" b="1">
              <a:solidFill>
                <a:srgbClr val="002060"/>
              </a:solidFill>
            </a:endParaRPr>
          </a:p>
        </c:rich>
      </c:tx>
      <c:layout>
        <c:manualLayout>
          <c:xMode val="edge"/>
          <c:yMode val="edge"/>
          <c:x val="7.979909579365406E-2"/>
          <c:y val="4.02298850574712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gradFill flip="none" rotWithShape="1">
            <a:gsLst>
              <a:gs pos="0">
                <a:schemeClr val="accent6">
                  <a:alpha val="50000"/>
                  <a:lumMod val="50000"/>
                  <a:lumOff val="50000"/>
                </a:schemeClr>
              </a:gs>
              <a:gs pos="97000">
                <a:schemeClr val="accent6">
                  <a:lumMod val="70000"/>
                </a:schemeClr>
              </a:gs>
            </a:gsLst>
            <a:path path="circle">
              <a:fillToRect l="100000" t="100000"/>
            </a:path>
            <a:tileRect r="-100000" b="-100000"/>
          </a:gradFill>
          <a:ln>
            <a:noFill/>
          </a:ln>
          <a:effectLst/>
        </c:spPr>
        <c:marker>
          <c:symbol val="none"/>
        </c:marker>
      </c:pivotFmt>
      <c:pivotFmt>
        <c:idx val="5"/>
        <c:spPr>
          <a:ln w="28575" cap="rnd">
            <a:solidFill>
              <a:srgbClr val="002060"/>
            </a:solidFill>
            <a:round/>
          </a:ln>
          <a:effectLst/>
        </c:spPr>
        <c:marker>
          <c:symbol val="circle"/>
          <c:size val="5"/>
          <c:spPr>
            <a:solidFill>
              <a:schemeClr val="bg1"/>
            </a:solidFill>
            <a:ln w="19050">
              <a:solidFill>
                <a:srgbClr val="002060"/>
              </a:solidFill>
            </a:ln>
            <a:effectLst/>
          </c:spPr>
        </c:marker>
      </c:pivotFmt>
    </c:pivotFmts>
    <c:plotArea>
      <c:layout/>
      <c:areaChart>
        <c:grouping val="standard"/>
        <c:varyColors val="0"/>
        <c:ser>
          <c:idx val="1"/>
          <c:order val="1"/>
          <c:tx>
            <c:strRef>
              <c:f>pivot!$C$14</c:f>
              <c:strCache>
                <c:ptCount val="1"/>
                <c:pt idx="0">
                  <c:v>Call Count2</c:v>
                </c:pt>
              </c:strCache>
            </c:strRef>
          </c:tx>
          <c:spPr>
            <a:gradFill flip="none" rotWithShape="1">
              <a:gsLst>
                <a:gs pos="0">
                  <a:schemeClr val="accent6">
                    <a:alpha val="50000"/>
                    <a:lumMod val="50000"/>
                    <a:lumOff val="50000"/>
                  </a:schemeClr>
                </a:gs>
                <a:gs pos="97000">
                  <a:schemeClr val="accent6">
                    <a:lumMod val="70000"/>
                  </a:schemeClr>
                </a:gs>
              </a:gsLst>
              <a:path path="circle">
                <a:fillToRect l="100000" t="100000"/>
              </a:path>
              <a:tileRect r="-100000" b="-100000"/>
            </a:gradFill>
            <a:ln>
              <a:noFill/>
            </a:ln>
            <a:effectLst/>
          </c:spPr>
          <c:cat>
            <c:strRef>
              <c:f>pivot!$A$15:$A$27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pivot!$C$15:$C$27</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8E45-4FBF-8355-9CE36DBFE882}"/>
            </c:ext>
          </c:extLst>
        </c:ser>
        <c:dLbls>
          <c:showLegendKey val="0"/>
          <c:showVal val="0"/>
          <c:showCatName val="0"/>
          <c:showSerName val="0"/>
          <c:showPercent val="0"/>
          <c:showBubbleSize val="0"/>
        </c:dLbls>
        <c:axId val="732761408"/>
        <c:axId val="802898848"/>
      </c:areaChart>
      <c:lineChart>
        <c:grouping val="standard"/>
        <c:varyColors val="0"/>
        <c:ser>
          <c:idx val="0"/>
          <c:order val="0"/>
          <c:tx>
            <c:strRef>
              <c:f>pivot!$B$14</c:f>
              <c:strCache>
                <c:ptCount val="1"/>
                <c:pt idx="0">
                  <c:v>Call Count</c:v>
                </c:pt>
              </c:strCache>
            </c:strRef>
          </c:tx>
          <c:spPr>
            <a:ln w="28575" cap="rnd">
              <a:solidFill>
                <a:srgbClr val="002060"/>
              </a:solidFill>
              <a:round/>
            </a:ln>
            <a:effectLst/>
          </c:spPr>
          <c:marker>
            <c:symbol val="circle"/>
            <c:size val="5"/>
            <c:spPr>
              <a:solidFill>
                <a:schemeClr val="bg1"/>
              </a:solidFill>
              <a:ln w="19050">
                <a:solidFill>
                  <a:srgbClr val="002060"/>
                </a:solidFill>
              </a:ln>
              <a:effectLst/>
            </c:spPr>
          </c:marker>
          <c:cat>
            <c:strRef>
              <c:f>pivot!$A$15:$A$27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pivot!$B$15:$B$27</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8E45-4FBF-8355-9CE36DBFE882}"/>
            </c:ext>
          </c:extLst>
        </c:ser>
        <c:dLbls>
          <c:showLegendKey val="0"/>
          <c:showVal val="0"/>
          <c:showCatName val="0"/>
          <c:showSerName val="0"/>
          <c:showPercent val="0"/>
          <c:showBubbleSize val="0"/>
        </c:dLbls>
        <c:marker val="1"/>
        <c:smooth val="0"/>
        <c:axId val="732761408"/>
        <c:axId val="802898848"/>
      </c:lineChart>
      <c:catAx>
        <c:axId val="73276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898848"/>
        <c:crosses val="autoZero"/>
        <c:auto val="1"/>
        <c:lblAlgn val="ctr"/>
        <c:lblOffset val="100"/>
        <c:noMultiLvlLbl val="0"/>
      </c:catAx>
      <c:valAx>
        <c:axId val="802898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761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 report.xlsx]pivot!weekly pivot</c:name>
    <c:fmtId val="2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flip="none" rotWithShape="1">
            <a:gsLst>
              <a:gs pos="0">
                <a:schemeClr val="accent5">
                  <a:lumMod val="75000"/>
                </a:schemeClr>
              </a:gs>
              <a:gs pos="100000">
                <a:schemeClr val="accent1">
                  <a:lumMod val="30000"/>
                  <a:lumOff val="7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pivot!$F$14</c:f>
              <c:strCache>
                <c:ptCount val="1"/>
                <c:pt idx="0">
                  <c:v>Total</c:v>
                </c:pt>
              </c:strCache>
            </c:strRef>
          </c:tx>
          <c:spPr>
            <a:gradFill flip="none" rotWithShape="1">
              <a:gsLst>
                <a:gs pos="0">
                  <a:schemeClr val="accent5">
                    <a:lumMod val="75000"/>
                  </a:schemeClr>
                </a:gs>
                <a:gs pos="100000">
                  <a:schemeClr val="accent1">
                    <a:lumMod val="30000"/>
                    <a:lumOff val="70000"/>
                  </a:schemeClr>
                </a:gs>
              </a:gsLst>
              <a:lin ang="27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pivot!$E$15:$E$22</c:f>
              <c:strCache>
                <c:ptCount val="7"/>
                <c:pt idx="0">
                  <c:v>Sunday</c:v>
                </c:pt>
                <c:pt idx="1">
                  <c:v>Monday</c:v>
                </c:pt>
                <c:pt idx="2">
                  <c:v>Tuesday</c:v>
                </c:pt>
                <c:pt idx="3">
                  <c:v>Wednesday</c:v>
                </c:pt>
                <c:pt idx="4">
                  <c:v>Thursday</c:v>
                </c:pt>
                <c:pt idx="5">
                  <c:v>Friday</c:v>
                </c:pt>
                <c:pt idx="6">
                  <c:v>Saturday</c:v>
                </c:pt>
              </c:strCache>
            </c:strRef>
          </c:cat>
          <c:val>
            <c:numRef>
              <c:f>pivot!$F$15:$F$22</c:f>
              <c:numCache>
                <c:formatCode>#,##0</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EA07-4E1B-B288-86178E47C648}"/>
            </c:ext>
          </c:extLst>
        </c:ser>
        <c:dLbls>
          <c:showLegendKey val="0"/>
          <c:showVal val="0"/>
          <c:showCatName val="0"/>
          <c:showSerName val="0"/>
          <c:showPercent val="0"/>
          <c:showBubbleSize val="0"/>
        </c:dLbls>
        <c:gapWidth val="25"/>
        <c:overlap val="7"/>
        <c:axId val="826943632"/>
        <c:axId val="1417534064"/>
      </c:barChart>
      <c:catAx>
        <c:axId val="8269436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534064"/>
        <c:crosses val="autoZero"/>
        <c:auto val="1"/>
        <c:lblAlgn val="ctr"/>
        <c:lblOffset val="100"/>
        <c:noMultiLvlLbl val="0"/>
      </c:catAx>
      <c:valAx>
        <c:axId val="1417534064"/>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943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600" b="1" i="0" u="none" strike="noStrike" kern="1200" baseline="0">
                <a:solidFill>
                  <a:schemeClr val="tx2"/>
                </a:solidFill>
                <a:latin typeface="+mn-lt"/>
                <a:ea typeface="+mn-ea"/>
                <a:cs typeface="+mn-cs"/>
              </a:defRPr>
            </a:pPr>
            <a:r>
              <a:rPr lang="en-US"/>
              <a:t>Calls</a:t>
            </a:r>
          </a:p>
        </c:rich>
      </c:tx>
      <c:layout>
        <c:manualLayout>
          <c:xMode val="edge"/>
          <c:yMode val="edge"/>
          <c:x val="6.8707444178173399E-2"/>
          <c:y val="5.306799336650083E-2"/>
        </c:manualLayout>
      </c:layout>
      <c:overlay val="0"/>
      <c:spPr>
        <a:noFill/>
        <a:ln>
          <a:noFill/>
        </a:ln>
        <a:effectLst/>
      </c:spPr>
      <c:txPr>
        <a:bodyPr rot="0" spcFirstLastPara="1" vertOverflow="ellipsis" vert="horz" wrap="square" anchor="ctr" anchorCtr="1"/>
        <a:lstStyle/>
        <a:p>
          <a:pPr algn="l">
            <a:defRPr sz="1600" b="1" i="0" u="none" strike="noStrike" kern="1200" baseline="0">
              <a:solidFill>
                <a:schemeClr val="tx2"/>
              </a:solidFill>
              <a:latin typeface="+mn-lt"/>
              <a:ea typeface="+mn-ea"/>
              <a:cs typeface="+mn-cs"/>
            </a:defRPr>
          </a:pPr>
          <a:endParaRPr lang="en-US"/>
        </a:p>
      </c:txPr>
    </c:title>
    <c:autoTitleDeleted val="0"/>
    <c:plotArea>
      <c:layout/>
      <c:barChart>
        <c:barDir val="bar"/>
        <c:grouping val="clustered"/>
        <c:varyColors val="0"/>
        <c:ser>
          <c:idx val="0"/>
          <c:order val="1"/>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pivot!$E$31:$E$35</c:f>
              <c:strCache>
                <c:ptCount val="5"/>
                <c:pt idx="0">
                  <c:v>R01</c:v>
                </c:pt>
                <c:pt idx="1">
                  <c:v>R02</c:v>
                </c:pt>
                <c:pt idx="2">
                  <c:v>R03</c:v>
                </c:pt>
                <c:pt idx="3">
                  <c:v>R04</c:v>
                </c:pt>
                <c:pt idx="4">
                  <c:v>R05</c:v>
                </c:pt>
              </c:strCache>
            </c:strRef>
          </c:cat>
          <c:val>
            <c:numRef>
              <c:f>pivot!$F$31:$F$35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99D3-4341-A298-E6D41314DF08}"/>
            </c:ext>
          </c:extLst>
        </c:ser>
        <c:ser>
          <c:idx val="2"/>
          <c:order val="2"/>
          <c:tx>
            <c:strRef>
              <c:f>pivot!$H$30</c:f>
              <c:strCache>
                <c:ptCount val="1"/>
                <c:pt idx="0">
                  <c:v>Sel Call</c:v>
                </c:pt>
              </c:strCache>
            </c:strRef>
          </c:tx>
          <c:spPr>
            <a:solidFill>
              <a:srgbClr val="002060"/>
            </a:solidFill>
            <a:ln>
              <a:noFill/>
            </a:ln>
            <a:effectLst/>
          </c:spPr>
          <c:invertIfNegative val="0"/>
          <c:dPt>
            <c:idx val="4"/>
            <c:invertIfNegative val="0"/>
            <c:bubble3D val="0"/>
            <c:spPr>
              <a:gradFill flip="none" rotWithShape="1">
                <a:gsLst>
                  <a:gs pos="0">
                    <a:srgbClr val="002060"/>
                  </a:gs>
                  <a:gs pos="100000">
                    <a:schemeClr val="accent5">
                      <a:lumMod val="75000"/>
                      <a:alpha val="52000"/>
                    </a:schemeClr>
                  </a:gs>
                </a:gsLst>
                <a:lin ang="0" scaled="1"/>
                <a:tileRect/>
              </a:gradFill>
              <a:ln>
                <a:noFill/>
              </a:ln>
              <a:effectLst/>
            </c:spPr>
            <c:extLst>
              <c:ext xmlns:c16="http://schemas.microsoft.com/office/drawing/2014/chart" uri="{C3380CC4-5D6E-409C-BE32-E72D297353CC}">
                <c16:uniqueId val="{00000002-99D3-4341-A298-E6D41314DF08}"/>
              </c:ext>
            </c:extLst>
          </c:dPt>
          <c:val>
            <c:numRef>
              <c:f>pivot!$H$31:$H$35</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3-99D3-4341-A298-E6D41314DF08}"/>
            </c:ext>
          </c:extLst>
        </c:ser>
        <c:dLbls>
          <c:showLegendKey val="0"/>
          <c:showVal val="0"/>
          <c:showCatName val="0"/>
          <c:showSerName val="0"/>
          <c:showPercent val="0"/>
          <c:showBubbleSize val="0"/>
        </c:dLbls>
        <c:gapWidth val="25"/>
        <c:overlap val="100"/>
        <c:axId val="1881794768"/>
        <c:axId val="1109754960"/>
        <c:extLst>
          <c:ext xmlns:c15="http://schemas.microsoft.com/office/drawing/2012/chart" uri="{02D57815-91ED-43cb-92C2-25804820EDAC}">
            <c15:filteredBarSeries>
              <c15:ser>
                <c:idx val="1"/>
                <c:order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extLst>
                      <c:ext uri="{02D57815-91ED-43cb-92C2-25804820EDAC}">
                        <c15:formulaRef>
                          <c15:sqref>pivot!$E$31:$E$35</c15:sqref>
                        </c15:formulaRef>
                      </c:ext>
                    </c:extLst>
                    <c:strCache>
                      <c:ptCount val="5"/>
                      <c:pt idx="0">
                        <c:v>R01</c:v>
                      </c:pt>
                      <c:pt idx="1">
                        <c:v>R02</c:v>
                      </c:pt>
                      <c:pt idx="2">
                        <c:v>R03</c:v>
                      </c:pt>
                      <c:pt idx="3">
                        <c:v>R04</c:v>
                      </c:pt>
                      <c:pt idx="4">
                        <c:v>R05</c:v>
                      </c:pt>
                    </c:strCache>
                  </c:strRef>
                </c:cat>
                <c:val>
                  <c:numRef>
                    <c:extLst>
                      <c:ext uri="{02D57815-91ED-43cb-92C2-25804820EDAC}">
                        <c15:formulaRef>
                          <c15:sqref>pivot!$F$31:$F$35</c15:sqref>
                        </c15:formulaRef>
                      </c:ext>
                    </c:extLst>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4-99D3-4341-A298-E6D41314DF08}"/>
                  </c:ext>
                </c:extLst>
              </c15:ser>
            </c15:filteredBarSeries>
          </c:ext>
        </c:extLst>
      </c:barChart>
      <c:catAx>
        <c:axId val="1881794768"/>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9754960"/>
        <c:crosses val="autoZero"/>
        <c:auto val="1"/>
        <c:lblAlgn val="ctr"/>
        <c:lblOffset val="100"/>
        <c:noMultiLvlLbl val="0"/>
      </c:catAx>
      <c:valAx>
        <c:axId val="1109754960"/>
        <c:scaling>
          <c:orientation val="minMax"/>
          <c:min val="0"/>
        </c:scaling>
        <c:delete val="1"/>
        <c:axPos val="b"/>
        <c:numFmt formatCode="General" sourceLinked="1"/>
        <c:majorTickMark val="out"/>
        <c:minorTickMark val="none"/>
        <c:tickLblPos val="nextTo"/>
        <c:crossAx val="188179476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Amount</a:t>
            </a:r>
          </a:p>
        </c:rich>
      </c:tx>
      <c:layout>
        <c:manualLayout>
          <c:xMode val="edge"/>
          <c:yMode val="edge"/>
          <c:x val="8.8561401613399302E-2"/>
          <c:y val="0.04"/>
        </c:manualLayout>
      </c:layout>
      <c:overlay val="0"/>
    </c:title>
    <c:autoTitleDeleted val="0"/>
    <c:plotArea>
      <c:layout/>
      <c:barChart>
        <c:barDir val="bar"/>
        <c:grouping val="clustered"/>
        <c:varyColors val="0"/>
        <c:ser>
          <c:idx val="0"/>
          <c:order val="1"/>
          <c:spPr>
            <a:solidFill>
              <a:schemeClr val="bg1">
                <a:lumMod val="75000"/>
              </a:schemeClr>
            </a:solidFill>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pivot!$E$31:$E$35</c:f>
              <c:strCache>
                <c:ptCount val="5"/>
                <c:pt idx="0">
                  <c:v>R01</c:v>
                </c:pt>
                <c:pt idx="1">
                  <c:v>R02</c:v>
                </c:pt>
                <c:pt idx="2">
                  <c:v>R03</c:v>
                </c:pt>
                <c:pt idx="3">
                  <c:v>R04</c:v>
                </c:pt>
                <c:pt idx="4">
                  <c:v>R05</c:v>
                </c:pt>
              </c:strCache>
            </c:strRef>
          </c:cat>
          <c:val>
            <c:numRef>
              <c:f>pivot!$G$31:$G$35</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4325-42C7-896E-31ACE2AE1E2E}"/>
            </c:ext>
          </c:extLst>
        </c:ser>
        <c:ser>
          <c:idx val="2"/>
          <c:order val="2"/>
          <c:tx>
            <c:strRef>
              <c:f>pivot!$I$30</c:f>
              <c:strCache>
                <c:ptCount val="1"/>
                <c:pt idx="0">
                  <c:v>Sel Amount</c:v>
                </c:pt>
              </c:strCache>
            </c:strRef>
          </c:tx>
          <c:spPr>
            <a:gradFill>
              <a:gsLst>
                <a:gs pos="0">
                  <a:srgbClr val="002060"/>
                </a:gs>
                <a:gs pos="100000">
                  <a:schemeClr val="accent5">
                    <a:lumMod val="75000"/>
                    <a:alpha val="52000"/>
                  </a:schemeClr>
                </a:gs>
              </a:gsLst>
              <a:lin ang="0" scaled="1"/>
            </a:gradFill>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pivot!$I$31:$I$35</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4325-42C7-896E-31ACE2AE1E2E}"/>
            </c:ext>
          </c:extLst>
        </c:ser>
        <c:dLbls>
          <c:dLblPos val="outEnd"/>
          <c:showLegendKey val="0"/>
          <c:showVal val="1"/>
          <c:showCatName val="0"/>
          <c:showSerName val="0"/>
          <c:showPercent val="0"/>
          <c:showBubbleSize val="0"/>
        </c:dLbls>
        <c:gapWidth val="25"/>
        <c:overlap val="100"/>
        <c:axId val="1881794768"/>
        <c:axId val="1109754960"/>
        <c:extLst>
          <c:ext xmlns:c15="http://schemas.microsoft.com/office/drawing/2012/chart" uri="{02D57815-91ED-43cb-92C2-25804820EDAC}">
            <c15:filteredBarSeries>
              <c15:ser>
                <c:idx val="1"/>
                <c:order val="0"/>
                <c:invertIfNegative val="0"/>
                <c:dLbls>
                  <c:spPr>
                    <a:noFill/>
                    <a:ln>
                      <a:noFill/>
                    </a:ln>
                    <a:effectLst/>
                  </c:spPr>
                  <c:dLblPos val="outEnd"/>
                  <c:showLegendKey val="0"/>
                  <c:showVal val="1"/>
                  <c:showCatName val="0"/>
                  <c:showSerName val="0"/>
                  <c:showPercent val="0"/>
                  <c:showBubbleSize val="0"/>
                  <c:showLeaderLines val="0"/>
                  <c:extLst>
                    <c:ext uri="{CE6537A1-D6FC-4f65-9D91-7224C49458BB}">
                      <c15:showLeaderLines val="1"/>
                    </c:ext>
                  </c:extLst>
                </c:dLbls>
                <c:cat>
                  <c:strRef>
                    <c:extLst>
                      <c:ext uri="{02D57815-91ED-43cb-92C2-25804820EDAC}">
                        <c15:formulaRef>
                          <c15:sqref>pivot!$E$31:$E$35</c15:sqref>
                        </c15:formulaRef>
                      </c:ext>
                    </c:extLst>
                    <c:strCache>
                      <c:ptCount val="5"/>
                      <c:pt idx="0">
                        <c:v>R01</c:v>
                      </c:pt>
                      <c:pt idx="1">
                        <c:v>R02</c:v>
                      </c:pt>
                      <c:pt idx="2">
                        <c:v>R03</c:v>
                      </c:pt>
                      <c:pt idx="3">
                        <c:v>R04</c:v>
                      </c:pt>
                      <c:pt idx="4">
                        <c:v>R05</c:v>
                      </c:pt>
                    </c:strCache>
                  </c:strRef>
                </c:cat>
                <c:val>
                  <c:numRef>
                    <c:extLst>
                      <c:ext uri="{02D57815-91ED-43cb-92C2-25804820EDAC}">
                        <c15:formulaRef>
                          <c15:sqref>pivot!$F$31:$F$35</c15:sqref>
                        </c15:formulaRef>
                      </c:ext>
                    </c:extLst>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2-4325-42C7-896E-31ACE2AE1E2E}"/>
                  </c:ext>
                </c:extLst>
              </c15:ser>
            </c15:filteredBarSeries>
          </c:ext>
        </c:extLst>
      </c:barChart>
      <c:catAx>
        <c:axId val="1881794768"/>
        <c:scaling>
          <c:orientation val="minMax"/>
        </c:scaling>
        <c:delete val="0"/>
        <c:axPos val="l"/>
        <c:numFmt formatCode="General" sourceLinked="1"/>
        <c:majorTickMark val="out"/>
        <c:minorTickMark val="none"/>
        <c:tickLblPos val="nextTo"/>
        <c:crossAx val="1109754960"/>
        <c:crosses val="autoZero"/>
        <c:auto val="1"/>
        <c:lblAlgn val="ctr"/>
        <c:lblOffset val="100"/>
        <c:noMultiLvlLbl val="0"/>
      </c:catAx>
      <c:valAx>
        <c:axId val="1109754960"/>
        <c:scaling>
          <c:orientation val="minMax"/>
        </c:scaling>
        <c:delete val="1"/>
        <c:axPos val="b"/>
        <c:numFmt formatCode="#,###.0,&quot;k&quot;" sourceLinked="1"/>
        <c:majorTickMark val="out"/>
        <c:minorTickMark val="none"/>
        <c:tickLblPos val="nextTo"/>
        <c:crossAx val="1881794768"/>
        <c:crosses val="autoZero"/>
        <c:crossBetween val="between"/>
      </c:valAx>
      <c:spPr>
        <a:noFill/>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noFill/>
    </a:ln>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 report.xlsx]pivot!gender demorgraph pivot</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990099"/>
                </a:solidFill>
              </a:rPr>
              <a:t>Female</a:t>
            </a:r>
            <a:r>
              <a:rPr lang="en-US" baseline="0">
                <a:solidFill>
                  <a:srgbClr val="990099"/>
                </a:solidFill>
              </a:rPr>
              <a:t> </a:t>
            </a:r>
            <a:r>
              <a:rPr lang="en-US" baseline="0"/>
              <a:t>vs </a:t>
            </a:r>
            <a:r>
              <a:rPr lang="en-US" baseline="0">
                <a:solidFill>
                  <a:srgbClr val="00B0F0"/>
                </a:solidFill>
              </a:rPr>
              <a:t>Males</a:t>
            </a:r>
            <a:r>
              <a:rPr lang="en-US" baseline="0"/>
              <a:t> </a:t>
            </a:r>
            <a:r>
              <a:rPr lang="en-US" baseline="0">
                <a:solidFill>
                  <a:schemeClr val="tx1"/>
                </a:solidFill>
              </a:rPr>
              <a:t>Callers</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520C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fld id="{BC805B60-45FD-4B1F-8391-389F2FB8C138}" type="VALUE">
                  <a:rPr lang="en-US" b="1"/>
                  <a:pPr>
                    <a:defRPr>
                      <a:ln>
                        <a:noFill/>
                      </a:ln>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5">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fld id="{8D21E04D-21FC-4202-ABDF-55734BCE01BB}" type="VALUE">
                  <a:rPr lang="en-US" b="1"/>
                  <a:pPr>
                    <a:defRPr>
                      <a:ln>
                        <a:noFill/>
                      </a:ln>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5">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fld id="{AD4C9633-20F3-477E-9B9D-9328FE1715A2}" type="VALUE">
                  <a:rPr lang="en-US" b="1"/>
                  <a:pPr>
                    <a:defRPr>
                      <a:ln>
                        <a:noFill/>
                      </a:ln>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520C4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4E17D41C-5540-40E6-BE7C-D1E89EE2F903}" type="VALUE">
                  <a:rPr lang="en-US"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520C4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606D3F4C-2A9F-4FDD-B9A4-BA5C5F00A5C7}" type="VALUE">
                  <a:rPr lang="en-US"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520C4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40883398-FF6C-4A86-84CD-217663C0E02B}" type="VALUE">
                  <a:rPr lang="en-US"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percentStacked"/>
        <c:varyColors val="0"/>
        <c:ser>
          <c:idx val="0"/>
          <c:order val="0"/>
          <c:tx>
            <c:strRef>
              <c:f>pivot!$B$40:$B$41</c:f>
              <c:strCache>
                <c:ptCount val="1"/>
                <c:pt idx="0">
                  <c:v>Female</c:v>
                </c:pt>
              </c:strCache>
            </c:strRef>
          </c:tx>
          <c:spPr>
            <a:solidFill>
              <a:srgbClr val="520C4F"/>
            </a:solidFill>
            <a:ln>
              <a:noFill/>
            </a:ln>
            <a:effectLst/>
          </c:spPr>
          <c:invertIfNegative val="0"/>
          <c:dLbls>
            <c:dLbl>
              <c:idx val="0"/>
              <c:tx>
                <c:rich>
                  <a:bodyPr/>
                  <a:lstStyle/>
                  <a:p>
                    <a:fld id="{4E17D41C-5540-40E6-BE7C-D1E89EE2F903}"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D9F-470A-B7F7-7055F8C5518C}"/>
                </c:ext>
              </c:extLst>
            </c:dLbl>
            <c:dLbl>
              <c:idx val="1"/>
              <c:tx>
                <c:rich>
                  <a:bodyPr/>
                  <a:lstStyle/>
                  <a:p>
                    <a:fld id="{606D3F4C-2A9F-4FDD-B9A4-BA5C5F00A5C7}"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BD9F-470A-B7F7-7055F8C5518C}"/>
                </c:ext>
              </c:extLst>
            </c:dLbl>
            <c:dLbl>
              <c:idx val="2"/>
              <c:tx>
                <c:rich>
                  <a:bodyPr/>
                  <a:lstStyle/>
                  <a:p>
                    <a:fld id="{40883398-FF6C-4A86-84CD-217663C0E02B}"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BD9F-470A-B7F7-7055F8C551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pivot!$A$42:$A$45</c:f>
              <c:strCache>
                <c:ptCount val="3"/>
                <c:pt idx="0">
                  <c:v>Cincinnati</c:v>
                </c:pt>
                <c:pt idx="1">
                  <c:v>Cleveland</c:v>
                </c:pt>
                <c:pt idx="2">
                  <c:v>Columbus</c:v>
                </c:pt>
              </c:strCache>
            </c:strRef>
          </c:cat>
          <c:val>
            <c:numRef>
              <c:f>pivot!$B$42:$B$45</c:f>
              <c:numCache>
                <c:formatCode>#,##0</c:formatCode>
                <c:ptCount val="3"/>
                <c:pt idx="0">
                  <c:v>144</c:v>
                </c:pt>
                <c:pt idx="1">
                  <c:v>325</c:v>
                </c:pt>
                <c:pt idx="2">
                  <c:v>129</c:v>
                </c:pt>
              </c:numCache>
            </c:numRef>
          </c:val>
          <c:extLst>
            <c:ext xmlns:c16="http://schemas.microsoft.com/office/drawing/2014/chart" uri="{C3380CC4-5D6E-409C-BE32-E72D297353CC}">
              <c16:uniqueId val="{00000000-BD9F-470A-B7F7-7055F8C5518C}"/>
            </c:ext>
          </c:extLst>
        </c:ser>
        <c:ser>
          <c:idx val="1"/>
          <c:order val="1"/>
          <c:tx>
            <c:strRef>
              <c:f>pivot!$C$40:$C$41</c:f>
              <c:strCache>
                <c:ptCount val="1"/>
                <c:pt idx="0">
                  <c:v>Male</c:v>
                </c:pt>
              </c:strCache>
            </c:strRef>
          </c:tx>
          <c:spPr>
            <a:solidFill>
              <a:schemeClr val="accent5">
                <a:lumMod val="60000"/>
                <a:lumOff val="40000"/>
              </a:schemeClr>
            </a:solidFill>
            <a:ln>
              <a:noFill/>
            </a:ln>
            <a:effectLst/>
          </c:spPr>
          <c:invertIfNegative val="0"/>
          <c:dLbls>
            <c:dLbl>
              <c:idx val="0"/>
              <c:tx>
                <c:rich>
                  <a:bodyPr/>
                  <a:lstStyle/>
                  <a:p>
                    <a:fld id="{BC805B60-45FD-4B1F-8391-389F2FB8C138}"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BD9F-470A-B7F7-7055F8C5518C}"/>
                </c:ext>
              </c:extLst>
            </c:dLbl>
            <c:dLbl>
              <c:idx val="1"/>
              <c:tx>
                <c:rich>
                  <a:bodyPr/>
                  <a:lstStyle/>
                  <a:p>
                    <a:fld id="{8D21E04D-21FC-4202-ABDF-55734BCE01BB}"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D9F-470A-B7F7-7055F8C5518C}"/>
                </c:ext>
              </c:extLst>
            </c:dLbl>
            <c:dLbl>
              <c:idx val="2"/>
              <c:tx>
                <c:rich>
                  <a:bodyPr/>
                  <a:lstStyle/>
                  <a:p>
                    <a:fld id="{AD4C9633-20F3-477E-9B9D-9328FE1715A2}"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BD9F-470A-B7F7-7055F8C551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pivot!$A$42:$A$45</c:f>
              <c:strCache>
                <c:ptCount val="3"/>
                <c:pt idx="0">
                  <c:v>Cincinnati</c:v>
                </c:pt>
                <c:pt idx="1">
                  <c:v>Cleveland</c:v>
                </c:pt>
                <c:pt idx="2">
                  <c:v>Columbus</c:v>
                </c:pt>
              </c:strCache>
            </c:strRef>
          </c:cat>
          <c:val>
            <c:numRef>
              <c:f>pivot!$C$42:$C$45</c:f>
              <c:numCache>
                <c:formatCode>#,##0</c:formatCode>
                <c:ptCount val="3"/>
                <c:pt idx="0">
                  <c:v>133</c:v>
                </c:pt>
                <c:pt idx="1">
                  <c:v>63</c:v>
                </c:pt>
                <c:pt idx="2">
                  <c:v>206</c:v>
                </c:pt>
              </c:numCache>
            </c:numRef>
          </c:val>
          <c:extLst>
            <c:ext xmlns:c16="http://schemas.microsoft.com/office/drawing/2014/chart" uri="{C3380CC4-5D6E-409C-BE32-E72D297353CC}">
              <c16:uniqueId val="{00000001-BD9F-470A-B7F7-7055F8C5518C}"/>
            </c:ext>
          </c:extLst>
        </c:ser>
        <c:dLbls>
          <c:dLblPos val="ctr"/>
          <c:showLegendKey val="0"/>
          <c:showVal val="1"/>
          <c:showCatName val="0"/>
          <c:showSerName val="0"/>
          <c:showPercent val="0"/>
          <c:showBubbleSize val="0"/>
        </c:dLbls>
        <c:gapWidth val="25"/>
        <c:overlap val="100"/>
        <c:axId val="1940893776"/>
        <c:axId val="1877339312"/>
      </c:barChart>
      <c:catAx>
        <c:axId val="194089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339312"/>
        <c:crosses val="autoZero"/>
        <c:auto val="1"/>
        <c:lblAlgn val="ctr"/>
        <c:lblOffset val="100"/>
        <c:noMultiLvlLbl val="0"/>
      </c:catAx>
      <c:valAx>
        <c:axId val="1877339312"/>
        <c:scaling>
          <c:orientation val="minMax"/>
        </c:scaling>
        <c:delete val="1"/>
        <c:axPos val="l"/>
        <c:numFmt formatCode="0%" sourceLinked="1"/>
        <c:majorTickMark val="none"/>
        <c:minorTickMark val="none"/>
        <c:tickLblPos val="nextTo"/>
        <c:crossAx val="1940893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 report.xlsx]pivot!rep satisfacation</c:name>
    <c:fmtId val="28"/>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b="1">
                <a:solidFill>
                  <a:srgbClr val="0070C0"/>
                </a:solidFill>
              </a:rPr>
              <a:t>Rating</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70C0"/>
          </a:solidFill>
          <a:ln>
            <a:solidFill>
              <a:schemeClr val="accent1">
                <a:alpha val="90000"/>
              </a:schemeClr>
            </a:solidFill>
          </a:ln>
          <a:effectLst/>
        </c:spPr>
        <c:marker>
          <c:symbol val="none"/>
        </c:marker>
      </c:pivotFmt>
    </c:pivotFmts>
    <c:plotArea>
      <c:layout>
        <c:manualLayout>
          <c:layoutTarget val="inner"/>
          <c:xMode val="edge"/>
          <c:yMode val="edge"/>
          <c:x val="4.6474631404941083E-2"/>
          <c:y val="0.37854307175483548"/>
          <c:w val="0.90705073719011786"/>
          <c:h val="0.33586659839402172"/>
        </c:manualLayout>
      </c:layout>
      <c:barChart>
        <c:barDir val="col"/>
        <c:grouping val="clustered"/>
        <c:varyColors val="0"/>
        <c:ser>
          <c:idx val="0"/>
          <c:order val="0"/>
          <c:tx>
            <c:strRef>
              <c:f>pivot!$G$40</c:f>
              <c:strCache>
                <c:ptCount val="1"/>
                <c:pt idx="0">
                  <c:v>Total</c:v>
                </c:pt>
              </c:strCache>
            </c:strRef>
          </c:tx>
          <c:spPr>
            <a:solidFill>
              <a:srgbClr val="0070C0"/>
            </a:solidFill>
            <a:ln>
              <a:solidFill>
                <a:schemeClr val="accent1">
                  <a:alpha val="90000"/>
                </a:schemeClr>
              </a:solidFill>
            </a:ln>
            <a:effectLst/>
          </c:spPr>
          <c:invertIfNegative val="0"/>
          <c:cat>
            <c:strRef>
              <c:f>pivot!$F$41:$F$46</c:f>
              <c:strCache>
                <c:ptCount val="5"/>
                <c:pt idx="0">
                  <c:v>1</c:v>
                </c:pt>
                <c:pt idx="1">
                  <c:v>2</c:v>
                </c:pt>
                <c:pt idx="2">
                  <c:v>3</c:v>
                </c:pt>
                <c:pt idx="3">
                  <c:v>4</c:v>
                </c:pt>
                <c:pt idx="4">
                  <c:v>5</c:v>
                </c:pt>
              </c:strCache>
            </c:strRef>
          </c:cat>
          <c:val>
            <c:numRef>
              <c:f>pivot!$G$41:$G$46</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0192-4B69-AB54-6358F8EBEB30}"/>
            </c:ext>
          </c:extLst>
        </c:ser>
        <c:dLbls>
          <c:showLegendKey val="0"/>
          <c:showVal val="0"/>
          <c:showCatName val="0"/>
          <c:showSerName val="0"/>
          <c:showPercent val="0"/>
          <c:showBubbleSize val="0"/>
        </c:dLbls>
        <c:gapWidth val="25"/>
        <c:overlap val="-27"/>
        <c:axId val="1948442144"/>
        <c:axId val="1873628720"/>
      </c:barChart>
      <c:catAx>
        <c:axId val="194844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628720"/>
        <c:crosses val="autoZero"/>
        <c:auto val="1"/>
        <c:lblAlgn val="ctr"/>
        <c:lblOffset val="100"/>
        <c:noMultiLvlLbl val="0"/>
      </c:catAx>
      <c:valAx>
        <c:axId val="1873628720"/>
        <c:scaling>
          <c:orientation val="minMax"/>
        </c:scaling>
        <c:delete val="1"/>
        <c:axPos val="l"/>
        <c:numFmt formatCode="#,##0" sourceLinked="1"/>
        <c:majorTickMark val="none"/>
        <c:minorTickMark val="none"/>
        <c:tickLblPos val="nextTo"/>
        <c:crossAx val="1948442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hyperlink" Target="https://www.alamy.com/stock-photo/interaction-people-office.html?cutout=1" TargetMode="External"/></Relationships>
</file>

<file path=xl/drawings/_rels/drawing2.xml.rels><?xml version="1.0" encoding="UTF-8" standalone="yes"?>
<Relationships xmlns="http://schemas.openxmlformats.org/package/2006/relationships"><Relationship Id="rId8" Type="http://schemas.openxmlformats.org/officeDocument/2006/relationships/image" Target="../media/image21.svg"/><Relationship Id="rId13" Type="http://schemas.openxmlformats.org/officeDocument/2006/relationships/chart" Target="../charts/chart3.xml"/><Relationship Id="rId3" Type="http://schemas.openxmlformats.org/officeDocument/2006/relationships/image" Target="../media/image16.png"/><Relationship Id="rId7" Type="http://schemas.openxmlformats.org/officeDocument/2006/relationships/image" Target="../media/image20.png"/><Relationship Id="rId12" Type="http://schemas.openxmlformats.org/officeDocument/2006/relationships/chart" Target="../charts/chart2.xml"/><Relationship Id="rId17" Type="http://schemas.openxmlformats.org/officeDocument/2006/relationships/image" Target="../media/image24.png"/><Relationship Id="rId2" Type="http://schemas.openxmlformats.org/officeDocument/2006/relationships/image" Target="../media/image15.svg"/><Relationship Id="rId16" Type="http://schemas.openxmlformats.org/officeDocument/2006/relationships/chart" Target="../charts/chart6.xml"/><Relationship Id="rId1" Type="http://schemas.openxmlformats.org/officeDocument/2006/relationships/image" Target="../media/image14.png"/><Relationship Id="rId6" Type="http://schemas.openxmlformats.org/officeDocument/2006/relationships/image" Target="../media/image19.svg"/><Relationship Id="rId11" Type="http://schemas.openxmlformats.org/officeDocument/2006/relationships/chart" Target="../charts/chart1.xml"/><Relationship Id="rId5" Type="http://schemas.openxmlformats.org/officeDocument/2006/relationships/image" Target="../media/image18.png"/><Relationship Id="rId15" Type="http://schemas.openxmlformats.org/officeDocument/2006/relationships/chart" Target="../charts/chart5.xml"/><Relationship Id="rId10" Type="http://schemas.openxmlformats.org/officeDocument/2006/relationships/image" Target="../media/image23.svg"/><Relationship Id="rId4" Type="http://schemas.openxmlformats.org/officeDocument/2006/relationships/image" Target="../media/image17.svg"/><Relationship Id="rId9" Type="http://schemas.openxmlformats.org/officeDocument/2006/relationships/image" Target="../media/image22.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115707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281111</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15</xdr:row>
      <xdr:rowOff>149087</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184036</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136537</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123498</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xdr:from>
      <xdr:col>5</xdr:col>
      <xdr:colOff>207066</xdr:colOff>
      <xdr:row>6</xdr:row>
      <xdr:rowOff>1</xdr:rowOff>
    </xdr:from>
    <xdr:to>
      <xdr:col>5</xdr:col>
      <xdr:colOff>563218</xdr:colOff>
      <xdr:row>7</xdr:row>
      <xdr:rowOff>19255</xdr:rowOff>
    </xdr:to>
    <xdr:pic>
      <xdr:nvPicPr>
        <xdr:cNvPr id="10" name="Picture 9">
          <a:extLst>
            <a:ext uri="{FF2B5EF4-FFF2-40B4-BE49-F238E27FC236}">
              <a16:creationId xmlns:a16="http://schemas.microsoft.com/office/drawing/2014/main" id="{F949B059-C8E6-4F5F-A287-9EA9A2A5D0E3}"/>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 uri="{837473B0-CC2E-450A-ABE3-18F120FF3D39}">
              <a1611:picAttrSrcUrl xmlns:a1611="http://schemas.microsoft.com/office/drawing/2016/11/main" r:id="rId14"/>
            </a:ext>
          </a:extLst>
        </a:blip>
        <a:srcRect l="42034" t="47114" r="37352" b="38419"/>
        <a:stretch/>
      </xdr:blipFill>
      <xdr:spPr>
        <a:xfrm>
          <a:off x="4199283" y="1689653"/>
          <a:ext cx="356152" cy="342276"/>
        </a:xfrm>
        <a:prstGeom prst="ellipse">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xdr:row>
      <xdr:rowOff>47625</xdr:rowOff>
    </xdr:from>
    <xdr:to>
      <xdr:col>4</xdr:col>
      <xdr:colOff>66675</xdr:colOff>
      <xdr:row>6</xdr:row>
      <xdr:rowOff>19050</xdr:rowOff>
    </xdr:to>
    <xdr:sp macro="" textlink="pivot!A4">
      <xdr:nvSpPr>
        <xdr:cNvPr id="3" name="Rectangle 2">
          <a:extLst>
            <a:ext uri="{FF2B5EF4-FFF2-40B4-BE49-F238E27FC236}">
              <a16:creationId xmlns:a16="http://schemas.microsoft.com/office/drawing/2014/main" id="{6EDEA157-7F8C-4FD0-B7A8-086DA8AA0D55}"/>
            </a:ext>
          </a:extLst>
        </xdr:cNvPr>
        <xdr:cNvSpPr/>
      </xdr:nvSpPr>
      <xdr:spPr>
        <a:xfrm>
          <a:off x="257175" y="247650"/>
          <a:ext cx="1590675" cy="971550"/>
        </a:xfrm>
        <a:prstGeom prst="rect">
          <a:avLst/>
        </a:prstGeom>
        <a:solidFill>
          <a:schemeClr val="accent6">
            <a:lumMod val="50000"/>
          </a:schemeClr>
        </a:solidFill>
        <a:effectLst>
          <a:glow rad="63500">
            <a:schemeClr val="accent4">
              <a:lumMod val="20000"/>
              <a:lumOff val="80000"/>
              <a:alpha val="40000"/>
            </a:schemeClr>
          </a:glow>
          <a:outerShdw blurRad="139700" dist="1270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CCD2D13-EDAE-4D82-80BF-3E7B8828E0EC}" type="TxLink">
            <a:rPr lang="en-US" sz="1800" b="0" i="0" u="none" strike="noStrike">
              <a:solidFill>
                <a:schemeClr val="bg1"/>
              </a:solidFill>
              <a:latin typeface="Copperplate Gothic Bold" panose="020E0705020206020404" pitchFamily="34" charset="0"/>
            </a:rPr>
            <a:pPr algn="ctr"/>
            <a:t>1,000</a:t>
          </a:fld>
          <a:endParaRPr lang="en-US" sz="1800">
            <a:solidFill>
              <a:schemeClr val="bg1"/>
            </a:solidFill>
            <a:latin typeface="Copperplate Gothic Bold" panose="020E0705020206020404" pitchFamily="34" charset="0"/>
          </a:endParaRPr>
        </a:p>
      </xdr:txBody>
    </xdr:sp>
    <xdr:clientData/>
  </xdr:twoCellAnchor>
  <xdr:twoCellAnchor>
    <xdr:from>
      <xdr:col>2</xdr:col>
      <xdr:colOff>409575</xdr:colOff>
      <xdr:row>1</xdr:row>
      <xdr:rowOff>114300</xdr:rowOff>
    </xdr:from>
    <xdr:to>
      <xdr:col>3</xdr:col>
      <xdr:colOff>419100</xdr:colOff>
      <xdr:row>2</xdr:row>
      <xdr:rowOff>152400</xdr:rowOff>
    </xdr:to>
    <xdr:sp macro="" textlink="">
      <xdr:nvSpPr>
        <xdr:cNvPr id="4" name="TextBox 3">
          <a:extLst>
            <a:ext uri="{FF2B5EF4-FFF2-40B4-BE49-F238E27FC236}">
              <a16:creationId xmlns:a16="http://schemas.microsoft.com/office/drawing/2014/main" id="{B52D3914-42BF-4E0C-B27D-9CDF14BC166A}"/>
            </a:ext>
          </a:extLst>
        </xdr:cNvPr>
        <xdr:cNvSpPr txBox="1"/>
      </xdr:nvSpPr>
      <xdr:spPr>
        <a:xfrm>
          <a:off x="666750" y="314325"/>
          <a:ext cx="7715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n>
                <a:noFill/>
              </a:ln>
              <a:solidFill>
                <a:schemeClr val="bg1"/>
              </a:solidFill>
              <a:latin typeface="+mj-lt"/>
            </a:rPr>
            <a:t>Calls</a:t>
          </a:r>
        </a:p>
      </xdr:txBody>
    </xdr:sp>
    <xdr:clientData/>
  </xdr:twoCellAnchor>
  <xdr:twoCellAnchor editAs="oneCell">
    <xdr:from>
      <xdr:col>2</xdr:col>
      <xdr:colOff>106781</xdr:colOff>
      <xdr:row>1</xdr:row>
      <xdr:rowOff>133350</xdr:rowOff>
    </xdr:from>
    <xdr:to>
      <xdr:col>2</xdr:col>
      <xdr:colOff>333374</xdr:colOff>
      <xdr:row>2</xdr:row>
      <xdr:rowOff>150755</xdr:rowOff>
    </xdr:to>
    <xdr:pic>
      <xdr:nvPicPr>
        <xdr:cNvPr id="5" name="Graphic 4" descr="Receiver with solid fill">
          <a:extLst>
            <a:ext uri="{FF2B5EF4-FFF2-40B4-BE49-F238E27FC236}">
              <a16:creationId xmlns:a16="http://schemas.microsoft.com/office/drawing/2014/main" id="{4723A00D-6490-4558-B9C0-2CD2D17C98A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046581">
          <a:off x="363956" y="333375"/>
          <a:ext cx="226593" cy="217430"/>
        </a:xfrm>
        <a:prstGeom prst="rect">
          <a:avLst/>
        </a:prstGeom>
      </xdr:spPr>
    </xdr:pic>
    <xdr:clientData/>
  </xdr:twoCellAnchor>
  <xdr:twoCellAnchor>
    <xdr:from>
      <xdr:col>2</xdr:col>
      <xdr:colOff>361950</xdr:colOff>
      <xdr:row>4</xdr:row>
      <xdr:rowOff>142875</xdr:rowOff>
    </xdr:from>
    <xdr:to>
      <xdr:col>3</xdr:col>
      <xdr:colOff>381000</xdr:colOff>
      <xdr:row>5</xdr:row>
      <xdr:rowOff>123825</xdr:rowOff>
    </xdr:to>
    <xdr:sp macro="" textlink="pivot!A11">
      <xdr:nvSpPr>
        <xdr:cNvPr id="6" name="TextBox 5">
          <a:extLst>
            <a:ext uri="{FF2B5EF4-FFF2-40B4-BE49-F238E27FC236}">
              <a16:creationId xmlns:a16="http://schemas.microsoft.com/office/drawing/2014/main" id="{13F98BEB-2E76-41E7-8D80-31BA7FA353C2}"/>
            </a:ext>
          </a:extLst>
        </xdr:cNvPr>
        <xdr:cNvSpPr txBox="1"/>
      </xdr:nvSpPr>
      <xdr:spPr>
        <a:xfrm>
          <a:off x="619125" y="942975"/>
          <a:ext cx="78105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28A6FD-B957-4F1D-9385-F7B1E30413CD}" type="TxLink">
            <a:rPr lang="en-US" sz="1200" b="0" i="0" u="none" strike="noStrike">
              <a:ln>
                <a:solidFill>
                  <a:schemeClr val="bg1">
                    <a:lumMod val="95000"/>
                  </a:schemeClr>
                </a:solidFill>
              </a:ln>
              <a:solidFill>
                <a:srgbClr val="FFFF00"/>
              </a:solidFill>
              <a:latin typeface="Copperplate Gothic Bold" panose="020E0705020206020404" pitchFamily="34" charset="0"/>
            </a:rPr>
            <a:pPr algn="ctr"/>
            <a:t>218</a:t>
          </a:fld>
          <a:endParaRPr lang="en-US" sz="1200">
            <a:ln>
              <a:solidFill>
                <a:schemeClr val="bg1">
                  <a:lumMod val="95000"/>
                </a:schemeClr>
              </a:solidFill>
            </a:ln>
            <a:solidFill>
              <a:srgbClr val="FFFF00"/>
            </a:solidFill>
            <a:latin typeface="Copperplate Gothic Bold" panose="020E0705020206020404" pitchFamily="34" charset="0"/>
          </a:endParaRPr>
        </a:p>
      </xdr:txBody>
    </xdr:sp>
    <xdr:clientData/>
  </xdr:twoCellAnchor>
  <xdr:twoCellAnchor>
    <xdr:from>
      <xdr:col>2</xdr:col>
      <xdr:colOff>0</xdr:colOff>
      <xdr:row>7</xdr:row>
      <xdr:rowOff>0</xdr:rowOff>
    </xdr:from>
    <xdr:to>
      <xdr:col>4</xdr:col>
      <xdr:colOff>66675</xdr:colOff>
      <xdr:row>11</xdr:row>
      <xdr:rowOff>171450</xdr:rowOff>
    </xdr:to>
    <xdr:sp macro="" textlink="pivot!B4">
      <xdr:nvSpPr>
        <xdr:cNvPr id="23" name="Rectangle 22">
          <a:extLst>
            <a:ext uri="{FF2B5EF4-FFF2-40B4-BE49-F238E27FC236}">
              <a16:creationId xmlns:a16="http://schemas.microsoft.com/office/drawing/2014/main" id="{4E998F1A-634E-4E60-A0B2-159BBD345F25}"/>
            </a:ext>
          </a:extLst>
        </xdr:cNvPr>
        <xdr:cNvSpPr/>
      </xdr:nvSpPr>
      <xdr:spPr>
        <a:xfrm>
          <a:off x="257175" y="1400175"/>
          <a:ext cx="1590675" cy="971550"/>
        </a:xfrm>
        <a:prstGeom prst="rect">
          <a:avLst/>
        </a:prstGeom>
        <a:solidFill>
          <a:schemeClr val="accent6">
            <a:lumMod val="50000"/>
          </a:schemeClr>
        </a:solidFill>
        <a:effectLst>
          <a:glow rad="63500">
            <a:schemeClr val="accent4">
              <a:lumMod val="20000"/>
              <a:lumOff val="80000"/>
              <a:alpha val="40000"/>
            </a:schemeClr>
          </a:glow>
          <a:outerShdw blurRad="139700" dist="1270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90D1336-3612-45BE-8764-D36C5343F387}" type="TxLink">
            <a:rPr lang="en-US" sz="1800" b="0" i="0" u="none" strike="noStrike">
              <a:solidFill>
                <a:schemeClr val="bg1"/>
              </a:solidFill>
              <a:latin typeface="Copperplate Gothic Bold" panose="020E0705020206020404" pitchFamily="34" charset="0"/>
              <a:ea typeface="+mn-ea"/>
              <a:cs typeface="+mn-cs"/>
            </a:rPr>
            <a:pPr marL="0" indent="0" algn="ctr"/>
            <a:t>$96,623</a:t>
          </a:fld>
          <a:endParaRPr lang="en-US" sz="1800" b="0" i="0" u="none" strike="noStrike">
            <a:solidFill>
              <a:schemeClr val="bg1"/>
            </a:solidFill>
            <a:latin typeface="Copperplate Gothic Bold" panose="020E0705020206020404" pitchFamily="34" charset="0"/>
            <a:ea typeface="+mn-ea"/>
            <a:cs typeface="+mn-cs"/>
          </a:endParaRPr>
        </a:p>
      </xdr:txBody>
    </xdr:sp>
    <xdr:clientData/>
  </xdr:twoCellAnchor>
  <xdr:twoCellAnchor>
    <xdr:from>
      <xdr:col>2</xdr:col>
      <xdr:colOff>133351</xdr:colOff>
      <xdr:row>7</xdr:row>
      <xdr:rowOff>66675</xdr:rowOff>
    </xdr:from>
    <xdr:to>
      <xdr:col>3</xdr:col>
      <xdr:colOff>723901</xdr:colOff>
      <xdr:row>8</xdr:row>
      <xdr:rowOff>104775</xdr:rowOff>
    </xdr:to>
    <xdr:sp macro="" textlink="">
      <xdr:nvSpPr>
        <xdr:cNvPr id="24" name="TextBox 23">
          <a:extLst>
            <a:ext uri="{FF2B5EF4-FFF2-40B4-BE49-F238E27FC236}">
              <a16:creationId xmlns:a16="http://schemas.microsoft.com/office/drawing/2014/main" id="{CE8A70CD-BF00-49E2-B340-8607ACC4DEB4}"/>
            </a:ext>
          </a:extLst>
        </xdr:cNvPr>
        <xdr:cNvSpPr txBox="1"/>
      </xdr:nvSpPr>
      <xdr:spPr>
        <a:xfrm>
          <a:off x="390526" y="1466850"/>
          <a:ext cx="13525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n>
                <a:noFill/>
              </a:ln>
              <a:solidFill>
                <a:schemeClr val="bg1"/>
              </a:solidFill>
              <a:latin typeface="+mj-lt"/>
            </a:rPr>
            <a:t>Total</a:t>
          </a:r>
          <a:r>
            <a:rPr lang="en-US" sz="1400" baseline="0">
              <a:ln>
                <a:noFill/>
              </a:ln>
              <a:solidFill>
                <a:schemeClr val="bg1"/>
              </a:solidFill>
              <a:latin typeface="+mj-lt"/>
            </a:rPr>
            <a:t> Amount</a:t>
          </a:r>
          <a:endParaRPr lang="en-US" sz="1400">
            <a:ln>
              <a:noFill/>
            </a:ln>
            <a:solidFill>
              <a:schemeClr val="bg1"/>
            </a:solidFill>
            <a:latin typeface="+mj-lt"/>
          </a:endParaRPr>
        </a:p>
      </xdr:txBody>
    </xdr:sp>
    <xdr:clientData/>
  </xdr:twoCellAnchor>
  <xdr:twoCellAnchor editAs="oneCell">
    <xdr:from>
      <xdr:col>2</xdr:col>
      <xdr:colOff>21318</xdr:colOff>
      <xdr:row>7</xdr:row>
      <xdr:rowOff>91427</xdr:rowOff>
    </xdr:from>
    <xdr:to>
      <xdr:col>2</xdr:col>
      <xdr:colOff>208636</xdr:colOff>
      <xdr:row>8</xdr:row>
      <xdr:rowOff>78719</xdr:rowOff>
    </xdr:to>
    <xdr:pic>
      <xdr:nvPicPr>
        <xdr:cNvPr id="25" name="Graphic 24">
          <a:extLst>
            <a:ext uri="{FF2B5EF4-FFF2-40B4-BE49-F238E27FC236}">
              <a16:creationId xmlns:a16="http://schemas.microsoft.com/office/drawing/2014/main" id="{E1AF7ADA-113A-4892-AA88-AA942323101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8493" y="1491602"/>
          <a:ext cx="187318" cy="187318"/>
        </a:xfrm>
        <a:prstGeom prst="rect">
          <a:avLst/>
        </a:prstGeom>
      </xdr:spPr>
    </xdr:pic>
    <xdr:clientData/>
  </xdr:twoCellAnchor>
  <xdr:twoCellAnchor>
    <xdr:from>
      <xdr:col>2</xdr:col>
      <xdr:colOff>352424</xdr:colOff>
      <xdr:row>10</xdr:row>
      <xdr:rowOff>76200</xdr:rowOff>
    </xdr:from>
    <xdr:to>
      <xdr:col>3</xdr:col>
      <xdr:colOff>380999</xdr:colOff>
      <xdr:row>11</xdr:row>
      <xdr:rowOff>85725</xdr:rowOff>
    </xdr:to>
    <xdr:sp macro="" textlink="pivot!B11">
      <xdr:nvSpPr>
        <xdr:cNvPr id="26" name="TextBox 25">
          <a:extLst>
            <a:ext uri="{FF2B5EF4-FFF2-40B4-BE49-F238E27FC236}">
              <a16:creationId xmlns:a16="http://schemas.microsoft.com/office/drawing/2014/main" id="{0F9B5A4B-A6C5-4918-BAA6-BD8E21E6616D}"/>
            </a:ext>
          </a:extLst>
        </xdr:cNvPr>
        <xdr:cNvSpPr txBox="1"/>
      </xdr:nvSpPr>
      <xdr:spPr>
        <a:xfrm>
          <a:off x="609599" y="2076450"/>
          <a:ext cx="79057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ACD0C26-CF5B-4166-8830-4AD100C07CDE}" type="TxLink">
            <a:rPr lang="en-US" sz="1200" b="0" i="0" u="none" strike="noStrike">
              <a:ln>
                <a:solidFill>
                  <a:schemeClr val="bg1">
                    <a:lumMod val="95000"/>
                  </a:schemeClr>
                </a:solidFill>
              </a:ln>
              <a:solidFill>
                <a:srgbClr val="FFFF00"/>
              </a:solidFill>
              <a:latin typeface="Copperplate Gothic Bold" panose="020E0705020206020404" pitchFamily="34" charset="0"/>
              <a:ea typeface="+mn-ea"/>
              <a:cs typeface="+mn-cs"/>
            </a:rPr>
            <a:pPr marL="0" indent="0" algn="ctr"/>
            <a:t>$20,581</a:t>
          </a:fld>
          <a:endParaRPr lang="en-US" sz="1200" b="0" i="0" u="none" strike="noStrike">
            <a:ln>
              <a:solidFill>
                <a:schemeClr val="bg1">
                  <a:lumMod val="95000"/>
                </a:schemeClr>
              </a:solidFill>
            </a:ln>
            <a:solidFill>
              <a:srgbClr val="FFFF00"/>
            </a:solidFill>
            <a:latin typeface="Copperplate Gothic Bold" panose="020E0705020206020404" pitchFamily="34" charset="0"/>
            <a:ea typeface="+mn-ea"/>
            <a:cs typeface="+mn-cs"/>
          </a:endParaRPr>
        </a:p>
      </xdr:txBody>
    </xdr:sp>
    <xdr:clientData/>
  </xdr:twoCellAnchor>
  <xdr:twoCellAnchor>
    <xdr:from>
      <xdr:col>2</xdr:col>
      <xdr:colOff>0</xdr:colOff>
      <xdr:row>13</xdr:row>
      <xdr:rowOff>0</xdr:rowOff>
    </xdr:from>
    <xdr:to>
      <xdr:col>4</xdr:col>
      <xdr:colOff>66675</xdr:colOff>
      <xdr:row>17</xdr:row>
      <xdr:rowOff>171450</xdr:rowOff>
    </xdr:to>
    <xdr:sp macro="" textlink="pivot!C4">
      <xdr:nvSpPr>
        <xdr:cNvPr id="27" name="Rectangle 26">
          <a:extLst>
            <a:ext uri="{FF2B5EF4-FFF2-40B4-BE49-F238E27FC236}">
              <a16:creationId xmlns:a16="http://schemas.microsoft.com/office/drawing/2014/main" id="{46E6F512-4BBF-4D3B-A503-D10AE8332109}"/>
            </a:ext>
          </a:extLst>
        </xdr:cNvPr>
        <xdr:cNvSpPr/>
      </xdr:nvSpPr>
      <xdr:spPr>
        <a:xfrm>
          <a:off x="257175" y="2600325"/>
          <a:ext cx="1590675" cy="971550"/>
        </a:xfrm>
        <a:prstGeom prst="rect">
          <a:avLst/>
        </a:prstGeom>
        <a:solidFill>
          <a:schemeClr val="accent6">
            <a:lumMod val="50000"/>
          </a:schemeClr>
        </a:solidFill>
        <a:effectLst>
          <a:glow rad="63500">
            <a:schemeClr val="accent4">
              <a:lumMod val="20000"/>
              <a:lumOff val="80000"/>
              <a:alpha val="40000"/>
            </a:schemeClr>
          </a:glow>
          <a:outerShdw blurRad="139700" dist="1270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D370B12-E45A-411A-9AC4-3F4E03CD2211}" type="TxLink">
            <a:rPr lang="en-US" sz="1800" b="0" i="0" u="none" strike="noStrike">
              <a:solidFill>
                <a:schemeClr val="bg1"/>
              </a:solidFill>
              <a:latin typeface="Copperplate Gothic Bold" panose="020E0705020206020404" pitchFamily="34" charset="0"/>
              <a:ea typeface="+mn-ea"/>
              <a:cs typeface="+mn-cs"/>
            </a:rPr>
            <a:pPr marL="0" indent="0" algn="ctr"/>
            <a:t>89,850</a:t>
          </a:fld>
          <a:endParaRPr lang="en-US" sz="1800" b="0" i="0" u="none" strike="noStrike">
            <a:solidFill>
              <a:schemeClr val="bg1"/>
            </a:solidFill>
            <a:latin typeface="Copperplate Gothic Bold" panose="020E0705020206020404" pitchFamily="34" charset="0"/>
            <a:ea typeface="+mn-ea"/>
            <a:cs typeface="+mn-cs"/>
          </a:endParaRPr>
        </a:p>
      </xdr:txBody>
    </xdr:sp>
    <xdr:clientData/>
  </xdr:twoCellAnchor>
  <xdr:twoCellAnchor>
    <xdr:from>
      <xdr:col>2</xdr:col>
      <xdr:colOff>28575</xdr:colOff>
      <xdr:row>13</xdr:row>
      <xdr:rowOff>66675</xdr:rowOff>
    </xdr:from>
    <xdr:to>
      <xdr:col>3</xdr:col>
      <xdr:colOff>676275</xdr:colOff>
      <xdr:row>14</xdr:row>
      <xdr:rowOff>104775</xdr:rowOff>
    </xdr:to>
    <xdr:sp macro="" textlink="">
      <xdr:nvSpPr>
        <xdr:cNvPr id="28" name="TextBox 27">
          <a:extLst>
            <a:ext uri="{FF2B5EF4-FFF2-40B4-BE49-F238E27FC236}">
              <a16:creationId xmlns:a16="http://schemas.microsoft.com/office/drawing/2014/main" id="{6025471E-F2BF-48B4-A9EC-D49B29385903}"/>
            </a:ext>
          </a:extLst>
        </xdr:cNvPr>
        <xdr:cNvSpPr txBox="1"/>
      </xdr:nvSpPr>
      <xdr:spPr>
        <a:xfrm>
          <a:off x="285750" y="2667000"/>
          <a:ext cx="14097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n>
                <a:noFill/>
              </a:ln>
              <a:solidFill>
                <a:schemeClr val="bg1"/>
              </a:solidFill>
              <a:latin typeface="+mj-lt"/>
            </a:rPr>
            <a:t>Call Duration</a:t>
          </a:r>
        </a:p>
      </xdr:txBody>
    </xdr:sp>
    <xdr:clientData/>
  </xdr:twoCellAnchor>
  <xdr:twoCellAnchor editAs="oneCell">
    <xdr:from>
      <xdr:col>2</xdr:col>
      <xdr:colOff>25233</xdr:colOff>
      <xdr:row>13</xdr:row>
      <xdr:rowOff>57583</xdr:rowOff>
    </xdr:from>
    <xdr:to>
      <xdr:col>2</xdr:col>
      <xdr:colOff>230051</xdr:colOff>
      <xdr:row>14</xdr:row>
      <xdr:rowOff>62376</xdr:rowOff>
    </xdr:to>
    <xdr:pic>
      <xdr:nvPicPr>
        <xdr:cNvPr id="29" name="Graphic 28">
          <a:extLst>
            <a:ext uri="{FF2B5EF4-FFF2-40B4-BE49-F238E27FC236}">
              <a16:creationId xmlns:a16="http://schemas.microsoft.com/office/drawing/2014/main" id="{1255DB74-933C-4670-AEDD-F80DF322214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82408" y="2657908"/>
          <a:ext cx="204818" cy="204818"/>
        </a:xfrm>
        <a:prstGeom prst="rect">
          <a:avLst/>
        </a:prstGeom>
      </xdr:spPr>
    </xdr:pic>
    <xdr:clientData/>
  </xdr:twoCellAnchor>
  <xdr:twoCellAnchor>
    <xdr:from>
      <xdr:col>2</xdr:col>
      <xdr:colOff>352424</xdr:colOff>
      <xdr:row>16</xdr:row>
      <xdr:rowOff>76200</xdr:rowOff>
    </xdr:from>
    <xdr:to>
      <xdr:col>3</xdr:col>
      <xdr:colOff>380999</xdr:colOff>
      <xdr:row>17</xdr:row>
      <xdr:rowOff>66675</xdr:rowOff>
    </xdr:to>
    <xdr:sp macro="" textlink="pivot!C11">
      <xdr:nvSpPr>
        <xdr:cNvPr id="30" name="TextBox 29">
          <a:extLst>
            <a:ext uri="{FF2B5EF4-FFF2-40B4-BE49-F238E27FC236}">
              <a16:creationId xmlns:a16="http://schemas.microsoft.com/office/drawing/2014/main" id="{57FD20C7-67A2-42B5-881B-A19E0B79DA6B}"/>
            </a:ext>
          </a:extLst>
        </xdr:cNvPr>
        <xdr:cNvSpPr txBox="1"/>
      </xdr:nvSpPr>
      <xdr:spPr>
        <a:xfrm>
          <a:off x="609599" y="3276600"/>
          <a:ext cx="79057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CAEDCC-523C-49C4-BF35-8A202C4A03D7}" type="TxLink">
            <a:rPr lang="en-US" sz="1200" b="0" i="0" u="none" strike="noStrike">
              <a:ln>
                <a:solidFill>
                  <a:schemeClr val="bg1">
                    <a:lumMod val="95000"/>
                  </a:schemeClr>
                </a:solidFill>
              </a:ln>
              <a:solidFill>
                <a:srgbClr val="FFFF00"/>
              </a:solidFill>
              <a:latin typeface="Copperplate Gothic Bold" panose="020E0705020206020404" pitchFamily="34" charset="0"/>
              <a:ea typeface="+mn-ea"/>
              <a:cs typeface="+mn-cs"/>
            </a:rPr>
            <a:pPr marL="0" indent="0" algn="ctr"/>
            <a:t>19,300</a:t>
          </a:fld>
          <a:endParaRPr lang="en-US" sz="1200" b="0" i="0" u="none" strike="noStrike">
            <a:ln>
              <a:solidFill>
                <a:schemeClr val="bg1">
                  <a:lumMod val="95000"/>
                </a:schemeClr>
              </a:solidFill>
            </a:ln>
            <a:solidFill>
              <a:srgbClr val="FFFF00"/>
            </a:solidFill>
            <a:latin typeface="Copperplate Gothic Bold" panose="020E0705020206020404" pitchFamily="34" charset="0"/>
            <a:ea typeface="+mn-ea"/>
            <a:cs typeface="+mn-cs"/>
          </a:endParaRPr>
        </a:p>
      </xdr:txBody>
    </xdr:sp>
    <xdr:clientData/>
  </xdr:twoCellAnchor>
  <xdr:twoCellAnchor>
    <xdr:from>
      <xdr:col>1</xdr:col>
      <xdr:colOff>133350</xdr:colOff>
      <xdr:row>19</xdr:row>
      <xdr:rowOff>9525</xdr:rowOff>
    </xdr:from>
    <xdr:to>
      <xdr:col>4</xdr:col>
      <xdr:colOff>38100</xdr:colOff>
      <xdr:row>23</xdr:row>
      <xdr:rowOff>180975</xdr:rowOff>
    </xdr:to>
    <xdr:sp macro="" textlink="pivot!D4">
      <xdr:nvSpPr>
        <xdr:cNvPr id="31" name="Rectangle 30">
          <a:extLst>
            <a:ext uri="{FF2B5EF4-FFF2-40B4-BE49-F238E27FC236}">
              <a16:creationId xmlns:a16="http://schemas.microsoft.com/office/drawing/2014/main" id="{10B14D97-5AD3-4D08-88F9-6A67D1D53C47}"/>
            </a:ext>
          </a:extLst>
        </xdr:cNvPr>
        <xdr:cNvSpPr/>
      </xdr:nvSpPr>
      <xdr:spPr>
        <a:xfrm>
          <a:off x="228600" y="3810000"/>
          <a:ext cx="1590675" cy="971550"/>
        </a:xfrm>
        <a:prstGeom prst="rect">
          <a:avLst/>
        </a:prstGeom>
        <a:solidFill>
          <a:schemeClr val="accent6">
            <a:lumMod val="50000"/>
          </a:schemeClr>
        </a:solidFill>
        <a:effectLst>
          <a:glow rad="63500">
            <a:schemeClr val="accent4">
              <a:lumMod val="20000"/>
              <a:lumOff val="80000"/>
              <a:alpha val="40000"/>
            </a:schemeClr>
          </a:glow>
          <a:outerShdw blurRad="139700" dist="1270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A878990-E717-4676-9B78-38FB62F75501}" type="TxLink">
            <a:rPr lang="en-US" sz="1800" b="0" i="0" u="none" strike="noStrike">
              <a:solidFill>
                <a:schemeClr val="bg1"/>
              </a:solidFill>
              <a:latin typeface="Copperplate Gothic Bold" panose="020E0705020206020404" pitchFamily="34" charset="0"/>
              <a:ea typeface="+mn-ea"/>
              <a:cs typeface="+mn-cs"/>
            </a:rPr>
            <a:pPr marL="0" indent="0" algn="ctr"/>
            <a:t>3.9</a:t>
          </a:fld>
          <a:endParaRPr lang="en-US" sz="1800" b="0" i="0" u="none" strike="noStrike">
            <a:solidFill>
              <a:schemeClr val="bg1"/>
            </a:solidFill>
            <a:latin typeface="Copperplate Gothic Bold" panose="020E0705020206020404" pitchFamily="34" charset="0"/>
            <a:ea typeface="+mn-ea"/>
            <a:cs typeface="+mn-cs"/>
          </a:endParaRPr>
        </a:p>
      </xdr:txBody>
    </xdr:sp>
    <xdr:clientData/>
  </xdr:twoCellAnchor>
  <xdr:twoCellAnchor>
    <xdr:from>
      <xdr:col>2</xdr:col>
      <xdr:colOff>276225</xdr:colOff>
      <xdr:row>19</xdr:row>
      <xdr:rowOff>66675</xdr:rowOff>
    </xdr:from>
    <xdr:to>
      <xdr:col>3</xdr:col>
      <xdr:colOff>561975</xdr:colOff>
      <xdr:row>20</xdr:row>
      <xdr:rowOff>104775</xdr:rowOff>
    </xdr:to>
    <xdr:sp macro="" textlink="">
      <xdr:nvSpPr>
        <xdr:cNvPr id="32" name="TextBox 31">
          <a:extLst>
            <a:ext uri="{FF2B5EF4-FFF2-40B4-BE49-F238E27FC236}">
              <a16:creationId xmlns:a16="http://schemas.microsoft.com/office/drawing/2014/main" id="{08645ACE-5333-4893-9726-4DDA9086B6BE}"/>
            </a:ext>
          </a:extLst>
        </xdr:cNvPr>
        <xdr:cNvSpPr txBox="1"/>
      </xdr:nvSpPr>
      <xdr:spPr>
        <a:xfrm>
          <a:off x="533400" y="3867150"/>
          <a:ext cx="1047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n>
                <a:noFill/>
              </a:ln>
              <a:solidFill>
                <a:schemeClr val="bg1"/>
              </a:solidFill>
              <a:latin typeface="+mj-lt"/>
            </a:rPr>
            <a:t>Avg</a:t>
          </a:r>
          <a:r>
            <a:rPr lang="en-US" sz="1400" baseline="0">
              <a:ln>
                <a:noFill/>
              </a:ln>
              <a:solidFill>
                <a:schemeClr val="bg1"/>
              </a:solidFill>
              <a:latin typeface="+mj-lt"/>
            </a:rPr>
            <a:t> Rating</a:t>
          </a:r>
          <a:endParaRPr lang="en-US" sz="1400">
            <a:ln>
              <a:noFill/>
            </a:ln>
            <a:solidFill>
              <a:schemeClr val="bg1"/>
            </a:solidFill>
            <a:latin typeface="+mj-lt"/>
          </a:endParaRPr>
        </a:p>
      </xdr:txBody>
    </xdr:sp>
    <xdr:clientData/>
  </xdr:twoCellAnchor>
  <xdr:twoCellAnchor editAs="oneCell">
    <xdr:from>
      <xdr:col>2</xdr:col>
      <xdr:colOff>35162</xdr:colOff>
      <xdr:row>19</xdr:row>
      <xdr:rowOff>85724</xdr:rowOff>
    </xdr:from>
    <xdr:to>
      <xdr:col>2</xdr:col>
      <xdr:colOff>252592</xdr:colOff>
      <xdr:row>20</xdr:row>
      <xdr:rowOff>103130</xdr:rowOff>
    </xdr:to>
    <xdr:pic>
      <xdr:nvPicPr>
        <xdr:cNvPr id="33" name="Graphic 32">
          <a:extLst>
            <a:ext uri="{FF2B5EF4-FFF2-40B4-BE49-F238E27FC236}">
              <a16:creationId xmlns:a16="http://schemas.microsoft.com/office/drawing/2014/main" id="{14701974-8FDD-4AF8-8152-DEF29808513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rot="21322051">
          <a:off x="292337" y="3886199"/>
          <a:ext cx="217430" cy="217430"/>
        </a:xfrm>
        <a:prstGeom prst="rect">
          <a:avLst/>
        </a:prstGeom>
      </xdr:spPr>
    </xdr:pic>
    <xdr:clientData/>
  </xdr:twoCellAnchor>
  <xdr:twoCellAnchor>
    <xdr:from>
      <xdr:col>2</xdr:col>
      <xdr:colOff>352425</xdr:colOff>
      <xdr:row>22</xdr:row>
      <xdr:rowOff>76201</xdr:rowOff>
    </xdr:from>
    <xdr:to>
      <xdr:col>3</xdr:col>
      <xdr:colOff>323850</xdr:colOff>
      <xdr:row>22</xdr:row>
      <xdr:rowOff>190501</xdr:rowOff>
    </xdr:to>
    <xdr:sp macro="" textlink="pivot!D11">
      <xdr:nvSpPr>
        <xdr:cNvPr id="34" name="TextBox 33">
          <a:extLst>
            <a:ext uri="{FF2B5EF4-FFF2-40B4-BE49-F238E27FC236}">
              <a16:creationId xmlns:a16="http://schemas.microsoft.com/office/drawing/2014/main" id="{DFA272A9-34A9-431F-B153-0C1B213DF111}"/>
            </a:ext>
          </a:extLst>
        </xdr:cNvPr>
        <xdr:cNvSpPr txBox="1"/>
      </xdr:nvSpPr>
      <xdr:spPr>
        <a:xfrm>
          <a:off x="609600" y="4476751"/>
          <a:ext cx="733425" cy="114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613E856-E90D-43FC-A9C4-FD617AB5420C}" type="TxLink">
            <a:rPr lang="en-US" sz="1200" b="0" i="0" u="none" strike="noStrike">
              <a:ln>
                <a:solidFill>
                  <a:schemeClr val="bg1">
                    <a:lumMod val="95000"/>
                  </a:schemeClr>
                </a:solidFill>
              </a:ln>
              <a:solidFill>
                <a:srgbClr val="FFFF00"/>
              </a:solidFill>
              <a:latin typeface="Copperplate Gothic Bold" panose="020E0705020206020404" pitchFamily="34" charset="0"/>
              <a:ea typeface="+mn-ea"/>
              <a:cs typeface="+mn-cs"/>
            </a:rPr>
            <a:pPr marL="0" indent="0" algn="ctr"/>
            <a:t>3.9</a:t>
          </a:fld>
          <a:endParaRPr lang="en-US" sz="1200" b="0" i="0" u="none" strike="noStrike">
            <a:ln>
              <a:solidFill>
                <a:schemeClr val="bg1">
                  <a:lumMod val="95000"/>
                </a:schemeClr>
              </a:solidFill>
            </a:ln>
            <a:solidFill>
              <a:srgbClr val="FFFF00"/>
            </a:solidFill>
            <a:latin typeface="Copperplate Gothic Bold" panose="020E0705020206020404" pitchFamily="34" charset="0"/>
            <a:ea typeface="+mn-ea"/>
            <a:cs typeface="+mn-cs"/>
          </a:endParaRPr>
        </a:p>
      </xdr:txBody>
    </xdr:sp>
    <xdr:clientData/>
  </xdr:twoCellAnchor>
  <xdr:twoCellAnchor>
    <xdr:from>
      <xdr:col>1</xdr:col>
      <xdr:colOff>123825</xdr:colOff>
      <xdr:row>24</xdr:row>
      <xdr:rowOff>123825</xdr:rowOff>
    </xdr:from>
    <xdr:to>
      <xdr:col>4</xdr:col>
      <xdr:colOff>28575</xdr:colOff>
      <xdr:row>29</xdr:row>
      <xdr:rowOff>95250</xdr:rowOff>
    </xdr:to>
    <xdr:sp macro="" textlink="pivot!E4">
      <xdr:nvSpPr>
        <xdr:cNvPr id="35" name="Rectangle 34">
          <a:extLst>
            <a:ext uri="{FF2B5EF4-FFF2-40B4-BE49-F238E27FC236}">
              <a16:creationId xmlns:a16="http://schemas.microsoft.com/office/drawing/2014/main" id="{79E21083-78CF-4EC1-91B6-D840A35DE94B}"/>
            </a:ext>
          </a:extLst>
        </xdr:cNvPr>
        <xdr:cNvSpPr/>
      </xdr:nvSpPr>
      <xdr:spPr>
        <a:xfrm>
          <a:off x="219075" y="4924425"/>
          <a:ext cx="1590675" cy="971550"/>
        </a:xfrm>
        <a:prstGeom prst="rect">
          <a:avLst/>
        </a:prstGeom>
        <a:solidFill>
          <a:schemeClr val="accent6">
            <a:lumMod val="50000"/>
          </a:schemeClr>
        </a:solidFill>
        <a:effectLst>
          <a:glow rad="63500">
            <a:schemeClr val="accent4">
              <a:lumMod val="20000"/>
              <a:lumOff val="80000"/>
              <a:alpha val="40000"/>
            </a:schemeClr>
          </a:glow>
          <a:outerShdw blurRad="139700" dist="1270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3F4B8D3-B5E1-46BB-88D7-6A7F1FB92514}" type="TxLink">
            <a:rPr lang="en-US" sz="1800" b="0" i="0" u="none" strike="noStrike">
              <a:solidFill>
                <a:schemeClr val="bg1"/>
              </a:solidFill>
              <a:latin typeface="Copperplate Gothic Bold" panose="020E0705020206020404" pitchFamily="34" charset="0"/>
              <a:ea typeface="+mn-ea"/>
              <a:cs typeface="+mn-cs"/>
            </a:rPr>
            <a:pPr marL="0" indent="0" algn="ctr"/>
            <a:t>307</a:t>
          </a:fld>
          <a:endParaRPr lang="en-US" sz="1800" b="0" i="0" u="none" strike="noStrike">
            <a:solidFill>
              <a:schemeClr val="bg1"/>
            </a:solidFill>
            <a:latin typeface="Copperplate Gothic Bold" panose="020E0705020206020404" pitchFamily="34" charset="0"/>
            <a:ea typeface="+mn-ea"/>
            <a:cs typeface="+mn-cs"/>
          </a:endParaRPr>
        </a:p>
      </xdr:txBody>
    </xdr:sp>
    <xdr:clientData/>
  </xdr:twoCellAnchor>
  <xdr:twoCellAnchor>
    <xdr:from>
      <xdr:col>2</xdr:col>
      <xdr:colOff>180975</xdr:colOff>
      <xdr:row>25</xdr:row>
      <xdr:rowOff>66675</xdr:rowOff>
    </xdr:from>
    <xdr:to>
      <xdr:col>3</xdr:col>
      <xdr:colOff>695325</xdr:colOff>
      <xdr:row>26</xdr:row>
      <xdr:rowOff>104775</xdr:rowOff>
    </xdr:to>
    <xdr:sp macro="" textlink="">
      <xdr:nvSpPr>
        <xdr:cNvPr id="36" name="TextBox 35">
          <a:extLst>
            <a:ext uri="{FF2B5EF4-FFF2-40B4-BE49-F238E27FC236}">
              <a16:creationId xmlns:a16="http://schemas.microsoft.com/office/drawing/2014/main" id="{45BEDC86-CE7D-4DDC-B153-2340864BBAC6}"/>
            </a:ext>
          </a:extLst>
        </xdr:cNvPr>
        <xdr:cNvSpPr txBox="1"/>
      </xdr:nvSpPr>
      <xdr:spPr>
        <a:xfrm>
          <a:off x="438150" y="5067300"/>
          <a:ext cx="12763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n>
                <a:noFill/>
              </a:ln>
              <a:solidFill>
                <a:schemeClr val="bg1"/>
              </a:solidFill>
              <a:latin typeface="+mj-lt"/>
            </a:rPr>
            <a:t>Happy</a:t>
          </a:r>
          <a:r>
            <a:rPr lang="en-US" sz="1400" baseline="0">
              <a:ln>
                <a:noFill/>
              </a:ln>
              <a:solidFill>
                <a:schemeClr val="bg1"/>
              </a:solidFill>
              <a:latin typeface="+mj-lt"/>
            </a:rPr>
            <a:t> Callers</a:t>
          </a:r>
          <a:endParaRPr lang="en-US" sz="1400">
            <a:ln>
              <a:noFill/>
            </a:ln>
            <a:solidFill>
              <a:schemeClr val="bg1"/>
            </a:solidFill>
            <a:latin typeface="+mj-lt"/>
          </a:endParaRPr>
        </a:p>
      </xdr:txBody>
    </xdr:sp>
    <xdr:clientData/>
  </xdr:twoCellAnchor>
  <xdr:twoCellAnchor>
    <xdr:from>
      <xdr:col>2</xdr:col>
      <xdr:colOff>333375</xdr:colOff>
      <xdr:row>27</xdr:row>
      <xdr:rowOff>152400</xdr:rowOff>
    </xdr:from>
    <xdr:to>
      <xdr:col>3</xdr:col>
      <xdr:colOff>352425</xdr:colOff>
      <xdr:row>28</xdr:row>
      <xdr:rowOff>133350</xdr:rowOff>
    </xdr:to>
    <xdr:sp macro="" textlink="pivot!E11">
      <xdr:nvSpPr>
        <xdr:cNvPr id="38" name="TextBox 37">
          <a:extLst>
            <a:ext uri="{FF2B5EF4-FFF2-40B4-BE49-F238E27FC236}">
              <a16:creationId xmlns:a16="http://schemas.microsoft.com/office/drawing/2014/main" id="{BE49A10A-B265-4F3B-BD4D-C1EB944B206E}"/>
            </a:ext>
          </a:extLst>
        </xdr:cNvPr>
        <xdr:cNvSpPr txBox="1"/>
      </xdr:nvSpPr>
      <xdr:spPr>
        <a:xfrm>
          <a:off x="590550" y="5553075"/>
          <a:ext cx="78105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53B5AB3-CAF2-4BCD-96CD-2496EB8582A0}" type="TxLink">
            <a:rPr lang="en-US" sz="1200" b="0" i="0" u="none" strike="noStrike">
              <a:ln>
                <a:solidFill>
                  <a:schemeClr val="bg1">
                    <a:lumMod val="95000"/>
                  </a:schemeClr>
                </a:solidFill>
              </a:ln>
              <a:solidFill>
                <a:srgbClr val="FFFF00"/>
              </a:solidFill>
              <a:latin typeface="Copperplate Gothic Bold" panose="020E0705020206020404" pitchFamily="34" charset="0"/>
              <a:ea typeface="+mn-ea"/>
              <a:cs typeface="+mn-cs"/>
            </a:rPr>
            <a:pPr marL="0" indent="0" algn="ctr"/>
            <a:t>74</a:t>
          </a:fld>
          <a:endParaRPr lang="en-US" sz="1200" b="0" i="0" u="none" strike="noStrike">
            <a:ln>
              <a:solidFill>
                <a:schemeClr val="bg1">
                  <a:lumMod val="95000"/>
                </a:schemeClr>
              </a:solidFill>
            </a:ln>
            <a:solidFill>
              <a:srgbClr val="FFFF00"/>
            </a:solidFill>
            <a:latin typeface="Copperplate Gothic Bold" panose="020E0705020206020404" pitchFamily="34" charset="0"/>
            <a:ea typeface="+mn-ea"/>
            <a:cs typeface="+mn-cs"/>
          </a:endParaRPr>
        </a:p>
      </xdr:txBody>
    </xdr:sp>
    <xdr:clientData/>
  </xdr:twoCellAnchor>
  <xdr:twoCellAnchor editAs="oneCell">
    <xdr:from>
      <xdr:col>1</xdr:col>
      <xdr:colOff>142876</xdr:colOff>
      <xdr:row>25</xdr:row>
      <xdr:rowOff>38099</xdr:rowOff>
    </xdr:from>
    <xdr:to>
      <xdr:col>2</xdr:col>
      <xdr:colOff>235719</xdr:colOff>
      <xdr:row>26</xdr:row>
      <xdr:rowOff>82541</xdr:rowOff>
    </xdr:to>
    <xdr:pic>
      <xdr:nvPicPr>
        <xdr:cNvPr id="39" name="Graphic 38" descr="Star-struck face outline with solid fill">
          <a:extLst>
            <a:ext uri="{FF2B5EF4-FFF2-40B4-BE49-F238E27FC236}">
              <a16:creationId xmlns:a16="http://schemas.microsoft.com/office/drawing/2014/main" id="{96079CE8-8932-4318-976C-F6C3E40AD59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38126" y="5038724"/>
          <a:ext cx="254768" cy="244467"/>
        </a:xfrm>
        <a:prstGeom prst="rect">
          <a:avLst/>
        </a:prstGeom>
      </xdr:spPr>
    </xdr:pic>
    <xdr:clientData/>
  </xdr:twoCellAnchor>
  <xdr:twoCellAnchor editAs="oneCell">
    <xdr:from>
      <xdr:col>10</xdr:col>
      <xdr:colOff>637184</xdr:colOff>
      <xdr:row>11</xdr:row>
      <xdr:rowOff>174295</xdr:rowOff>
    </xdr:from>
    <xdr:to>
      <xdr:col>12</xdr:col>
      <xdr:colOff>544286</xdr:colOff>
      <xdr:row>21</xdr:row>
      <xdr:rowOff>85725</xdr:rowOff>
    </xdr:to>
    <mc:AlternateContent xmlns:mc="http://schemas.openxmlformats.org/markup-compatibility/2006">
      <mc:Choice xmlns:a14="http://schemas.microsoft.com/office/drawing/2010/main" Requires="a14">
        <xdr:graphicFrame macro="">
          <xdr:nvGraphicFramePr>
            <xdr:cNvPr id="40" name="Representative">
              <a:extLst>
                <a:ext uri="{FF2B5EF4-FFF2-40B4-BE49-F238E27FC236}">
                  <a16:creationId xmlns:a16="http://schemas.microsoft.com/office/drawing/2014/main" id="{C2F900EC-3B28-4C61-8603-A7A879B91B49}"/>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7032541" y="2722542"/>
              <a:ext cx="1440998" cy="1903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262867</xdr:colOff>
      <xdr:row>1</xdr:row>
      <xdr:rowOff>121846</xdr:rowOff>
    </xdr:from>
    <xdr:to>
      <xdr:col>8</xdr:col>
      <xdr:colOff>291441</xdr:colOff>
      <xdr:row>11</xdr:row>
      <xdr:rowOff>49480</xdr:rowOff>
    </xdr:to>
    <xdr:graphicFrame macro="">
      <xdr:nvGraphicFramePr>
        <xdr:cNvPr id="41" name="Chart 40">
          <a:extLst>
            <a:ext uri="{FF2B5EF4-FFF2-40B4-BE49-F238E27FC236}">
              <a16:creationId xmlns:a16="http://schemas.microsoft.com/office/drawing/2014/main" id="{15C50743-82EB-4E7B-B194-3C95E588F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320017</xdr:colOff>
      <xdr:row>1</xdr:row>
      <xdr:rowOff>109476</xdr:rowOff>
    </xdr:from>
    <xdr:to>
      <xdr:col>12</xdr:col>
      <xdr:colOff>49481</xdr:colOff>
      <xdr:row>11</xdr:row>
      <xdr:rowOff>44904</xdr:rowOff>
    </xdr:to>
    <xdr:graphicFrame macro="">
      <xdr:nvGraphicFramePr>
        <xdr:cNvPr id="42" name="Chart 41">
          <a:extLst>
            <a:ext uri="{FF2B5EF4-FFF2-40B4-BE49-F238E27FC236}">
              <a16:creationId xmlns:a16="http://schemas.microsoft.com/office/drawing/2014/main" id="{BEB408E4-DCB2-4E65-82A8-9F69FC1A4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257176</xdr:colOff>
      <xdr:row>11</xdr:row>
      <xdr:rowOff>142875</xdr:rowOff>
    </xdr:from>
    <xdr:to>
      <xdr:col>7</xdr:col>
      <xdr:colOff>600076</xdr:colOff>
      <xdr:row>30</xdr:row>
      <xdr:rowOff>111332</xdr:rowOff>
    </xdr:to>
    <xdr:graphicFrame macro="">
      <xdr:nvGraphicFramePr>
        <xdr:cNvPr id="37" name="Chart 36">
          <a:extLst>
            <a:ext uri="{FF2B5EF4-FFF2-40B4-BE49-F238E27FC236}">
              <a16:creationId xmlns:a16="http://schemas.microsoft.com/office/drawing/2014/main" id="{8406B2A5-FE0F-4465-A8DB-D685E3E18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590550</xdr:colOff>
      <xdr:row>11</xdr:row>
      <xdr:rowOff>152400</xdr:rowOff>
    </xdr:from>
    <xdr:to>
      <xdr:col>10</xdr:col>
      <xdr:colOff>600076</xdr:colOff>
      <xdr:row>30</xdr:row>
      <xdr:rowOff>98961</xdr:rowOff>
    </xdr:to>
    <xdr:graphicFrame macro="">
      <xdr:nvGraphicFramePr>
        <xdr:cNvPr id="44" name="Chart 43">
          <a:extLst>
            <a:ext uri="{FF2B5EF4-FFF2-40B4-BE49-F238E27FC236}">
              <a16:creationId xmlns:a16="http://schemas.microsoft.com/office/drawing/2014/main" id="{A01A2440-3499-45CD-AFAC-45D75408A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86591</xdr:colOff>
      <xdr:row>1</xdr:row>
      <xdr:rowOff>109475</xdr:rowOff>
    </xdr:from>
    <xdr:to>
      <xdr:col>16</xdr:col>
      <xdr:colOff>12370</xdr:colOff>
      <xdr:row>11</xdr:row>
      <xdr:rowOff>35378</xdr:rowOff>
    </xdr:to>
    <xdr:graphicFrame macro="">
      <xdr:nvGraphicFramePr>
        <xdr:cNvPr id="45" name="Chart 44">
          <a:extLst>
            <a:ext uri="{FF2B5EF4-FFF2-40B4-BE49-F238E27FC236}">
              <a16:creationId xmlns:a16="http://schemas.microsoft.com/office/drawing/2014/main" id="{E8A8ECE7-30E4-4E10-9B12-4E924584A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74220</xdr:colOff>
      <xdr:row>1</xdr:row>
      <xdr:rowOff>121846</xdr:rowOff>
    </xdr:from>
    <xdr:to>
      <xdr:col>19</xdr:col>
      <xdr:colOff>705096</xdr:colOff>
      <xdr:row>11</xdr:row>
      <xdr:rowOff>9649</xdr:rowOff>
    </xdr:to>
    <xdr:graphicFrame macro="">
      <xdr:nvGraphicFramePr>
        <xdr:cNvPr id="47" name="Chart 46">
          <a:extLst>
            <a:ext uri="{FF2B5EF4-FFF2-40B4-BE49-F238E27FC236}">
              <a16:creationId xmlns:a16="http://schemas.microsoft.com/office/drawing/2014/main" id="{B09A15DC-FAF7-4305-9D5A-482300D0F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11</xdr:col>
      <xdr:colOff>24742</xdr:colOff>
      <xdr:row>22</xdr:row>
      <xdr:rowOff>81488</xdr:rowOff>
    </xdr:from>
    <xdr:to>
      <xdr:col>11</xdr:col>
      <xdr:colOff>705099</xdr:colOff>
      <xdr:row>25</xdr:row>
      <xdr:rowOff>123702</xdr:rowOff>
    </xdr:to>
    <xdr:pic>
      <xdr:nvPicPr>
        <xdr:cNvPr id="8" name="Picture 7">
          <a:extLst>
            <a:ext uri="{FF2B5EF4-FFF2-40B4-BE49-F238E27FC236}">
              <a16:creationId xmlns:a16="http://schemas.microsoft.com/office/drawing/2014/main" id="{3D5C23C2-69A2-451E-8082-C2A893E42A4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7187047" y="4819248"/>
          <a:ext cx="680357" cy="635980"/>
        </a:xfrm>
        <a:prstGeom prst="ellipse">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Ndagiwe" refreshedDate="46002.431751504628" backgroundQuery="1" createdVersion="6" refreshedVersion="6" minRefreshableVersion="3" recordCount="0" supportSubquery="1" supportAdvancedDrill="1" xr:uid="{83F60D86-EC6D-4E5A-893C-D066F45B0FB0}">
  <cacheSource type="external" connectionId="1"/>
  <cacheFields count="3">
    <cacheField name="[customers].[City].[City]" caption="City" numFmtId="0" hierarchy="15" level="1">
      <sharedItems count="3">
        <s v="Cincinnati"/>
        <s v="Cleveland"/>
        <s v="Columbus"/>
      </sharedItems>
    </cacheField>
    <cacheField name="[Measures].[Call Count]" caption="Call Count" numFmtId="0" hierarchy="17" level="32767"/>
    <cacheField name="[customers].[Gedner].[Gedner]" caption="Gedner" numFmtId="0" hierarchy="13" level="1">
      <sharedItems count="2">
        <s v="Female"/>
        <s v="Male"/>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Call Duration]" caption="Call Duration" measure="1" displayFolder="" measureGroup="calls" count="0"/>
    <cacheHierarchy uniqueName="[Measures].[Avg Rating]" caption="Avg Rating" measure="1" displayFolder="" measureGroup="calls" count="0"/>
    <cacheHierarchy uniqueName="[Measures].[5 * Cusromers]" caption="5 * Cusr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Ndagiwe" refreshedDate="46002.43175625" backgroundQuery="1" createdVersion="6" refreshedVersion="6" minRefreshableVersion="3" recordCount="0" supportSubquery="1" supportAdvancedDrill="1" xr:uid="{9C9A34B3-441E-4B1D-924E-97B7DB6B4698}">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Call Duration]" caption="Call Duration" measure="1" displayFolder="" measureGroup="calls" count="0"/>
    <cacheHierarchy uniqueName="[Measures].[Avg Rating]" caption="Avg Rating" measure="1" displayFolder="" measureGroup="calls" count="0"/>
    <cacheHierarchy uniqueName="[Measures].[5 * Cusromers]" caption="5 * Cusr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Ndagiwe" refreshedDate="46002.43176053241" backgroundQuery="1" createdVersion="6" refreshedVersion="6" minRefreshableVersion="3" recordCount="0" supportSubquery="1" supportAdvancedDrill="1" xr:uid="{6C06B6B2-7C04-4B45-A9E9-6CFF74C272D8}">
  <cacheSource type="external" connectionId="1"/>
  <cacheFields count="5">
    <cacheField name="[Measures].[Call Count]" caption="Call Count" numFmtId="0" hierarchy="17" level="32767"/>
    <cacheField name="[Measures].[Total Amount]" caption="Total Amount" numFmtId="0" hierarchy="18" level="32767"/>
    <cacheField name="[Measures].[Call Duration]" caption="Call Duration" numFmtId="0" hierarchy="19" level="32767"/>
    <cacheField name="[Measures].[Avg Rating]" caption="Avg Rating" numFmtId="0" hierarchy="20" level="32767"/>
    <cacheField name="[Measures].[5 * Cusromers]" caption="5 * Cusromer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Call Duration]" caption="Cal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 Cusromers]" caption="5 * Cusromer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Ndagiwe" refreshedDate="46002.460383449077" backgroundQuery="1" createdVersion="6" refreshedVersion="6" minRefreshableVersion="3" recordCount="0" supportSubquery="1" supportAdvancedDrill="1" xr:uid="{ADDC49B7-1D49-4EAA-B0F9-A0802EEFFA6F}">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Call Duration]" caption="Call Duration" measure="1" displayFolder="" measureGroup="calls" count="0"/>
    <cacheHierarchy uniqueName="[Measures].[Avg Rating]" caption="Avg Rating" measure="1" displayFolder="" measureGroup="calls" count="0"/>
    <cacheHierarchy uniqueName="[Measures].[5 * Cusromers]" caption="5 * Cusr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Ndagiwe" refreshedDate="46002.557583333335" backgroundQuery="1" createdVersion="6" refreshedVersion="6" minRefreshableVersion="3" recordCount="0" supportSubquery="1" supportAdvancedDrill="1" xr:uid="{4DA8B359-C40F-4956-A1CC-3D98DB13727D}">
  <cacheSource type="external" connectionId="1"/>
  <cacheFields count="6">
    <cacheField name="[Measures].[Call Count]" caption="Call Count" numFmtId="0" hierarchy="17" level="32767"/>
    <cacheField name="[Measures].[Total Amount]" caption="Total Amount" numFmtId="0" hierarchy="18" level="32767"/>
    <cacheField name="[Measures].[Call Duration]" caption="Call Duration" numFmtId="0" hierarchy="19" level="32767"/>
    <cacheField name="[Measures].[Avg Rating]" caption="Avg Rating" numFmtId="0" hierarchy="20" level="32767"/>
    <cacheField name="[Measures].[5 * Cusromers]" caption="5 * Cusromer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Call Duration]" caption="Cal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 Cusromers]" caption="5 * Cusromer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Ndagiwe" refreshedDate="46002.557585879629" backgroundQuery="1" createdVersion="6" refreshedVersion="6" minRefreshableVersion="3" recordCount="0" supportSubquery="1" supportAdvancedDrill="1" xr:uid="{BF655112-C7AC-4621-8BE7-256C9AEC220E}">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12-30T00:00:00" count="152">
        <d v="2023-01-01T00:00:00"/>
        <d v="2023-01-03T00:00:00"/>
        <d v="2023-01-04T00:00:00"/>
        <d v="2023-01-05T00:00:00"/>
        <d v="2023-01-08T00:00:00"/>
        <d v="2023-01-14T00:00:00"/>
        <d v="2023-01-16T00:00:00"/>
        <d v="2023-01-18T00:00:00"/>
        <d v="2023-01-20T00:00:00"/>
        <d v="2023-01-23T00:00:00"/>
        <d v="2023-01-24T00:00:00"/>
        <d v="2023-01-26T00:00:00"/>
        <d v="2023-01-30T00:00:00"/>
        <d v="2023-02-02T00:00:00"/>
        <d v="2023-02-07T00:00:00"/>
        <d v="2023-02-08T00:00:00"/>
        <d v="2023-02-12T00:00:00"/>
        <d v="2023-02-15T00:00:00"/>
        <d v="2023-02-16T00:00:00"/>
        <d v="2023-02-18T00:00:00"/>
        <d v="2023-02-24T00:00:00"/>
        <d v="2023-03-01T00:00:00"/>
        <d v="2023-03-02T00:00:00"/>
        <d v="2023-03-03T00:00:00"/>
        <d v="2023-03-04T00:00:00"/>
        <d v="2023-03-05T00:00:00"/>
        <d v="2023-03-06T00:00:00"/>
        <d v="2023-03-07T00:00:00"/>
        <d v="2023-03-08T00:00:00"/>
        <d v="2023-03-10T00:00:00"/>
        <d v="2023-03-12T00:00:00"/>
        <d v="2023-03-14T00:00:00"/>
        <d v="2023-03-15T00:00:00"/>
        <d v="2023-03-16T00:00:00"/>
        <d v="2023-03-18T00:00:00"/>
        <d v="2023-03-19T00:00:00"/>
        <d v="2023-03-20T00:00:00"/>
        <d v="2023-03-21T00:00:00"/>
        <d v="2023-03-22T00:00:00"/>
        <d v="2023-03-25T00:00:00"/>
        <d v="2023-03-26T00:00:00"/>
        <d v="2023-03-27T00:00:00"/>
        <d v="2023-03-28T00:00:00"/>
        <d v="2023-04-01T00:00:00"/>
        <d v="2023-04-04T00:00:00"/>
        <d v="2023-04-05T00:00:00"/>
        <d v="2023-04-06T00:00:00"/>
        <d v="2023-04-07T00:00:00"/>
        <d v="2023-04-08T00:00:00"/>
        <d v="2023-04-09T00:00:00"/>
        <d v="2023-04-10T00:00:00"/>
        <d v="2023-04-13T00:00:00"/>
        <d v="2023-04-14T00:00:00"/>
        <d v="2023-04-15T00:00:00"/>
        <d v="2023-04-16T00:00:00"/>
        <d v="2023-04-17T00:00:00"/>
        <d v="2023-04-19T00:00:00"/>
        <d v="2023-04-21T00:00:00"/>
        <d v="2023-04-22T00:00:00"/>
        <d v="2023-04-24T00:00:00"/>
        <d v="2023-04-25T00:00:00"/>
        <d v="2023-04-26T00:00:00"/>
        <d v="2023-04-28T00:00:00"/>
        <d v="2023-04-29T00:00:00"/>
        <d v="2023-05-01T00:00:00"/>
        <d v="2023-05-03T00:00:00"/>
        <d v="2023-05-04T00:00:00"/>
        <d v="2023-05-08T00:00:00"/>
        <d v="2023-05-09T00:00:00"/>
        <d v="2023-05-14T00:00:00"/>
        <d v="2023-05-16T00:00:00"/>
        <d v="2023-05-17T00:00:00"/>
        <d v="2023-05-24T00:00:00"/>
        <d v="2023-05-26T00:00:00"/>
        <d v="2023-05-30T00:00:00"/>
        <d v="2023-05-31T00:00:00"/>
        <d v="2023-06-01T00:00:00"/>
        <d v="2023-06-04T00:00:00"/>
        <d v="2023-06-05T00:00:00"/>
        <d v="2023-06-06T00:00:00"/>
        <d v="2023-06-14T00:00:00"/>
        <d v="2023-06-21T00:00:00"/>
        <d v="2023-06-23T00:00:00"/>
        <d v="2023-06-26T00:00:00"/>
        <d v="2023-06-27T00:00:00"/>
        <d v="2023-07-01T00:00:00"/>
        <d v="2023-07-02T00:00:00"/>
        <d v="2023-07-07T00:00:00"/>
        <d v="2023-07-11T00:00:00"/>
        <d v="2023-07-12T00:00:00"/>
        <d v="2023-07-13T00:00:00"/>
        <d v="2023-07-20T00:00:00"/>
        <d v="2023-07-25T00:00:00"/>
        <d v="2023-07-31T00:00:00"/>
        <d v="2023-08-03T00:00:00"/>
        <d v="2023-08-04T00:00:00"/>
        <d v="2023-08-05T00:00:00"/>
        <d v="2023-08-08T00:00:00"/>
        <d v="2023-08-13T00:00:00"/>
        <d v="2023-08-17T00:00:00"/>
        <d v="2023-08-21T00:00:00"/>
        <d v="2023-08-24T00:00:00"/>
        <d v="2023-08-25T00:00:00"/>
        <d v="2023-08-26T00:00:00"/>
        <d v="2023-08-30T00:00:00"/>
        <d v="2023-08-31T00:00:00"/>
        <d v="2023-09-03T00:00:00"/>
        <d v="2023-09-08T00:00:00"/>
        <d v="2023-09-09T00:00:00"/>
        <d v="2023-09-10T00:00:00"/>
        <d v="2023-09-12T00:00:00"/>
        <d v="2023-09-16T00:00:00"/>
        <d v="2023-09-21T00:00:00"/>
        <d v="2023-09-24T00:00:00"/>
        <d v="2023-09-27T00:00:00"/>
        <d v="2023-09-29T00:00:00"/>
        <d v="2023-10-01T00:00:00"/>
        <d v="2023-10-03T00:00:00"/>
        <d v="2023-10-05T00:00:00"/>
        <d v="2023-10-10T00:00:00"/>
        <d v="2023-10-12T00:00:00"/>
        <d v="2023-10-13T00:00:00"/>
        <d v="2023-10-15T00:00:00"/>
        <d v="2023-10-16T00:00:00"/>
        <d v="2023-10-18T00:00:00"/>
        <d v="2023-10-19T00:00:00"/>
        <d v="2023-10-22T00:00:00"/>
        <d v="2023-10-24T00:00:00"/>
        <d v="2023-10-25T00:00:00"/>
        <d v="2023-10-29T00:00:00"/>
        <d v="2023-11-01T00:00:00"/>
        <d v="2023-11-06T00:00:00"/>
        <d v="2023-11-08T00:00:00"/>
        <d v="2023-11-10T00:00:00"/>
        <d v="2023-11-14T00:00:00"/>
        <d v="2023-11-15T00:00:00"/>
        <d v="2023-11-16T00:00:00"/>
        <d v="2023-11-17T00:00:00"/>
        <d v="2023-11-18T00:00:00"/>
        <d v="2023-11-21T00:00:00"/>
        <d v="2023-11-24T00:00:00"/>
        <d v="2023-11-27T00:00:00"/>
        <d v="2023-11-28T00:00:00"/>
        <d v="2023-12-02T00:00:00"/>
        <d v="2023-12-03T00:00:00"/>
        <d v="2023-12-08T00:00:00"/>
        <d v="2023-12-09T00:00:00"/>
        <d v="2023-12-13T00:00:00"/>
        <d v="2023-12-15T00:00:00"/>
        <d v="2023-12-21T00:00:00"/>
        <d v="2023-12-26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Call Duration]" caption="Call Duration" measure="1" displayFolder="" measureGroup="calls" count="0"/>
    <cacheHierarchy uniqueName="[Measures].[Avg Rating]" caption="Avg Rating" measure="1" displayFolder="" measureGroup="calls" count="0"/>
    <cacheHierarchy uniqueName="[Measures].[5 * Cusromers]" caption="5 * Cusr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Ndagiwe" refreshedDate="46002.557587037038" backgroundQuery="1" createdVersion="6" refreshedVersion="6" minRefreshableVersion="3" recordCount="0" supportSubquery="1" supportAdvancedDrill="1" xr:uid="{BBB36CD0-23BC-43A0-A6B4-141F2EE2C7CF}">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Call Duration]" caption="Call Duration" measure="1" displayFolder="" measureGroup="calls" count="0"/>
    <cacheHierarchy uniqueName="[Measures].[Avg Rating]" caption="Avg Rating" measure="1" displayFolder="" measureGroup="calls" count="0"/>
    <cacheHierarchy uniqueName="[Measures].[5 * Cusromers]" caption="5 * Cusr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Ndagiwe" refreshedDate="46002.557588541669" backgroundQuery="1" createdVersion="6" refreshedVersion="6" minRefreshableVersion="3" recordCount="0" supportSubquery="1" supportAdvancedDrill="1" xr:uid="{FE14805F-565F-4405-A3E8-0DDFD06C9AC2}">
  <cacheSource type="external" connectionId="1"/>
  <cacheFields count="1">
    <cacheField name="[calls].[Representative].[Representative]" caption="Representative" numFmtId="0" hierarchy="3" level="1">
      <sharedItems count="1">
        <s v="R02"/>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Call Duration]" caption="Call Duration" measure="1" displayFolder="" measureGroup="calls" count="0"/>
    <cacheHierarchy uniqueName="[Measures].[Avg Rating]" caption="Avg Rating" measure="1" displayFolder="" measureGroup="calls" count="0"/>
    <cacheHierarchy uniqueName="[Measures].[5 * Cusromers]" caption="5 * Cusr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Ndagiwe" refreshedDate="46002.557590277778" backgroundQuery="1" createdVersion="6" refreshedVersion="6" minRefreshableVersion="3" recordCount="0" supportSubquery="1" supportAdvancedDrill="1" xr:uid="{A006D696-3064-4F7B-870F-1A45D631E073}">
  <cacheSource type="external" connectionId="1"/>
  <cacheFields count="3">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Call Duration]" caption="Call Duration" measure="1" displayFolder="" measureGroup="calls" count="0"/>
    <cacheHierarchy uniqueName="[Measures].[Avg Rating]" caption="Avg Rating" measure="1" displayFolder="" measureGroup="calls" count="0"/>
    <cacheHierarchy uniqueName="[Measures].[5 * Cusromers]" caption="5 * Cusr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Ndagiwe" refreshedDate="46002.431714930557" backgroundQuery="1" createdVersion="3" refreshedVersion="6" minRefreshableVersion="3" recordCount="0" supportSubquery="1" supportAdvancedDrill="1" xr:uid="{A8EE8DA9-3FD0-4DB9-B1FE-3925C0DDCCA8}">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Call Duration]" caption="Call Duration" measure="1" displayFolder="" measureGroup="calls" count="0"/>
    <cacheHierarchy uniqueName="[Measures].[Avg Rating]" caption="Avg Rating" measure="1" displayFolder="" measureGroup="calls" count="0"/>
    <cacheHierarchy uniqueName="[Measures].[5 * Cusromers]" caption="5 * Cusr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3436227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69C5FB-59B1-46AA-B763-EF56A620E845}" name="PivotTable7" cacheId="733" applyNumberFormats="0" applyBorderFormats="0" applyFontFormats="0" applyPatternFormats="0" applyAlignmentFormats="0" applyWidthHeightFormats="1" dataCaption="Values" showMissing="0" updatedVersion="6" minRefreshableVersion="3" useAutoFormatting="1" subtotalHiddenItems="1" rowGrandTotals="0" itemPrintTitles="1" createdVersion="6" indent="0" outline="1" outlineData="1" multipleFieldFilters="0" chartFormat="29">
  <location ref="E50:K69"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566456-CC80-4C5B-BEC4-767A843AF6DE}" name="rep satisfacation" cacheId="97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9">
  <location ref="F40:G46"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28"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96CC6F-DE39-4FF1-BB4F-3063940CA21A}" name="gender demorgraph pivot" cacheId="67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40:D45"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4">
    <i>
      <x/>
    </i>
    <i>
      <x v="1"/>
    </i>
    <i>
      <x v="2"/>
    </i>
    <i t="grand">
      <x/>
    </i>
  </rowItems>
  <colFields count="1">
    <field x="2"/>
  </colFields>
  <colItems count="3">
    <i>
      <x/>
    </i>
    <i>
      <x v="1"/>
    </i>
    <i t="grand">
      <x/>
    </i>
  </colItems>
  <dataFields count="1">
    <dataField fld="1" subtotal="count" baseField="0" baseItem="0"/>
  </dataFields>
  <chartFormats count="8">
    <chartFormat chart="9" format="4" series="1">
      <pivotArea type="data" outline="0" fieldPosition="0">
        <references count="2">
          <reference field="4294967294" count="1" selected="0">
            <x v="0"/>
          </reference>
          <reference field="2" count="1" selected="0">
            <x v="0"/>
          </reference>
        </references>
      </pivotArea>
    </chartFormat>
    <chartFormat chart="9" format="5" series="1">
      <pivotArea type="data" outline="0" fieldPosition="0">
        <references count="2">
          <reference field="4294967294" count="1" selected="0">
            <x v="0"/>
          </reference>
          <reference field="2" count="1" selected="0">
            <x v="1"/>
          </reference>
        </references>
      </pivotArea>
    </chartFormat>
    <chartFormat chart="9" format="6">
      <pivotArea type="data" outline="0" fieldPosition="0">
        <references count="3">
          <reference field="4294967294" count="1" selected="0">
            <x v="0"/>
          </reference>
          <reference field="0" count="1" selected="0">
            <x v="0"/>
          </reference>
          <reference field="2" count="1" selected="0">
            <x v="1"/>
          </reference>
        </references>
      </pivotArea>
    </chartFormat>
    <chartFormat chart="9" format="7">
      <pivotArea type="data" outline="0" fieldPosition="0">
        <references count="3">
          <reference field="4294967294" count="1" selected="0">
            <x v="0"/>
          </reference>
          <reference field="0" count="1" selected="0">
            <x v="1"/>
          </reference>
          <reference field="2" count="1" selected="0">
            <x v="1"/>
          </reference>
        </references>
      </pivotArea>
    </chartFormat>
    <chartFormat chart="9" format="8">
      <pivotArea type="data" outline="0" fieldPosition="0">
        <references count="3">
          <reference field="4294967294" count="1" selected="0">
            <x v="0"/>
          </reference>
          <reference field="0" count="1" selected="0">
            <x v="2"/>
          </reference>
          <reference field="2" count="1" selected="0">
            <x v="1"/>
          </reference>
        </references>
      </pivotArea>
    </chartFormat>
    <chartFormat chart="9" format="9">
      <pivotArea type="data" outline="0" fieldPosition="0">
        <references count="3">
          <reference field="4294967294" count="1" selected="0">
            <x v="0"/>
          </reference>
          <reference field="0" count="1" selected="0">
            <x v="0"/>
          </reference>
          <reference field="2" count="1" selected="0">
            <x v="0"/>
          </reference>
        </references>
      </pivotArea>
    </chartFormat>
    <chartFormat chart="9" format="10">
      <pivotArea type="data" outline="0" fieldPosition="0">
        <references count="3">
          <reference field="4294967294" count="1" selected="0">
            <x v="0"/>
          </reference>
          <reference field="0" count="1" selected="0">
            <x v="1"/>
          </reference>
          <reference field="2" count="1" selected="0">
            <x v="0"/>
          </reference>
        </references>
      </pivotArea>
    </chartFormat>
    <chartFormat chart="9" format="11">
      <pivotArea type="data" outline="0" fieldPosition="0">
        <references count="3">
          <reference field="4294967294" count="1" selected="0">
            <x v="0"/>
          </reference>
          <reference field="0" count="1" selected="0">
            <x v="2"/>
          </reference>
          <reference field="2"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66F902-01C6-423F-8C78-DC576931AD6F}" name="selected rep" cacheId="970"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location ref="B50:B51"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2">
    <format dxfId="17">
      <pivotArea dataOnly="0" labelOnly="1" fieldPosition="0">
        <references count="1">
          <reference field="0" count="0"/>
        </references>
      </pivotArea>
    </format>
    <format dxfId="18">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F29EB2-B496-4FF6-A76D-CE313E033E03}" name="repr pivot" cacheId="67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1:C3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BD2A52-C47D-491A-9C23-0ACA1A300E0B}" name="weekly pivot" cacheId="96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8">
  <location ref="E14:F22"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4">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DBFA5A-0917-496C-9863-F5E1A0968A6C}" name="monthly pivot" cacheId="96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2">
  <location ref="A14:C2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D3C2D8-12F2-4315-8224-2E1F8AD03B3A}" name="rep pivot" cacheId="96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F45114-E0A4-43A4-B020-0644E230E9C4}" name="summary pivot" cacheId="68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E57ED07F-805F-4C21-833D-C13A5B610214}" sourceName="[calls].[Representative]">
  <pivotTables>
    <pivotTable tabId="6" name="rep pivot"/>
    <pivotTable tabId="6" name="monthly pivot"/>
    <pivotTable tabId="6" name="weekly pivot"/>
    <pivotTable tabId="6" name="selected rep"/>
    <pivotTable tabId="6" name="rep satisfacation"/>
  </pivotTables>
  <data>
    <olap pivotCacheId="1343622735">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ADC42364-6114-4116-A2E3-8DE48177C4EA}" cache="Slicer_Representative" caption="Representative"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32"/>
    <tableColumn id="5" xr3:uid="{5A35565E-8707-4DED-AD15-A0669D67B382}" name="Date of Call" dataDxfId="31"/>
    <tableColumn id="6" xr3:uid="{F2E4F158-B41F-47BC-8DF8-DFCADFEE4E40}" name="Purchase Amount"/>
    <tableColumn id="7" xr3:uid="{04B291B5-47BD-4F78-8FD8-D1551CCA6BD9}" name="Satisfaction Rating"/>
    <tableColumn id="8" xr3:uid="{6E4123C0-0B17-43B8-A142-A1E540CE974C}" name="FY" dataDxfId="30">
      <calculatedColumnFormula>IF(MONTH(calls[[#This Row],[Date of Call]])&lt;=6, YEAR(calls[[#This Row],[Date of Call]]), YEAR(calls[[#This Row],[Date of Call]])+1)</calculatedColumnFormula>
    </tableColumn>
    <tableColumn id="9" xr3:uid="{199FA271-5E9B-46CE-9BC6-2801F92CD17E}" name="Day of week" dataDxfId="29">
      <calculatedColumnFormula>TEXT(calls[[#This Row],[Date of Call]],"DDDD")</calculatedColumnFormula>
    </tableColumn>
    <tableColumn id="10" xr3:uid="{328CDB09-95B8-4D5E-9ED9-EF0D363735A1}" name="Duration Bucket" dataDxfId="28">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7">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26" headerRowBorderDxfId="25" tableBorderDxfId="24" totalsRowBorderDxfId="23">
  <autoFilter ref="Q3:T18" xr:uid="{27158F51-A707-4171-8A04-81FB0AABCBA5}"/>
  <tableColumns count="4">
    <tableColumn id="1" xr3:uid="{02688061-6A8C-4E23-B7FF-D00CD8B58CAC}" name="Customer ID" dataDxfId="22"/>
    <tableColumn id="2" xr3:uid="{771678B6-DB44-426B-9874-B4E421A440D5}" name="Gedner" dataDxfId="21"/>
    <tableColumn id="3" xr3:uid="{B0D41C62-587E-494D-B49A-603F2C05F8D3}" name="Age" dataDxfId="20"/>
    <tableColumn id="4" xr3:uid="{663F92D6-FE31-4D81-9E01-8D066DDC8A88}" name="City" dataDxfId="1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Franklin Gothic">
      <a:majorFont>
        <a:latin typeface="Franklin Gothic Medium" panose="020B0603020102020204"/>
        <a:ea typeface=""/>
        <a:cs typeface=""/>
        <a:font script="Jpan" typeface="HG創英角ｺﾞｼｯｸUB"/>
        <a:font script="Hang" typeface="돋움"/>
        <a:font script="Hans" typeface="隶书"/>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Franklin Gothic Book" panose="020B0503020102020204"/>
        <a:ea typeface=""/>
        <a:cs typeface=""/>
        <a:font script="Jpan" typeface="HGｺﾞｼｯｸE"/>
        <a:font script="Hang" typeface="돋움"/>
        <a:font script="Hans" typeface="华文楷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58E1A-004A-4980-A557-9501B3A0C66E}">
  <dimension ref="A3:K85"/>
  <sheetViews>
    <sheetView topLeftCell="A71" workbookViewId="0">
      <selection activeCell="C86" sqref="C86"/>
    </sheetView>
  </sheetViews>
  <sheetFormatPr defaultRowHeight="15.75"/>
  <cols>
    <col min="1" max="2" width="11.88671875" bestFit="1" customWidth="1"/>
    <col min="3" max="3" width="10.44140625" bestFit="1" customWidth="1"/>
    <col min="4" max="4" width="9.44140625" bestFit="1" customWidth="1"/>
    <col min="5" max="6" width="11.88671875" bestFit="1" customWidth="1"/>
    <col min="7" max="7" width="9.33203125" bestFit="1" customWidth="1"/>
    <col min="8" max="10" width="6.44140625" bestFit="1" customWidth="1"/>
    <col min="11" max="11" width="10.44140625" bestFit="1" customWidth="1"/>
  </cols>
  <sheetData>
    <row r="3" spans="1:6">
      <c r="A3" s="27" t="s">
        <v>1043</v>
      </c>
      <c r="B3" s="27" t="s">
        <v>1042</v>
      </c>
      <c r="C3" s="27" t="s">
        <v>1044</v>
      </c>
      <c r="D3" s="27" t="s">
        <v>1045</v>
      </c>
      <c r="E3" s="27" t="s">
        <v>1046</v>
      </c>
    </row>
    <row r="4" spans="1:6">
      <c r="A4" s="21">
        <v>1000</v>
      </c>
      <c r="B4" s="22">
        <v>96623</v>
      </c>
      <c r="C4" s="21">
        <v>89850</v>
      </c>
      <c r="D4" s="23">
        <v>3.8854000000000033</v>
      </c>
      <c r="E4" s="21">
        <v>307</v>
      </c>
    </row>
    <row r="10" spans="1:6">
      <c r="A10" s="27" t="s">
        <v>1043</v>
      </c>
      <c r="B10" s="27" t="s">
        <v>1042</v>
      </c>
      <c r="C10" s="27" t="s">
        <v>1044</v>
      </c>
      <c r="D10" s="27" t="s">
        <v>1045</v>
      </c>
      <c r="E10" s="27" t="s">
        <v>1046</v>
      </c>
    </row>
    <row r="11" spans="1:6">
      <c r="A11" s="21">
        <v>218</v>
      </c>
      <c r="B11" s="22">
        <v>20581</v>
      </c>
      <c r="C11" s="21">
        <v>19300</v>
      </c>
      <c r="D11" s="23">
        <v>3.8706422018348627</v>
      </c>
      <c r="E11" s="21">
        <v>74</v>
      </c>
    </row>
    <row r="14" spans="1:6">
      <c r="A14" s="24" t="s">
        <v>1048</v>
      </c>
      <c r="B14" s="27" t="s">
        <v>1043</v>
      </c>
      <c r="C14" s="27" t="s">
        <v>1062</v>
      </c>
      <c r="E14" s="24" t="s">
        <v>1048</v>
      </c>
      <c r="F14" t="s">
        <v>1043</v>
      </c>
    </row>
    <row r="15" spans="1:6">
      <c r="A15" s="25" t="s">
        <v>1050</v>
      </c>
      <c r="B15" s="21">
        <v>19</v>
      </c>
      <c r="C15" s="21">
        <v>19</v>
      </c>
      <c r="E15" s="25" t="s">
        <v>1066</v>
      </c>
      <c r="F15" s="21">
        <v>28</v>
      </c>
    </row>
    <row r="16" spans="1:6">
      <c r="A16" s="25" t="s">
        <v>1051</v>
      </c>
      <c r="B16" s="21">
        <v>10</v>
      </c>
      <c r="C16" s="21">
        <v>10</v>
      </c>
      <c r="E16" s="25" t="s">
        <v>1064</v>
      </c>
      <c r="F16" s="21">
        <v>24</v>
      </c>
    </row>
    <row r="17" spans="1:9">
      <c r="A17" s="25" t="s">
        <v>1052</v>
      </c>
      <c r="B17" s="21">
        <v>40</v>
      </c>
      <c r="C17" s="21">
        <v>40</v>
      </c>
      <c r="E17" s="25" t="s">
        <v>1068</v>
      </c>
      <c r="F17" s="21">
        <v>44</v>
      </c>
    </row>
    <row r="18" spans="1:9">
      <c r="A18" s="25" t="s">
        <v>1053</v>
      </c>
      <c r="B18" s="21">
        <v>40</v>
      </c>
      <c r="C18" s="21">
        <v>40</v>
      </c>
      <c r="E18" s="25" t="s">
        <v>1069</v>
      </c>
      <c r="F18" s="21">
        <v>36</v>
      </c>
    </row>
    <row r="19" spans="1:9">
      <c r="A19" s="25" t="s">
        <v>1054</v>
      </c>
      <c r="B19" s="21">
        <v>13</v>
      </c>
      <c r="C19" s="21">
        <v>13</v>
      </c>
      <c r="E19" s="25" t="s">
        <v>1067</v>
      </c>
      <c r="F19" s="21">
        <v>33</v>
      </c>
    </row>
    <row r="20" spans="1:9">
      <c r="A20" s="25" t="s">
        <v>1055</v>
      </c>
      <c r="B20" s="21">
        <v>12</v>
      </c>
      <c r="C20" s="21">
        <v>12</v>
      </c>
      <c r="E20" s="25" t="s">
        <v>1063</v>
      </c>
      <c r="F20" s="21">
        <v>29</v>
      </c>
    </row>
    <row r="21" spans="1:9">
      <c r="A21" s="25" t="s">
        <v>1056</v>
      </c>
      <c r="B21" s="21">
        <v>9</v>
      </c>
      <c r="C21" s="21">
        <v>9</v>
      </c>
      <c r="E21" s="25" t="s">
        <v>1065</v>
      </c>
      <c r="F21" s="21">
        <v>24</v>
      </c>
    </row>
    <row r="22" spans="1:9">
      <c r="A22" s="25" t="s">
        <v>1057</v>
      </c>
      <c r="B22" s="21">
        <v>13</v>
      </c>
      <c r="C22" s="21">
        <v>13</v>
      </c>
      <c r="E22" s="25" t="s">
        <v>1049</v>
      </c>
      <c r="F22" s="21">
        <v>218</v>
      </c>
    </row>
    <row r="23" spans="1:9">
      <c r="A23" s="25" t="s">
        <v>1058</v>
      </c>
      <c r="B23" s="21">
        <v>18</v>
      </c>
      <c r="C23" s="21">
        <v>18</v>
      </c>
    </row>
    <row r="24" spans="1:9">
      <c r="A24" s="25" t="s">
        <v>1059</v>
      </c>
      <c r="B24" s="21">
        <v>21</v>
      </c>
      <c r="C24" s="21">
        <v>21</v>
      </c>
    </row>
    <row r="25" spans="1:9">
      <c r="A25" s="25" t="s">
        <v>1060</v>
      </c>
      <c r="B25" s="21">
        <v>14</v>
      </c>
      <c r="C25" s="21">
        <v>14</v>
      </c>
    </row>
    <row r="26" spans="1:9">
      <c r="A26" s="25" t="s">
        <v>1061</v>
      </c>
      <c r="B26" s="21">
        <v>9</v>
      </c>
      <c r="C26" s="21">
        <v>9</v>
      </c>
    </row>
    <row r="27" spans="1:9">
      <c r="A27" s="25" t="s">
        <v>1049</v>
      </c>
      <c r="B27" s="21">
        <v>218</v>
      </c>
      <c r="C27" s="21">
        <v>218</v>
      </c>
      <c r="E27" s="14" t="s">
        <v>1076</v>
      </c>
      <c r="F27" t="str">
        <f>B51</f>
        <v>R02</v>
      </c>
    </row>
    <row r="29" spans="1:9">
      <c r="E29" t="s">
        <v>1070</v>
      </c>
    </row>
    <row r="30" spans="1:9">
      <c r="E30" t="s">
        <v>1071</v>
      </c>
      <c r="F30" t="s">
        <v>1072</v>
      </c>
      <c r="G30" t="s">
        <v>1073</v>
      </c>
      <c r="H30" t="s">
        <v>1074</v>
      </c>
      <c r="I30" t="s">
        <v>1075</v>
      </c>
    </row>
    <row r="31" spans="1:9">
      <c r="A31" s="24" t="s">
        <v>1048</v>
      </c>
      <c r="B31" s="27" t="s">
        <v>1043</v>
      </c>
      <c r="C31" s="27" t="s">
        <v>1042</v>
      </c>
      <c r="E31" t="str">
        <f>A32</f>
        <v>R01</v>
      </c>
      <c r="F31">
        <f t="shared" ref="F31:G35" si="0">B32</f>
        <v>189</v>
      </c>
      <c r="G31" s="29">
        <f t="shared" si="0"/>
        <v>18415</v>
      </c>
      <c r="H31" t="e">
        <f>IF(E31=$F$27,F31,NA())</f>
        <v>#N/A</v>
      </c>
      <c r="I31" t="e">
        <f>IF(E31=$F$27,G31,NA())</f>
        <v>#N/A</v>
      </c>
    </row>
    <row r="32" spans="1:9">
      <c r="A32" s="25" t="s">
        <v>11</v>
      </c>
      <c r="B32" s="21">
        <v>189</v>
      </c>
      <c r="C32" s="22">
        <v>18415</v>
      </c>
      <c r="E32" t="str">
        <f t="shared" ref="E32:E35" si="1">A33</f>
        <v>R02</v>
      </c>
      <c r="F32">
        <f t="shared" si="0"/>
        <v>218</v>
      </c>
      <c r="G32" s="29">
        <f t="shared" si="0"/>
        <v>20581</v>
      </c>
      <c r="H32">
        <f t="shared" ref="H32:H35" si="2">IF(E32=$F$27,F32,NA())</f>
        <v>218</v>
      </c>
      <c r="I32">
        <f t="shared" ref="I32:I35" si="3">IF(E32=$F$27,G32,NA())</f>
        <v>20581</v>
      </c>
    </row>
    <row r="33" spans="1:9">
      <c r="A33" s="25" t="s">
        <v>9</v>
      </c>
      <c r="B33" s="21">
        <v>218</v>
      </c>
      <c r="C33" s="22">
        <v>20581</v>
      </c>
      <c r="E33" t="str">
        <f t="shared" si="1"/>
        <v>R03</v>
      </c>
      <c r="F33">
        <f t="shared" si="0"/>
        <v>207</v>
      </c>
      <c r="G33" s="29">
        <f t="shared" si="0"/>
        <v>20872</v>
      </c>
      <c r="H33" t="e">
        <f t="shared" si="2"/>
        <v>#N/A</v>
      </c>
      <c r="I33" t="e">
        <f t="shared" si="3"/>
        <v>#N/A</v>
      </c>
    </row>
    <row r="34" spans="1:9">
      <c r="A34" s="25" t="s">
        <v>6</v>
      </c>
      <c r="B34" s="21">
        <v>207</v>
      </c>
      <c r="C34" s="22">
        <v>20872</v>
      </c>
      <c r="E34" t="str">
        <f t="shared" si="1"/>
        <v>R04</v>
      </c>
      <c r="F34">
        <f t="shared" si="0"/>
        <v>186</v>
      </c>
      <c r="G34" s="29">
        <f t="shared" si="0"/>
        <v>16651</v>
      </c>
      <c r="H34" t="e">
        <f t="shared" si="2"/>
        <v>#N/A</v>
      </c>
      <c r="I34" t="e">
        <f t="shared" si="3"/>
        <v>#N/A</v>
      </c>
    </row>
    <row r="35" spans="1:9">
      <c r="A35" s="25" t="s">
        <v>13</v>
      </c>
      <c r="B35" s="21">
        <v>186</v>
      </c>
      <c r="C35" s="22">
        <v>16651</v>
      </c>
      <c r="E35" t="str">
        <f t="shared" si="1"/>
        <v>R05</v>
      </c>
      <c r="F35">
        <f t="shared" si="0"/>
        <v>200</v>
      </c>
      <c r="G35" s="29">
        <f t="shared" si="0"/>
        <v>20104</v>
      </c>
      <c r="H35" t="e">
        <f t="shared" si="2"/>
        <v>#N/A</v>
      </c>
      <c r="I35" t="e">
        <f t="shared" si="3"/>
        <v>#N/A</v>
      </c>
    </row>
    <row r="36" spans="1:9">
      <c r="A36" s="25" t="s">
        <v>10</v>
      </c>
      <c r="B36" s="21">
        <v>200</v>
      </c>
      <c r="C36" s="22">
        <v>20104</v>
      </c>
    </row>
    <row r="37" spans="1:9">
      <c r="A37" s="25" t="s">
        <v>1049</v>
      </c>
      <c r="B37" s="21">
        <v>1000</v>
      </c>
      <c r="C37" s="22">
        <v>96623</v>
      </c>
    </row>
    <row r="40" spans="1:9">
      <c r="A40" s="24" t="s">
        <v>1043</v>
      </c>
      <c r="B40" s="24" t="s">
        <v>1077</v>
      </c>
      <c r="F40" s="24" t="s">
        <v>1048</v>
      </c>
      <c r="G40" t="s">
        <v>1043</v>
      </c>
    </row>
    <row r="41" spans="1:9">
      <c r="A41" s="24" t="s">
        <v>1048</v>
      </c>
      <c r="B41" s="27" t="s">
        <v>999</v>
      </c>
      <c r="C41" s="27" t="s">
        <v>998</v>
      </c>
      <c r="D41" s="27" t="s">
        <v>1049</v>
      </c>
      <c r="F41" s="25">
        <v>1</v>
      </c>
      <c r="G41" s="21">
        <v>3</v>
      </c>
    </row>
    <row r="42" spans="1:9">
      <c r="A42" s="25" t="s">
        <v>1002</v>
      </c>
      <c r="B42" s="21">
        <v>144</v>
      </c>
      <c r="C42" s="21">
        <v>133</v>
      </c>
      <c r="D42" s="21">
        <v>277</v>
      </c>
      <c r="F42" s="25">
        <v>2</v>
      </c>
      <c r="G42" s="21">
        <v>19</v>
      </c>
    </row>
    <row r="43" spans="1:9">
      <c r="A43" s="25" t="s">
        <v>1001</v>
      </c>
      <c r="B43" s="21">
        <v>325</v>
      </c>
      <c r="C43" s="21">
        <v>63</v>
      </c>
      <c r="D43" s="21">
        <v>388</v>
      </c>
      <c r="F43" s="25">
        <v>3</v>
      </c>
      <c r="G43" s="21">
        <v>35</v>
      </c>
    </row>
    <row r="44" spans="1:9">
      <c r="A44" s="25" t="s">
        <v>1000</v>
      </c>
      <c r="B44" s="21">
        <v>129</v>
      </c>
      <c r="C44" s="21">
        <v>206</v>
      </c>
      <c r="D44" s="21">
        <v>335</v>
      </c>
      <c r="F44" s="25">
        <v>4</v>
      </c>
      <c r="G44" s="21">
        <v>87</v>
      </c>
    </row>
    <row r="45" spans="1:9">
      <c r="A45" s="25" t="s">
        <v>1049</v>
      </c>
      <c r="B45" s="21">
        <v>598</v>
      </c>
      <c r="C45" s="21">
        <v>402</v>
      </c>
      <c r="D45" s="21">
        <v>1000</v>
      </c>
      <c r="F45" s="25">
        <v>5</v>
      </c>
      <c r="G45" s="21">
        <v>74</v>
      </c>
    </row>
    <row r="46" spans="1:9">
      <c r="F46" s="25" t="s">
        <v>1049</v>
      </c>
      <c r="G46" s="21">
        <v>218</v>
      </c>
    </row>
    <row r="50" spans="2:11">
      <c r="B50" s="24" t="s">
        <v>1048</v>
      </c>
      <c r="E50" s="24" t="s">
        <v>1042</v>
      </c>
      <c r="F50" s="24" t="s">
        <v>1077</v>
      </c>
    </row>
    <row r="51" spans="2:11">
      <c r="B51" s="28" t="s">
        <v>9</v>
      </c>
      <c r="E51" s="24" t="s">
        <v>1048</v>
      </c>
      <c r="F51" s="27" t="s">
        <v>11</v>
      </c>
      <c r="G51" s="27" t="s">
        <v>9</v>
      </c>
      <c r="H51" s="27" t="s">
        <v>6</v>
      </c>
      <c r="I51" s="27" t="s">
        <v>13</v>
      </c>
      <c r="J51" s="27" t="s">
        <v>10</v>
      </c>
      <c r="K51" s="27" t="s">
        <v>1049</v>
      </c>
    </row>
    <row r="52" spans="2:11">
      <c r="E52" s="25" t="s">
        <v>1002</v>
      </c>
      <c r="F52" s="26"/>
      <c r="G52" s="26"/>
      <c r="H52" s="26"/>
      <c r="I52" s="26"/>
      <c r="J52" s="26"/>
      <c r="K52" s="26"/>
    </row>
    <row r="53" spans="2:11">
      <c r="E53" s="30" t="s">
        <v>20</v>
      </c>
      <c r="F53" s="22">
        <v>891</v>
      </c>
      <c r="G53" s="22">
        <v>1332</v>
      </c>
      <c r="H53" s="22">
        <v>1282</v>
      </c>
      <c r="I53" s="22">
        <v>739</v>
      </c>
      <c r="J53" s="22">
        <v>560</v>
      </c>
      <c r="K53" s="22">
        <v>4804</v>
      </c>
    </row>
    <row r="54" spans="2:11">
      <c r="E54" s="30" t="s">
        <v>12</v>
      </c>
      <c r="F54" s="22">
        <v>1991</v>
      </c>
      <c r="G54" s="22">
        <v>1982</v>
      </c>
      <c r="H54" s="22">
        <v>1206</v>
      </c>
      <c r="I54" s="22">
        <v>884</v>
      </c>
      <c r="J54" s="22">
        <v>1722</v>
      </c>
      <c r="K54" s="22">
        <v>7785</v>
      </c>
    </row>
    <row r="55" spans="2:11">
      <c r="E55" s="30" t="s">
        <v>8</v>
      </c>
      <c r="F55" s="22">
        <v>1163</v>
      </c>
      <c r="G55" s="22">
        <v>1180</v>
      </c>
      <c r="H55" s="22">
        <v>1616</v>
      </c>
      <c r="I55" s="22">
        <v>1043</v>
      </c>
      <c r="J55" s="22">
        <v>1747</v>
      </c>
      <c r="K55" s="22">
        <v>6749</v>
      </c>
    </row>
    <row r="56" spans="2:11">
      <c r="E56" s="30" t="s">
        <v>16</v>
      </c>
      <c r="F56" s="22">
        <v>1438</v>
      </c>
      <c r="G56" s="22">
        <v>1616</v>
      </c>
      <c r="H56" s="22">
        <v>866</v>
      </c>
      <c r="I56" s="22">
        <v>829</v>
      </c>
      <c r="J56" s="22">
        <v>2070</v>
      </c>
      <c r="K56" s="22">
        <v>6819</v>
      </c>
    </row>
    <row r="57" spans="2:11">
      <c r="E57" s="25" t="s">
        <v>1001</v>
      </c>
      <c r="F57" s="26"/>
      <c r="G57" s="26"/>
      <c r="H57" s="26"/>
      <c r="I57" s="26"/>
      <c r="J57" s="26"/>
      <c r="K57" s="26"/>
    </row>
    <row r="58" spans="2:11">
      <c r="E58" s="30" t="s">
        <v>24</v>
      </c>
      <c r="F58" s="22">
        <v>1233</v>
      </c>
      <c r="G58" s="22">
        <v>223</v>
      </c>
      <c r="H58" s="22">
        <v>1680</v>
      </c>
      <c r="I58" s="22">
        <v>990</v>
      </c>
      <c r="J58" s="22">
        <v>1508</v>
      </c>
      <c r="K58" s="22">
        <v>5634</v>
      </c>
    </row>
    <row r="59" spans="2:11">
      <c r="E59" s="30" t="s">
        <v>15</v>
      </c>
      <c r="F59" s="22">
        <v>1598</v>
      </c>
      <c r="G59" s="22">
        <v>1907</v>
      </c>
      <c r="H59" s="22">
        <v>869</v>
      </c>
      <c r="I59" s="22">
        <v>1426</v>
      </c>
      <c r="J59" s="22">
        <v>1416</v>
      </c>
      <c r="K59" s="22">
        <v>7216</v>
      </c>
    </row>
    <row r="60" spans="2:11">
      <c r="E60" s="30" t="s">
        <v>5</v>
      </c>
      <c r="F60" s="22">
        <v>900</v>
      </c>
      <c r="G60" s="22">
        <v>1016</v>
      </c>
      <c r="H60" s="22">
        <v>960</v>
      </c>
      <c r="I60" s="22">
        <v>940</v>
      </c>
      <c r="J60" s="22">
        <v>1193</v>
      </c>
      <c r="K60" s="22">
        <v>5009</v>
      </c>
    </row>
    <row r="61" spans="2:11">
      <c r="E61" s="30" t="s">
        <v>18</v>
      </c>
      <c r="F61" s="22">
        <v>900</v>
      </c>
      <c r="G61" s="22">
        <v>1374</v>
      </c>
      <c r="H61" s="22">
        <v>1617</v>
      </c>
      <c r="I61" s="22">
        <v>1314</v>
      </c>
      <c r="J61" s="22">
        <v>941</v>
      </c>
      <c r="K61" s="22">
        <v>6146</v>
      </c>
    </row>
    <row r="62" spans="2:11">
      <c r="E62" s="30" t="s">
        <v>14</v>
      </c>
      <c r="F62" s="22">
        <v>1255</v>
      </c>
      <c r="G62" s="22">
        <v>516</v>
      </c>
      <c r="H62" s="22">
        <v>1874</v>
      </c>
      <c r="I62" s="22">
        <v>1863</v>
      </c>
      <c r="J62" s="22">
        <v>1722</v>
      </c>
      <c r="K62" s="22">
        <v>7230</v>
      </c>
    </row>
    <row r="63" spans="2:11">
      <c r="E63" s="30" t="s">
        <v>19</v>
      </c>
      <c r="F63" s="22">
        <v>1138</v>
      </c>
      <c r="G63" s="22">
        <v>1898</v>
      </c>
      <c r="H63" s="22">
        <v>1482</v>
      </c>
      <c r="I63" s="22">
        <v>846</v>
      </c>
      <c r="J63" s="22">
        <v>1154</v>
      </c>
      <c r="K63" s="22">
        <v>6518</v>
      </c>
    </row>
    <row r="64" spans="2:11">
      <c r="E64" s="25" t="s">
        <v>1000</v>
      </c>
      <c r="F64" s="26"/>
      <c r="G64" s="26"/>
      <c r="H64" s="26"/>
      <c r="I64" s="26"/>
      <c r="J64" s="26"/>
      <c r="K64" s="26"/>
    </row>
    <row r="65" spans="2:11">
      <c r="E65" s="30" t="s">
        <v>17</v>
      </c>
      <c r="F65" s="22">
        <v>1655</v>
      </c>
      <c r="G65" s="22">
        <v>805</v>
      </c>
      <c r="H65" s="22">
        <v>2263</v>
      </c>
      <c r="I65" s="22">
        <v>987</v>
      </c>
      <c r="J65" s="22">
        <v>1075</v>
      </c>
      <c r="K65" s="22">
        <v>6785</v>
      </c>
    </row>
    <row r="66" spans="2:11">
      <c r="E66" s="30" t="s">
        <v>23</v>
      </c>
      <c r="F66" s="22">
        <v>1104</v>
      </c>
      <c r="G66" s="22">
        <v>2280</v>
      </c>
      <c r="H66" s="22">
        <v>1445</v>
      </c>
      <c r="I66" s="22">
        <v>1722</v>
      </c>
      <c r="J66" s="22">
        <v>1196</v>
      </c>
      <c r="K66" s="22">
        <v>7747</v>
      </c>
    </row>
    <row r="67" spans="2:11">
      <c r="E67" s="30" t="s">
        <v>7</v>
      </c>
      <c r="F67" s="22">
        <v>372</v>
      </c>
      <c r="G67" s="22">
        <v>1818</v>
      </c>
      <c r="H67" s="22">
        <v>1346</v>
      </c>
      <c r="I67" s="22">
        <v>1156</v>
      </c>
      <c r="J67" s="22">
        <v>1484</v>
      </c>
      <c r="K67" s="22">
        <v>6176</v>
      </c>
    </row>
    <row r="68" spans="2:11">
      <c r="E68" s="30" t="s">
        <v>22</v>
      </c>
      <c r="F68" s="22">
        <v>1415</v>
      </c>
      <c r="G68" s="22">
        <v>1271</v>
      </c>
      <c r="H68" s="22">
        <v>1214</v>
      </c>
      <c r="I68" s="22">
        <v>1135</v>
      </c>
      <c r="J68" s="22">
        <v>1566</v>
      </c>
      <c r="K68" s="22">
        <v>6601</v>
      </c>
    </row>
    <row r="69" spans="2:11">
      <c r="E69" s="30" t="s">
        <v>21</v>
      </c>
      <c r="F69" s="22">
        <v>1362</v>
      </c>
      <c r="G69" s="22">
        <v>1363</v>
      </c>
      <c r="H69" s="22">
        <v>1152</v>
      </c>
      <c r="I69" s="22">
        <v>777</v>
      </c>
      <c r="J69" s="22">
        <v>750</v>
      </c>
      <c r="K69" s="22">
        <v>5404</v>
      </c>
    </row>
    <row r="72" spans="2:11">
      <c r="B72" s="14" t="s">
        <v>1079</v>
      </c>
    </row>
    <row r="74" spans="2:11">
      <c r="B74" t="s">
        <v>1080</v>
      </c>
      <c r="C74" s="43">
        <f>GETPIVOTDATA("[Measures].[Call Count]",$A$10)/GETPIVOTDATA("[Measures].[Call Count]",$A$3)</f>
        <v>0.218</v>
      </c>
    </row>
    <row r="75" spans="2:11">
      <c r="B75" t="s">
        <v>1083</v>
      </c>
      <c r="C75">
        <f>VLOOKUP(B51,$E$31:$F$35,2,FALSE)</f>
        <v>218</v>
      </c>
    </row>
    <row r="76" spans="2:11">
      <c r="C76">
        <f>VLOOKUP(B51,$E$31:$G$35,3,FALSE)</f>
        <v>20581</v>
      </c>
    </row>
    <row r="79" spans="2:11">
      <c r="B79" t="s">
        <v>1081</v>
      </c>
      <c r="C79">
        <f>_xlfn.RANK.AVG(C75,B32:B36)</f>
        <v>1</v>
      </c>
    </row>
    <row r="80" spans="2:11">
      <c r="B80" t="s">
        <v>1082</v>
      </c>
      <c r="C80">
        <f>_xlfn.RANK.AVG(C76,C32:C36)</f>
        <v>2</v>
      </c>
    </row>
    <row r="82" spans="2:3">
      <c r="B82" s="14" t="s">
        <v>1084</v>
      </c>
    </row>
    <row r="83" spans="2:3">
      <c r="C83" t="str">
        <f>"% of calls:"&amp;TEXT(C74,"0%")</f>
        <v>% of calls:22%</v>
      </c>
    </row>
    <row r="84" spans="2:3">
      <c r="C84" t="str">
        <f>"Call rank:"&amp;C79</f>
        <v>Call rank:1</v>
      </c>
    </row>
    <row r="85" spans="2:3">
      <c r="C85" t="str">
        <f>"Amount rank:"&amp;C80</f>
        <v>Amount rank:2</v>
      </c>
    </row>
  </sheetData>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3" zoomScale="115" zoomScaleNormal="115" workbookViewId="0">
      <selection activeCell="D11" sqref="D11"/>
    </sheetView>
  </sheetViews>
  <sheetFormatPr defaultRowHeight="15.75"/>
  <cols>
    <col min="1" max="1" width="2.88671875" customWidth="1"/>
    <col min="2" max="2" width="14.77734375" customWidth="1"/>
    <col min="3" max="3" width="13" customWidth="1"/>
    <col min="4" max="4" width="16.77734375" customWidth="1"/>
    <col min="5" max="5" width="15.109375" customWidth="1"/>
    <col min="6" max="6" width="16.33203125" customWidth="1"/>
    <col min="7" max="7" width="17.44140625" customWidth="1"/>
    <col min="8" max="8" width="18.5546875" customWidth="1"/>
    <col min="9" max="9" width="17.44140625" customWidth="1"/>
    <col min="10" max="12" width="15.6640625" customWidth="1"/>
    <col min="13" max="16" width="7.6640625" customWidth="1"/>
    <col min="17" max="17" width="14.77734375" customWidth="1"/>
    <col min="20" max="20" width="10.77734375" customWidth="1"/>
  </cols>
  <sheetData>
    <row r="1" spans="2:20" s="4" customFormat="1" ht="48" customHeight="1">
      <c r="B1" s="5" t="s">
        <v>1003</v>
      </c>
    </row>
    <row r="2" spans="2:20">
      <c r="R2" s="1"/>
    </row>
    <row r="3" spans="2:20">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c r="B17" t="s">
        <v>39</v>
      </c>
      <c r="C17" t="s">
        <v>12</v>
      </c>
      <c r="D17">
        <v>139</v>
      </c>
      <c r="E17" s="17" t="s">
        <v>9</v>
      </c>
      <c r="F17" s="18">
        <v>44930</v>
      </c>
      <c r="G17">
        <v>96</v>
      </c>
      <c r="H17">
        <v>4</v>
      </c>
      <c r="I17">
        <f>IF(MONTH(calls[[#This Row],[Date of Call]])&lt;=6, YEAR(calls[[#This Row],[Date of Call]]), YEAR(calls[[#This Row],[Date of Call]])+1)</f>
        <v>2023</v>
      </c>
      <c r="J17" t="str">
        <f>TEXT(calls[[#This Row],[Date of Call]],"DDDD")</f>
        <v>Wednesday</v>
      </c>
      <c r="K17" t="str">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J1" sqref="J1:J1048576"/>
    </sheetView>
  </sheetViews>
  <sheetFormatPr defaultRowHeight="15.75"/>
  <cols>
    <col min="5" max="5" width="11" customWidth="1"/>
    <col min="6" max="6" width="10" customWidth="1"/>
  </cols>
  <sheetData>
    <row r="2" spans="5:6">
      <c r="E2" t="s">
        <v>1040</v>
      </c>
      <c r="F2" t="s">
        <v>1041</v>
      </c>
    </row>
    <row r="3" spans="5:6" ht="25.5" customHeight="1">
      <c r="E3" t="s">
        <v>11</v>
      </c>
      <c r="F3" t="e">
        <v>#VALUE!</v>
      </c>
    </row>
    <row r="4" spans="5:6" ht="25.5" customHeight="1">
      <c r="E4" t="s">
        <v>9</v>
      </c>
      <c r="F4" t="e">
        <v>#VALUE!</v>
      </c>
    </row>
    <row r="5" spans="5:6" ht="25.5" customHeight="1">
      <c r="E5" t="s">
        <v>6</v>
      </c>
      <c r="F5" t="e">
        <v>#VALUE!</v>
      </c>
    </row>
    <row r="6" spans="5:6" ht="25.5" customHeight="1">
      <c r="E6" t="s">
        <v>13</v>
      </c>
      <c r="F6" t="e">
        <v>#VALUE!</v>
      </c>
    </row>
    <row r="7" spans="5:6" ht="25.5" customHeight="1">
      <c r="E7" t="s">
        <v>10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78EB5-B32C-4095-8E37-E71B71AEBD45}">
  <dimension ref="A1:V46"/>
  <sheetViews>
    <sheetView tabSelected="1" zoomScale="77" workbookViewId="0">
      <selection activeCell="W10" sqref="W10"/>
    </sheetView>
  </sheetViews>
  <sheetFormatPr defaultRowHeight="15.75"/>
  <cols>
    <col min="1" max="1" width="1.109375" customWidth="1"/>
    <col min="2" max="2" width="1.88671875" customWidth="1"/>
    <col min="15" max="20" width="9.21875" bestFit="1" customWidth="1"/>
  </cols>
  <sheetData>
    <row r="1" spans="1:22" ht="45" customHeight="1">
      <c r="A1" s="20"/>
      <c r="B1" s="20"/>
      <c r="C1" s="20"/>
      <c r="D1" s="46" t="s">
        <v>1085</v>
      </c>
      <c r="E1" s="47"/>
      <c r="F1" s="47"/>
      <c r="G1" s="47"/>
      <c r="H1" s="47"/>
      <c r="I1" s="47"/>
      <c r="J1" s="20"/>
      <c r="K1" s="20"/>
      <c r="L1" s="20"/>
      <c r="M1" s="20"/>
      <c r="N1" s="20"/>
      <c r="O1" s="20"/>
      <c r="P1" s="20"/>
      <c r="Q1" s="20"/>
      <c r="R1" s="20"/>
      <c r="S1" s="20"/>
      <c r="T1" s="20"/>
      <c r="U1" s="20"/>
      <c r="V1" s="20"/>
    </row>
    <row r="2" spans="1:22">
      <c r="A2" s="20"/>
      <c r="B2" s="20"/>
      <c r="C2" s="20"/>
      <c r="D2" s="20"/>
      <c r="E2" s="20"/>
      <c r="F2" s="20"/>
      <c r="G2" s="20"/>
      <c r="H2" s="20"/>
      <c r="I2" s="20"/>
      <c r="J2" s="20"/>
      <c r="K2" s="20"/>
      <c r="L2" s="20"/>
      <c r="M2" s="20"/>
      <c r="N2" s="20"/>
      <c r="O2" s="20"/>
      <c r="P2" s="20"/>
      <c r="Q2" s="20"/>
      <c r="R2" s="20"/>
      <c r="S2" s="20"/>
      <c r="T2" s="20"/>
      <c r="U2" s="20"/>
      <c r="V2" s="20"/>
    </row>
    <row r="3" spans="1:22">
      <c r="A3" s="20"/>
      <c r="B3" s="20"/>
      <c r="C3" s="20"/>
      <c r="D3" s="20"/>
      <c r="E3" s="20"/>
      <c r="F3" s="20"/>
      <c r="G3" s="20"/>
      <c r="H3" s="20"/>
      <c r="I3" s="20"/>
      <c r="J3" s="20"/>
      <c r="K3" s="20"/>
      <c r="L3" s="20"/>
      <c r="M3" s="20"/>
      <c r="N3" s="20"/>
      <c r="O3" s="20"/>
      <c r="P3" s="20"/>
      <c r="Q3" s="20"/>
      <c r="R3" s="20"/>
      <c r="S3" s="20"/>
      <c r="T3" s="20"/>
      <c r="U3" s="20"/>
      <c r="V3" s="20"/>
    </row>
    <row r="4" spans="1:22">
      <c r="A4" s="20"/>
      <c r="B4" s="20"/>
      <c r="C4" s="20"/>
      <c r="D4" s="20"/>
      <c r="E4" s="20"/>
      <c r="F4" s="20"/>
      <c r="G4" s="20"/>
      <c r="H4" s="20"/>
      <c r="I4" s="20"/>
      <c r="J4" s="20"/>
      <c r="K4" s="20"/>
      <c r="L4" s="20"/>
      <c r="M4" s="20"/>
      <c r="N4" s="20"/>
      <c r="O4" s="20"/>
      <c r="P4" s="20"/>
      <c r="Q4" s="20"/>
      <c r="R4" s="20"/>
      <c r="S4" s="20"/>
      <c r="T4" s="20"/>
      <c r="U4" s="20"/>
      <c r="V4" s="20"/>
    </row>
    <row r="5" spans="1:22">
      <c r="A5" s="20"/>
      <c r="B5" s="20"/>
      <c r="C5" s="20"/>
      <c r="D5" s="20"/>
      <c r="E5" s="20"/>
      <c r="F5" s="20"/>
      <c r="G5" s="20"/>
      <c r="H5" s="20"/>
      <c r="I5" s="20"/>
      <c r="J5" s="20"/>
      <c r="K5" s="20"/>
      <c r="L5" s="20"/>
      <c r="M5" s="20"/>
      <c r="N5" s="20"/>
      <c r="O5" s="20"/>
      <c r="P5" s="20"/>
      <c r="Q5" s="20"/>
      <c r="R5" s="20"/>
      <c r="S5" s="20"/>
      <c r="T5" s="20"/>
      <c r="U5" s="20"/>
      <c r="V5" s="20"/>
    </row>
    <row r="6" spans="1:22">
      <c r="A6" s="20"/>
      <c r="B6" s="20"/>
      <c r="C6" s="20"/>
      <c r="D6" s="20"/>
      <c r="E6" s="20"/>
      <c r="F6" s="20"/>
      <c r="G6" s="20"/>
      <c r="H6" s="20" t="s">
        <v>1047</v>
      </c>
      <c r="I6" s="20"/>
      <c r="J6" s="20"/>
      <c r="K6" s="20"/>
      <c r="L6" s="20"/>
      <c r="M6" s="20"/>
      <c r="N6" s="20"/>
      <c r="O6" s="20"/>
      <c r="P6" s="20"/>
      <c r="Q6" s="20"/>
      <c r="R6" s="20"/>
      <c r="S6" s="20"/>
      <c r="T6" s="20"/>
      <c r="U6" s="20"/>
      <c r="V6" s="20"/>
    </row>
    <row r="7" spans="1:22">
      <c r="A7" s="20"/>
      <c r="B7" s="20"/>
      <c r="C7" s="20"/>
      <c r="D7" s="20"/>
      <c r="E7" s="20"/>
      <c r="F7" s="20"/>
      <c r="G7" s="20"/>
      <c r="H7" s="20"/>
      <c r="I7" s="20"/>
      <c r="J7" s="20"/>
      <c r="K7" s="20"/>
      <c r="L7" s="20"/>
      <c r="M7" s="20"/>
      <c r="N7" s="20"/>
      <c r="O7" s="20"/>
      <c r="P7" s="20"/>
      <c r="Q7" s="20"/>
      <c r="R7" s="20"/>
      <c r="S7" s="20"/>
      <c r="T7" s="20"/>
      <c r="U7" s="20"/>
      <c r="V7" s="20"/>
    </row>
    <row r="8" spans="1:22">
      <c r="A8" s="20"/>
      <c r="B8" s="20"/>
      <c r="C8" s="20"/>
      <c r="D8" s="20"/>
      <c r="E8" s="20"/>
      <c r="F8" s="20"/>
      <c r="G8" s="20"/>
      <c r="H8" s="20"/>
      <c r="I8" s="20"/>
      <c r="J8" s="20"/>
      <c r="K8" s="20"/>
      <c r="L8" s="20"/>
      <c r="M8" s="20"/>
      <c r="N8" s="20"/>
      <c r="O8" s="20"/>
      <c r="P8" s="20"/>
      <c r="Q8" s="20"/>
      <c r="R8" s="20"/>
      <c r="S8" s="20"/>
      <c r="T8" s="20"/>
      <c r="U8" s="20"/>
      <c r="V8" s="20"/>
    </row>
    <row r="9" spans="1:22">
      <c r="A9" s="20"/>
      <c r="B9" s="20"/>
      <c r="C9" s="20"/>
      <c r="D9" s="20"/>
      <c r="E9" s="20"/>
      <c r="F9" s="20"/>
      <c r="G9" s="20"/>
      <c r="H9" s="20"/>
      <c r="I9" s="20"/>
      <c r="J9" s="20"/>
      <c r="K9" s="20"/>
      <c r="L9" s="20"/>
      <c r="M9" s="20"/>
      <c r="N9" s="20"/>
      <c r="O9" s="20"/>
      <c r="P9" s="20"/>
      <c r="Q9" s="20"/>
      <c r="R9" s="20"/>
      <c r="S9" s="20"/>
      <c r="T9" s="20"/>
      <c r="U9" s="20"/>
      <c r="V9" s="20"/>
    </row>
    <row r="10" spans="1:22">
      <c r="A10" s="20"/>
      <c r="B10" s="20"/>
      <c r="C10" s="20"/>
      <c r="D10" s="20"/>
      <c r="E10" s="20"/>
      <c r="F10" s="20"/>
      <c r="G10" s="20"/>
      <c r="H10" s="20"/>
      <c r="I10" s="20"/>
      <c r="J10" s="20"/>
      <c r="K10" s="20"/>
      <c r="L10" s="20"/>
      <c r="M10" s="20"/>
      <c r="N10" s="20"/>
      <c r="O10" s="20"/>
      <c r="P10" s="20"/>
      <c r="Q10" s="20"/>
      <c r="R10" s="20"/>
      <c r="S10" s="20"/>
      <c r="T10" s="20"/>
      <c r="U10" s="20"/>
      <c r="V10" s="20"/>
    </row>
    <row r="11" spans="1:22">
      <c r="A11" s="20"/>
      <c r="B11" s="20"/>
      <c r="C11" s="20"/>
      <c r="D11" s="20"/>
      <c r="E11" s="20"/>
      <c r="F11" s="20"/>
      <c r="G11" s="20"/>
      <c r="H11" s="20"/>
      <c r="I11" s="20"/>
      <c r="J11" s="20"/>
      <c r="K11" s="20"/>
      <c r="L11" s="20"/>
      <c r="M11" s="20"/>
      <c r="N11" s="20"/>
      <c r="O11" s="20"/>
      <c r="P11" s="20"/>
      <c r="Q11" s="20"/>
      <c r="R11" s="20"/>
      <c r="S11" s="20"/>
      <c r="T11" s="20"/>
      <c r="U11" s="20"/>
      <c r="V11" s="20"/>
    </row>
    <row r="12" spans="1:22">
      <c r="A12" s="20"/>
      <c r="B12" s="20"/>
      <c r="C12" s="20"/>
      <c r="D12" s="20"/>
      <c r="E12" s="20"/>
      <c r="F12" s="20" t="s">
        <v>1047</v>
      </c>
      <c r="G12" s="20"/>
      <c r="H12" s="20"/>
      <c r="I12" s="20"/>
      <c r="J12" s="20"/>
      <c r="K12" s="20"/>
      <c r="L12" s="20"/>
      <c r="M12" s="20"/>
      <c r="N12" s="20"/>
      <c r="O12" s="20"/>
      <c r="P12" s="20"/>
      <c r="Q12" s="20"/>
      <c r="R12" s="20"/>
      <c r="S12" s="20"/>
      <c r="T12" s="20"/>
      <c r="U12" s="20"/>
      <c r="V12" s="20"/>
    </row>
    <row r="13" spans="1:22" ht="16.5">
      <c r="A13" s="20"/>
      <c r="B13" s="20"/>
      <c r="C13" s="20"/>
      <c r="D13" s="20"/>
      <c r="E13" s="20"/>
      <c r="F13" s="20"/>
      <c r="G13" s="20"/>
      <c r="H13" s="20"/>
      <c r="I13" s="20"/>
      <c r="J13" s="20"/>
      <c r="K13" s="20"/>
      <c r="L13" s="20"/>
      <c r="M13" s="20"/>
      <c r="N13" s="31"/>
      <c r="O13" s="40" t="str">
        <f>pivot!F51</f>
        <v>R01</v>
      </c>
      <c r="P13" s="40" t="str">
        <f>pivot!G51</f>
        <v>R02</v>
      </c>
      <c r="Q13" s="40" t="str">
        <f>pivot!H51</f>
        <v>R03</v>
      </c>
      <c r="R13" s="40" t="str">
        <f>pivot!I51</f>
        <v>R04</v>
      </c>
      <c r="S13" s="40" t="str">
        <f>pivot!J51</f>
        <v>R05</v>
      </c>
      <c r="T13" s="41" t="s">
        <v>1078</v>
      </c>
      <c r="U13" s="20"/>
      <c r="V13" s="20"/>
    </row>
    <row r="14" spans="1:22">
      <c r="A14" s="20"/>
      <c r="B14" s="20"/>
      <c r="C14" s="20"/>
      <c r="D14" s="20"/>
      <c r="E14" s="20"/>
      <c r="F14" s="20"/>
      <c r="G14" s="20"/>
      <c r="H14" s="20"/>
      <c r="I14" s="20"/>
      <c r="J14" s="20"/>
      <c r="K14" s="20"/>
      <c r="L14" s="20"/>
      <c r="M14" s="20"/>
      <c r="N14" s="42" t="str">
        <f>IF(pivot!E52="", "",pivot!E52)</f>
        <v>Cincinnati</v>
      </c>
      <c r="O14" s="33" t="str">
        <f>IF(pivot!F52="", "",pivot!F52)</f>
        <v/>
      </c>
      <c r="P14" s="33" t="str">
        <f>IF(pivot!G52="", "",pivot!G52)</f>
        <v/>
      </c>
      <c r="Q14" s="33" t="str">
        <f>IF(pivot!H52="", "",pivot!H52)</f>
        <v/>
      </c>
      <c r="R14" s="33" t="str">
        <f>IF(pivot!I52="", "",pivot!I52)</f>
        <v/>
      </c>
      <c r="S14" s="33" t="str">
        <f>IF(pivot!J52="", "",pivot!J52)</f>
        <v/>
      </c>
      <c r="T14" s="34" t="str">
        <f>IF(pivot!K52="", "",pivot!K52)</f>
        <v/>
      </c>
      <c r="U14" s="20"/>
      <c r="V14" s="20"/>
    </row>
    <row r="15" spans="1:22">
      <c r="A15" s="20"/>
      <c r="B15" s="20"/>
      <c r="C15" s="20"/>
      <c r="D15" s="20"/>
      <c r="E15" s="20"/>
      <c r="F15" s="20"/>
      <c r="G15" s="20"/>
      <c r="H15" s="20"/>
      <c r="I15" s="20"/>
      <c r="J15" s="20"/>
      <c r="K15" s="20"/>
      <c r="L15" s="20"/>
      <c r="M15" s="20"/>
      <c r="N15" s="32" t="str">
        <f>IF(pivot!E53="", "",pivot!E53)</f>
        <v>C0003</v>
      </c>
      <c r="O15" s="35">
        <f>IF(pivot!F53="", "",pivot!F53)</f>
        <v>891</v>
      </c>
      <c r="P15" s="35">
        <f>IF(pivot!G53="", "",pivot!G53)</f>
        <v>1332</v>
      </c>
      <c r="Q15" s="35">
        <f>IF(pivot!H53="", "",pivot!H53)</f>
        <v>1282</v>
      </c>
      <c r="R15" s="35">
        <f>IF(pivot!I53="", "",pivot!I53)</f>
        <v>739</v>
      </c>
      <c r="S15" s="35">
        <f>IF(pivot!J53="", "",pivot!J53)</f>
        <v>560</v>
      </c>
      <c r="T15" s="36">
        <f>IF(pivot!K53="", "",pivot!K53)</f>
        <v>4804</v>
      </c>
      <c r="U15" s="20"/>
      <c r="V15" s="20"/>
    </row>
    <row r="16" spans="1:22">
      <c r="A16" s="20"/>
      <c r="B16" s="20"/>
      <c r="C16" s="20"/>
      <c r="D16" s="20"/>
      <c r="E16" s="20"/>
      <c r="F16" s="20"/>
      <c r="G16" s="20"/>
      <c r="H16" s="20"/>
      <c r="I16" s="20"/>
      <c r="J16" s="20"/>
      <c r="K16" s="20"/>
      <c r="L16" s="20"/>
      <c r="M16" s="20"/>
      <c r="N16" s="32" t="str">
        <f>IF(pivot!E54="", "",pivot!E54)</f>
        <v>C0004</v>
      </c>
      <c r="O16" s="35">
        <f>IF(pivot!F54="", "",pivot!F54)</f>
        <v>1991</v>
      </c>
      <c r="P16" s="35">
        <f>IF(pivot!G54="", "",pivot!G54)</f>
        <v>1982</v>
      </c>
      <c r="Q16" s="35">
        <f>IF(pivot!H54="", "",pivot!H54)</f>
        <v>1206</v>
      </c>
      <c r="R16" s="35">
        <f>IF(pivot!I54="", "",pivot!I54)</f>
        <v>884</v>
      </c>
      <c r="S16" s="35">
        <f>IF(pivot!J54="", "",pivot!J54)</f>
        <v>1722</v>
      </c>
      <c r="T16" s="36">
        <f>IF(pivot!K54="", "",pivot!K54)</f>
        <v>7785</v>
      </c>
      <c r="U16" s="20"/>
      <c r="V16" s="20"/>
    </row>
    <row r="17" spans="1:22">
      <c r="A17" s="20"/>
      <c r="B17" s="20"/>
      <c r="C17" s="20"/>
      <c r="D17" s="20"/>
      <c r="E17" s="20"/>
      <c r="F17" s="20"/>
      <c r="G17" s="20"/>
      <c r="H17" s="20"/>
      <c r="I17" s="20"/>
      <c r="J17" s="20"/>
      <c r="K17" s="20"/>
      <c r="L17" s="20"/>
      <c r="M17" s="20"/>
      <c r="N17" s="32" t="str">
        <f>IF(pivot!E55="", "",pivot!E55)</f>
        <v>C0011</v>
      </c>
      <c r="O17" s="35">
        <f>IF(pivot!F55="", "",pivot!F55)</f>
        <v>1163</v>
      </c>
      <c r="P17" s="35">
        <f>IF(pivot!G55="", "",pivot!G55)</f>
        <v>1180</v>
      </c>
      <c r="Q17" s="35">
        <f>IF(pivot!H55="", "",pivot!H55)</f>
        <v>1616</v>
      </c>
      <c r="R17" s="35">
        <f>IF(pivot!I55="", "",pivot!I55)</f>
        <v>1043</v>
      </c>
      <c r="S17" s="35">
        <f>IF(pivot!J55="", "",pivot!J55)</f>
        <v>1747</v>
      </c>
      <c r="T17" s="36">
        <f>IF(pivot!K55="", "",pivot!K55)</f>
        <v>6749</v>
      </c>
      <c r="U17" s="20"/>
      <c r="V17" s="20"/>
    </row>
    <row r="18" spans="1:22">
      <c r="A18" s="20"/>
      <c r="B18" s="20"/>
      <c r="C18" s="20"/>
      <c r="D18" s="20"/>
      <c r="E18" s="20"/>
      <c r="F18" s="20"/>
      <c r="G18" s="20"/>
      <c r="H18" s="20"/>
      <c r="I18" s="20"/>
      <c r="J18" s="20"/>
      <c r="K18" s="20"/>
      <c r="L18" s="20"/>
      <c r="M18" s="20"/>
      <c r="N18" s="32" t="str">
        <f>IF(pivot!E56="", "",pivot!E56)</f>
        <v>C0012</v>
      </c>
      <c r="O18" s="35">
        <f>IF(pivot!F56="", "",pivot!F56)</f>
        <v>1438</v>
      </c>
      <c r="P18" s="35">
        <f>IF(pivot!G56="", "",pivot!G56)</f>
        <v>1616</v>
      </c>
      <c r="Q18" s="35">
        <f>IF(pivot!H56="", "",pivot!H56)</f>
        <v>866</v>
      </c>
      <c r="R18" s="35">
        <f>IF(pivot!I56="", "",pivot!I56)</f>
        <v>829</v>
      </c>
      <c r="S18" s="35">
        <f>IF(pivot!J56="", "",pivot!J56)</f>
        <v>2070</v>
      </c>
      <c r="T18" s="36">
        <f>IF(pivot!K56="", "",pivot!K56)</f>
        <v>6819</v>
      </c>
      <c r="U18" s="20"/>
      <c r="V18" s="20"/>
    </row>
    <row r="19" spans="1:22">
      <c r="A19" s="20"/>
      <c r="B19" s="20"/>
      <c r="C19" s="20"/>
      <c r="D19" s="20"/>
      <c r="E19" s="20"/>
      <c r="F19" s="20"/>
      <c r="G19" s="20"/>
      <c r="H19" s="20"/>
      <c r="I19" s="20"/>
      <c r="J19" s="20"/>
      <c r="K19" s="20"/>
      <c r="L19" s="20"/>
      <c r="M19" s="20"/>
      <c r="N19" s="42" t="str">
        <f>IF(pivot!E57="", "",pivot!E57)</f>
        <v>Cleveland</v>
      </c>
      <c r="O19" s="35" t="str">
        <f>IF(pivot!F57="", "",pivot!F57)</f>
        <v/>
      </c>
      <c r="P19" s="35" t="str">
        <f>IF(pivot!G57="", "",pivot!G57)</f>
        <v/>
      </c>
      <c r="Q19" s="35" t="str">
        <f>IF(pivot!H57="", "",pivot!H57)</f>
        <v/>
      </c>
      <c r="R19" s="35" t="str">
        <f>IF(pivot!I57="", "",pivot!I57)</f>
        <v/>
      </c>
      <c r="S19" s="35" t="str">
        <f>IF(pivot!J57="", "",pivot!J57)</f>
        <v/>
      </c>
      <c r="T19" s="36" t="str">
        <f>IF(pivot!K57="", "",pivot!K57)</f>
        <v/>
      </c>
      <c r="U19" s="20"/>
      <c r="V19" s="20"/>
    </row>
    <row r="20" spans="1:22">
      <c r="A20" s="20"/>
      <c r="B20" s="20"/>
      <c r="C20" s="20"/>
      <c r="D20" s="20"/>
      <c r="E20" s="20"/>
      <c r="F20" s="20"/>
      <c r="G20" s="20"/>
      <c r="H20" s="20"/>
      <c r="I20" s="20"/>
      <c r="J20" s="20"/>
      <c r="K20" s="20"/>
      <c r="L20" s="20"/>
      <c r="M20" s="20"/>
      <c r="N20" s="32" t="str">
        <f>IF(pivot!E58="", "",pivot!E58)</f>
        <v>C0002</v>
      </c>
      <c r="O20" s="35">
        <f>IF(pivot!F58="", "",pivot!F58)</f>
        <v>1233</v>
      </c>
      <c r="P20" s="35">
        <f>IF(pivot!G58="", "",pivot!G58)</f>
        <v>223</v>
      </c>
      <c r="Q20" s="35">
        <f>IF(pivot!H58="", "",pivot!H58)</f>
        <v>1680</v>
      </c>
      <c r="R20" s="35">
        <f>IF(pivot!I58="", "",pivot!I58)</f>
        <v>990</v>
      </c>
      <c r="S20" s="35">
        <f>IF(pivot!J58="", "",pivot!J58)</f>
        <v>1508</v>
      </c>
      <c r="T20" s="36">
        <f>IF(pivot!K58="", "",pivot!K58)</f>
        <v>5634</v>
      </c>
      <c r="U20" s="20"/>
      <c r="V20" s="20"/>
    </row>
    <row r="21" spans="1:22">
      <c r="A21" s="20"/>
      <c r="B21" s="20"/>
      <c r="C21" s="20"/>
      <c r="D21" s="20"/>
      <c r="E21" s="20"/>
      <c r="F21" s="20"/>
      <c r="G21" s="20"/>
      <c r="H21" s="20"/>
      <c r="I21" s="20"/>
      <c r="J21" s="20"/>
      <c r="K21" s="20"/>
      <c r="L21" s="20"/>
      <c r="M21" s="20"/>
      <c r="N21" s="32" t="str">
        <f>IF(pivot!E59="", "",pivot!E59)</f>
        <v>C0007</v>
      </c>
      <c r="O21" s="35">
        <f>IF(pivot!F59="", "",pivot!F59)</f>
        <v>1598</v>
      </c>
      <c r="P21" s="35">
        <f>IF(pivot!G59="", "",pivot!G59)</f>
        <v>1907</v>
      </c>
      <c r="Q21" s="35">
        <f>IF(pivot!H59="", "",pivot!H59)</f>
        <v>869</v>
      </c>
      <c r="R21" s="35">
        <f>IF(pivot!I59="", "",pivot!I59)</f>
        <v>1426</v>
      </c>
      <c r="S21" s="35">
        <f>IF(pivot!J59="", "",pivot!J59)</f>
        <v>1416</v>
      </c>
      <c r="T21" s="36">
        <f>IF(pivot!K59="", "",pivot!K59)</f>
        <v>7216</v>
      </c>
      <c r="U21" s="20"/>
      <c r="V21" s="20"/>
    </row>
    <row r="22" spans="1:22">
      <c r="A22" s="20"/>
      <c r="B22" s="20"/>
      <c r="C22" s="20"/>
      <c r="D22" s="20"/>
      <c r="E22" s="20"/>
      <c r="F22" s="20"/>
      <c r="G22" s="20"/>
      <c r="H22" s="20"/>
      <c r="I22" s="20"/>
      <c r="J22" s="20"/>
      <c r="K22" s="20"/>
      <c r="L22" s="20"/>
      <c r="M22" s="20"/>
      <c r="N22" s="32" t="str">
        <f>IF(pivot!E60="", "",pivot!E60)</f>
        <v>C0008</v>
      </c>
      <c r="O22" s="35">
        <f>IF(pivot!F60="", "",pivot!F60)</f>
        <v>900</v>
      </c>
      <c r="P22" s="35">
        <f>IF(pivot!G60="", "",pivot!G60)</f>
        <v>1016</v>
      </c>
      <c r="Q22" s="35">
        <f>IF(pivot!H60="", "",pivot!H60)</f>
        <v>960</v>
      </c>
      <c r="R22" s="35">
        <f>IF(pivot!I60="", "",pivot!I60)</f>
        <v>940</v>
      </c>
      <c r="S22" s="35">
        <f>IF(pivot!J60="", "",pivot!J60)</f>
        <v>1193</v>
      </c>
      <c r="T22" s="36">
        <f>IF(pivot!K60="", "",pivot!K60)</f>
        <v>5009</v>
      </c>
      <c r="U22" s="20"/>
      <c r="V22" s="20"/>
    </row>
    <row r="23" spans="1:22">
      <c r="A23" s="20"/>
      <c r="B23" s="20"/>
      <c r="C23" s="20"/>
      <c r="D23" s="20"/>
      <c r="E23" s="20"/>
      <c r="F23" s="20"/>
      <c r="G23" s="20"/>
      <c r="H23" s="20"/>
      <c r="I23" s="20"/>
      <c r="J23" s="20"/>
      <c r="K23" s="20"/>
      <c r="L23" s="44"/>
      <c r="M23" s="20"/>
      <c r="N23" s="32" t="str">
        <f>IF(pivot!E61="", "",pivot!E61)</f>
        <v>C0010</v>
      </c>
      <c r="O23" s="35">
        <f>IF(pivot!F61="", "",pivot!F61)</f>
        <v>900</v>
      </c>
      <c r="P23" s="35">
        <f>IF(pivot!G61="", "",pivot!G61)</f>
        <v>1374</v>
      </c>
      <c r="Q23" s="35">
        <f>IF(pivot!H61="", "",pivot!H61)</f>
        <v>1617</v>
      </c>
      <c r="R23" s="35">
        <f>IF(pivot!I61="", "",pivot!I61)</f>
        <v>1314</v>
      </c>
      <c r="S23" s="35">
        <f>IF(pivot!J61="", "",pivot!J61)</f>
        <v>941</v>
      </c>
      <c r="T23" s="36">
        <f>IF(pivot!K61="", "",pivot!K61)</f>
        <v>6146</v>
      </c>
      <c r="U23" s="20"/>
      <c r="V23" s="20"/>
    </row>
    <row r="24" spans="1:22">
      <c r="A24" s="20"/>
      <c r="B24" s="20"/>
      <c r="C24" s="20"/>
      <c r="D24" s="20"/>
      <c r="E24" s="20"/>
      <c r="F24" s="20"/>
      <c r="G24" s="20"/>
      <c r="H24" s="20"/>
      <c r="I24" s="20"/>
      <c r="J24" s="20"/>
      <c r="K24" s="20"/>
      <c r="L24" s="44"/>
      <c r="M24" s="20"/>
      <c r="N24" s="32" t="str">
        <f>IF(pivot!E62="", "",pivot!E62)</f>
        <v>C0013</v>
      </c>
      <c r="O24" s="35">
        <f>IF(pivot!F62="", "",pivot!F62)</f>
        <v>1255</v>
      </c>
      <c r="P24" s="35">
        <f>IF(pivot!G62="", "",pivot!G62)</f>
        <v>516</v>
      </c>
      <c r="Q24" s="35">
        <f>IF(pivot!H62="", "",pivot!H62)</f>
        <v>1874</v>
      </c>
      <c r="R24" s="35">
        <f>IF(pivot!I62="", "",pivot!I62)</f>
        <v>1863</v>
      </c>
      <c r="S24" s="35">
        <f>IF(pivot!J62="", "",pivot!J62)</f>
        <v>1722</v>
      </c>
      <c r="T24" s="36">
        <f>IF(pivot!K62="", "",pivot!K62)</f>
        <v>7230</v>
      </c>
      <c r="U24" s="20"/>
      <c r="V24" s="20"/>
    </row>
    <row r="25" spans="1:22">
      <c r="A25" s="20"/>
      <c r="B25" s="20"/>
      <c r="C25" s="20"/>
      <c r="D25" s="20"/>
      <c r="E25" s="20"/>
      <c r="F25" s="20"/>
      <c r="G25" s="20"/>
      <c r="H25" s="20"/>
      <c r="I25" s="20"/>
      <c r="J25" s="20"/>
      <c r="K25" s="20"/>
      <c r="L25" s="44"/>
      <c r="M25" s="20"/>
      <c r="N25" s="32" t="str">
        <f>IF(pivot!E63="", "",pivot!E63)</f>
        <v>C0015</v>
      </c>
      <c r="O25" s="35">
        <f>IF(pivot!F63="", "",pivot!F63)</f>
        <v>1138</v>
      </c>
      <c r="P25" s="35">
        <f>IF(pivot!G63="", "",pivot!G63)</f>
        <v>1898</v>
      </c>
      <c r="Q25" s="35">
        <f>IF(pivot!H63="", "",pivot!H63)</f>
        <v>1482</v>
      </c>
      <c r="R25" s="35">
        <f>IF(pivot!I63="", "",pivot!I63)</f>
        <v>846</v>
      </c>
      <c r="S25" s="35">
        <f>IF(pivot!J63="", "",pivot!J63)</f>
        <v>1154</v>
      </c>
      <c r="T25" s="36">
        <f>IF(pivot!K63="", "",pivot!K63)</f>
        <v>6518</v>
      </c>
      <c r="U25" s="20"/>
      <c r="V25" s="20"/>
    </row>
    <row r="26" spans="1:22">
      <c r="A26" s="20"/>
      <c r="B26" s="20"/>
      <c r="C26" s="20"/>
      <c r="D26" s="20"/>
      <c r="E26" s="20"/>
      <c r="F26" s="20"/>
      <c r="G26" s="20"/>
      <c r="H26" s="20"/>
      <c r="I26" s="20"/>
      <c r="J26" s="20"/>
      <c r="K26" s="20"/>
      <c r="L26" s="20"/>
      <c r="M26" s="20"/>
      <c r="N26" s="42" t="str">
        <f>IF(pivot!E64="", "",pivot!E64)</f>
        <v>Columbus</v>
      </c>
      <c r="O26" s="35" t="str">
        <f>IF(pivot!F64="", "",pivot!F64)</f>
        <v/>
      </c>
      <c r="P26" s="35" t="str">
        <f>IF(pivot!G64="", "",pivot!G64)</f>
        <v/>
      </c>
      <c r="Q26" s="35" t="str">
        <f>IF(pivot!H64="", "",pivot!H64)</f>
        <v/>
      </c>
      <c r="R26" s="35" t="str">
        <f>IF(pivot!I64="", "",pivot!I64)</f>
        <v/>
      </c>
      <c r="S26" s="35" t="str">
        <f>IF(pivot!J64="", "",pivot!J64)</f>
        <v/>
      </c>
      <c r="T26" s="36" t="str">
        <f>IF(pivot!K64="", "",pivot!K64)</f>
        <v/>
      </c>
      <c r="U26" s="20"/>
      <c r="V26" s="20"/>
    </row>
    <row r="27" spans="1:22">
      <c r="A27" s="20"/>
      <c r="B27" s="20"/>
      <c r="C27" s="20"/>
      <c r="D27" s="20"/>
      <c r="E27" s="20"/>
      <c r="F27" s="20"/>
      <c r="G27" s="20"/>
      <c r="H27" s="20"/>
      <c r="I27" s="20"/>
      <c r="J27" s="20"/>
      <c r="K27" s="20"/>
      <c r="L27" s="48" t="str">
        <f>pivot!C83</f>
        <v>% of calls:22%</v>
      </c>
      <c r="M27" s="20"/>
      <c r="N27" s="32" t="str">
        <f>IF(pivot!E65="", "",pivot!E65)</f>
        <v>C0001</v>
      </c>
      <c r="O27" s="35">
        <f>IF(pivot!F65="", "",pivot!F65)</f>
        <v>1655</v>
      </c>
      <c r="P27" s="35">
        <f>IF(pivot!G65="", "",pivot!G65)</f>
        <v>805</v>
      </c>
      <c r="Q27" s="35">
        <f>IF(pivot!H65="", "",pivot!H65)</f>
        <v>2263</v>
      </c>
      <c r="R27" s="35">
        <f>IF(pivot!I65="", "",pivot!I65)</f>
        <v>987</v>
      </c>
      <c r="S27" s="35">
        <f>IF(pivot!J65="", "",pivot!J65)</f>
        <v>1075</v>
      </c>
      <c r="T27" s="36">
        <f>IF(pivot!K65="", "",pivot!K65)</f>
        <v>6785</v>
      </c>
      <c r="U27" s="20"/>
      <c r="V27" s="20"/>
    </row>
    <row r="28" spans="1:22">
      <c r="A28" s="20"/>
      <c r="B28" s="20"/>
      <c r="C28" s="20"/>
      <c r="D28" s="20"/>
      <c r="E28" s="20"/>
      <c r="F28" s="20"/>
      <c r="G28" s="20"/>
      <c r="H28" s="20"/>
      <c r="I28" s="20"/>
      <c r="J28" s="20"/>
      <c r="K28" s="20"/>
      <c r="L28" s="48" t="str">
        <f>pivot!C84</f>
        <v>Call rank:1</v>
      </c>
      <c r="M28" s="20"/>
      <c r="N28" s="32" t="str">
        <f>IF(pivot!E66="", "",pivot!E66)</f>
        <v>C0005</v>
      </c>
      <c r="O28" s="35">
        <f>IF(pivot!F66="", "",pivot!F66)</f>
        <v>1104</v>
      </c>
      <c r="P28" s="35">
        <f>IF(pivot!G66="", "",pivot!G66)</f>
        <v>2280</v>
      </c>
      <c r="Q28" s="35">
        <f>IF(pivot!H66="", "",pivot!H66)</f>
        <v>1445</v>
      </c>
      <c r="R28" s="35">
        <f>IF(pivot!I66="", "",pivot!I66)</f>
        <v>1722</v>
      </c>
      <c r="S28" s="35">
        <f>IF(pivot!J66="", "",pivot!J66)</f>
        <v>1196</v>
      </c>
      <c r="T28" s="36">
        <f>IF(pivot!K66="", "",pivot!K66)</f>
        <v>7747</v>
      </c>
      <c r="U28" s="20"/>
      <c r="V28" s="20"/>
    </row>
    <row r="29" spans="1:22">
      <c r="A29" s="20"/>
      <c r="B29" s="20"/>
      <c r="C29" s="20"/>
      <c r="D29" s="20"/>
      <c r="E29" s="20"/>
      <c r="F29" s="20"/>
      <c r="G29" s="20"/>
      <c r="H29" s="20"/>
      <c r="I29" s="20"/>
      <c r="J29" s="20"/>
      <c r="K29" s="20"/>
      <c r="L29" s="48" t="str">
        <f>pivot!C85</f>
        <v>Amount rank:2</v>
      </c>
      <c r="M29" s="20"/>
      <c r="N29" s="32" t="str">
        <f>IF(pivot!E67="", "",pivot!E67)</f>
        <v>C0006</v>
      </c>
      <c r="O29" s="35">
        <f>IF(pivot!F67="", "",pivot!F67)</f>
        <v>372</v>
      </c>
      <c r="P29" s="35">
        <f>IF(pivot!G67="", "",pivot!G67)</f>
        <v>1818</v>
      </c>
      <c r="Q29" s="35">
        <f>IF(pivot!H67="", "",pivot!H67)</f>
        <v>1346</v>
      </c>
      <c r="R29" s="35">
        <f>IF(pivot!I67="", "",pivot!I67)</f>
        <v>1156</v>
      </c>
      <c r="S29" s="35">
        <f>IF(pivot!J67="", "",pivot!J67)</f>
        <v>1484</v>
      </c>
      <c r="T29" s="36">
        <f>IF(pivot!K67="", "",pivot!K67)</f>
        <v>6176</v>
      </c>
      <c r="U29" s="20"/>
      <c r="V29" s="20"/>
    </row>
    <row r="30" spans="1:22">
      <c r="A30" s="20"/>
      <c r="B30" s="20"/>
      <c r="C30" s="20"/>
      <c r="D30" s="20"/>
      <c r="E30" s="20"/>
      <c r="F30" s="20"/>
      <c r="G30" s="20"/>
      <c r="H30" s="20"/>
      <c r="I30" s="20"/>
      <c r="J30" s="20"/>
      <c r="K30" s="20"/>
      <c r="L30" s="20"/>
      <c r="M30" s="20"/>
      <c r="N30" s="32" t="str">
        <f>IF(pivot!E68="", "",pivot!E68)</f>
        <v>C0009</v>
      </c>
      <c r="O30" s="35">
        <f>IF(pivot!F68="", "",pivot!F68)</f>
        <v>1415</v>
      </c>
      <c r="P30" s="35">
        <f>IF(pivot!G68="", "",pivot!G68)</f>
        <v>1271</v>
      </c>
      <c r="Q30" s="35">
        <f>IF(pivot!H68="", "",pivot!H68)</f>
        <v>1214</v>
      </c>
      <c r="R30" s="35">
        <f>IF(pivot!I68="", "",pivot!I68)</f>
        <v>1135</v>
      </c>
      <c r="S30" s="35">
        <f>IF(pivot!J68="", "",pivot!J68)</f>
        <v>1566</v>
      </c>
      <c r="T30" s="36">
        <f>IF(pivot!K68="", "",pivot!K68)</f>
        <v>6601</v>
      </c>
      <c r="U30" s="20"/>
      <c r="V30" s="20"/>
    </row>
    <row r="31" spans="1:22">
      <c r="A31" s="20"/>
      <c r="B31" s="20"/>
      <c r="C31" s="20"/>
      <c r="D31" s="20"/>
      <c r="E31" s="20"/>
      <c r="F31" s="20"/>
      <c r="G31" s="20"/>
      <c r="H31" s="20"/>
      <c r="I31" s="20"/>
      <c r="J31" s="20"/>
      <c r="K31" s="20"/>
      <c r="L31" s="20"/>
      <c r="M31" s="20"/>
      <c r="N31" s="37" t="str">
        <f>IF(pivot!E69=" ", " ",pivot!E69)</f>
        <v>C0014</v>
      </c>
      <c r="O31" s="38">
        <f>IF(pivot!F69=" ", " ",pivot!F69)</f>
        <v>1362</v>
      </c>
      <c r="P31" s="38">
        <f>IF(pivot!G69=" ", " ",pivot!G69)</f>
        <v>1363</v>
      </c>
      <c r="Q31" s="38">
        <f>IF(pivot!H69=" ", " ",pivot!H69)</f>
        <v>1152</v>
      </c>
      <c r="R31" s="38">
        <f>IF(pivot!I69=" ", " ",pivot!I69)</f>
        <v>777</v>
      </c>
      <c r="S31" s="38">
        <f>IF(pivot!J69=" ", " ",pivot!J69)</f>
        <v>750</v>
      </c>
      <c r="T31" s="39">
        <f>IF(pivot!K69=" ", " ",pivot!K69)</f>
        <v>5404</v>
      </c>
      <c r="U31" s="20"/>
      <c r="V31" s="20"/>
    </row>
    <row r="32" spans="1:22">
      <c r="A32" s="20"/>
      <c r="B32" s="20"/>
      <c r="C32" s="20"/>
      <c r="D32" s="20"/>
      <c r="E32" s="20"/>
      <c r="F32" s="20"/>
      <c r="G32" s="20"/>
      <c r="H32" s="20"/>
      <c r="I32" s="20"/>
      <c r="J32" s="20"/>
      <c r="K32" s="20"/>
      <c r="L32" s="20"/>
      <c r="M32" s="20"/>
      <c r="N32" s="20"/>
      <c r="O32" s="20"/>
      <c r="P32" s="20"/>
      <c r="Q32" s="20"/>
      <c r="R32" s="20"/>
      <c r="S32" s="20"/>
      <c r="T32" s="20"/>
      <c r="U32" s="20"/>
      <c r="V32" s="20"/>
    </row>
    <row r="33" spans="1:22">
      <c r="A33" s="20"/>
      <c r="B33" s="20"/>
      <c r="C33" s="20"/>
      <c r="D33" s="20"/>
      <c r="E33" s="20"/>
      <c r="F33" s="20"/>
      <c r="G33" s="20"/>
      <c r="H33" s="20"/>
      <c r="I33" s="20"/>
      <c r="J33" s="20"/>
      <c r="K33" s="20"/>
      <c r="L33" s="20"/>
      <c r="M33" s="20"/>
      <c r="N33" s="20"/>
      <c r="O33" s="20"/>
      <c r="P33" s="20"/>
      <c r="Q33" s="20"/>
      <c r="R33" s="20"/>
      <c r="S33" s="20"/>
      <c r="T33" s="20"/>
      <c r="U33" s="20"/>
      <c r="V33" s="20"/>
    </row>
    <row r="34" spans="1:22">
      <c r="A34" s="20"/>
      <c r="B34" s="20"/>
      <c r="C34" s="20"/>
      <c r="D34" s="20"/>
      <c r="E34" s="20"/>
      <c r="F34" s="20"/>
      <c r="G34" s="20"/>
      <c r="H34" s="20"/>
      <c r="I34" s="20"/>
      <c r="J34" s="20"/>
      <c r="K34" s="20"/>
      <c r="L34" s="20"/>
      <c r="M34" s="20"/>
      <c r="N34" s="20"/>
      <c r="O34" s="20"/>
      <c r="P34" s="20"/>
      <c r="Q34" s="20"/>
      <c r="R34" s="20"/>
      <c r="S34" s="20"/>
      <c r="T34" s="20"/>
      <c r="U34" s="20"/>
      <c r="V34" s="20"/>
    </row>
    <row r="35" spans="1:22">
      <c r="A35" s="20"/>
      <c r="B35" s="20"/>
      <c r="C35" s="20"/>
      <c r="D35" s="20"/>
      <c r="E35" s="20"/>
      <c r="F35" s="20"/>
      <c r="G35" s="20"/>
      <c r="H35" s="20"/>
      <c r="I35" s="20"/>
      <c r="J35" s="20"/>
      <c r="K35" s="20"/>
      <c r="L35" s="20"/>
      <c r="M35" s="20"/>
      <c r="N35" s="20"/>
      <c r="O35" s="20"/>
      <c r="P35" s="20"/>
      <c r="Q35" s="20"/>
      <c r="R35" s="20"/>
      <c r="S35" s="20"/>
      <c r="T35" s="20"/>
      <c r="U35" s="20"/>
      <c r="V35" s="20"/>
    </row>
    <row r="36" spans="1:22">
      <c r="L36" s="20"/>
      <c r="M36" s="20"/>
      <c r="N36" s="20"/>
      <c r="O36" s="20"/>
      <c r="P36" s="20"/>
      <c r="Q36" s="20"/>
      <c r="R36" s="20"/>
      <c r="S36" s="20"/>
      <c r="T36" s="20"/>
      <c r="U36" s="20"/>
      <c r="V36" s="20"/>
    </row>
    <row r="37" spans="1:22">
      <c r="L37" s="20"/>
      <c r="M37" s="20"/>
      <c r="N37" s="20"/>
      <c r="O37" s="20"/>
      <c r="P37" s="20"/>
      <c r="Q37" s="20"/>
      <c r="R37" s="20"/>
      <c r="S37" s="20"/>
      <c r="T37" s="20"/>
      <c r="U37" s="20"/>
      <c r="V37" s="20"/>
    </row>
    <row r="38" spans="1:22">
      <c r="R38" s="20"/>
      <c r="S38" s="20"/>
      <c r="T38" s="20"/>
      <c r="U38" s="20"/>
      <c r="V38" s="20"/>
    </row>
    <row r="39" spans="1:22">
      <c r="M39" s="44"/>
      <c r="N39" s="45"/>
      <c r="R39" s="20"/>
      <c r="S39" s="20"/>
      <c r="T39" s="20"/>
      <c r="U39" s="20"/>
      <c r="V39" s="20"/>
    </row>
    <row r="40" spans="1:22">
      <c r="M40" s="44"/>
      <c r="N40" s="45"/>
    </row>
    <row r="41" spans="1:22">
      <c r="M41" s="44"/>
      <c r="N41" s="45"/>
    </row>
    <row r="42" spans="1:22">
      <c r="M42" s="44"/>
      <c r="N42" s="45"/>
    </row>
    <row r="43" spans="1:22">
      <c r="M43" s="44"/>
      <c r="N43" s="45"/>
    </row>
    <row r="44" spans="1:22">
      <c r="M44" s="44"/>
      <c r="N44" s="45"/>
    </row>
    <row r="45" spans="1:22">
      <c r="M45" s="44"/>
      <c r="N45" s="45"/>
    </row>
    <row r="46" spans="1:22">
      <c r="M46" s="44"/>
      <c r="N46" s="45"/>
    </row>
  </sheetData>
  <mergeCells count="2">
    <mergeCell ref="M39:N46"/>
    <mergeCell ref="L23:L25"/>
  </mergeCells>
  <conditionalFormatting sqref="O15:S31">
    <cfRule type="dataBar" priority="2">
      <dataBar>
        <cfvo type="num" val="0"/>
        <cfvo type="formula" val="MAX($O$15:$S$31)*2"/>
        <color theme="1" tint="0.34998626667073579"/>
      </dataBar>
      <extLst>
        <ext xmlns:x14="http://schemas.microsoft.com/office/spreadsheetml/2009/9/main" uri="{B025F937-C7B1-47D3-B67F-A62EFF666E3E}">
          <x14:id>{901DA5DE-B3C4-4E69-84A0-B45F5B8F210B}</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901DA5DE-B3C4-4E69-84A0-B45F5B8F210B}">
            <x14:dataBar minLength="0" maxLength="100" gradient="0">
              <x14:cfvo type="num">
                <xm:f>0</xm:f>
              </x14:cfvo>
              <x14:cfvo type="formula">
                <xm:f>MAX($O$15:$S$31)*2</xm:f>
              </x14:cfvo>
              <x14:negativeFillColor rgb="FFFF0000"/>
              <x14:axisColor rgb="FF000000"/>
            </x14:dataBar>
          </x14:cfRule>
          <xm:sqref>O15:S31</xm:sqref>
        </x14:conditionalFormatting>
        <x14:conditionalFormatting xmlns:xm="http://schemas.microsoft.com/office/excel/2006/main">
          <x14:cfRule type="expression" priority="1" id="{6CE9A724-22C6-4F27-90B2-6558C7A1ED10}">
            <xm:f>O$13=pivot!$B$51</xm:f>
            <x14:dxf>
              <fill>
                <patternFill>
                  <bgColor theme="8" tint="0.39994506668294322"/>
                </patternFill>
              </fill>
              <border>
                <left style="thin">
                  <color theme="9" tint="-0.24994659260841701"/>
                </left>
                <right style="thin">
                  <color theme="9" tint="-0.24994659260841701"/>
                </right>
                <top style="thin">
                  <color theme="9" tint="-0.24994659260841701"/>
                </top>
                <bottom style="thin">
                  <color theme="9" tint="-0.24994659260841701"/>
                </bottom>
              </border>
            </x14:dxf>
          </x14:cfRule>
          <xm:sqref>O13:S31</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Data</vt:lpstr>
      <vt:lpstr>Assets</vt:lpstr>
      <vt:lpstr>customer center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Ibrahim Ndagiwe</cp:lastModifiedBy>
  <dcterms:created xsi:type="dcterms:W3CDTF">2021-03-14T20:21:32Z</dcterms:created>
  <dcterms:modified xsi:type="dcterms:W3CDTF">2025-12-11T10:26:39Z</dcterms:modified>
</cp:coreProperties>
</file>