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trmn\Desktop\Courses\Business Statistics and Analysis Specialization\4 Linear Regression for Business Statistics\Course Excels\"/>
    </mc:Choice>
  </mc:AlternateContent>
  <xr:revisionPtr revIDLastSave="0" documentId="13_ncr:1_{CA23DB84-6B03-43B1-BF3B-5BA383B515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K30" i="1"/>
  <c r="J35" i="1"/>
  <c r="J33" i="1"/>
  <c r="K29" i="1"/>
  <c r="M7" i="1"/>
  <c r="M5" i="1"/>
  <c r="M3" i="1"/>
  <c r="E26" i="2"/>
  <c r="G2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M24" i="1"/>
  <c r="M25" i="1"/>
  <c r="M23" i="1"/>
</calcChain>
</file>

<file path=xl/sharedStrings.xml><?xml version="1.0" encoding="utf-8"?>
<sst xmlns="http://schemas.openxmlformats.org/spreadsheetml/2006/main" count="78" uniqueCount="43">
  <si>
    <t>Month</t>
  </si>
  <si>
    <t>Unit Sales</t>
  </si>
  <si>
    <t>Price ($)</t>
  </si>
  <si>
    <t>Adexp ('000$)</t>
  </si>
  <si>
    <t>Promexp ('000$)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</si>
  <si>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</si>
  <si>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</si>
  <si>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</si>
  <si>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</si>
  <si>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</si>
  <si>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</si>
  <si>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</si>
  <si>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</si>
  <si>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</si>
  <si>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</si>
  <si>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</si>
  <si>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</si>
  <si>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</si>
  <si>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</si>
  <si>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</si>
  <si>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</si>
  <si>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</si>
  <si>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</si>
  <si>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</si>
  <si>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</si>
  <si>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</si>
  <si>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</si>
  <si>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</si>
  <si>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</si>
  <si>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Scenario 1</t>
  </si>
  <si>
    <t>Scenario 2</t>
  </si>
  <si>
    <t>Scenario 3</t>
  </si>
  <si>
    <t xml:space="preserve">Adexp </t>
  </si>
  <si>
    <t xml:space="preserve">Promexp </t>
  </si>
  <si>
    <t>Price</t>
  </si>
  <si>
    <t>Predicted Sales</t>
  </si>
  <si>
    <t>Residuals</t>
  </si>
  <si>
    <t>Predicted</t>
  </si>
  <si>
    <t xml:space="preserve">t.statistic = </t>
  </si>
  <si>
    <t xml:space="preserve">t. cutoff = </t>
  </si>
  <si>
    <t xml:space="preserve">p.Value = </t>
  </si>
  <si>
    <t xml:space="preserve">t.statistics = </t>
  </si>
  <si>
    <t xml:space="preserve">p.value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</si>
</sst>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2" xfId="0" applyBorder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0" fillId="0" borderId="0" xfId="0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topLeftCell="A6" zoomScaleNormal="100" workbookViewId="0">
      <selection activeCell="O28" sqref="O28"/>
    </sheetView>
  </sheetViews>
  <sheetFormatPr defaultRowHeight="14.4" x14ac:dyDescent="0.3"/>
  <cols>
    <col min="2" max="2" width="11.33203125" customWidth="1"/>
    <col min="3" max="3" width="10.109375" customWidth="1"/>
    <col min="4" max="4" width="15.109375" customWidth="1"/>
    <col min="5" max="5" width="16.44140625" customWidth="1"/>
    <col min="7" max="7" width="16" customWidth="1"/>
    <col min="8" max="8" width="10.33203125" customWidth="1"/>
    <col min="9" max="9" width="12.6640625" customWidth="1"/>
    <col min="10" max="10" width="9.88671875" customWidth="1"/>
    <col min="11" max="11" width="9.44140625" customWidth="1"/>
    <col min="12" max="12" width="11.88671875" customWidth="1"/>
    <col min="13" max="13" width="10.33203125" customWidth="1"/>
    <col min="14" max="14" width="11.44140625" customWidth="1"/>
    <col min="15" max="15" width="11.55468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37</v>
      </c>
      <c r="G1" s="1" t="s">
        <v>14</v>
      </c>
    </row>
    <row r="2" spans="1:14" x14ac:dyDescent="0.3">
      <c r="A2">
        <v>1</v>
      </c>
      <c r="B2">
        <v>73959</v>
      </c>
      <c r="C2" s="2">
        <v>8.75</v>
      </c>
      <c r="D2" s="2">
        <v>50.04</v>
      </c>
      <c r="E2" s="2">
        <v>61.13</v>
      </c>
      <c r="F2">
        <f>J$18 + J$19*C2+J$20*D2+J$21*E2</f>
        <v>73319.714997815783</v>
      </c>
      <c r="G2">
        <f>B2-F2</f>
        <v>639.28500218421686</v>
      </c>
      <c r="I2" t="s">
        <v>5</v>
      </c>
    </row>
    <row r="3" spans="1:14" ht="15" thickBot="1" x14ac:dyDescent="0.35">
      <c r="A3">
        <v>2</v>
      </c>
      <c r="B3">
        <v>71544</v>
      </c>
      <c r="C3" s="2">
        <v>8.99</v>
      </c>
      <c r="D3" s="2">
        <v>50.74</v>
      </c>
      <c r="E3" s="2">
        <v>60.19</v>
      </c>
      <c r="F3">
        <f t="shared" ref="F3:F25" si="0">J$18 + J$19*C3+J$20*D3+J$21*E3</f>
        <v>70866.024429419456</v>
      </c>
      <c r="G3">
        <f t="shared" ref="G3:G25" si="1">B3-F3</f>
        <v>677.97557058054372</v>
      </c>
      <c r="L3" t="s">
        <v>38</v>
      </c>
      <c r="M3">
        <f>(J20 - 500) / K20</f>
        <v>0.71104627402726484</v>
      </c>
    </row>
    <row r="4" spans="1:14" x14ac:dyDescent="0.3">
      <c r="A4">
        <v>3</v>
      </c>
      <c r="B4">
        <v>78587</v>
      </c>
      <c r="C4" s="2">
        <v>7.5</v>
      </c>
      <c r="D4" s="2">
        <v>50.14</v>
      </c>
      <c r="E4" s="2">
        <v>59.16</v>
      </c>
      <c r="F4">
        <f t="shared" si="0"/>
        <v>76152.519960677339</v>
      </c>
      <c r="G4">
        <f t="shared" si="1"/>
        <v>2434.4800393226615</v>
      </c>
      <c r="I4" s="5" t="s">
        <v>6</v>
      </c>
      <c r="J4" s="5"/>
    </row>
    <row r="5" spans="1:14" x14ac:dyDescent="0.3">
      <c r="A5">
        <v>4</v>
      </c>
      <c r="B5">
        <v>80364</v>
      </c>
      <c r="C5" s="2">
        <v>7.25</v>
      </c>
      <c r="D5" s="2">
        <v>50.27</v>
      </c>
      <c r="E5" s="2">
        <v>60.38</v>
      </c>
      <c r="F5">
        <f t="shared" si="0"/>
        <v>79699.842371863342</v>
      </c>
      <c r="G5">
        <f t="shared" si="1"/>
        <v>664.15762813665788</v>
      </c>
      <c r="I5" t="s">
        <v>7</v>
      </c>
      <c r="J5">
        <v>0.9267387185932412</v>
      </c>
      <c r="L5" t="s">
        <v>39</v>
      </c>
      <c r="M5">
        <f>ABS(_xlfn.T.INV( 0.05/5, J14))</f>
        <v>2.5279770027415731</v>
      </c>
    </row>
    <row r="6" spans="1:14" x14ac:dyDescent="0.3">
      <c r="A6">
        <v>5</v>
      </c>
      <c r="B6">
        <v>78771</v>
      </c>
      <c r="C6" s="2">
        <v>7.4</v>
      </c>
      <c r="D6" s="2">
        <v>51.25</v>
      </c>
      <c r="E6" s="2">
        <v>59.71</v>
      </c>
      <c r="F6">
        <f t="shared" si="0"/>
        <v>78369.442448826259</v>
      </c>
      <c r="G6">
        <f t="shared" si="1"/>
        <v>401.55755117374065</v>
      </c>
      <c r="I6" t="s">
        <v>8</v>
      </c>
      <c r="J6">
        <v>0.85884465253984277</v>
      </c>
    </row>
    <row r="7" spans="1:14" x14ac:dyDescent="0.3">
      <c r="A7">
        <v>6</v>
      </c>
      <c r="B7">
        <v>71986</v>
      </c>
      <c r="C7" s="2">
        <v>8.5</v>
      </c>
      <c r="D7" s="2">
        <v>50.65</v>
      </c>
      <c r="E7" s="2">
        <v>59.88</v>
      </c>
      <c r="F7">
        <f t="shared" si="0"/>
        <v>72725.922174698673</v>
      </c>
      <c r="G7">
        <f t="shared" si="1"/>
        <v>-739.92217469867319</v>
      </c>
      <c r="I7" t="s">
        <v>9</v>
      </c>
      <c r="J7">
        <v>0.83767135042081919</v>
      </c>
      <c r="L7" t="s">
        <v>40</v>
      </c>
      <c r="M7">
        <f>2* _xlfn.T.DIST( -M3, J14,TRUE)</f>
        <v>0.48526625149461644</v>
      </c>
    </row>
    <row r="8" spans="1:14" x14ac:dyDescent="0.3">
      <c r="A8">
        <v>7</v>
      </c>
      <c r="B8">
        <v>74885</v>
      </c>
      <c r="C8" s="2">
        <v>8.4</v>
      </c>
      <c r="D8" s="2">
        <v>50.87</v>
      </c>
      <c r="E8" s="2">
        <v>60.14</v>
      </c>
      <c r="F8">
        <f t="shared" si="0"/>
        <v>73842.822680740297</v>
      </c>
      <c r="G8">
        <f t="shared" si="1"/>
        <v>1042.1773192597029</v>
      </c>
      <c r="I8" t="s">
        <v>10</v>
      </c>
      <c r="J8">
        <v>1274.9355299183383</v>
      </c>
    </row>
    <row r="9" spans="1:14" ht="15" thickBot="1" x14ac:dyDescent="0.35">
      <c r="A9">
        <v>8</v>
      </c>
      <c r="B9">
        <v>73345</v>
      </c>
      <c r="C9" s="2">
        <v>7.9</v>
      </c>
      <c r="D9" s="2">
        <v>50.15</v>
      </c>
      <c r="E9" s="2">
        <v>60.08</v>
      </c>
      <c r="F9">
        <f t="shared" si="0"/>
        <v>75795.300215346244</v>
      </c>
      <c r="G9">
        <f t="shared" si="1"/>
        <v>-2450.3002153462439</v>
      </c>
      <c r="I9" s="3" t="s">
        <v>11</v>
      </c>
      <c r="J9" s="3">
        <v>24</v>
      </c>
    </row>
    <row r="10" spans="1:14" x14ac:dyDescent="0.3">
      <c r="A10">
        <v>9</v>
      </c>
      <c r="B10">
        <v>76659</v>
      </c>
      <c r="C10" s="2">
        <v>7.25</v>
      </c>
      <c r="D10" s="2">
        <v>48.24</v>
      </c>
      <c r="E10" s="2">
        <v>59.9</v>
      </c>
      <c r="F10">
        <f t="shared" si="0"/>
        <v>77517.906468196292</v>
      </c>
      <c r="G10">
        <f t="shared" si="1"/>
        <v>-858.90646819629183</v>
      </c>
    </row>
    <row r="11" spans="1:14" ht="15" thickBot="1" x14ac:dyDescent="0.35">
      <c r="A11">
        <v>10</v>
      </c>
      <c r="B11">
        <v>71880</v>
      </c>
      <c r="C11" s="2">
        <v>8.7000000000000011</v>
      </c>
      <c r="D11" s="2">
        <v>50.19</v>
      </c>
      <c r="E11" s="2">
        <v>59.68</v>
      </c>
      <c r="F11">
        <f t="shared" si="0"/>
        <v>71055.984425770104</v>
      </c>
      <c r="G11">
        <f t="shared" si="1"/>
        <v>824.01557422989572</v>
      </c>
      <c r="I11" t="s">
        <v>12</v>
      </c>
    </row>
    <row r="12" spans="1:14" x14ac:dyDescent="0.3">
      <c r="A12">
        <v>11</v>
      </c>
      <c r="B12">
        <v>73598</v>
      </c>
      <c r="C12" s="2">
        <v>8.4</v>
      </c>
      <c r="D12" s="2">
        <v>51.11</v>
      </c>
      <c r="E12" s="2">
        <v>59.83</v>
      </c>
      <c r="F12">
        <f t="shared" si="0"/>
        <v>73439.680198003989</v>
      </c>
      <c r="G12">
        <f t="shared" si="1"/>
        <v>158.31980199601094</v>
      </c>
      <c r="I12" s="4"/>
      <c r="J12" s="4" t="s">
        <v>17</v>
      </c>
      <c r="K12" s="4" t="s">
        <v>18</v>
      </c>
      <c r="L12" s="4" t="s">
        <v>19</v>
      </c>
      <c r="M12" s="4" t="s">
        <v>20</v>
      </c>
      <c r="N12" s="4" t="s">
        <v>21</v>
      </c>
    </row>
    <row r="13" spans="1:14" x14ac:dyDescent="0.3">
      <c r="A13">
        <v>12</v>
      </c>
      <c r="B13">
        <v>74893</v>
      </c>
      <c r="C13" s="2">
        <v>8.1</v>
      </c>
      <c r="D13" s="2">
        <v>51.49</v>
      </c>
      <c r="E13" s="2">
        <v>59.77</v>
      </c>
      <c r="F13">
        <f t="shared" si="0"/>
        <v>75094.577113711479</v>
      </c>
      <c r="G13">
        <f t="shared" si="1"/>
        <v>-201.57711371147889</v>
      </c>
      <c r="I13" t="s">
        <v>13</v>
      </c>
      <c r="J13">
        <v>3</v>
      </c>
      <c r="K13">
        <v>197798832.8493703</v>
      </c>
      <c r="L13">
        <v>65932944.283123434</v>
      </c>
      <c r="M13">
        <v>40.56262210362528</v>
      </c>
      <c r="N13">
        <v>1.0848241924601749E-8</v>
      </c>
    </row>
    <row r="14" spans="1:14" x14ac:dyDescent="0.3">
      <c r="A14">
        <v>13</v>
      </c>
      <c r="B14">
        <v>69003</v>
      </c>
      <c r="C14" s="2">
        <v>8.4</v>
      </c>
      <c r="D14" s="2">
        <v>50.1</v>
      </c>
      <c r="E14" s="2">
        <v>59.29</v>
      </c>
      <c r="F14">
        <f t="shared" si="0"/>
        <v>71811.172020034399</v>
      </c>
      <c r="G14">
        <f t="shared" si="1"/>
        <v>-2808.1720200343989</v>
      </c>
      <c r="I14" t="s">
        <v>14</v>
      </c>
      <c r="J14">
        <v>20</v>
      </c>
      <c r="K14">
        <v>32509212.108963087</v>
      </c>
      <c r="L14">
        <v>1625460.6054481543</v>
      </c>
    </row>
    <row r="15" spans="1:14" ht="15" thickBot="1" x14ac:dyDescent="0.35">
      <c r="A15">
        <v>14</v>
      </c>
      <c r="B15">
        <v>78542</v>
      </c>
      <c r="C15" s="2">
        <v>7.4</v>
      </c>
      <c r="D15" s="2">
        <v>49.24</v>
      </c>
      <c r="E15" s="2">
        <v>60.4</v>
      </c>
      <c r="F15">
        <f t="shared" si="0"/>
        <v>78309.533606630182</v>
      </c>
      <c r="G15">
        <f t="shared" si="1"/>
        <v>232.46639336981752</v>
      </c>
      <c r="I15" s="3" t="s">
        <v>15</v>
      </c>
      <c r="J15" s="3">
        <v>23</v>
      </c>
      <c r="K15" s="3">
        <v>230308044.95833337</v>
      </c>
      <c r="L15" s="3"/>
      <c r="M15" s="3"/>
      <c r="N15" s="3"/>
    </row>
    <row r="16" spans="1:14" ht="15" thickBot="1" x14ac:dyDescent="0.35">
      <c r="A16">
        <v>15</v>
      </c>
      <c r="B16">
        <v>72543</v>
      </c>
      <c r="C16" s="2">
        <v>8</v>
      </c>
      <c r="D16" s="2">
        <v>50.04</v>
      </c>
      <c r="E16" s="2">
        <v>59.89</v>
      </c>
      <c r="F16">
        <f t="shared" si="0"/>
        <v>74875.929811661917</v>
      </c>
      <c r="G16">
        <f t="shared" si="1"/>
        <v>-2332.9298116619175</v>
      </c>
    </row>
    <row r="17" spans="1:17" x14ac:dyDescent="0.3">
      <c r="A17">
        <v>16</v>
      </c>
      <c r="B17">
        <v>74247</v>
      </c>
      <c r="C17" s="2">
        <v>8.3000000000000007</v>
      </c>
      <c r="D17" s="2">
        <v>49.46</v>
      </c>
      <c r="E17" s="2">
        <v>60.06</v>
      </c>
      <c r="F17">
        <f t="shared" si="0"/>
        <v>73289.597673076205</v>
      </c>
      <c r="G17">
        <f t="shared" si="1"/>
        <v>957.40232692379504</v>
      </c>
      <c r="I17" s="4"/>
      <c r="J17" s="4" t="s">
        <v>22</v>
      </c>
      <c r="K17" s="4" t="s">
        <v>10</v>
      </c>
      <c r="L17" s="4" t="s">
        <v>23</v>
      </c>
      <c r="M17" s="4" t="s">
        <v>24</v>
      </c>
      <c r="N17" s="4" t="s">
        <v>25</v>
      </c>
      <c r="O17" s="4" t="s">
        <v>26</v>
      </c>
      <c r="P17" s="4" t="s">
        <v>27</v>
      </c>
      <c r="Q17" s="4" t="s">
        <v>28</v>
      </c>
    </row>
    <row r="18" spans="1:17" x14ac:dyDescent="0.3">
      <c r="A18">
        <v>17</v>
      </c>
      <c r="B18">
        <v>76253</v>
      </c>
      <c r="C18" s="2">
        <v>8.1</v>
      </c>
      <c r="D18" s="2">
        <v>51.62</v>
      </c>
      <c r="E18" s="2">
        <v>60.51</v>
      </c>
      <c r="F18">
        <f t="shared" si="0"/>
        <v>76512.828799477429</v>
      </c>
      <c r="G18">
        <f t="shared" si="1"/>
        <v>-259.82879947742913</v>
      </c>
      <c r="I18" t="s">
        <v>16</v>
      </c>
      <c r="J18">
        <v>-25096.83292187014</v>
      </c>
      <c r="K18">
        <v>24859.611309125165</v>
      </c>
      <c r="L18">
        <v>-1.0095424505956736</v>
      </c>
      <c r="M18">
        <v>0.3247731563783578</v>
      </c>
      <c r="N18">
        <v>-76953.073425942348</v>
      </c>
      <c r="O18">
        <v>26759.407582202068</v>
      </c>
      <c r="P18">
        <v>-76953.073425942348</v>
      </c>
      <c r="Q18">
        <v>26759.407582202068</v>
      </c>
    </row>
    <row r="19" spans="1:17" x14ac:dyDescent="0.3">
      <c r="A19">
        <v>18</v>
      </c>
      <c r="B19">
        <v>72582</v>
      </c>
      <c r="C19" s="2">
        <v>8.2000000000000011</v>
      </c>
      <c r="D19" s="2">
        <v>49.78</v>
      </c>
      <c r="E19" s="2">
        <v>58.93</v>
      </c>
      <c r="F19">
        <f t="shared" si="0"/>
        <v>71965.730164130597</v>
      </c>
      <c r="G19">
        <f t="shared" si="1"/>
        <v>616.26983586940332</v>
      </c>
      <c r="I19" t="s">
        <v>2</v>
      </c>
      <c r="J19">
        <v>-5055.2698659208454</v>
      </c>
      <c r="K19">
        <v>526.39955369758263</v>
      </c>
      <c r="L19">
        <v>-9.603484331267321</v>
      </c>
      <c r="M19">
        <v>6.2195445077898593E-9</v>
      </c>
      <c r="N19">
        <v>-6153.3200935910681</v>
      </c>
      <c r="O19">
        <v>-3957.2196382506231</v>
      </c>
      <c r="P19">
        <v>-6153.3200935910681</v>
      </c>
      <c r="Q19">
        <v>-3957.2196382506231</v>
      </c>
    </row>
    <row r="20" spans="1:17" x14ac:dyDescent="0.3">
      <c r="A20">
        <v>19</v>
      </c>
      <c r="B20">
        <v>69022</v>
      </c>
      <c r="C20" s="2">
        <v>8.99</v>
      </c>
      <c r="D20" s="2">
        <v>48.6</v>
      </c>
      <c r="E20" s="2">
        <v>60.09</v>
      </c>
      <c r="F20">
        <f t="shared" si="0"/>
        <v>69297.733353651201</v>
      </c>
      <c r="G20">
        <f t="shared" si="1"/>
        <v>-275.73335365120147</v>
      </c>
      <c r="I20" t="s">
        <v>3</v>
      </c>
      <c r="J20">
        <v>648.61214025972174</v>
      </c>
      <c r="K20">
        <v>209.0048787092347</v>
      </c>
      <c r="L20">
        <v>3.10333492818636</v>
      </c>
      <c r="M20">
        <v>5.6023444867755188E-3</v>
      </c>
      <c r="N20">
        <v>212.63560297202258</v>
      </c>
      <c r="O20">
        <v>1084.588677547421</v>
      </c>
      <c r="P20">
        <v>212.63560297202258</v>
      </c>
      <c r="Q20">
        <v>1084.588677547421</v>
      </c>
    </row>
    <row r="21" spans="1:17" ht="15" thickBot="1" x14ac:dyDescent="0.35">
      <c r="A21">
        <v>20</v>
      </c>
      <c r="B21">
        <v>76200</v>
      </c>
      <c r="C21" s="2">
        <v>7.99</v>
      </c>
      <c r="D21" s="2">
        <v>49</v>
      </c>
      <c r="E21" s="2">
        <v>61</v>
      </c>
      <c r="F21">
        <f t="shared" si="0"/>
        <v>76252.824045749308</v>
      </c>
      <c r="G21">
        <f t="shared" si="1"/>
        <v>-52.824045749308425</v>
      </c>
      <c r="I21" s="3" t="s">
        <v>4</v>
      </c>
      <c r="J21" s="3">
        <v>1802.6109561246008</v>
      </c>
      <c r="K21" s="3">
        <v>392.84854270927622</v>
      </c>
      <c r="L21" s="3">
        <v>4.5885647015333477</v>
      </c>
      <c r="M21" s="3">
        <v>1.7801627164016712E-4</v>
      </c>
      <c r="N21" s="3">
        <v>983.14325572138762</v>
      </c>
      <c r="O21" s="3">
        <v>2622.078656527814</v>
      </c>
      <c r="P21" s="3">
        <v>983.14325572138762</v>
      </c>
      <c r="Q21" s="3">
        <v>2622.078656527814</v>
      </c>
    </row>
    <row r="22" spans="1:17" x14ac:dyDescent="0.3">
      <c r="A22">
        <v>21</v>
      </c>
      <c r="B22">
        <v>69701</v>
      </c>
      <c r="C22" s="2">
        <v>8.5</v>
      </c>
      <c r="D22" s="2">
        <v>48</v>
      </c>
      <c r="E22" s="2">
        <v>59</v>
      </c>
      <c r="F22">
        <f t="shared" si="0"/>
        <v>69420.802361620765</v>
      </c>
      <c r="G22">
        <f t="shared" si="1"/>
        <v>280.19763837923529</v>
      </c>
      <c r="J22" s="8" t="s">
        <v>34</v>
      </c>
      <c r="K22" s="8" t="s">
        <v>32</v>
      </c>
      <c r="L22" s="8" t="s">
        <v>33</v>
      </c>
      <c r="M22" s="10" t="s">
        <v>35</v>
      </c>
      <c r="N22" s="10"/>
      <c r="O22" s="10"/>
    </row>
    <row r="23" spans="1:17" x14ac:dyDescent="0.3">
      <c r="A23">
        <v>22</v>
      </c>
      <c r="B23">
        <v>77005</v>
      </c>
      <c r="C23" s="2">
        <v>7.9</v>
      </c>
      <c r="D23" s="2">
        <v>54</v>
      </c>
      <c r="E23" s="2">
        <v>59.5</v>
      </c>
      <c r="F23">
        <f t="shared" si="0"/>
        <v>77246.942600793904</v>
      </c>
      <c r="G23">
        <f t="shared" si="1"/>
        <v>-241.94260079390369</v>
      </c>
      <c r="I23" s="7" t="s">
        <v>29</v>
      </c>
      <c r="J23" s="9">
        <v>9.1</v>
      </c>
      <c r="K23" s="9">
        <v>52</v>
      </c>
      <c r="L23" s="9">
        <v>61</v>
      </c>
      <c r="M23" s="6">
        <f>$J$18+$J$19*$J23+$J$20*$K23+$J$21*$L23</f>
        <v>72587.310915356342</v>
      </c>
      <c r="N23" s="6"/>
      <c r="O23" s="6"/>
    </row>
    <row r="24" spans="1:17" x14ac:dyDescent="0.3">
      <c r="A24">
        <v>23</v>
      </c>
      <c r="B24">
        <v>70987</v>
      </c>
      <c r="C24" s="2">
        <v>7.99</v>
      </c>
      <c r="D24" s="2">
        <v>48.7</v>
      </c>
      <c r="E24" s="2">
        <v>58</v>
      </c>
      <c r="F24">
        <f t="shared" si="0"/>
        <v>70650.407535297607</v>
      </c>
      <c r="G24">
        <f t="shared" si="1"/>
        <v>336.59246470239304</v>
      </c>
      <c r="I24" s="7" t="s">
        <v>30</v>
      </c>
      <c r="J24" s="9">
        <v>7.1</v>
      </c>
      <c r="K24" s="9">
        <v>48</v>
      </c>
      <c r="L24" s="9">
        <v>57</v>
      </c>
      <c r="M24" s="6">
        <f>$J$18+$J$19*$J24+$J$20*$K24+$J$21*$L24</f>
        <v>72892.958261660737</v>
      </c>
      <c r="N24" s="6"/>
      <c r="O24" s="6"/>
    </row>
    <row r="25" spans="1:17" x14ac:dyDescent="0.3">
      <c r="A25">
        <v>24</v>
      </c>
      <c r="B25">
        <v>75643</v>
      </c>
      <c r="C25" s="2">
        <v>8.25</v>
      </c>
      <c r="D25" s="2">
        <v>50</v>
      </c>
      <c r="E25" s="2">
        <v>60.5</v>
      </c>
      <c r="F25">
        <f t="shared" si="0"/>
        <v>74685.760542807329</v>
      </c>
      <c r="G25">
        <f t="shared" si="1"/>
        <v>957.23945719267067</v>
      </c>
      <c r="I25" s="7" t="s">
        <v>31</v>
      </c>
      <c r="J25" s="9">
        <v>8.1</v>
      </c>
      <c r="K25" s="9">
        <v>50</v>
      </c>
      <c r="L25" s="9">
        <v>60</v>
      </c>
      <c r="M25" s="6">
        <f>$J$18+$J$19*$J25+$J$20*$K25+$J$21*$L25</f>
        <v>74542.745544633144</v>
      </c>
      <c r="N25" s="6"/>
      <c r="O25" s="6"/>
    </row>
    <row r="26" spans="1:17" x14ac:dyDescent="0.3">
      <c r="G26">
        <f>AVERAGE(G2:G25)</f>
        <v>-4.2443086082736654E-12</v>
      </c>
    </row>
    <row r="27" spans="1:17" x14ac:dyDescent="0.3">
      <c r="C27" s="2"/>
      <c r="D27" s="2"/>
      <c r="E27" s="2"/>
    </row>
    <row r="28" spans="1:17" x14ac:dyDescent="0.3">
      <c r="C28" s="2"/>
      <c r="D28" s="2"/>
      <c r="E28" s="2"/>
    </row>
    <row r="29" spans="1:17" x14ac:dyDescent="0.3">
      <c r="C29" s="2"/>
      <c r="D29" s="2"/>
      <c r="E29" s="2"/>
      <c r="J29" t="s">
        <v>41</v>
      </c>
      <c r="K29">
        <f>( J21 - 2000) / K21</f>
        <v>-0.50245583835975971</v>
      </c>
    </row>
    <row r="30" spans="1:17" x14ac:dyDescent="0.3">
      <c r="J30" t="s">
        <v>42</v>
      </c>
      <c r="K30" s="2">
        <f>2*_xlfn.T.DIST( - ABS(K29), J14, TRUE)</f>
        <v>0.62083442486934803</v>
      </c>
    </row>
    <row r="33" spans="10:10" x14ac:dyDescent="0.3">
      <c r="J33">
        <f>(J20 - N20) / K20</f>
        <v>2.0859634472658648</v>
      </c>
    </row>
    <row r="34" spans="10:10" x14ac:dyDescent="0.3">
      <c r="J34">
        <f xml:space="preserve"> 2* _xlfn.T.DIST( - ABS(J33), J14, TRUE)</f>
        <v>4.9999999999999996E-2</v>
      </c>
    </row>
    <row r="35" spans="10:10" x14ac:dyDescent="0.3">
      <c r="J35">
        <f xml:space="preserve"> ABS( _xlfn.T.INV( 0.05 / 2, J14))</f>
        <v>2.0859634472658648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"/>
  <sheetViews>
    <sheetView workbookViewId="0">
      <selection activeCell="E27" sqref="E27"/>
    </sheetView>
  </sheetViews>
  <sheetFormatPr defaultRowHeight="14.4" x14ac:dyDescent="0.3"/>
  <cols>
    <col min="1" max="1" width="6.77734375" bestFit="1" customWidth="1"/>
    <col min="2" max="2" width="11.5546875" bestFit="1" customWidth="1"/>
    <col min="4" max="4" width="13.777343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35</v>
      </c>
      <c r="E1" s="1" t="s">
        <v>36</v>
      </c>
    </row>
    <row r="2" spans="1:11" x14ac:dyDescent="0.3">
      <c r="A2">
        <v>1</v>
      </c>
      <c r="B2">
        <v>73959</v>
      </c>
      <c r="C2" s="2">
        <v>8.75</v>
      </c>
      <c r="D2" s="2">
        <f xml:space="preserve"> $G$18 + $G$19*C2</f>
        <v>71219.970518827991</v>
      </c>
      <c r="E2" s="2">
        <f>B2-D2</f>
        <v>2739.0294811720087</v>
      </c>
      <c r="F2" t="s">
        <v>5</v>
      </c>
    </row>
    <row r="3" spans="1:11" ht="15" thickBot="1" x14ac:dyDescent="0.35">
      <c r="A3">
        <v>2</v>
      </c>
      <c r="B3">
        <v>71544</v>
      </c>
      <c r="C3" s="2">
        <v>8.99</v>
      </c>
      <c r="D3" s="2">
        <f t="shared" ref="D3:D25" si="0" xml:space="preserve"> $G$18 + $G$19*C3</f>
        <v>70040.676057133198</v>
      </c>
      <c r="E3" s="2">
        <f t="shared" ref="E3:E25" si="1">B3-D3</f>
        <v>1503.3239428668021</v>
      </c>
    </row>
    <row r="4" spans="1:11" x14ac:dyDescent="0.3">
      <c r="A4">
        <v>3</v>
      </c>
      <c r="B4">
        <v>78587</v>
      </c>
      <c r="C4" s="2">
        <v>7.5</v>
      </c>
      <c r="D4" s="2">
        <f t="shared" si="0"/>
        <v>77362.129173488414</v>
      </c>
      <c r="E4" s="2">
        <f t="shared" si="1"/>
        <v>1224.8708265115856</v>
      </c>
      <c r="F4" s="5" t="s">
        <v>6</v>
      </c>
      <c r="G4" s="5"/>
    </row>
    <row r="5" spans="1:11" x14ac:dyDescent="0.3">
      <c r="A5">
        <v>4</v>
      </c>
      <c r="B5">
        <v>80364</v>
      </c>
      <c r="C5" s="2">
        <v>7.25</v>
      </c>
      <c r="D5" s="2">
        <f t="shared" si="0"/>
        <v>78590.560904420505</v>
      </c>
      <c r="E5" s="2">
        <f t="shared" si="1"/>
        <v>1773.4390955794952</v>
      </c>
      <c r="F5" t="s">
        <v>7</v>
      </c>
      <c r="G5">
        <v>0.78675932103710255</v>
      </c>
    </row>
    <row r="6" spans="1:11" x14ac:dyDescent="0.3">
      <c r="A6">
        <v>5</v>
      </c>
      <c r="B6">
        <v>78771</v>
      </c>
      <c r="C6" s="2">
        <v>7.4</v>
      </c>
      <c r="D6" s="2">
        <f t="shared" si="0"/>
        <v>77853.501865861239</v>
      </c>
      <c r="E6" s="2">
        <f t="shared" si="1"/>
        <v>917.49813413876109</v>
      </c>
      <c r="F6" t="s">
        <v>8</v>
      </c>
      <c r="G6">
        <v>0.61899022923876268</v>
      </c>
    </row>
    <row r="7" spans="1:11" x14ac:dyDescent="0.3">
      <c r="A7">
        <v>6</v>
      </c>
      <c r="B7">
        <v>71986</v>
      </c>
      <c r="C7" s="2">
        <v>8.5</v>
      </c>
      <c r="D7" s="2">
        <f t="shared" si="0"/>
        <v>72448.402249760082</v>
      </c>
      <c r="E7" s="2">
        <f t="shared" si="1"/>
        <v>-462.40224976008176</v>
      </c>
      <c r="F7" t="s">
        <v>9</v>
      </c>
      <c r="G7">
        <v>0.60167160329507008</v>
      </c>
    </row>
    <row r="8" spans="1:11" x14ac:dyDescent="0.3">
      <c r="A8">
        <v>7</v>
      </c>
      <c r="B8">
        <v>74885</v>
      </c>
      <c r="C8" s="2">
        <v>8.4</v>
      </c>
      <c r="D8" s="2">
        <f t="shared" si="0"/>
        <v>72939.774942132906</v>
      </c>
      <c r="E8" s="2">
        <f t="shared" si="1"/>
        <v>1945.2250578670937</v>
      </c>
      <c r="F8" t="s">
        <v>10</v>
      </c>
      <c r="G8">
        <v>1997.1526938260167</v>
      </c>
    </row>
    <row r="9" spans="1:11" ht="15" thickBot="1" x14ac:dyDescent="0.35">
      <c r="A9">
        <v>8</v>
      </c>
      <c r="B9">
        <v>73345</v>
      </c>
      <c r="C9" s="2">
        <v>7.9</v>
      </c>
      <c r="D9" s="2">
        <f t="shared" si="0"/>
        <v>75396.638403997087</v>
      </c>
      <c r="E9" s="2">
        <f t="shared" si="1"/>
        <v>-2051.6384039970872</v>
      </c>
      <c r="F9" s="3" t="s">
        <v>11</v>
      </c>
      <c r="G9" s="3">
        <v>24</v>
      </c>
    </row>
    <row r="10" spans="1:11" x14ac:dyDescent="0.3">
      <c r="A10">
        <v>9</v>
      </c>
      <c r="B10">
        <v>76659</v>
      </c>
      <c r="C10" s="2">
        <v>7.25</v>
      </c>
      <c r="D10" s="2">
        <f t="shared" si="0"/>
        <v>78590.560904420505</v>
      </c>
      <c r="E10" s="2">
        <f t="shared" si="1"/>
        <v>-1931.5609044205048</v>
      </c>
    </row>
    <row r="11" spans="1:11" ht="15" thickBot="1" x14ac:dyDescent="0.35">
      <c r="A11">
        <v>10</v>
      </c>
      <c r="B11">
        <v>71880</v>
      </c>
      <c r="C11" s="2">
        <v>8.7000000000000011</v>
      </c>
      <c r="D11" s="2">
        <f t="shared" si="0"/>
        <v>71465.656865014404</v>
      </c>
      <c r="E11" s="2">
        <f t="shared" si="1"/>
        <v>414.34313498559641</v>
      </c>
      <c r="F11" t="s">
        <v>12</v>
      </c>
    </row>
    <row r="12" spans="1:11" x14ac:dyDescent="0.3">
      <c r="A12">
        <v>11</v>
      </c>
      <c r="B12">
        <v>73598</v>
      </c>
      <c r="C12" s="2">
        <v>8.4</v>
      </c>
      <c r="D12" s="2">
        <f t="shared" si="0"/>
        <v>72939.774942132906</v>
      </c>
      <c r="E12" s="2">
        <f t="shared" si="1"/>
        <v>658.22505786709371</v>
      </c>
      <c r="F12" s="4"/>
      <c r="G12" s="4" t="s">
        <v>17</v>
      </c>
      <c r="H12" s="4" t="s">
        <v>18</v>
      </c>
      <c r="I12" s="4" t="s">
        <v>19</v>
      </c>
      <c r="J12" s="4" t="s">
        <v>20</v>
      </c>
      <c r="K12" s="4" t="s">
        <v>21</v>
      </c>
    </row>
    <row r="13" spans="1:11" x14ac:dyDescent="0.3">
      <c r="A13">
        <v>12</v>
      </c>
      <c r="B13">
        <v>74893</v>
      </c>
      <c r="C13" s="2">
        <v>8.1</v>
      </c>
      <c r="D13" s="2">
        <f t="shared" si="0"/>
        <v>74413.893019251409</v>
      </c>
      <c r="E13" s="2">
        <f t="shared" si="1"/>
        <v>479.10698074859101</v>
      </c>
      <c r="F13" t="s">
        <v>13</v>
      </c>
      <c r="G13">
        <v>1</v>
      </c>
      <c r="H13">
        <v>142558429.54429004</v>
      </c>
      <c r="I13">
        <v>142558429.54429004</v>
      </c>
      <c r="J13">
        <v>35.74130137409643</v>
      </c>
      <c r="K13">
        <v>5.1250702001991347E-6</v>
      </c>
    </row>
    <row r="14" spans="1:11" x14ac:dyDescent="0.3">
      <c r="A14">
        <v>13</v>
      </c>
      <c r="B14">
        <v>69003</v>
      </c>
      <c r="C14" s="2">
        <v>8.4</v>
      </c>
      <c r="D14" s="2">
        <f t="shared" si="0"/>
        <v>72939.774942132906</v>
      </c>
      <c r="E14" s="2">
        <f t="shared" si="1"/>
        <v>-3936.7749421329063</v>
      </c>
      <c r="F14" t="s">
        <v>14</v>
      </c>
      <c r="G14">
        <v>22</v>
      </c>
      <c r="H14">
        <v>87749615.414043337</v>
      </c>
      <c r="I14">
        <v>3988618.8824565155</v>
      </c>
    </row>
    <row r="15" spans="1:11" ht="15" thickBot="1" x14ac:dyDescent="0.35">
      <c r="A15">
        <v>14</v>
      </c>
      <c r="B15">
        <v>78542</v>
      </c>
      <c r="C15" s="2">
        <v>7.4</v>
      </c>
      <c r="D15" s="2">
        <f t="shared" si="0"/>
        <v>77853.501865861239</v>
      </c>
      <c r="E15" s="2">
        <f t="shared" si="1"/>
        <v>688.49813413876109</v>
      </c>
      <c r="F15" s="3" t="s">
        <v>15</v>
      </c>
      <c r="G15" s="3">
        <v>23</v>
      </c>
      <c r="H15" s="3">
        <v>230308044.95833337</v>
      </c>
      <c r="I15" s="3"/>
      <c r="J15" s="3"/>
      <c r="K15" s="3"/>
    </row>
    <row r="16" spans="1:11" ht="15" thickBot="1" x14ac:dyDescent="0.35">
      <c r="A16">
        <v>15</v>
      </c>
      <c r="B16">
        <v>72543</v>
      </c>
      <c r="C16" s="2">
        <v>8</v>
      </c>
      <c r="D16" s="2">
        <f t="shared" si="0"/>
        <v>74905.265711624248</v>
      </c>
      <c r="E16" s="2">
        <f t="shared" si="1"/>
        <v>-2362.2657116242481</v>
      </c>
    </row>
    <row r="17" spans="1:14" x14ac:dyDescent="0.3">
      <c r="A17">
        <v>16</v>
      </c>
      <c r="B17">
        <v>74247</v>
      </c>
      <c r="C17" s="2">
        <v>8.3000000000000007</v>
      </c>
      <c r="D17" s="2">
        <f t="shared" si="0"/>
        <v>73431.147634505745</v>
      </c>
      <c r="E17" s="2">
        <f t="shared" si="1"/>
        <v>815.85236549425463</v>
      </c>
      <c r="F17" s="4"/>
      <c r="G17" s="4" t="s">
        <v>22</v>
      </c>
      <c r="H17" s="4" t="s">
        <v>10</v>
      </c>
      <c r="I17" s="4" t="s">
        <v>23</v>
      </c>
      <c r="J17" s="4" t="s">
        <v>24</v>
      </c>
      <c r="K17" s="4" t="s">
        <v>25</v>
      </c>
      <c r="L17" s="4" t="s">
        <v>26</v>
      </c>
      <c r="M17" s="4" t="s">
        <v>27</v>
      </c>
      <c r="N17" s="4" t="s">
        <v>28</v>
      </c>
    </row>
    <row r="18" spans="1:14" x14ac:dyDescent="0.3">
      <c r="A18">
        <v>17</v>
      </c>
      <c r="B18">
        <v>76253</v>
      </c>
      <c r="C18" s="2">
        <v>8.1</v>
      </c>
      <c r="D18" s="2">
        <f t="shared" si="0"/>
        <v>74413.893019251409</v>
      </c>
      <c r="E18" s="2">
        <f t="shared" si="1"/>
        <v>1839.106980748591</v>
      </c>
      <c r="F18" t="s">
        <v>16</v>
      </c>
      <c r="G18">
        <v>114215.08110145092</v>
      </c>
      <c r="H18">
        <v>6695.9437991365921</v>
      </c>
      <c r="I18">
        <v>17.057353605055404</v>
      </c>
      <c r="J18">
        <v>3.6027918833382967E-14</v>
      </c>
      <c r="K18">
        <v>100328.54359222259</v>
      </c>
      <c r="L18">
        <v>128101.61861067926</v>
      </c>
      <c r="M18">
        <v>100328.54359222259</v>
      </c>
      <c r="N18">
        <v>128101.61861067926</v>
      </c>
    </row>
    <row r="19" spans="1:14" ht="15" thickBot="1" x14ac:dyDescent="0.35">
      <c r="A19">
        <v>18</v>
      </c>
      <c r="B19">
        <v>72582</v>
      </c>
      <c r="C19" s="2">
        <v>8.2000000000000011</v>
      </c>
      <c r="D19" s="2">
        <f t="shared" si="0"/>
        <v>73922.520326878584</v>
      </c>
      <c r="E19" s="2">
        <f t="shared" si="1"/>
        <v>-1340.5203268785845</v>
      </c>
      <c r="F19" s="3" t="s">
        <v>2</v>
      </c>
      <c r="G19" s="3">
        <v>-4913.7269237283344</v>
      </c>
      <c r="H19" s="3">
        <v>821.91297514393898</v>
      </c>
      <c r="I19" s="3">
        <v>-5.9784029116559561</v>
      </c>
      <c r="J19" s="3">
        <v>5.1250702001991347E-6</v>
      </c>
      <c r="K19" s="3">
        <v>-6618.27010704022</v>
      </c>
      <c r="L19" s="3">
        <v>-3209.1837404164485</v>
      </c>
      <c r="M19" s="3">
        <v>-6618.27010704022</v>
      </c>
      <c r="N19" s="3">
        <v>-3209.1837404164485</v>
      </c>
    </row>
    <row r="20" spans="1:14" x14ac:dyDescent="0.3">
      <c r="A20">
        <v>19</v>
      </c>
      <c r="B20">
        <v>69022</v>
      </c>
      <c r="C20" s="2">
        <v>8.99</v>
      </c>
      <c r="D20" s="2">
        <f t="shared" si="0"/>
        <v>70040.676057133198</v>
      </c>
      <c r="E20" s="2">
        <f t="shared" si="1"/>
        <v>-1018.6760571331979</v>
      </c>
    </row>
    <row r="21" spans="1:14" x14ac:dyDescent="0.3">
      <c r="A21">
        <v>20</v>
      </c>
      <c r="B21">
        <v>76200</v>
      </c>
      <c r="C21" s="2">
        <v>7.99</v>
      </c>
      <c r="D21" s="2">
        <f t="shared" si="0"/>
        <v>74954.402980861531</v>
      </c>
      <c r="E21" s="2">
        <f t="shared" si="1"/>
        <v>1245.5970191384695</v>
      </c>
    </row>
    <row r="22" spans="1:14" x14ac:dyDescent="0.3">
      <c r="A22">
        <v>21</v>
      </c>
      <c r="B22">
        <v>69701</v>
      </c>
      <c r="C22" s="2">
        <v>8.5</v>
      </c>
      <c r="D22" s="2">
        <f t="shared" si="0"/>
        <v>72448.402249760082</v>
      </c>
      <c r="E22" s="2">
        <f t="shared" si="1"/>
        <v>-2747.4022497600818</v>
      </c>
    </row>
    <row r="23" spans="1:14" x14ac:dyDescent="0.3">
      <c r="A23">
        <v>22</v>
      </c>
      <c r="B23">
        <v>77005</v>
      </c>
      <c r="C23" s="2">
        <v>7.9</v>
      </c>
      <c r="D23" s="2">
        <f t="shared" si="0"/>
        <v>75396.638403997087</v>
      </c>
      <c r="E23" s="2">
        <f t="shared" si="1"/>
        <v>1608.3615960029128</v>
      </c>
    </row>
    <row r="24" spans="1:14" x14ac:dyDescent="0.3">
      <c r="A24">
        <v>23</v>
      </c>
      <c r="B24">
        <v>70987</v>
      </c>
      <c r="C24" s="2">
        <v>7.99</v>
      </c>
      <c r="D24" s="2">
        <f t="shared" si="0"/>
        <v>74954.402980861531</v>
      </c>
      <c r="E24" s="2">
        <f t="shared" si="1"/>
        <v>-3967.4029808615305</v>
      </c>
    </row>
    <row r="25" spans="1:14" x14ac:dyDescent="0.3">
      <c r="A25">
        <v>24</v>
      </c>
      <c r="B25">
        <v>75643</v>
      </c>
      <c r="C25" s="2">
        <v>8.25</v>
      </c>
      <c r="D25" s="2">
        <f t="shared" si="0"/>
        <v>73676.833980692172</v>
      </c>
      <c r="E25" s="2">
        <f t="shared" si="1"/>
        <v>1966.1660193078278</v>
      </c>
    </row>
    <row r="26" spans="1:14" x14ac:dyDescent="0.3">
      <c r="E26" s="2">
        <f>AVERAGE(E2:E25)</f>
        <v>-1.5764574830730755E-11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W. Borle</dc:creator>
  <cp:lastModifiedBy>Mohammad Naji</cp:lastModifiedBy>
  <dcterms:created xsi:type="dcterms:W3CDTF">2016-12-14T08:12:05Z</dcterms:created>
  <dcterms:modified xsi:type="dcterms:W3CDTF">2024-04-08T11:12:03Z</dcterms:modified>
</cp:coreProperties>
</file>