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Engenharia Mecânica\Mestrado\2º Sem\MetNum\Tarefa_4\Programa_3\"/>
    </mc:Choice>
  </mc:AlternateContent>
  <xr:revisionPtr revIDLastSave="0" documentId="13_ncr:1_{AA5AD1EC-B137-418D-8792-5B25FD70E3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I16" i="1"/>
  <c r="I3" i="1"/>
  <c r="I2" i="1"/>
  <c r="AD29" i="1"/>
  <c r="X29" i="1"/>
  <c r="R29" i="1"/>
  <c r="L29" i="1"/>
  <c r="AD8" i="1"/>
  <c r="X8" i="1"/>
  <c r="R8" i="1"/>
  <c r="E8" i="1"/>
  <c r="O3" i="1"/>
  <c r="U2" i="1" s="1"/>
  <c r="X2" i="1" s="1"/>
  <c r="I6" i="1"/>
  <c r="L2" i="1"/>
  <c r="R3" i="1"/>
  <c r="L4" i="1"/>
  <c r="I11" i="1" s="1"/>
  <c r="E3" i="1"/>
  <c r="E4" i="1"/>
  <c r="B11" i="1" s="1"/>
  <c r="E2" i="1"/>
  <c r="B6" i="1"/>
  <c r="B5" i="1"/>
  <c r="B7" i="1" l="1"/>
  <c r="L3" i="1"/>
  <c r="I8" i="1" s="1"/>
  <c r="O2" i="1"/>
  <c r="B8" i="1"/>
  <c r="I5" i="1"/>
  <c r="B9" i="1" l="1"/>
  <c r="B10" i="1" s="1"/>
  <c r="B12" i="1" s="1"/>
  <c r="B13" i="1" s="1"/>
  <c r="O5" i="1"/>
  <c r="R2" i="1"/>
  <c r="I7" i="1"/>
  <c r="I9" i="1" s="1"/>
  <c r="I10" i="1" s="1"/>
  <c r="I12" i="1" s="1"/>
  <c r="I13" i="1" s="1"/>
  <c r="I14" i="1" s="1"/>
  <c r="I15" i="1" s="1"/>
  <c r="O4" i="1" s="1"/>
  <c r="O7" i="1" l="1"/>
  <c r="B14" i="1"/>
  <c r="B15" i="1" s="1"/>
  <c r="B16" i="1" s="1"/>
  <c r="R4" i="1"/>
  <c r="U3" i="1"/>
  <c r="AA2" i="1" s="1"/>
  <c r="AD2" i="1" s="1"/>
  <c r="O6" i="1"/>
  <c r="U5" i="1" l="1"/>
  <c r="X3" i="1"/>
  <c r="O11" i="1"/>
  <c r="O8" i="1"/>
  <c r="O9" i="1" s="1"/>
  <c r="O10" i="1" s="1"/>
  <c r="O12" i="1" l="1"/>
  <c r="O13" i="1" s="1"/>
  <c r="O14" i="1" s="1"/>
  <c r="O15" i="1" s="1"/>
  <c r="O16" i="1" s="1"/>
  <c r="U4" i="1" s="1"/>
  <c r="X4" i="1" s="1"/>
  <c r="U11" i="1" s="1"/>
  <c r="U7" i="1"/>
  <c r="U6" i="1" l="1"/>
  <c r="U8" i="1" s="1"/>
  <c r="U9" i="1" s="1"/>
  <c r="U10" i="1" s="1"/>
  <c r="AA3" i="1"/>
  <c r="AD3" i="1" s="1"/>
  <c r="U12" i="1" l="1"/>
  <c r="U13" i="1" s="1"/>
  <c r="U14" i="1" s="1"/>
  <c r="U15" i="1" s="1"/>
  <c r="U16" i="1" s="1"/>
  <c r="AA4" i="1" s="1"/>
  <c r="I23" i="1"/>
  <c r="L23" i="1" s="1"/>
  <c r="AA5" i="1"/>
  <c r="AA7" i="1" s="1"/>
  <c r="AA6" i="1" l="1"/>
  <c r="AD4" i="1"/>
  <c r="AA11" i="1" s="1"/>
  <c r="I24" i="1"/>
  <c r="O23" i="1" s="1"/>
  <c r="R23" i="1" s="1"/>
  <c r="L24" i="1" l="1"/>
  <c r="I26" i="1"/>
  <c r="AA8" i="1"/>
  <c r="AA9" i="1" s="1"/>
  <c r="AA10" i="1" s="1"/>
  <c r="AA12" i="1" s="1"/>
  <c r="AA13" i="1" s="1"/>
  <c r="AA14" i="1" s="1"/>
  <c r="AA15" i="1" s="1"/>
  <c r="AA16" i="1" s="1"/>
  <c r="I25" i="1" s="1"/>
  <c r="I27" i="1" s="1"/>
  <c r="I28" i="1" l="1"/>
  <c r="O24" i="1"/>
  <c r="U23" i="1" s="1"/>
  <c r="X23" i="1" s="1"/>
  <c r="L25" i="1"/>
  <c r="I32" i="1" s="1"/>
  <c r="R24" i="1" l="1"/>
  <c r="I29" i="1"/>
  <c r="I30" i="1" s="1"/>
  <c r="I31" i="1" s="1"/>
  <c r="I33" i="1" s="1"/>
  <c r="I34" i="1" s="1"/>
  <c r="I35" i="1" s="1"/>
  <c r="I36" i="1" s="1"/>
  <c r="I37" i="1" s="1"/>
  <c r="O25" i="1" s="1"/>
  <c r="O27" i="1" s="1"/>
  <c r="O26" i="1"/>
  <c r="O28" i="1" l="1"/>
  <c r="R25" i="1"/>
  <c r="O32" i="1" s="1"/>
  <c r="U24" i="1"/>
  <c r="AA23" i="1" s="1"/>
  <c r="AD23" i="1" s="1"/>
  <c r="O29" i="1" l="1"/>
  <c r="O30" i="1" s="1"/>
  <c r="O31" i="1" s="1"/>
  <c r="O33" i="1" s="1"/>
  <c r="O34" i="1" s="1"/>
  <c r="O35" i="1" s="1"/>
  <c r="O36" i="1" s="1"/>
  <c r="O37" i="1" s="1"/>
  <c r="U25" i="1" s="1"/>
  <c r="X25" i="1" s="1"/>
  <c r="U32" i="1" s="1"/>
  <c r="U26" i="1"/>
  <c r="X24" i="1"/>
  <c r="U27" i="1" l="1"/>
  <c r="U29" i="1" s="1"/>
  <c r="AA24" i="1"/>
  <c r="AD24" i="1" s="1"/>
  <c r="U28" i="1"/>
  <c r="AA26" i="1" l="1"/>
  <c r="AA28" i="1" s="1"/>
  <c r="U30" i="1"/>
  <c r="U31" i="1" s="1"/>
  <c r="U33" i="1" s="1"/>
  <c r="U34" i="1" s="1"/>
  <c r="U35" i="1" s="1"/>
  <c r="U36" i="1" s="1"/>
  <c r="U37" i="1" s="1"/>
  <c r="AA25" i="1" s="1"/>
  <c r="AA27" i="1" s="1"/>
  <c r="AD25" i="1" l="1"/>
  <c r="AA29" i="1" s="1"/>
  <c r="AA30" i="1" s="1"/>
  <c r="AA31" i="1" s="1"/>
  <c r="AA32" i="1" l="1"/>
  <c r="AA33" i="1" s="1"/>
  <c r="AA34" i="1" s="1"/>
  <c r="AA35" i="1" s="1"/>
  <c r="AA36" i="1" s="1"/>
  <c r="AA37" i="1" s="1"/>
</calcChain>
</file>

<file path=xl/sharedStrings.xml><?xml version="1.0" encoding="utf-8"?>
<sst xmlns="http://schemas.openxmlformats.org/spreadsheetml/2006/main" count="180" uniqueCount="38">
  <si>
    <t>x1</t>
  </si>
  <si>
    <t>x2</t>
  </si>
  <si>
    <t>h0</t>
  </si>
  <si>
    <t>h1</t>
  </si>
  <si>
    <t>d0</t>
  </si>
  <si>
    <t>d1</t>
  </si>
  <si>
    <t>a</t>
  </si>
  <si>
    <t>b</t>
  </si>
  <si>
    <t>c</t>
  </si>
  <si>
    <t>f(x0)</t>
  </si>
  <si>
    <t>f(x2)</t>
  </si>
  <si>
    <t>f(x1)</t>
  </si>
  <si>
    <t>delta</t>
  </si>
  <si>
    <t>sqrt_delta</t>
  </si>
  <si>
    <t>viete</t>
  </si>
  <si>
    <t>denom</t>
  </si>
  <si>
    <t>x3</t>
  </si>
  <si>
    <t>x4</t>
  </si>
  <si>
    <t>x5</t>
  </si>
  <si>
    <t>1ª Iteração</t>
  </si>
  <si>
    <t>3º</t>
  </si>
  <si>
    <t>4º</t>
  </si>
  <si>
    <t>5º</t>
  </si>
  <si>
    <t>2º</t>
  </si>
  <si>
    <t>6º</t>
  </si>
  <si>
    <t>7º</t>
  </si>
  <si>
    <t>8º</t>
  </si>
  <si>
    <t>9º</t>
  </si>
  <si>
    <t>x6</t>
  </si>
  <si>
    <t>x7</t>
  </si>
  <si>
    <t>x8</t>
  </si>
  <si>
    <t>x9</t>
  </si>
  <si>
    <t>x10</t>
  </si>
  <si>
    <t>x11</t>
  </si>
  <si>
    <t>CHUTE - x0</t>
  </si>
  <si>
    <t>CHUTE - x1</t>
  </si>
  <si>
    <t>CHUTE - x2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</si>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</sst>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"/>
  <sheetViews>
    <sheetView tabSelected="1" zoomScale="70" zoomScaleNormal="70" workbookViewId="0">
      <selection activeCell="AG31" sqref="AG31"/>
    </sheetView>
  </sheetViews>
  <sheetFormatPr defaultRowHeight="15" x14ac:dyDescent="0.25"/>
  <cols>
    <col min="1" max="1" width="14.5703125" customWidth="1"/>
  </cols>
  <sheetData>
    <row r="1" spans="1:30" x14ac:dyDescent="0.25">
      <c r="A1" s="2" t="s">
        <v>19</v>
      </c>
      <c r="B1" s="2"/>
      <c r="C1" s="2"/>
      <c r="D1" s="2"/>
      <c r="E1" s="2"/>
      <c r="H1" s="2" t="s">
        <v>23</v>
      </c>
      <c r="I1" s="2"/>
      <c r="J1" s="2"/>
      <c r="K1" s="2"/>
      <c r="L1" s="2"/>
      <c r="N1" s="2" t="s">
        <v>20</v>
      </c>
      <c r="O1" s="2"/>
      <c r="P1" s="2"/>
      <c r="Q1" s="2"/>
      <c r="R1" s="2"/>
      <c r="T1" s="2" t="s">
        <v>21</v>
      </c>
      <c r="U1" s="2"/>
      <c r="V1" s="2"/>
      <c r="W1" s="2"/>
      <c r="X1" s="2"/>
      <c r="Z1" s="2" t="s">
        <v>22</v>
      </c>
      <c r="AA1" s="2"/>
      <c r="AB1" s="2"/>
      <c r="AC1" s="2"/>
      <c r="AD1" s="2"/>
    </row>
    <row r="2" spans="1:30" x14ac:dyDescent="0.25">
      <c r="A2" s="8" t="s">
        <v>34</v>
      </c>
      <c r="B2" s="8">
        <v>0.5</v>
      </c>
      <c r="C2" s="3"/>
      <c r="D2" s="1" t="s">
        <v>9</v>
      </c>
      <c r="E2" s="1">
        <f>B2^5-25*B2^4+230*B2^3-950*B2^2+1689*B2-945</f>
        <v>-310.78125</v>
      </c>
      <c r="H2" s="1" t="s">
        <v>0</v>
      </c>
      <c r="I2" s="1">
        <f>B3</f>
        <v>1.5</v>
      </c>
      <c r="J2" s="3"/>
      <c r="K2" s="1" t="s">
        <v>9</v>
      </c>
      <c r="L2" s="1">
        <f>I2^5-25*I2^4+230*I2^3-950*I2^2+1689*I2-945</f>
        <v>108.28125</v>
      </c>
      <c r="N2" s="1" t="s">
        <v>1</v>
      </c>
      <c r="O2" s="1">
        <f>I3</f>
        <v>2</v>
      </c>
      <c r="P2" s="3"/>
      <c r="Q2" s="1" t="s">
        <v>9</v>
      </c>
      <c r="R2" s="1">
        <f>O2^5-25*O2^4+230*O2^3-950*O2^2+1689*O2-945</f>
        <v>105</v>
      </c>
      <c r="T2" s="1" t="s">
        <v>16</v>
      </c>
      <c r="U2" s="1">
        <f>O3</f>
        <v>-63.039099999999998</v>
      </c>
      <c r="V2" s="3"/>
      <c r="W2" s="1" t="s">
        <v>9</v>
      </c>
      <c r="X2" s="1">
        <f>U2^5-25*U2^4+230*U2^3-950*U2^2+1689*U2-945</f>
        <v>-1451823297.2003772</v>
      </c>
      <c r="Z2" s="1" t="s">
        <v>17</v>
      </c>
      <c r="AA2" s="1">
        <f>U3</f>
        <v>1.4993746252126883</v>
      </c>
      <c r="AB2" s="3"/>
      <c r="AC2" s="1" t="s">
        <v>9</v>
      </c>
      <c r="AD2" s="1">
        <f>AA2^5-25*AA2^4+230*AA2^3-950*AA2^2+1689*AA2-945</f>
        <v>108.23156438537899</v>
      </c>
    </row>
    <row r="3" spans="1:30" x14ac:dyDescent="0.25">
      <c r="A3" s="8" t="s">
        <v>35</v>
      </c>
      <c r="B3" s="8">
        <v>1.5</v>
      </c>
      <c r="C3" s="2"/>
      <c r="D3" s="1" t="s">
        <v>11</v>
      </c>
      <c r="E3" s="1">
        <f t="shared" ref="E3:E4" si="0">B3^5-25*B3^4+230*B3^3-950*B3^2+1689*B3-945</f>
        <v>108.28125</v>
      </c>
      <c r="H3" s="1" t="s">
        <v>1</v>
      </c>
      <c r="I3" s="1">
        <f>B4</f>
        <v>2</v>
      </c>
      <c r="J3" s="2"/>
      <c r="K3" s="1" t="s">
        <v>11</v>
      </c>
      <c r="L3" s="1">
        <f t="shared" ref="L3:L4" si="1">I3^5-25*I3^4+230*I3^3-950*I3^2+1689*I3-945</f>
        <v>105</v>
      </c>
      <c r="N3" s="1" t="s">
        <v>16</v>
      </c>
      <c r="O3" s="1">
        <f>I4</f>
        <v>-63.039099999999998</v>
      </c>
      <c r="P3" s="2"/>
      <c r="Q3" s="1" t="s">
        <v>11</v>
      </c>
      <c r="R3" s="1">
        <f t="shared" ref="R3:R4" si="2">O3^5-25*O3^4+230*O3^3-950*O3^2+1689*O3-945</f>
        <v>-1451823297.2003772</v>
      </c>
      <c r="T3" s="1" t="s">
        <v>17</v>
      </c>
      <c r="U3" s="1">
        <f>O4</f>
        <v>1.4993746252126883</v>
      </c>
      <c r="V3" s="2"/>
      <c r="W3" s="1" t="s">
        <v>11</v>
      </c>
      <c r="X3" s="1">
        <f t="shared" ref="X3:X4" si="3">U3^5-25*U3^4+230*U3^3-950*U3^2+1689*U3-945</f>
        <v>108.23156438537899</v>
      </c>
      <c r="Z3" s="1" t="s">
        <v>18</v>
      </c>
      <c r="AA3" s="1">
        <f>U4</f>
        <v>1.4987503223862719</v>
      </c>
      <c r="AB3" s="2"/>
      <c r="AC3" s="1" t="s">
        <v>11</v>
      </c>
      <c r="AD3" s="1">
        <f t="shared" ref="AD3:AD4" si="4">AA3^5-25*AA3^4+230*AA3^3-950*AA3^2+1689*AA3-945</f>
        <v>108.18179312358552</v>
      </c>
    </row>
    <row r="4" spans="1:30" x14ac:dyDescent="0.25">
      <c r="A4" s="8" t="s">
        <v>36</v>
      </c>
      <c r="B4" s="8">
        <v>2</v>
      </c>
      <c r="C4" s="2"/>
      <c r="D4" s="1" t="s">
        <v>10</v>
      </c>
      <c r="E4" s="1">
        <f t="shared" si="0"/>
        <v>105</v>
      </c>
      <c r="H4" s="1" t="s">
        <v>16</v>
      </c>
      <c r="I4" s="1">
        <v>-63.039099999999998</v>
      </c>
      <c r="J4" s="2"/>
      <c r="K4" s="1" t="s">
        <v>10</v>
      </c>
      <c r="L4" s="1">
        <f t="shared" si="1"/>
        <v>-1451823297.2003772</v>
      </c>
      <c r="N4" s="1" t="s">
        <v>17</v>
      </c>
      <c r="O4" s="1">
        <f>I16</f>
        <v>1.4993746252126883</v>
      </c>
      <c r="P4" s="2"/>
      <c r="Q4" s="1" t="s">
        <v>10</v>
      </c>
      <c r="R4" s="1">
        <f t="shared" si="2"/>
        <v>108.23156438537899</v>
      </c>
      <c r="T4" s="1" t="s">
        <v>18</v>
      </c>
      <c r="U4" s="1">
        <f>O16</f>
        <v>1.4987503223862719</v>
      </c>
      <c r="V4" s="2"/>
      <c r="W4" s="1" t="s">
        <v>10</v>
      </c>
      <c r="X4" s="1">
        <f t="shared" si="3"/>
        <v>108.18179312358552</v>
      </c>
      <c r="Z4" s="7" t="s">
        <v>28</v>
      </c>
      <c r="AA4" s="1">
        <f>U16</f>
        <v>1.4815544444358562</v>
      </c>
      <c r="AB4" s="2"/>
      <c r="AC4" s="1" t="s">
        <v>10</v>
      </c>
      <c r="AD4" s="1">
        <f t="shared" si="4"/>
        <v>106.74321439150458</v>
      </c>
    </row>
    <row r="5" spans="1:30" x14ac:dyDescent="0.25">
      <c r="A5" s="1" t="s">
        <v>2</v>
      </c>
      <c r="B5" s="1">
        <f>B3-B2</f>
        <v>1</v>
      </c>
      <c r="C5" s="2"/>
      <c r="D5" s="2"/>
      <c r="E5" s="4"/>
      <c r="H5" s="1" t="s">
        <v>2</v>
      </c>
      <c r="I5" s="1">
        <f>I3-I2</f>
        <v>0.5</v>
      </c>
      <c r="J5" s="2"/>
      <c r="K5" s="2"/>
      <c r="L5" s="4"/>
      <c r="N5" s="1" t="s">
        <v>2</v>
      </c>
      <c r="O5" s="1">
        <f>O3-O2</f>
        <v>-65.039099999999991</v>
      </c>
      <c r="P5" s="2"/>
      <c r="Q5" s="2"/>
      <c r="R5" s="4"/>
      <c r="T5" s="1" t="s">
        <v>2</v>
      </c>
      <c r="U5" s="1">
        <f>U3-U2</f>
        <v>64.538474625212686</v>
      </c>
      <c r="V5" s="2"/>
      <c r="W5" s="2"/>
      <c r="X5" s="4"/>
      <c r="Z5" s="1" t="s">
        <v>2</v>
      </c>
      <c r="AA5" s="1">
        <f>AA3-AA2</f>
        <v>-6.2430282641634527E-4</v>
      </c>
      <c r="AB5" s="2"/>
      <c r="AC5" s="2"/>
      <c r="AD5" s="4"/>
    </row>
    <row r="6" spans="1:30" x14ac:dyDescent="0.25">
      <c r="A6" s="1" t="s">
        <v>3</v>
      </c>
      <c r="B6" s="1">
        <f>B4-B3</f>
        <v>0.5</v>
      </c>
      <c r="C6" s="2"/>
      <c r="D6" s="2"/>
      <c r="E6" s="4"/>
      <c r="H6" s="1" t="s">
        <v>3</v>
      </c>
      <c r="I6" s="1">
        <f>I4-I3</f>
        <v>-65.039099999999991</v>
      </c>
      <c r="J6" s="2"/>
      <c r="K6" s="2"/>
      <c r="L6" s="4"/>
      <c r="N6" s="1" t="s">
        <v>3</v>
      </c>
      <c r="O6" s="1">
        <f>O4-O3</f>
        <v>64.538474625212686</v>
      </c>
      <c r="P6" s="2"/>
      <c r="Q6" s="2"/>
      <c r="R6" s="4"/>
      <c r="T6" s="1" t="s">
        <v>3</v>
      </c>
      <c r="U6" s="1">
        <f>U4-U3</f>
        <v>-6.2430282641634527E-4</v>
      </c>
      <c r="V6" s="2"/>
      <c r="W6" s="2"/>
      <c r="X6" s="4"/>
      <c r="Z6" s="1" t="s">
        <v>3</v>
      </c>
      <c r="AA6" s="1">
        <f>AA4-AA3</f>
        <v>-1.7195877950415772E-2</v>
      </c>
      <c r="AB6" s="2"/>
      <c r="AC6" s="2"/>
      <c r="AD6" s="4"/>
    </row>
    <row r="7" spans="1:30" x14ac:dyDescent="0.25">
      <c r="A7" s="1" t="s">
        <v>4</v>
      </c>
      <c r="B7" s="1">
        <f>(E3-E2)/B5</f>
        <v>419.0625</v>
      </c>
      <c r="C7" s="2"/>
      <c r="D7" s="2"/>
      <c r="E7" s="4"/>
      <c r="H7" s="1" t="s">
        <v>4</v>
      </c>
      <c r="I7" s="1">
        <f>(L3-L2)/I5</f>
        <v>-6.5625</v>
      </c>
      <c r="J7" s="2"/>
      <c r="K7" s="2"/>
      <c r="L7" s="4"/>
      <c r="N7" s="1" t="s">
        <v>4</v>
      </c>
      <c r="O7" s="1">
        <f>(R3-R2)/O5</f>
        <v>22322316.917060312</v>
      </c>
      <c r="P7" s="2"/>
      <c r="Q7" s="2"/>
      <c r="R7" s="4"/>
      <c r="T7" s="1" t="s">
        <v>4</v>
      </c>
      <c r="U7" s="1">
        <f>(X3-X2)/U5</f>
        <v>22495471.327188298</v>
      </c>
      <c r="V7" s="2"/>
      <c r="W7" s="2"/>
      <c r="X7" s="4"/>
      <c r="Z7" s="1" t="s">
        <v>4</v>
      </c>
      <c r="AA7" s="1">
        <f>(AD3-AD2)/AA5</f>
        <v>79.722948042965328</v>
      </c>
      <c r="AB7" s="2"/>
      <c r="AC7" s="2"/>
      <c r="AD7" s="4"/>
    </row>
    <row r="8" spans="1:30" x14ac:dyDescent="0.25">
      <c r="A8" s="1" t="s">
        <v>5</v>
      </c>
      <c r="B8" s="1">
        <f>(E4-E3)/B6</f>
        <v>-6.5625</v>
      </c>
      <c r="C8" s="2"/>
      <c r="D8" s="2" t="s">
        <v>37</v>
      </c>
      <c r="E8" s="4">
        <f>ABS(B16-B4)</f>
        <v>0.92372678291648302</v>
      </c>
      <c r="H8" s="1" t="s">
        <v>5</v>
      </c>
      <c r="I8" s="1">
        <f>(L4-L3)/I6</f>
        <v>22322316.917060312</v>
      </c>
      <c r="J8" s="2"/>
      <c r="K8" s="2" t="s">
        <v>37</v>
      </c>
      <c r="L8" s="4">
        <f>ABS(I16-I4)</f>
        <v>64.538474625212686</v>
      </c>
      <c r="N8" s="1" t="s">
        <v>5</v>
      </c>
      <c r="O8" s="1">
        <f>(R4-R3)/O6</f>
        <v>22495471.327188298</v>
      </c>
      <c r="P8" s="2"/>
      <c r="Q8" s="2" t="s">
        <v>37</v>
      </c>
      <c r="R8" s="4">
        <f>ABS(O16-O4)</f>
        <v>6.2430282641634527E-4</v>
      </c>
      <c r="T8" s="1" t="s">
        <v>5</v>
      </c>
      <c r="U8" s="1">
        <f>(X4-X3)/U6</f>
        <v>79.722948042965328</v>
      </c>
      <c r="V8" s="2"/>
      <c r="W8" s="2" t="s">
        <v>37</v>
      </c>
      <c r="X8" s="4">
        <f>ABS(U16-U4)</f>
        <v>1.7195877950415772E-2</v>
      </c>
      <c r="Z8" s="1" t="s">
        <v>5</v>
      </c>
      <c r="AA8" s="1">
        <f>(AD4-AD3)/AA6</f>
        <v>83.658347438210242</v>
      </c>
      <c r="AB8" s="2"/>
      <c r="AC8" s="2" t="s">
        <v>37</v>
      </c>
      <c r="AD8" s="4">
        <f>ABS(AA16-AA4)</f>
        <v>0.52487472566678328</v>
      </c>
    </row>
    <row r="9" spans="1:30" x14ac:dyDescent="0.25">
      <c r="A9" s="1" t="s">
        <v>6</v>
      </c>
      <c r="B9" s="1">
        <f>(B8-B7)/(B6+B5)</f>
        <v>-283.75</v>
      </c>
      <c r="C9" s="2"/>
      <c r="D9" s="2"/>
      <c r="E9" s="4"/>
      <c r="H9" s="1" t="s">
        <v>6</v>
      </c>
      <c r="I9" s="1">
        <f>(I8-I7)/(I6+I5)</f>
        <v>-345872.86589928146</v>
      </c>
      <c r="J9" s="2"/>
      <c r="K9" s="2"/>
      <c r="L9" s="4"/>
      <c r="N9" s="1" t="s">
        <v>6</v>
      </c>
      <c r="O9" s="1">
        <f>(O8-O7)/(O6+O5)</f>
        <v>-345876.21572628536</v>
      </c>
      <c r="P9" s="2"/>
      <c r="Q9" s="2"/>
      <c r="R9" s="4"/>
      <c r="T9" s="1" t="s">
        <v>6</v>
      </c>
      <c r="U9" s="1">
        <f>(U8-U7)/(U6+U5)</f>
        <v>-348561.21627647808</v>
      </c>
      <c r="V9" s="2"/>
      <c r="W9" s="2"/>
      <c r="X9" s="4"/>
      <c r="Z9" s="1" t="s">
        <v>6</v>
      </c>
      <c r="AA9" s="1">
        <f>(AA8-AA7)/(AA6+AA5)</f>
        <v>-220.83947657597827</v>
      </c>
      <c r="AB9" s="2"/>
      <c r="AC9" s="2"/>
      <c r="AD9" s="4"/>
    </row>
    <row r="10" spans="1:30" x14ac:dyDescent="0.25">
      <c r="A10" s="1" t="s">
        <v>7</v>
      </c>
      <c r="B10" s="1">
        <f>B9*B6+B8</f>
        <v>-148.4375</v>
      </c>
      <c r="C10" s="2"/>
      <c r="D10" s="2"/>
      <c r="E10" s="4"/>
      <c r="H10" s="1" t="s">
        <v>7</v>
      </c>
      <c r="I10" s="1">
        <f>I9*I6+I8</f>
        <v>44817576.829570264</v>
      </c>
      <c r="J10" s="2"/>
      <c r="K10" s="2"/>
      <c r="L10" s="4"/>
      <c r="N10" s="1" t="s">
        <v>7</v>
      </c>
      <c r="O10" s="1">
        <f>O9*O6+O8</f>
        <v>173147.95507284254</v>
      </c>
      <c r="P10" s="2"/>
      <c r="Q10" s="2"/>
      <c r="R10" s="4"/>
      <c r="T10" s="1" t="s">
        <v>7</v>
      </c>
      <c r="U10" s="1">
        <f>U9*U6+U8</f>
        <v>297.33070054348957</v>
      </c>
      <c r="V10" s="2"/>
      <c r="W10" s="2"/>
      <c r="X10" s="4"/>
      <c r="Z10" s="1" t="s">
        <v>7</v>
      </c>
      <c r="AA10" s="1">
        <f>AA9*AA6+AA8</f>
        <v>87.455876124044465</v>
      </c>
      <c r="AB10" s="2"/>
      <c r="AC10" s="2"/>
      <c r="AD10" s="4"/>
    </row>
    <row r="11" spans="1:30" x14ac:dyDescent="0.25">
      <c r="A11" s="1" t="s">
        <v>8</v>
      </c>
      <c r="B11" s="1">
        <f>E4</f>
        <v>105</v>
      </c>
      <c r="C11" s="2"/>
      <c r="D11" s="2"/>
      <c r="E11" s="4"/>
      <c r="H11" s="1" t="s">
        <v>8</v>
      </c>
      <c r="I11" s="1">
        <f>L4</f>
        <v>-1451823297.2003772</v>
      </c>
      <c r="J11" s="2"/>
      <c r="K11" s="2"/>
      <c r="L11" s="4"/>
      <c r="N11" s="1" t="s">
        <v>8</v>
      </c>
      <c r="O11" s="1">
        <f>R4</f>
        <v>108.23156438537899</v>
      </c>
      <c r="P11" s="2"/>
      <c r="Q11" s="2"/>
      <c r="R11" s="4"/>
      <c r="T11" s="1" t="s">
        <v>8</v>
      </c>
      <c r="U11" s="1">
        <f>X4</f>
        <v>108.18179312358552</v>
      </c>
      <c r="V11" s="2"/>
      <c r="W11" s="2"/>
      <c r="X11" s="4"/>
      <c r="Z11" s="1" t="s">
        <v>8</v>
      </c>
      <c r="AA11" s="1">
        <f>AD4</f>
        <v>106.74321439150458</v>
      </c>
      <c r="AB11" s="2"/>
      <c r="AC11" s="2"/>
      <c r="AD11" s="4"/>
    </row>
    <row r="12" spans="1:30" x14ac:dyDescent="0.25">
      <c r="A12" s="1" t="s">
        <v>12</v>
      </c>
      <c r="B12" s="1">
        <f>B10^2-4*B9*B11</f>
        <v>141208.69140625</v>
      </c>
      <c r="C12" s="2"/>
      <c r="D12" s="2"/>
      <c r="E12" s="4"/>
      <c r="H12" s="1" t="s">
        <v>12</v>
      </c>
      <c r="I12" s="1">
        <f>I10^2-4*I9*I11</f>
        <v>30054546278.25</v>
      </c>
      <c r="J12" s="2"/>
      <c r="K12" s="2"/>
      <c r="L12" s="4"/>
      <c r="N12" s="1" t="s">
        <v>12</v>
      </c>
      <c r="O12" s="1">
        <f>O10^2-4*O9*O11</f>
        <v>30129953241.5541</v>
      </c>
      <c r="P12" s="2"/>
      <c r="Q12" s="2"/>
      <c r="R12" s="4"/>
      <c r="T12" s="1" t="s">
        <v>12</v>
      </c>
      <c r="U12" s="1">
        <f>U10^2-4*U9*U11</f>
        <v>150920315.10599488</v>
      </c>
      <c r="V12" s="2"/>
      <c r="W12" s="2"/>
      <c r="X12" s="4"/>
      <c r="Z12" s="1" t="s">
        <v>12</v>
      </c>
      <c r="AA12" s="1">
        <f>AA10^2-4*AA9*AA11</f>
        <v>101940.99264565342</v>
      </c>
      <c r="AB12" s="2"/>
      <c r="AC12" s="2"/>
      <c r="AD12" s="4"/>
    </row>
    <row r="13" spans="1:30" x14ac:dyDescent="0.25">
      <c r="A13" s="1" t="s">
        <v>13</v>
      </c>
      <c r="B13" s="1">
        <f>B12^0.5</f>
        <v>375.77744930510397</v>
      </c>
      <c r="C13" s="2"/>
      <c r="D13" s="2"/>
      <c r="E13" s="4"/>
      <c r="H13" s="1" t="s">
        <v>13</v>
      </c>
      <c r="I13" s="1">
        <f>I12^0.5</f>
        <v>173362.47078952816</v>
      </c>
      <c r="J13" s="2"/>
      <c r="K13" s="2"/>
      <c r="L13" s="4"/>
      <c r="N13" s="1" t="s">
        <v>13</v>
      </c>
      <c r="O13" s="1">
        <f>O12^0.5</f>
        <v>173579.8180709788</v>
      </c>
      <c r="P13" s="2"/>
      <c r="Q13" s="2"/>
      <c r="R13" s="4"/>
      <c r="T13" s="1" t="s">
        <v>13</v>
      </c>
      <c r="U13" s="1">
        <f>U12^0.5</f>
        <v>12284.962967221141</v>
      </c>
      <c r="V13" s="2"/>
      <c r="W13" s="2"/>
      <c r="X13" s="4"/>
      <c r="Z13" s="1" t="s">
        <v>13</v>
      </c>
      <c r="AA13" s="1">
        <f>AA12^0.5</f>
        <v>319.28199549246966</v>
      </c>
      <c r="AB13" s="2"/>
      <c r="AC13" s="2"/>
      <c r="AD13" s="4"/>
    </row>
    <row r="14" spans="1:30" x14ac:dyDescent="0.25">
      <c r="A14" s="1" t="s">
        <v>15</v>
      </c>
      <c r="B14" s="1">
        <f>B10+B13</f>
        <v>227.33994930510397</v>
      </c>
      <c r="C14" s="2"/>
      <c r="D14" s="2"/>
      <c r="E14" s="4"/>
      <c r="H14" s="1" t="s">
        <v>15</v>
      </c>
      <c r="I14" s="1">
        <f>I10+I13</f>
        <v>44990939.300359793</v>
      </c>
      <c r="J14" s="2"/>
      <c r="K14" s="2"/>
      <c r="L14" s="4"/>
      <c r="N14" s="1" t="s">
        <v>15</v>
      </c>
      <c r="O14" s="1">
        <f>O10+O13</f>
        <v>346727.77314382134</v>
      </c>
      <c r="P14" s="2"/>
      <c r="Q14" s="2"/>
      <c r="R14" s="4"/>
      <c r="T14" s="1" t="s">
        <v>15</v>
      </c>
      <c r="U14" s="1">
        <f>U10+U13</f>
        <v>12582.29366776463</v>
      </c>
      <c r="V14" s="2"/>
      <c r="W14" s="2"/>
      <c r="X14" s="4"/>
      <c r="Z14" s="1" t="s">
        <v>15</v>
      </c>
      <c r="AA14" s="1">
        <f>AA10+AA13</f>
        <v>406.7378716165141</v>
      </c>
      <c r="AB14" s="2"/>
      <c r="AC14" s="2"/>
      <c r="AD14" s="4"/>
    </row>
    <row r="15" spans="1:30" x14ac:dyDescent="0.25">
      <c r="A15" s="1" t="s">
        <v>14</v>
      </c>
      <c r="B15" s="1">
        <f>-2*B11/B14</f>
        <v>-0.92372678291648291</v>
      </c>
      <c r="C15" s="2"/>
      <c r="D15" s="2"/>
      <c r="E15" s="4"/>
      <c r="H15" s="1" t="s">
        <v>14</v>
      </c>
      <c r="I15" s="1">
        <f>-2*I11/I14</f>
        <v>64.538474625212686</v>
      </c>
      <c r="J15" s="2"/>
      <c r="K15" s="2"/>
      <c r="L15" s="4"/>
      <c r="N15" s="1" t="s">
        <v>14</v>
      </c>
      <c r="O15" s="1">
        <f>-2*O11/O14</f>
        <v>-6.2430282641641715E-4</v>
      </c>
      <c r="P15" s="2"/>
      <c r="Q15" s="2"/>
      <c r="R15" s="4"/>
      <c r="T15" s="1" t="s">
        <v>14</v>
      </c>
      <c r="U15" s="1">
        <f>-2*U11/U14</f>
        <v>-1.7195877950415869E-2</v>
      </c>
      <c r="V15" s="2"/>
      <c r="W15" s="2"/>
      <c r="X15" s="4"/>
      <c r="Z15" s="1" t="s">
        <v>14</v>
      </c>
      <c r="AA15" s="1">
        <f>-2*AA11/AA14</f>
        <v>-0.52487472566678328</v>
      </c>
      <c r="AB15" s="2"/>
      <c r="AC15" s="2"/>
      <c r="AD15" s="4"/>
    </row>
    <row r="16" spans="1:30" x14ac:dyDescent="0.25">
      <c r="A16" s="9" t="s">
        <v>16</v>
      </c>
      <c r="B16" s="9">
        <f>B4+B15</f>
        <v>1.076273217083517</v>
      </c>
      <c r="C16" s="5"/>
      <c r="D16" s="5"/>
      <c r="E16" s="6"/>
      <c r="H16" s="9" t="s">
        <v>17</v>
      </c>
      <c r="I16" s="9">
        <f>I4+I15</f>
        <v>1.4993746252126883</v>
      </c>
      <c r="J16" s="5"/>
      <c r="K16" s="5"/>
      <c r="L16" s="6"/>
      <c r="N16" s="9" t="s">
        <v>18</v>
      </c>
      <c r="O16" s="9">
        <f>O4+O15</f>
        <v>1.4987503223862719</v>
      </c>
      <c r="P16" s="5"/>
      <c r="Q16" s="5"/>
      <c r="R16" s="6"/>
      <c r="T16" s="9" t="s">
        <v>28</v>
      </c>
      <c r="U16" s="9">
        <f>U4+U15</f>
        <v>1.4815544444358562</v>
      </c>
      <c r="V16" s="5"/>
      <c r="W16" s="5"/>
      <c r="X16" s="6"/>
      <c r="Z16" s="9" t="s">
        <v>29</v>
      </c>
      <c r="AA16" s="9">
        <f>AA4+AA15</f>
        <v>0.95667971876907287</v>
      </c>
      <c r="AB16" s="5"/>
      <c r="AC16" s="5"/>
      <c r="AD16" s="6"/>
    </row>
    <row r="17" spans="1:30" x14ac:dyDescent="0.25">
      <c r="A17" s="2"/>
      <c r="B17" s="2"/>
    </row>
    <row r="22" spans="1:30" x14ac:dyDescent="0.25">
      <c r="H22" s="2" t="s">
        <v>24</v>
      </c>
      <c r="I22" s="2"/>
      <c r="J22" s="2"/>
      <c r="K22" s="2"/>
      <c r="L22" s="2"/>
      <c r="N22" s="2" t="s">
        <v>25</v>
      </c>
      <c r="O22" s="2"/>
      <c r="P22" s="2"/>
      <c r="Q22" s="2"/>
      <c r="R22" s="2"/>
      <c r="T22" s="2" t="s">
        <v>26</v>
      </c>
      <c r="U22" s="2"/>
      <c r="V22" s="2"/>
      <c r="W22" s="2"/>
      <c r="X22" s="2"/>
      <c r="Z22" s="2" t="s">
        <v>27</v>
      </c>
      <c r="AA22" s="2"/>
      <c r="AB22" s="2"/>
      <c r="AC22" s="2"/>
      <c r="AD22" s="2"/>
    </row>
    <row r="23" spans="1:30" x14ac:dyDescent="0.25">
      <c r="H23" s="1" t="s">
        <v>18</v>
      </c>
      <c r="I23" s="1">
        <f>AA3</f>
        <v>1.4987503223862719</v>
      </c>
      <c r="J23" s="3"/>
      <c r="K23" s="1" t="s">
        <v>9</v>
      </c>
      <c r="L23" s="1">
        <f>I23^5-25*I23^4+230*I23^3-950*I23^2+1689*I23-945</f>
        <v>108.18179312358552</v>
      </c>
      <c r="N23" s="1" t="s">
        <v>28</v>
      </c>
      <c r="O23" s="1">
        <f>I24</f>
        <v>1.4815544444358562</v>
      </c>
      <c r="P23" s="3"/>
      <c r="Q23" s="1" t="s">
        <v>9</v>
      </c>
      <c r="R23" s="1">
        <f>O23^5-25*O23^4+230*O23^3-950*O23^2+1689*O23-945</f>
        <v>106.74321439150458</v>
      </c>
      <c r="T23" s="1" t="s">
        <v>29</v>
      </c>
      <c r="U23" s="1">
        <f>O24</f>
        <v>0.95667971876907287</v>
      </c>
      <c r="V23" s="3"/>
      <c r="W23" s="1" t="s">
        <v>9</v>
      </c>
      <c r="X23" s="1">
        <f>U23^5-25*U23^4+230*U23^3-950*U23^2+1689*U23-945</f>
        <v>-17.397098848867699</v>
      </c>
      <c r="Z23" s="1" t="s">
        <v>30</v>
      </c>
      <c r="AA23" s="1">
        <f>U24</f>
        <v>1.0035331377397001</v>
      </c>
      <c r="AB23" s="3"/>
      <c r="AC23" s="1" t="s">
        <v>9</v>
      </c>
      <c r="AD23" s="1">
        <f>AA23^5-25*AA23^4+230*AA23^3-950*AA23^2+1689*AA23-945</f>
        <v>1.3517378386268319</v>
      </c>
    </row>
    <row r="24" spans="1:30" x14ac:dyDescent="0.25">
      <c r="H24" s="1" t="s">
        <v>28</v>
      </c>
      <c r="I24" s="1">
        <f>AA4</f>
        <v>1.4815544444358562</v>
      </c>
      <c r="J24" s="2"/>
      <c r="K24" s="1" t="s">
        <v>11</v>
      </c>
      <c r="L24" s="1">
        <f t="shared" ref="L24:L25" si="5">I24^5-25*I24^4+230*I24^3-950*I24^2+1689*I24-945</f>
        <v>106.74321439150458</v>
      </c>
      <c r="N24" s="1" t="s">
        <v>29</v>
      </c>
      <c r="O24" s="1">
        <f>I25</f>
        <v>0.95667971876907287</v>
      </c>
      <c r="P24" s="2"/>
      <c r="Q24" s="1" t="s">
        <v>11</v>
      </c>
      <c r="R24" s="1">
        <f t="shared" ref="R24:R25" si="6">O24^5-25*O24^4+230*O24^3-950*O24^2+1689*O24-945</f>
        <v>-17.397098848867699</v>
      </c>
      <c r="T24" s="1" t="s">
        <v>30</v>
      </c>
      <c r="U24" s="1">
        <f>O25</f>
        <v>1.0035331377397001</v>
      </c>
      <c r="V24" s="2"/>
      <c r="W24" s="1" t="s">
        <v>11</v>
      </c>
      <c r="X24" s="1">
        <f t="shared" ref="X24:X25" si="7">U24^5-25*U24^4+230*U24^3-950*U24^2+1689*U24-945</f>
        <v>1.3517378386268319</v>
      </c>
      <c r="Z24" s="1" t="s">
        <v>31</v>
      </c>
      <c r="AA24" s="1">
        <f>U25</f>
        <v>1.0000250518738312</v>
      </c>
      <c r="AB24" s="2"/>
      <c r="AC24" s="1" t="s">
        <v>11</v>
      </c>
      <c r="AD24" s="1">
        <f t="shared" ref="AD24:AD25" si="8">AA24^5-25*AA24^4+230*AA24^3-950*AA24^2+1689*AA24-945</f>
        <v>9.6196685146878735E-3</v>
      </c>
    </row>
    <row r="25" spans="1:30" x14ac:dyDescent="0.25">
      <c r="H25" s="7" t="s">
        <v>29</v>
      </c>
      <c r="I25" s="1">
        <f>AA16</f>
        <v>0.95667971876907287</v>
      </c>
      <c r="J25" s="2"/>
      <c r="K25" s="1" t="s">
        <v>10</v>
      </c>
      <c r="L25" s="1">
        <f t="shared" si="5"/>
        <v>-17.397098848867699</v>
      </c>
      <c r="N25" s="1" t="s">
        <v>30</v>
      </c>
      <c r="O25" s="1">
        <f>I37</f>
        <v>1.0035331377397001</v>
      </c>
      <c r="P25" s="2"/>
      <c r="Q25" s="1" t="s">
        <v>10</v>
      </c>
      <c r="R25" s="1">
        <f t="shared" si="6"/>
        <v>1.3517378386268319</v>
      </c>
      <c r="T25" s="1" t="s">
        <v>31</v>
      </c>
      <c r="U25" s="1">
        <f>O37</f>
        <v>1.0000250518738312</v>
      </c>
      <c r="V25" s="2"/>
      <c r="W25" s="1" t="s">
        <v>10</v>
      </c>
      <c r="X25" s="1">
        <f t="shared" si="7"/>
        <v>9.6196685146878735E-3</v>
      </c>
      <c r="Z25" s="1" t="s">
        <v>32</v>
      </c>
      <c r="AA25" s="1">
        <f>U37</f>
        <v>1.0000000014058201</v>
      </c>
      <c r="AB25" s="2"/>
      <c r="AC25" s="1" t="s">
        <v>10</v>
      </c>
      <c r="AD25" s="1">
        <f t="shared" si="8"/>
        <v>5.3983478665031726E-7</v>
      </c>
    </row>
    <row r="26" spans="1:30" x14ac:dyDescent="0.25">
      <c r="H26" s="1" t="s">
        <v>2</v>
      </c>
      <c r="I26" s="1">
        <f>I24-I23</f>
        <v>-1.7195877950415772E-2</v>
      </c>
      <c r="J26" s="2"/>
      <c r="K26" s="2"/>
      <c r="L26" s="4"/>
      <c r="N26" s="1" t="s">
        <v>2</v>
      </c>
      <c r="O26" s="1">
        <f>O24-O23</f>
        <v>-0.52487472566678328</v>
      </c>
      <c r="P26" s="2"/>
      <c r="Q26" s="2"/>
      <c r="R26" s="4"/>
      <c r="T26" s="1" t="s">
        <v>2</v>
      </c>
      <c r="U26" s="1">
        <f>U24-U23</f>
        <v>4.6853418970627225E-2</v>
      </c>
      <c r="V26" s="2"/>
      <c r="W26" s="2"/>
      <c r="X26" s="4"/>
      <c r="Z26" s="1" t="s">
        <v>2</v>
      </c>
      <c r="AA26" s="1">
        <f>AA24-AA23</f>
        <v>-3.5080858658689262E-3</v>
      </c>
      <c r="AB26" s="2"/>
      <c r="AC26" s="2"/>
      <c r="AD26" s="4"/>
    </row>
    <row r="27" spans="1:30" x14ac:dyDescent="0.25">
      <c r="H27" s="1" t="s">
        <v>3</v>
      </c>
      <c r="I27" s="1">
        <f>I25-I24</f>
        <v>-0.52487472566678328</v>
      </c>
      <c r="J27" s="2"/>
      <c r="K27" s="2"/>
      <c r="L27" s="4"/>
      <c r="N27" s="1" t="s">
        <v>3</v>
      </c>
      <c r="O27" s="1">
        <f>O25-O24</f>
        <v>4.6853418970627225E-2</v>
      </c>
      <c r="P27" s="2"/>
      <c r="Q27" s="2"/>
      <c r="R27" s="4"/>
      <c r="T27" s="1" t="s">
        <v>3</v>
      </c>
      <c r="U27" s="1">
        <f>U25-U24</f>
        <v>-3.5080858658689262E-3</v>
      </c>
      <c r="V27" s="2"/>
      <c r="W27" s="2"/>
      <c r="X27" s="4"/>
      <c r="Z27" s="1" t="s">
        <v>3</v>
      </c>
      <c r="AA27" s="1">
        <f>AA25-AA24</f>
        <v>-2.5050468011045268E-5</v>
      </c>
      <c r="AB27" s="2"/>
      <c r="AC27" s="2"/>
      <c r="AD27" s="4"/>
    </row>
    <row r="28" spans="1:30" x14ac:dyDescent="0.25">
      <c r="H28" s="1" t="s">
        <v>4</v>
      </c>
      <c r="I28" s="1">
        <f>(L24-L23)/I26</f>
        <v>83.658347438210242</v>
      </c>
      <c r="J28" s="2"/>
      <c r="K28" s="2"/>
      <c r="L28" s="4"/>
      <c r="N28" s="1" t="s">
        <v>4</v>
      </c>
      <c r="O28" s="1">
        <f>(R24-R23)/O26</f>
        <v>236.51417599250675</v>
      </c>
      <c r="P28" s="2"/>
      <c r="Q28" s="2"/>
      <c r="R28" s="4"/>
      <c r="T28" s="1" t="s">
        <v>4</v>
      </c>
      <c r="U28" s="1">
        <f>(X24-X23)/U26</f>
        <v>400.15941417740129</v>
      </c>
      <c r="V28" s="2"/>
      <c r="W28" s="2"/>
      <c r="X28" s="4"/>
      <c r="Z28" s="1" t="s">
        <v>4</v>
      </c>
      <c r="AA28" s="1">
        <f>(AD24-AD23)/AA26</f>
        <v>382.57848337463986</v>
      </c>
      <c r="AB28" s="2"/>
      <c r="AC28" s="2"/>
      <c r="AD28" s="4"/>
    </row>
    <row r="29" spans="1:30" x14ac:dyDescent="0.25">
      <c r="H29" s="1" t="s">
        <v>5</v>
      </c>
      <c r="I29" s="1">
        <f>(L25-L24)/I27</f>
        <v>236.51417599250675</v>
      </c>
      <c r="J29" s="2"/>
      <c r="K29" s="2" t="s">
        <v>37</v>
      </c>
      <c r="L29" s="4">
        <f>ABS(I37-I25)</f>
        <v>4.6853418970627225E-2</v>
      </c>
      <c r="N29" s="1" t="s">
        <v>5</v>
      </c>
      <c r="O29" s="1">
        <f>(R25-R24)/O27</f>
        <v>400.15941417740129</v>
      </c>
      <c r="P29" s="2"/>
      <c r="Q29" s="2" t="s">
        <v>37</v>
      </c>
      <c r="R29" s="4">
        <f>ABS(O37-O25)</f>
        <v>3.5080858658689262E-3</v>
      </c>
      <c r="T29" s="1" t="s">
        <v>5</v>
      </c>
      <c r="U29" s="1">
        <f>(X25-X24)/U27</f>
        <v>382.57848337463986</v>
      </c>
      <c r="V29" s="2"/>
      <c r="W29" s="2" t="s">
        <v>37</v>
      </c>
      <c r="X29" s="4">
        <f>ABS(U37-U25)</f>
        <v>2.5050468011045268E-5</v>
      </c>
      <c r="Z29" s="1" t="s">
        <v>5</v>
      </c>
      <c r="AA29" s="1">
        <f>(AD25-AD24)/AA27</f>
        <v>383.98997877644246</v>
      </c>
      <c r="AB29" s="2"/>
      <c r="AC29" s="2" t="s">
        <v>37</v>
      </c>
      <c r="AD29" s="4">
        <f>ABS(AA37-AA25)</f>
        <v>1.4058199049316045E-9</v>
      </c>
    </row>
    <row r="30" spans="1:30" x14ac:dyDescent="0.25">
      <c r="H30" s="1" t="s">
        <v>6</v>
      </c>
      <c r="I30" s="1">
        <f>(I29-I28)/(I27+I26)</f>
        <v>-281.98509111968133</v>
      </c>
      <c r="J30" s="2"/>
      <c r="K30" s="2"/>
      <c r="L30" s="4"/>
      <c r="N30" s="1" t="s">
        <v>6</v>
      </c>
      <c r="O30" s="1">
        <f>(O29-O28)/(O27+O26)</f>
        <v>-342.33879513850229</v>
      </c>
      <c r="P30" s="2"/>
      <c r="Q30" s="2"/>
      <c r="R30" s="4"/>
      <c r="T30" s="1" t="s">
        <v>6</v>
      </c>
      <c r="U30" s="1">
        <f>(U29-U28)/(U27+U26)</f>
        <v>-405.60146948856777</v>
      </c>
      <c r="V30" s="2"/>
      <c r="W30" s="2"/>
      <c r="X30" s="4"/>
      <c r="Z30" s="1" t="s">
        <v>6</v>
      </c>
      <c r="AA30" s="1">
        <f>(AA29-AA28)/(AA27+AA26)</f>
        <v>-399.50210476382614</v>
      </c>
      <c r="AB30" s="2"/>
      <c r="AC30" s="2"/>
      <c r="AD30" s="4"/>
    </row>
    <row r="31" spans="1:30" x14ac:dyDescent="0.25">
      <c r="H31" s="1" t="s">
        <v>7</v>
      </c>
      <c r="I31" s="1">
        <f>I30*I27+I29</f>
        <v>384.5210233360724</v>
      </c>
      <c r="J31" s="2"/>
      <c r="K31" s="2"/>
      <c r="L31" s="4"/>
      <c r="N31" s="1" t="s">
        <v>7</v>
      </c>
      <c r="O31" s="1">
        <f>O30*O27+O29</f>
        <v>384.1196711788773</v>
      </c>
      <c r="P31" s="2"/>
      <c r="Q31" s="2"/>
      <c r="R31" s="4"/>
      <c r="T31" s="1" t="s">
        <v>7</v>
      </c>
      <c r="U31" s="1">
        <f>U30*U27+U29</f>
        <v>384.00136815692838</v>
      </c>
      <c r="V31" s="2"/>
      <c r="W31" s="2"/>
      <c r="X31" s="4"/>
      <c r="Z31" s="1" t="s">
        <v>7</v>
      </c>
      <c r="AA31" s="1">
        <f>AA30*AA27+AA29</f>
        <v>383.9999864911382</v>
      </c>
      <c r="AB31" s="2"/>
      <c r="AC31" s="2"/>
      <c r="AD31" s="4"/>
    </row>
    <row r="32" spans="1:30" x14ac:dyDescent="0.25">
      <c r="H32" s="1" t="s">
        <v>8</v>
      </c>
      <c r="I32" s="1">
        <f>L25</f>
        <v>-17.397098848867699</v>
      </c>
      <c r="J32" s="2"/>
      <c r="K32" s="2"/>
      <c r="L32" s="4"/>
      <c r="N32" s="1" t="s">
        <v>8</v>
      </c>
      <c r="O32" s="1">
        <f>R25</f>
        <v>1.3517378386268319</v>
      </c>
      <c r="P32" s="2"/>
      <c r="Q32" s="2"/>
      <c r="R32" s="4"/>
      <c r="T32" s="1" t="s">
        <v>8</v>
      </c>
      <c r="U32" s="1">
        <f>X25</f>
        <v>9.6196685146878735E-3</v>
      </c>
      <c r="V32" s="2"/>
      <c r="W32" s="2"/>
      <c r="X32" s="4"/>
      <c r="Z32" s="1" t="s">
        <v>8</v>
      </c>
      <c r="AA32" s="1">
        <f>AD25</f>
        <v>5.3983478665031726E-7</v>
      </c>
      <c r="AB32" s="2"/>
      <c r="AC32" s="2"/>
      <c r="AD32" s="4"/>
    </row>
    <row r="33" spans="8:30" x14ac:dyDescent="0.25">
      <c r="H33" s="1" t="s">
        <v>12</v>
      </c>
      <c r="I33" s="1">
        <f>I31^2-4*I30*I32</f>
        <v>128233.5273709561</v>
      </c>
      <c r="J33" s="2"/>
      <c r="K33" s="2"/>
      <c r="L33" s="4"/>
      <c r="N33" s="1" t="s">
        <v>12</v>
      </c>
      <c r="O33" s="1">
        <f>O31^2-4*O30*O32</f>
        <v>149398.93099864337</v>
      </c>
      <c r="P33" s="2"/>
      <c r="Q33" s="2"/>
      <c r="R33" s="4"/>
      <c r="T33" s="1" t="s">
        <v>12</v>
      </c>
      <c r="U33" s="1">
        <f>U31^2-4*U30*U32</f>
        <v>147472.65775313505</v>
      </c>
      <c r="V33" s="2"/>
      <c r="W33" s="2"/>
      <c r="X33" s="4"/>
      <c r="Z33" s="1" t="s">
        <v>12</v>
      </c>
      <c r="AA33" s="1">
        <f>AA31^2-4*AA30*AA32</f>
        <v>147455.99048785484</v>
      </c>
      <c r="AB33" s="2"/>
      <c r="AC33" s="2"/>
      <c r="AD33" s="4"/>
    </row>
    <row r="34" spans="8:30" x14ac:dyDescent="0.25">
      <c r="H34" s="1" t="s">
        <v>13</v>
      </c>
      <c r="I34" s="1">
        <f>I33^0.5</f>
        <v>358.09709210067052</v>
      </c>
      <c r="J34" s="2"/>
      <c r="K34" s="2"/>
      <c r="L34" s="4"/>
      <c r="N34" s="1" t="s">
        <v>13</v>
      </c>
      <c r="O34" s="1">
        <f>O33^0.5</f>
        <v>386.52157895600521</v>
      </c>
      <c r="P34" s="2"/>
      <c r="Q34" s="2"/>
      <c r="R34" s="4"/>
      <c r="T34" s="1" t="s">
        <v>13</v>
      </c>
      <c r="U34" s="1">
        <f>U33^0.5</f>
        <v>384.02168917020174</v>
      </c>
      <c r="V34" s="2"/>
      <c r="W34" s="2"/>
      <c r="X34" s="4"/>
      <c r="Z34" s="1" t="s">
        <v>13</v>
      </c>
      <c r="AA34" s="1">
        <f>AA33^0.5</f>
        <v>383.99998761439412</v>
      </c>
      <c r="AB34" s="2"/>
      <c r="AC34" s="2"/>
      <c r="AD34" s="4"/>
    </row>
    <row r="35" spans="8:30" x14ac:dyDescent="0.25">
      <c r="H35" s="1" t="s">
        <v>15</v>
      </c>
      <c r="I35" s="1">
        <f>I31+I34</f>
        <v>742.61811543674298</v>
      </c>
      <c r="J35" s="2"/>
      <c r="K35" s="2"/>
      <c r="L35" s="4"/>
      <c r="N35" s="1" t="s">
        <v>15</v>
      </c>
      <c r="O35" s="1">
        <f>O31+O34</f>
        <v>770.64125013488251</v>
      </c>
      <c r="P35" s="2"/>
      <c r="Q35" s="2"/>
      <c r="R35" s="4"/>
      <c r="T35" s="1" t="s">
        <v>15</v>
      </c>
      <c r="U35" s="1">
        <f>U31+U34</f>
        <v>768.02305732713012</v>
      </c>
      <c r="V35" s="2"/>
      <c r="W35" s="2"/>
      <c r="X35" s="4"/>
      <c r="Z35" s="1" t="s">
        <v>15</v>
      </c>
      <c r="AA35" s="1">
        <f>AA31+AA34</f>
        <v>767.99997410553237</v>
      </c>
      <c r="AB35" s="2"/>
      <c r="AC35" s="2"/>
      <c r="AD35" s="4"/>
    </row>
    <row r="36" spans="8:30" x14ac:dyDescent="0.25">
      <c r="H36" s="1" t="s">
        <v>14</v>
      </c>
      <c r="I36" s="1">
        <f>-2*I32/I35</f>
        <v>4.6853418970627315E-2</v>
      </c>
      <c r="J36" s="2"/>
      <c r="K36" s="2"/>
      <c r="L36" s="4"/>
      <c r="N36" s="1" t="s">
        <v>14</v>
      </c>
      <c r="O36" s="1">
        <f>-2*O32/O35</f>
        <v>-3.5080858658688261E-3</v>
      </c>
      <c r="P36" s="2"/>
      <c r="Q36" s="2"/>
      <c r="R36" s="4"/>
      <c r="T36" s="1" t="s">
        <v>14</v>
      </c>
      <c r="U36" s="1">
        <f>-2*U32/U35</f>
        <v>-2.5050468011119858E-5</v>
      </c>
      <c r="V36" s="2"/>
      <c r="W36" s="2"/>
      <c r="X36" s="4"/>
      <c r="Z36" s="1" t="s">
        <v>14</v>
      </c>
      <c r="AA36" s="1">
        <f>-2*AA32/AA35</f>
        <v>-1.4058198043015494E-9</v>
      </c>
      <c r="AB36" s="2"/>
      <c r="AC36" s="2"/>
      <c r="AD36" s="4"/>
    </row>
    <row r="37" spans="8:30" x14ac:dyDescent="0.25">
      <c r="H37" s="9" t="s">
        <v>30</v>
      </c>
      <c r="I37" s="9">
        <f>I25+I36</f>
        <v>1.0035331377397001</v>
      </c>
      <c r="J37" s="5"/>
      <c r="K37" s="5"/>
      <c r="L37" s="6"/>
      <c r="N37" s="9" t="s">
        <v>31</v>
      </c>
      <c r="O37" s="9">
        <f>O25+O36</f>
        <v>1.0000250518738312</v>
      </c>
      <c r="P37" s="5"/>
      <c r="Q37" s="5"/>
      <c r="R37" s="6"/>
      <c r="T37" s="9" t="s">
        <v>32</v>
      </c>
      <c r="U37" s="9">
        <f>U25+U36</f>
        <v>1.0000000014058201</v>
      </c>
      <c r="V37" s="5"/>
      <c r="W37" s="5"/>
      <c r="X37" s="6"/>
      <c r="Z37" s="9" t="s">
        <v>33</v>
      </c>
      <c r="AA37" s="9">
        <f>AA25+AA36</f>
        <v>1.0000000000000002</v>
      </c>
      <c r="AB37" s="5"/>
      <c r="AC37" s="5"/>
      <c r="AD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Wanick</dc:creator>
  <cp:lastModifiedBy>Lucas Wanick</cp:lastModifiedBy>
  <dcterms:created xsi:type="dcterms:W3CDTF">2015-06-05T18:17:20Z</dcterms:created>
  <dcterms:modified xsi:type="dcterms:W3CDTF">2025-04-18T22:45:35Z</dcterms:modified>
</cp:coreProperties>
</file>