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L15" i="2" l="1"/>
  <c r="F13" i="2"/>
  <c r="C7" i="1" l="1"/>
  <c r="O23" i="1"/>
  <c r="Q22" i="1"/>
  <c r="R22" i="1" s="1"/>
  <c r="R21" i="1"/>
  <c r="Q21" i="1"/>
  <c r="Q20" i="1"/>
  <c r="R20" i="1" s="1"/>
  <c r="R19" i="1"/>
  <c r="Q19" i="1"/>
  <c r="Q18" i="1"/>
  <c r="R18" i="1" s="1"/>
  <c r="H53" i="1"/>
  <c r="F54" i="1"/>
  <c r="F53" i="1"/>
  <c r="H51" i="1"/>
  <c r="G51" i="1"/>
  <c r="G45" i="1"/>
  <c r="H45" i="1"/>
  <c r="G46" i="1"/>
  <c r="H46" i="1"/>
  <c r="G47" i="1"/>
  <c r="H47" i="1"/>
  <c r="G48" i="1"/>
  <c r="H48" i="1"/>
  <c r="G49" i="1"/>
  <c r="H49" i="1"/>
  <c r="H44" i="1"/>
  <c r="G44" i="1"/>
  <c r="F51" i="1"/>
  <c r="F45" i="1"/>
  <c r="F46" i="1"/>
  <c r="F47" i="1"/>
  <c r="F48" i="1"/>
  <c r="F49" i="1"/>
  <c r="F44" i="1"/>
  <c r="E45" i="1"/>
  <c r="E46" i="1"/>
  <c r="E47" i="1"/>
  <c r="E48" i="1"/>
  <c r="E49" i="1"/>
  <c r="E44" i="1"/>
  <c r="D45" i="1"/>
  <c r="D46" i="1"/>
  <c r="D47" i="1"/>
  <c r="D48" i="1"/>
  <c r="D49" i="1"/>
  <c r="D44" i="1"/>
  <c r="C51" i="1"/>
  <c r="B51" i="1"/>
  <c r="C45" i="1"/>
  <c r="C46" i="1"/>
  <c r="C47" i="1"/>
  <c r="C48" i="1"/>
  <c r="C49" i="1"/>
  <c r="C44" i="1"/>
  <c r="R23" i="1" l="1"/>
  <c r="S23" i="1" s="1"/>
  <c r="E34" i="1" l="1"/>
  <c r="J21" i="1"/>
  <c r="H18" i="1"/>
  <c r="G24" i="1"/>
  <c r="G19" i="1"/>
  <c r="G20" i="1"/>
  <c r="G21" i="1"/>
  <c r="G22" i="1"/>
  <c r="G23" i="1"/>
  <c r="G18" i="1"/>
  <c r="F18" i="1"/>
  <c r="C8" i="1"/>
  <c r="C9" i="1"/>
  <c r="C10" i="1"/>
</calcChain>
</file>

<file path=xl/sharedStrings.xml><?xml version="1.0" encoding="utf-8"?>
<sst xmlns="http://schemas.openxmlformats.org/spreadsheetml/2006/main" count="34" uniqueCount="31">
  <si>
    <t>Weight</t>
  </si>
  <si>
    <t>Stock</t>
  </si>
  <si>
    <t>Cash Value</t>
  </si>
  <si>
    <t>Microsoft</t>
  </si>
  <si>
    <t>Wal-Mart</t>
  </si>
  <si>
    <t>Wells Fargo</t>
  </si>
  <si>
    <t>Johnson &amp; Johnson</t>
  </si>
  <si>
    <t>Variance</t>
  </si>
  <si>
    <t>x</t>
  </si>
  <si>
    <t>Sum</t>
  </si>
  <si>
    <t>N</t>
  </si>
  <si>
    <t xml:space="preserve">Standard Deviation
</t>
  </si>
  <si>
    <t>σ2=</t>
  </si>
  <si>
    <t>Square root of variance is called standard deviation</t>
  </si>
  <si>
    <t>σ = √σ^2</t>
  </si>
  <si>
    <t>Covariance</t>
  </si>
  <si>
    <t>y</t>
  </si>
  <si>
    <t>x mean</t>
  </si>
  <si>
    <t>(X-x)</t>
  </si>
  <si>
    <t>(Y-y)</t>
  </si>
  <si>
    <t>Sum (X-x)(Y-y)</t>
  </si>
  <si>
    <t>(X-x)^2</t>
  </si>
  <si>
    <t>(Y-y)^2</t>
  </si>
  <si>
    <t>r=</t>
  </si>
  <si>
    <t>Varience</t>
  </si>
  <si>
    <r>
      <t>The </t>
    </r>
    <r>
      <rPr>
        <i/>
        <sz val="10"/>
        <color rgb="FF05A9C5"/>
        <rFont val="Inherit"/>
      </rPr>
      <t>average </t>
    </r>
    <r>
      <rPr>
        <i/>
        <sz val="10"/>
        <color rgb="FF777777"/>
        <rFont val="Arial"/>
        <family val="2"/>
      </rPr>
      <t>of the squared differences from the </t>
    </r>
    <r>
      <rPr>
        <i/>
        <sz val="10"/>
        <color rgb="FF05A9C5"/>
        <rFont val="Inherit"/>
      </rPr>
      <t>mean</t>
    </r>
  </si>
  <si>
    <t>X</t>
  </si>
  <si>
    <t>(x-u)</t>
  </si>
  <si>
    <t>(x-u)^2</t>
  </si>
  <si>
    <t>http://www.statisticshowto.com/probability-and-statistics/variance/</t>
  </si>
  <si>
    <r>
      <t>Portfolio </t>
    </r>
    <r>
      <rPr>
        <b/>
        <sz val="12"/>
        <color rgb="FF222222"/>
        <rFont val="Arial"/>
        <family val="2"/>
      </rPr>
      <t>weight</t>
    </r>
    <r>
      <rPr>
        <sz val="12"/>
        <color rgb="FF222222"/>
        <rFont val="Arial"/>
        <family val="2"/>
      </rPr>
      <t> is the percentage composition of a particular holding in a portfolio. Portfolio </t>
    </r>
    <r>
      <rPr>
        <b/>
        <sz val="12"/>
        <color rgb="FF222222"/>
        <rFont val="Arial"/>
        <family val="2"/>
      </rPr>
      <t>weights</t>
    </r>
    <r>
      <rPr>
        <sz val="12"/>
        <color rgb="FF222222"/>
        <rFont val="Arial"/>
        <family val="2"/>
      </rPr>
      <t> can be calculated using different approaches; the most basic type of </t>
    </r>
    <r>
      <rPr>
        <b/>
        <sz val="12"/>
        <color rgb="FF222222"/>
        <rFont val="Arial"/>
        <family val="2"/>
      </rPr>
      <t>weight</t>
    </r>
    <r>
      <rPr>
        <sz val="12"/>
        <color rgb="FF222222"/>
        <rFont val="Arial"/>
        <family val="2"/>
      </rPr>
      <t> is determined by dividing the dollar value of a security by the total dollar value of the portfolio.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</si>
</sst>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.5500000000000007"/>
      <color rgb="FFFFFFFF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rgb="FF000088"/>
      <name val="Verdana"/>
      <family val="2"/>
    </font>
    <font>
      <b/>
      <sz val="22"/>
      <color theme="1"/>
      <name val="Calibri"/>
      <family val="2"/>
      <scheme val="minor"/>
    </font>
    <font>
      <i/>
      <sz val="10"/>
      <color rgb="FF777777"/>
      <name val="Arial"/>
      <family val="2"/>
    </font>
    <font>
      <i/>
      <sz val="10"/>
      <color rgb="FF05A9C5"/>
      <name val="Inherit"/>
    </font>
    <font>
      <sz val="12"/>
      <color rgb="FF222222"/>
      <name val="Arial"/>
      <family val="2"/>
    </font>
    <font>
      <b/>
      <sz val="12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22222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333333"/>
      </left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6" fontId="5" fillId="2" borderId="1" xfId="0" applyNumberFormat="1" applyFont="1" applyFill="1" applyBorder="1" applyAlignment="1">
      <alignment horizontal="left" vertical="center" wrapText="1" indent="1"/>
    </xf>
    <xf numFmtId="0" fontId="4" fillId="3" borderId="0" xfId="0" applyFont="1" applyFill="1" applyBorder="1" applyAlignment="1">
      <alignment horizontal="left" vertical="center" wrapText="1" indent="1"/>
    </xf>
    <xf numFmtId="0" fontId="4" fillId="3" borderId="2" xfId="0" applyFont="1" applyFill="1" applyBorder="1" applyAlignment="1">
      <alignment horizontal="left" vertical="center" wrapText="1" indent="1"/>
    </xf>
    <xf numFmtId="0" fontId="6" fillId="2" borderId="3" xfId="0" applyFont="1" applyFill="1" applyBorder="1" applyAlignment="1">
      <alignment horizontal="left" vertical="center" wrapText="1" indent="1"/>
    </xf>
    <xf numFmtId="10" fontId="5" fillId="2" borderId="1" xfId="0" applyNumberFormat="1" applyFont="1" applyFill="1" applyBorder="1" applyAlignment="1">
      <alignment horizontal="left" vertical="center" wrapText="1" indent="1"/>
    </xf>
    <xf numFmtId="0" fontId="6" fillId="2" borderId="4" xfId="0" applyFont="1" applyFill="1" applyBorder="1" applyAlignment="1">
      <alignment horizontal="left" vertical="center" wrapText="1" indent="1"/>
    </xf>
    <xf numFmtId="6" fontId="5" fillId="2" borderId="5" xfId="0" applyNumberFormat="1" applyFont="1" applyFill="1" applyBorder="1" applyAlignment="1">
      <alignment horizontal="left" vertical="center" wrapText="1" indent="1"/>
    </xf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6" xfId="0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3" fillId="0" borderId="0" xfId="0" applyFont="1"/>
    <xf numFmtId="0" fontId="15" fillId="0" borderId="0" xfId="0" applyFont="1"/>
    <xf numFmtId="0" fontId="10" fillId="4" borderId="0" xfId="0" applyFont="1" applyFill="1" applyAlignment="1">
      <alignment horizontal="center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</xdr:col>
      <xdr:colOff>104775</xdr:colOff>
      <xdr:row>4</xdr:row>
      <xdr:rowOff>19050</xdr:rowOff>
    </xdr:to>
    <xdr:pic>
      <xdr:nvPicPr>
        <xdr:cNvPr id="2" name="Picture 1" descr="Weight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11467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2</xdr:col>
      <xdr:colOff>657225</xdr:colOff>
      <xdr:row>20</xdr:row>
      <xdr:rowOff>53546</xdr:rowOff>
    </xdr:to>
    <xdr:pic>
      <xdr:nvPicPr>
        <xdr:cNvPr id="3" name="Picture 2" descr="population variance formul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4200"/>
          <a:ext cx="2371725" cy="11965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22193</xdr:colOff>
      <xdr:row>15</xdr:row>
      <xdr:rowOff>132238</xdr:rowOff>
    </xdr:from>
    <xdr:ext cx="527114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641693" y="3551713"/>
              <a:ext cx="527114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𝜇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641693" y="3551713"/>
              <a:ext cx="527114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523875</xdr:colOff>
      <xdr:row>15</xdr:row>
      <xdr:rowOff>180975</xdr:rowOff>
    </xdr:from>
    <xdr:ext cx="914400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143375" y="3600450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/>
                          </a:rPr>
                          <m:t>(</m:t>
                        </m:r>
                        <m:r>
                          <a:rPr lang="en-US" sz="1100" b="0" i="1">
                            <a:latin typeface="Cambria Math"/>
                          </a:rPr>
                          <m:t>𝑋</m:t>
                        </m:r>
                        <m:r>
                          <a:rPr lang="en-US" sz="1100" b="0" i="1">
                            <a:latin typeface="Cambria Math"/>
                          </a:rPr>
                          <m:t>−</m:t>
                        </m:r>
                        <m:r>
                          <a:rPr lang="en-US" sz="1100" b="0" i="1">
                            <a:latin typeface="Cambria Math"/>
                          </a:rPr>
                          <m:t>𝑈</m:t>
                        </m:r>
                        <m:r>
                          <a:rPr lang="en-US" sz="1100" b="0" i="1">
                            <a:latin typeface="Cambria Math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143375" y="3600450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b="0" i="0">
                  <a:latin typeface="Cambria Math"/>
                </a:rPr>
                <a:t>(𝑋−𝑈)〗^2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8</xdr:col>
      <xdr:colOff>151533</xdr:colOff>
      <xdr:row>36</xdr:row>
      <xdr:rowOff>151535</xdr:rowOff>
    </xdr:from>
    <xdr:to>
      <xdr:col>14</xdr:col>
      <xdr:colOff>378835</xdr:colOff>
      <xdr:row>48</xdr:row>
      <xdr:rowOff>29231</xdr:rowOff>
    </xdr:to>
    <xdr:pic>
      <xdr:nvPicPr>
        <xdr:cNvPr id="8" name="Picture 7" descr="Image result for correlation definition in finance formula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4289" y="7836478"/>
          <a:ext cx="3864120" cy="2378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18</xdr:col>
      <xdr:colOff>519111</xdr:colOff>
      <xdr:row>13</xdr:row>
      <xdr:rowOff>14287</xdr:rowOff>
    </xdr:from>
    <xdr:ext cx="2700339" cy="8011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624261" y="4557712"/>
              <a:ext cx="2700339" cy="8011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2400" i="1">
                          <a:latin typeface="Cambria Math"/>
                        </a:rPr>
                      </m:ctrlPr>
                    </m:sSupPr>
                    <m:e>
                      <m:r>
                        <a:rPr lang="en-US" sz="2400" i="1">
                          <a:latin typeface="Cambria Math"/>
                          <a:ea typeface="Cambria Math"/>
                        </a:rPr>
                        <m:t>𝛼</m:t>
                      </m:r>
                    </m:e>
                    <m:sup>
                      <m:r>
                        <a:rPr lang="en-US" sz="2400" b="0" i="1">
                          <a:latin typeface="Cambria Math"/>
                        </a:rPr>
                        <m:t>2</m:t>
                      </m:r>
                    </m:sup>
                  </m:sSup>
                </m:oMath>
              </a14:m>
              <a:r>
                <a:rPr lang="en-US" sz="24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2800" i="1">
                          <a:latin typeface="Cambria Math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2800" b="0" i="1">
                              <a:latin typeface="Cambria Math"/>
                              <a:ea typeface="Cambria Math"/>
                            </a:rPr>
                          </m:ctrlPr>
                        </m:sSupPr>
                        <m:e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28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/>
                            <m:sup/>
                            <m:e>
                              <m:r>
                                <a:rPr lang="en-US" sz="28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( </m:t>
                              </m:r>
                            </m:e>
                          </m:nary>
                          <m:r>
                            <a:rPr lang="en-US" sz="28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𝑋</m:t>
                          </m:r>
                          <m:r>
                            <a:rPr lang="en-US" sz="28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en-US" sz="28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𝜇</m:t>
                          </m:r>
                          <m:r>
                            <a:rPr lang="en-US" sz="28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2800" b="0" i="1">
                              <a:latin typeface="Cambria Math"/>
                              <a:ea typeface="Cambria Math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2800" b="0" i="1">
                          <a:latin typeface="Cambria Math"/>
                        </a:rPr>
                        <m:t>𝑁</m:t>
                      </m:r>
                    </m:den>
                  </m:f>
                </m:oMath>
              </a14:m>
              <a:endParaRPr lang="en-US" sz="28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624261" y="4557712"/>
              <a:ext cx="2700339" cy="8011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2400" i="0">
                  <a:latin typeface="Cambria Math"/>
                  <a:ea typeface="Cambria Math"/>
                </a:rPr>
                <a:t>𝛼^</a:t>
              </a:r>
              <a:r>
                <a:rPr lang="en-US" sz="2400" b="0" i="0">
                  <a:latin typeface="Cambria Math"/>
                </a:rPr>
                <a:t>2</a:t>
              </a:r>
              <a:r>
                <a:rPr lang="en-US" sz="2400"/>
                <a:t> = </a:t>
              </a:r>
              <a:r>
                <a:rPr lang="en-US" sz="2800" b="0" i="0">
                  <a:latin typeface="Cambria Math"/>
                  <a:ea typeface="Cambria Math"/>
                </a:rPr>
                <a:t>〖</a:t>
              </a:r>
              <a:r>
                <a:rPr lang="en-US" sz="2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∑▒〖( 〗 𝑋−𝜇)</a:t>
              </a:r>
              <a:r>
                <a:rPr lang="en-US" sz="28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〗^</a:t>
              </a:r>
              <a:r>
                <a:rPr lang="en-US" sz="2800" b="0" i="0">
                  <a:latin typeface="Cambria Math"/>
                  <a:ea typeface="Cambria Math"/>
                </a:rPr>
                <a:t>2/</a:t>
              </a:r>
              <a:r>
                <a:rPr lang="en-US" sz="2800" b="0" i="0">
                  <a:latin typeface="Cambria Math"/>
                </a:rPr>
                <a:t>𝑁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13</xdr:col>
      <xdr:colOff>9525</xdr:colOff>
      <xdr:row>22</xdr:row>
      <xdr:rowOff>9525</xdr:rowOff>
    </xdr:from>
    <xdr:ext cx="914400" cy="342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9525" y="6267450"/>
              <a:ext cx="914400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i="1">
                        <a:latin typeface="Cambria Math"/>
                        <a:ea typeface="Cambria Math"/>
                      </a:rPr>
                      <m:t>𝜇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9525" y="6267450"/>
              <a:ext cx="914400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600" i="0">
                  <a:latin typeface="Cambria Math"/>
                  <a:ea typeface="Cambria Math"/>
                </a:rPr>
                <a:t>𝜇</a:t>
              </a:r>
              <a:endParaRPr lang="en-US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topLeftCell="A29" zoomScale="140" zoomScaleNormal="140" workbookViewId="0">
      <selection activeCell="E55" sqref="E55"/>
    </sheetView>
  </sheetViews>
  <sheetFormatPr defaultRowHeight="15"/>
  <cols>
    <col min="1" max="1" width="15.5703125" customWidth="1"/>
    <col min="2" max="2" width="10.140625" bestFit="1" customWidth="1"/>
    <col min="3" max="3" width="10.28515625" bestFit="1" customWidth="1"/>
    <col min="6" max="6" width="13.85546875" bestFit="1" customWidth="1"/>
  </cols>
  <sheetData>
    <row r="1" spans="1:14" ht="21">
      <c r="A1" s="1" t="s">
        <v>0</v>
      </c>
      <c r="F1" s="22" t="s">
        <v>30</v>
      </c>
    </row>
    <row r="6" spans="1:14" ht="23.25" thickBot="1">
      <c r="A6" s="3" t="s">
        <v>1</v>
      </c>
      <c r="B6" s="4" t="s">
        <v>2</v>
      </c>
      <c r="C6" s="4" t="s">
        <v>0</v>
      </c>
    </row>
    <row r="7" spans="1:14" ht="16.5" thickBot="1">
      <c r="A7" s="5" t="s">
        <v>3</v>
      </c>
      <c r="B7" s="2">
        <v>2000</v>
      </c>
      <c r="C7" s="6">
        <f>B7/SUM($B$7:$B$10)</f>
        <v>0.17391304347826086</v>
      </c>
    </row>
    <row r="8" spans="1:14" ht="16.5" thickBot="1">
      <c r="A8" s="5" t="s">
        <v>4</v>
      </c>
      <c r="B8" s="2">
        <v>3000</v>
      </c>
      <c r="C8" s="6">
        <f>B8/SUM($B$7:$B$10)</f>
        <v>0.2608695652173913</v>
      </c>
    </row>
    <row r="9" spans="1:14" ht="16.5" thickBot="1">
      <c r="A9" s="5" t="s">
        <v>5</v>
      </c>
      <c r="B9" s="2">
        <v>2500</v>
      </c>
      <c r="C9" s="6">
        <f>B9/SUM($B$7:$B$10)</f>
        <v>0.21739130434782608</v>
      </c>
    </row>
    <row r="10" spans="1:14" ht="32.25" thickBot="1">
      <c r="A10" s="7" t="s">
        <v>6</v>
      </c>
      <c r="B10" s="8">
        <v>4000</v>
      </c>
      <c r="C10" s="6">
        <f>B10/SUM($B$7:$B$10)</f>
        <v>0.34782608695652173</v>
      </c>
    </row>
    <row r="14" spans="1:14" ht="23.25">
      <c r="A14" s="12" t="s">
        <v>7</v>
      </c>
      <c r="N14" s="9" t="s">
        <v>24</v>
      </c>
    </row>
    <row r="15" spans="1:14">
      <c r="N15" s="21" t="s">
        <v>25</v>
      </c>
    </row>
    <row r="17" spans="1:19">
      <c r="E17" s="14" t="s">
        <v>8</v>
      </c>
      <c r="H17" s="16" t="s">
        <v>10</v>
      </c>
      <c r="O17" t="s">
        <v>26</v>
      </c>
      <c r="Q17" t="s">
        <v>27</v>
      </c>
      <c r="R17" t="s">
        <v>28</v>
      </c>
    </row>
    <row r="18" spans="1:19">
      <c r="E18" s="13">
        <v>5</v>
      </c>
      <c r="F18" s="9">
        <f>AVERAGE(E18:E23)</f>
        <v>7.5</v>
      </c>
      <c r="G18">
        <f t="shared" ref="G18:G23" si="0">(E18-$F$18)^2</f>
        <v>6.25</v>
      </c>
      <c r="H18">
        <f>COUNT(E18:E23)</f>
        <v>6</v>
      </c>
      <c r="O18">
        <v>28</v>
      </c>
      <c r="Q18">
        <f>(O18-$B$31)</f>
        <v>28</v>
      </c>
      <c r="R18">
        <f>Q18^2</f>
        <v>784</v>
      </c>
    </row>
    <row r="19" spans="1:19">
      <c r="E19" s="13">
        <v>6</v>
      </c>
      <c r="G19">
        <f t="shared" si="0"/>
        <v>2.25</v>
      </c>
      <c r="O19">
        <v>29</v>
      </c>
      <c r="Q19">
        <f>(O19-$B$31)</f>
        <v>29</v>
      </c>
      <c r="R19">
        <f>Q19^2</f>
        <v>841</v>
      </c>
    </row>
    <row r="20" spans="1:19">
      <c r="E20" s="13">
        <v>7</v>
      </c>
      <c r="G20">
        <f t="shared" si="0"/>
        <v>0.25</v>
      </c>
      <c r="J20" s="9" t="s">
        <v>7</v>
      </c>
      <c r="O20">
        <v>30</v>
      </c>
      <c r="Q20">
        <f>(O20-$B$31)</f>
        <v>30</v>
      </c>
      <c r="R20">
        <f>Q20^2</f>
        <v>900</v>
      </c>
    </row>
    <row r="21" spans="1:19" ht="18.75">
      <c r="E21" s="13">
        <v>8</v>
      </c>
      <c r="G21">
        <f t="shared" si="0"/>
        <v>0.25</v>
      </c>
      <c r="I21" s="18" t="s">
        <v>12</v>
      </c>
      <c r="J21" s="23">
        <f>G24/H18</f>
        <v>2.9166666666666665</v>
      </c>
      <c r="K21" s="23"/>
      <c r="L21" s="23"/>
      <c r="O21">
        <v>31</v>
      </c>
      <c r="Q21">
        <f>(O21-$B$31)</f>
        <v>31</v>
      </c>
      <c r="R21">
        <f>Q21^2</f>
        <v>961</v>
      </c>
    </row>
    <row r="22" spans="1:19">
      <c r="E22" s="13">
        <v>9</v>
      </c>
      <c r="G22">
        <f t="shared" si="0"/>
        <v>2.25</v>
      </c>
      <c r="O22">
        <v>32</v>
      </c>
      <c r="Q22">
        <f>(O22-$B$31)</f>
        <v>32</v>
      </c>
      <c r="R22">
        <f>Q22^2</f>
        <v>1024</v>
      </c>
    </row>
    <row r="23" spans="1:19" ht="21">
      <c r="E23" s="13">
        <v>10</v>
      </c>
      <c r="G23">
        <f t="shared" si="0"/>
        <v>6.25</v>
      </c>
      <c r="O23" s="11">
        <f>AVERAGE(O18:O22)</f>
        <v>30</v>
      </c>
      <c r="R23" s="9">
        <f>SUM(R18:R22)</f>
        <v>4510</v>
      </c>
      <c r="S23" s="1">
        <f>R23/COUNT(R18:R22)</f>
        <v>902</v>
      </c>
    </row>
    <row r="24" spans="1:19">
      <c r="F24" t="s">
        <v>9</v>
      </c>
      <c r="G24" s="15">
        <f>SUM(G18:G23)</f>
        <v>17.5</v>
      </c>
    </row>
    <row r="27" spans="1:19">
      <c r="N27" t="s">
        <v>29</v>
      </c>
    </row>
    <row r="29" spans="1:19" ht="23.25">
      <c r="A29" s="12" t="s">
        <v>11</v>
      </c>
    </row>
    <row r="31" spans="1:19">
      <c r="C31" t="s">
        <v>13</v>
      </c>
    </row>
    <row r="34" spans="1:16" ht="16.5">
      <c r="C34" s="17" t="s">
        <v>14</v>
      </c>
      <c r="E34">
        <f>SQRT(J21)</f>
        <v>1.707825127659933</v>
      </c>
    </row>
    <row r="39" spans="1:16" ht="28.5">
      <c r="A39" s="24" t="s">
        <v>15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3" spans="1:16">
      <c r="B43" s="13" t="s">
        <v>8</v>
      </c>
      <c r="C43" s="13" t="s">
        <v>16</v>
      </c>
      <c r="D43" t="s">
        <v>18</v>
      </c>
      <c r="E43" t="s">
        <v>19</v>
      </c>
      <c r="F43" t="s">
        <v>20</v>
      </c>
      <c r="G43" t="s">
        <v>21</v>
      </c>
      <c r="H43" t="s">
        <v>22</v>
      </c>
    </row>
    <row r="44" spans="1:16">
      <c r="B44" s="13">
        <v>5</v>
      </c>
      <c r="C44" s="13">
        <f t="shared" ref="C44:C49" si="1">B44*2</f>
        <v>10</v>
      </c>
      <c r="D44">
        <f t="shared" ref="D44:D49" si="2">B44-$B$51</f>
        <v>-2.5</v>
      </c>
      <c r="E44">
        <f t="shared" ref="E44:E49" si="3">C44-$C$51</f>
        <v>-5</v>
      </c>
      <c r="F44">
        <f t="shared" ref="F44:F49" si="4">D44*E44</f>
        <v>12.5</v>
      </c>
      <c r="G44">
        <f t="shared" ref="G44:H49" si="5">D44^2</f>
        <v>6.25</v>
      </c>
      <c r="H44">
        <f t="shared" si="5"/>
        <v>25</v>
      </c>
    </row>
    <row r="45" spans="1:16">
      <c r="B45" s="13">
        <v>6</v>
      </c>
      <c r="C45" s="13">
        <f t="shared" si="1"/>
        <v>12</v>
      </c>
      <c r="D45">
        <f t="shared" si="2"/>
        <v>-1.5</v>
      </c>
      <c r="E45">
        <f t="shared" si="3"/>
        <v>-3</v>
      </c>
      <c r="F45">
        <f t="shared" si="4"/>
        <v>4.5</v>
      </c>
      <c r="G45">
        <f t="shared" si="5"/>
        <v>2.25</v>
      </c>
      <c r="H45">
        <f t="shared" si="5"/>
        <v>9</v>
      </c>
    </row>
    <row r="46" spans="1:16">
      <c r="B46" s="13">
        <v>7</v>
      </c>
      <c r="C46" s="13">
        <f t="shared" si="1"/>
        <v>14</v>
      </c>
      <c r="D46">
        <f t="shared" si="2"/>
        <v>-0.5</v>
      </c>
      <c r="E46">
        <f t="shared" si="3"/>
        <v>-1</v>
      </c>
      <c r="F46">
        <f t="shared" si="4"/>
        <v>0.5</v>
      </c>
      <c r="G46">
        <f t="shared" si="5"/>
        <v>0.25</v>
      </c>
      <c r="H46">
        <f t="shared" si="5"/>
        <v>1</v>
      </c>
    </row>
    <row r="47" spans="1:16">
      <c r="B47" s="13">
        <v>8</v>
      </c>
      <c r="C47" s="13">
        <f t="shared" si="1"/>
        <v>16</v>
      </c>
      <c r="D47">
        <f t="shared" si="2"/>
        <v>0.5</v>
      </c>
      <c r="E47">
        <f t="shared" si="3"/>
        <v>1</v>
      </c>
      <c r="F47">
        <f t="shared" si="4"/>
        <v>0.5</v>
      </c>
      <c r="G47">
        <f t="shared" si="5"/>
        <v>0.25</v>
      </c>
      <c r="H47">
        <f t="shared" si="5"/>
        <v>1</v>
      </c>
    </row>
    <row r="48" spans="1:16">
      <c r="B48" s="13">
        <v>9</v>
      </c>
      <c r="C48" s="13">
        <f t="shared" si="1"/>
        <v>18</v>
      </c>
      <c r="D48">
        <f t="shared" si="2"/>
        <v>1.5</v>
      </c>
      <c r="E48">
        <f t="shared" si="3"/>
        <v>3</v>
      </c>
      <c r="F48">
        <f t="shared" si="4"/>
        <v>4.5</v>
      </c>
      <c r="G48">
        <f t="shared" si="5"/>
        <v>2.25</v>
      </c>
      <c r="H48">
        <f t="shared" si="5"/>
        <v>9</v>
      </c>
    </row>
    <row r="49" spans="1:8">
      <c r="B49" s="13">
        <v>10</v>
      </c>
      <c r="C49" s="13">
        <f t="shared" si="1"/>
        <v>20</v>
      </c>
      <c r="D49">
        <f t="shared" si="2"/>
        <v>2.5</v>
      </c>
      <c r="E49">
        <f t="shared" si="3"/>
        <v>5</v>
      </c>
      <c r="F49">
        <f t="shared" si="4"/>
        <v>12.5</v>
      </c>
      <c r="G49">
        <f t="shared" si="5"/>
        <v>6.25</v>
      </c>
      <c r="H49">
        <f t="shared" si="5"/>
        <v>25</v>
      </c>
    </row>
    <row r="51" spans="1:8" ht="18.75">
      <c r="A51" t="s">
        <v>17</v>
      </c>
      <c r="B51">
        <f>AVERAGE(B44:B49)</f>
        <v>7.5</v>
      </c>
      <c r="C51" s="19">
        <f>AVERAGE(C44:C49)</f>
        <v>15</v>
      </c>
      <c r="F51" s="10">
        <f>SUM(F44:F50)</f>
        <v>35</v>
      </c>
      <c r="G51">
        <f>SQRT(SUM(G44:G50))</f>
        <v>4.1833001326703778</v>
      </c>
      <c r="H51">
        <f>SQRT(SUM(F51:G51))</f>
        <v>6.2596565506959223</v>
      </c>
    </row>
    <row r="53" spans="1:8">
      <c r="E53" s="26" t="s">
        <v>23</v>
      </c>
      <c r="F53" s="20">
        <f>F51</f>
        <v>35</v>
      </c>
      <c r="H53">
        <f>F53/F54</f>
        <v>1.3365909451390894</v>
      </c>
    </row>
    <row r="54" spans="1:8">
      <c r="E54" s="26"/>
      <c r="F54" s="16">
        <f>G51*H51</f>
        <v>26.186022078997251</v>
      </c>
    </row>
  </sheetData>
  <mergeCells count="3">
    <mergeCell ref="J21:L21"/>
    <mergeCell ref="A39:P39"/>
    <mergeCell ref="E53:E5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3:L15"/>
  <sheetViews>
    <sheetView workbookViewId="0">
      <selection activeCell="H9" sqref="H9"/>
    </sheetView>
  </sheetViews>
  <sheetFormatPr defaultRowHeight="15"/>
  <sheetData>
    <row r="13" spans="6:12">
      <c r="F13">
        <f>EXP(2)</f>
        <v>7.3890560989306504</v>
      </c>
    </row>
    <row r="15" spans="6:12">
      <c r="K15">
        <v>2.71828</v>
      </c>
      <c r="L15">
        <f>K15^2</f>
        <v>7.3890461584000002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2018-02-25T17:51:49Z</dcterms:modified>
</cp:coreProperties>
</file>