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1E729EB5-CF1C-4863-AEF1-426457EABF40}" xr6:coauthVersionLast="47" xr6:coauthVersionMax="47" xr10:uidLastSave="{00000000-0000-0000-0000-000000000000}"/>
  <bookViews>
    <workbookView xWindow="38280" yWindow="-120" windowWidth="29040" windowHeight="1584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7" l="1"/>
  <c r="G27" i="17"/>
  <c r="G22" i="17"/>
  <c r="G13" i="17"/>
  <c r="G6" i="17"/>
  <c r="G28" i="17"/>
  <c r="G29" i="17"/>
  <c r="G36" i="17" l="1"/>
  <c r="F43" i="17"/>
  <c r="G43" i="17"/>
  <c r="G42" i="17"/>
  <c r="G41" i="17"/>
  <c r="G40" i="17"/>
  <c r="G35" i="17"/>
  <c r="H34" i="17"/>
  <c r="G33" i="17"/>
  <c r="F34" i="17"/>
  <c r="G26" i="17"/>
  <c r="H22" i="17"/>
  <c r="G21" i="17"/>
  <c r="H21" i="17" s="1"/>
  <c r="G20" i="17"/>
  <c r="H20" i="17" s="1"/>
  <c r="G19" i="17"/>
  <c r="H27" i="17"/>
  <c r="F27" i="17"/>
  <c r="G14" i="17"/>
  <c r="G15" i="17"/>
  <c r="G12" i="17"/>
  <c r="G7" i="17"/>
  <c r="G8" i="17"/>
  <c r="H8" i="17" s="1"/>
  <c r="G5" i="17"/>
  <c r="F8" i="17"/>
  <c r="F22" i="17"/>
  <c r="F21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5" i="17"/>
  <c r="F13" i="17"/>
  <c r="F12" i="17"/>
  <c r="F29" i="17"/>
  <c r="F28" i="17"/>
  <c r="F26" i="17"/>
  <c r="F42" i="17"/>
  <c r="F41" i="17"/>
  <c r="F40" i="17"/>
  <c r="F36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4" i="17"/>
  <c r="F10" i="17" s="1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<sst xmlns="http://schemas.openxmlformats.org/spreadsheetml/2006/main" count="120" uniqueCount="97">
  <si>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</si>
  <si>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</si>
  <si>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</si>
  <si>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</si>
  <si>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</si>
  <si>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</si>
  <si>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</si>
  <si>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</si>
  <si>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</si>
  <si>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</si>
  <si>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</si>
  <si>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</si>
  <si>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</si>
  <si>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</si>
  <si>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</si>
  <si>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</si>
  <si>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</si>
  <si>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</si>
  <si>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</si>
  <si>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</si>
  <si>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</si>
  <si>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</si>
  <si>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</si>
  <si>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</si>
  <si>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</si>
  <si>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</si>
  <si>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</si>
  <si>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</si>
  <si>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</si>
  <si>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</si>
  <si>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</si>
  <si>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</si>
  <si>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</si>
  <si>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</si>
  <si>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</si>
  <si>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</si>
  <si>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</si>
  <si>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</si>
  <si>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</si>
  <si>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</si>
  <si>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</si>
  <si>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</si>
  <si>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</si>
  <si>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SCORE  
I x P%</t>
  </si>
  <si>
    <t>Percent Improvement (P%)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</si>
  <si>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</si>
  <si>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</si>
  <si>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</si>
  <si>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</si>
  <si>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</si>
  <si>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 xml:space="preserve">c Transformation Goals Scorecard </t>
  </si>
  <si>
    <t>% of pipelines</t>
  </si>
  <si>
    <t>% regression automated</t>
  </si>
  <si>
    <t>% of scripts</t>
  </si>
  <si>
    <t>% of test suites</t>
  </si>
  <si>
    <t>% uptime</t>
  </si>
  <si>
    <t>% of stages</t>
  </si>
  <si>
    <t>% of compliance reqts covered</t>
  </si>
  <si>
    <t>% of teams</t>
  </si>
  <si>
    <t>% of features</t>
  </si>
  <si>
    <t xml:space="preserve">Continuous Quality Transformation Goals Scorecard </t>
  </si>
  <si>
    <t>We deploy new features based on user feedback quickly after receiving it, ensuring our product evolves in alignment with user needs.</t>
  </si>
  <si>
    <t>We integrate automated testing in our CI/CD pipeline, achieving a reduction in manual testing time.</t>
  </si>
  <si>
    <t>We implement feature flagging to test new features with select user groups, increasing our feature success rate.</t>
  </si>
  <si>
    <t>We complete all sprint retrospectives with actionable quality improvements, enhancing our sprint quality metrics.</t>
  </si>
  <si>
    <t>% retrospecties with quality improvements</t>
  </si>
  <si>
    <t>We automate our regression testing, reducing the testing cycle time.</t>
  </si>
  <si>
    <t>We reduce our overall software development lifecycle time through process optimizations and tool integrations.</t>
  </si>
  <si>
    <t>We achieve a year-over-year reduction in development costs by streamlining our development and deployment processes.</t>
  </si>
  <si>
    <t>We enhance our resource utilization, decreasing idle time through better project management and forecasting.</t>
  </si>
  <si>
    <t>We ensure a high %uptime up-time for our production environment by implementing proactive monitoring and automated recovery processes.</t>
  </si>
  <si>
    <t>We reduce critical production failures through comprehensive quality assurance practices and robust pre-deployment testing.</t>
  </si>
  <si>
    <t>We reduce release rollbacks due to stability issues by adopting a phased release strategy and enhanced monitoring.</t>
  </si>
  <si>
    <t>We establish a continuous monitoring framework that detects and resolves a high % of potential stability issues before they affect users.</t>
  </si>
  <si>
    <t># critical failures per release</t>
  </si>
  <si>
    <t># release rollbacks per release</t>
  </si>
  <si>
    <t>% environments monitored</t>
  </si>
  <si>
    <t>We improve our customer satisfaction scores through targeted quality improvements and user experience enhancements.</t>
  </si>
  <si>
    <t>We reduce user-reported issues with each new release by integrating user feedback into our development process.</t>
  </si>
  <si>
    <t>We detect a high % of defects before production deployment, ensuring higher quality releases.</t>
  </si>
  <si>
    <t>We conduct monthly quality review meetings, resulting in improvement in our internal quality metrics quarter-over-quarter.</t>
  </si>
  <si>
    <t>User Quality score 1 to 10</t>
  </si>
  <si>
    <t># user issues per release</t>
  </si>
  <si>
    <t>% defects detected before release</t>
  </si>
  <si>
    <t>% applications with monthly Quality reviews</t>
  </si>
  <si>
    <t>We ensure a high % of our codebase undergoes security code analysis before deployment, reducing security vulnerabilities.</t>
  </si>
  <si>
    <t>We conduct quarterly security training for our development team, aiming to reduce security incidents caused by human error.</t>
  </si>
  <si>
    <t>We implement a continuous security assessment process, identifying and remediating a high % of new vulnerabilities within 72 hours of detection.</t>
  </si>
  <si>
    <t>We achieve compliance with all relevant security regulations, reducing compliance-related issues.</t>
  </si>
  <si>
    <t>We achieve high team satisfaction scores through enhanced communication, feedback mechanisms, and targeted training programs within the next year.</t>
  </si>
  <si>
    <t>We provide monthly professional development opportunities for our team, aiming for a high% participation rate.</t>
  </si>
  <si>
    <t>We implement a peer recognition program that results in a high % of recognitions per team member per quarter, fostering a positive work culture.</t>
  </si>
  <si>
    <t>Team satsifaction score 1 to 10</t>
  </si>
  <si>
    <t>% particiation</t>
  </si>
  <si>
    <t>% recognitions</t>
  </si>
  <si>
    <t>We ensure teams report their digital literacy high through continuous learning and development programs.</t>
  </si>
  <si>
    <t>Digital Literacy score 1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</si>
</sst>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9" fontId="0" fillId="0" borderId="1" xfId="0" applyNumberForma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9" t="s">
        <v>13</v>
      </c>
      <c r="B5" s="30" t="s">
        <v>9</v>
      </c>
      <c r="C5" s="31"/>
      <c r="D5" s="32"/>
      <c r="E5" s="32"/>
      <c r="F5" s="33" t="e">
        <f>IF(C5="y",1,0)*(D5-E5)/E5</f>
        <v>#DIV/0!</v>
      </c>
    </row>
    <row r="6" spans="1:6" ht="29" x14ac:dyDescent="0.35">
      <c r="A6" s="29" t="s">
        <v>41</v>
      </c>
      <c r="B6" s="37" t="s">
        <v>42</v>
      </c>
      <c r="C6" s="31"/>
      <c r="D6" s="32"/>
      <c r="E6" s="32"/>
      <c r="F6" s="33" t="e">
        <f>IF(C6="y",1,0)*(E6-D6)/D6</f>
        <v>#DIV/0!</v>
      </c>
    </row>
    <row r="7" spans="1:6" ht="49.75" customHeight="1" x14ac:dyDescent="0.35">
      <c r="A7" s="29" t="s">
        <v>14</v>
      </c>
      <c r="B7" s="30" t="s">
        <v>45</v>
      </c>
      <c r="C7" s="31"/>
      <c r="D7" s="34"/>
      <c r="E7" s="34"/>
      <c r="F7" s="33" t="e">
        <f>IF(C7="y",1,0)*(E7-D7)/D7</f>
        <v>#DIV/0!</v>
      </c>
    </row>
    <row r="8" spans="1:6" ht="39.9" customHeight="1" x14ac:dyDescent="0.35">
      <c r="A8" s="29" t="s">
        <v>18</v>
      </c>
      <c r="B8" s="37" t="s">
        <v>15</v>
      </c>
      <c r="C8" s="31"/>
      <c r="D8" s="32"/>
      <c r="E8" s="32"/>
      <c r="F8" s="33" t="e">
        <f t="shared" ref="F8" si="0">IF(C8="y",1,0)*(E8-D8)/D8</f>
        <v>#DIV/0!</v>
      </c>
    </row>
    <row r="9" spans="1:6" ht="43.25" customHeight="1" x14ac:dyDescent="0.35">
      <c r="A9" s="29" t="s">
        <v>17</v>
      </c>
      <c r="B9" s="37" t="s">
        <v>15</v>
      </c>
      <c r="C9" s="31"/>
      <c r="D9" s="32"/>
      <c r="E9" s="32"/>
      <c r="F9" s="33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9" t="s">
        <v>19</v>
      </c>
      <c r="B13" s="30" t="s">
        <v>20</v>
      </c>
      <c r="C13" s="31"/>
      <c r="D13" s="31"/>
      <c r="E13" s="31"/>
      <c r="F13" s="33">
        <f>IF(C13="y",1,0)*(IFERROR((D13-E13)/E13,((D13+1)-(E13+1)/(E13+1))))</f>
        <v>0</v>
      </c>
    </row>
    <row r="14" spans="1:6" ht="27.5" customHeight="1" x14ac:dyDescent="0.35">
      <c r="A14" s="29" t="s">
        <v>21</v>
      </c>
      <c r="B14" s="30" t="s">
        <v>20</v>
      </c>
      <c r="C14" s="31"/>
      <c r="D14" s="31"/>
      <c r="E14" s="31"/>
      <c r="F14" s="33">
        <f>IF(C14="y",1,0)*(IFERROR((D14-E14)/E14,((D14+1)-(E14+1)/(E14+1))))</f>
        <v>0</v>
      </c>
    </row>
    <row r="15" spans="1:6" ht="28.9" customHeight="1" x14ac:dyDescent="0.35">
      <c r="A15" s="29" t="s">
        <v>22</v>
      </c>
      <c r="B15" s="30" t="s">
        <v>7</v>
      </c>
      <c r="C15" s="31"/>
      <c r="D15" s="34"/>
      <c r="E15" s="34"/>
      <c r="F15" s="33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9" t="s">
        <v>24</v>
      </c>
      <c r="B19" s="37" t="s">
        <v>16</v>
      </c>
      <c r="C19" s="31"/>
      <c r="D19" s="32"/>
      <c r="E19" s="32"/>
      <c r="F19" s="33" t="e">
        <f>IF(C19="y",1,0)*(E19-D19)/D19</f>
        <v>#DIV/0!</v>
      </c>
    </row>
    <row r="20" spans="1:6" ht="45.5" customHeight="1" x14ac:dyDescent="0.35">
      <c r="A20" s="29" t="s">
        <v>25</v>
      </c>
      <c r="B20" s="37" t="s">
        <v>38</v>
      </c>
      <c r="C20" s="31"/>
      <c r="D20" s="32"/>
      <c r="E20" s="32"/>
      <c r="F20" s="33" t="e">
        <f t="shared" ref="F20:F22" si="1">IF(C20="y",1,0)*(E20-D20)/D20</f>
        <v>#DIV/0!</v>
      </c>
    </row>
    <row r="21" spans="1:6" ht="43.5" x14ac:dyDescent="0.35">
      <c r="A21" s="29" t="s">
        <v>37</v>
      </c>
      <c r="B21" s="37" t="s">
        <v>39</v>
      </c>
      <c r="C21" s="31"/>
      <c r="D21" s="32"/>
      <c r="E21" s="32"/>
      <c r="F21" s="33" t="e">
        <f t="shared" si="1"/>
        <v>#DIV/0!</v>
      </c>
    </row>
    <row r="22" spans="1:6" ht="58" x14ac:dyDescent="0.35">
      <c r="A22" s="29" t="s">
        <v>26</v>
      </c>
      <c r="B22" s="37" t="s">
        <v>39</v>
      </c>
      <c r="C22" s="31"/>
      <c r="D22" s="32"/>
      <c r="E22" s="32"/>
      <c r="F22" s="33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9" t="s">
        <v>27</v>
      </c>
      <c r="B26" s="30" t="s">
        <v>6</v>
      </c>
      <c r="C26" s="31"/>
      <c r="D26" s="32"/>
      <c r="E26" s="32"/>
      <c r="F26" s="33" t="e">
        <f>IF(C26="y",1,0)*(D26-E26)/E26</f>
        <v>#DIV/0!</v>
      </c>
    </row>
    <row r="27" spans="1:6" ht="33" customHeight="1" x14ac:dyDescent="0.35">
      <c r="A27" s="29" t="s">
        <v>36</v>
      </c>
      <c r="B27" s="30" t="s">
        <v>7</v>
      </c>
      <c r="C27" s="31"/>
      <c r="D27" s="34"/>
      <c r="E27" s="34"/>
      <c r="F27" s="33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9" t="s">
        <v>29</v>
      </c>
      <c r="B31" s="30" t="s">
        <v>28</v>
      </c>
      <c r="C31" s="31"/>
      <c r="D31" s="32"/>
      <c r="E31" s="38"/>
      <c r="F31" s="33">
        <f>IF(C31="y",1,0)*(IFERROR((D31-E31)/E31,((D31+1)-(E31+1))/(E31+1)))</f>
        <v>0</v>
      </c>
    </row>
    <row r="32" spans="1:6" ht="45.9" customHeight="1" x14ac:dyDescent="0.35">
      <c r="A32" s="29" t="s">
        <v>30</v>
      </c>
      <c r="B32" s="37" t="s">
        <v>15</v>
      </c>
      <c r="C32" s="31"/>
      <c r="D32" s="32"/>
      <c r="E32" s="32"/>
      <c r="F32" s="33" t="e">
        <f>IF(C32="y",1,0)*(E32-D32)/D32</f>
        <v>#DIV/0!</v>
      </c>
    </row>
    <row r="33" spans="1:6" ht="43.5" x14ac:dyDescent="0.35">
      <c r="A33" s="29" t="s">
        <v>32</v>
      </c>
      <c r="B33" s="37" t="s">
        <v>23</v>
      </c>
      <c r="C33" s="31"/>
      <c r="D33" s="32"/>
      <c r="E33" s="32"/>
      <c r="F33" s="33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9" t="s">
        <v>31</v>
      </c>
      <c r="B37" s="30" t="s">
        <v>7</v>
      </c>
      <c r="C37" s="31"/>
      <c r="D37" s="34"/>
      <c r="E37" s="34"/>
      <c r="F37" s="33" t="e">
        <f>IF(C37="y",1,0)*(D37-E37)/E37</f>
        <v>#DIV/0!</v>
      </c>
    </row>
    <row r="38" spans="1:6" ht="40.75" customHeight="1" x14ac:dyDescent="0.35">
      <c r="A38" s="29" t="s">
        <v>33</v>
      </c>
      <c r="B38" s="37" t="s">
        <v>23</v>
      </c>
      <c r="C38" s="31"/>
      <c r="D38" s="32"/>
      <c r="E38" s="32"/>
      <c r="F38" s="33" t="e">
        <f t="shared" ref="F38" si="2">IF(C38="y",1,0)*(E38-D38)/D38</f>
        <v>#DIV/0!</v>
      </c>
    </row>
    <row r="39" spans="1:6" ht="41.65" customHeight="1" x14ac:dyDescent="0.35">
      <c r="A39" s="29" t="s">
        <v>34</v>
      </c>
      <c r="B39" s="37" t="s">
        <v>15</v>
      </c>
      <c r="C39" s="31"/>
      <c r="D39" s="32"/>
      <c r="E39" s="32"/>
      <c r="F39" s="33" t="e">
        <f>IF(C39="y",1,0)*(#REF!-D39)/D39</f>
        <v>#REF!</v>
      </c>
    </row>
    <row r="40" spans="1:6" ht="43.5" x14ac:dyDescent="0.35">
      <c r="A40" s="29" t="s">
        <v>35</v>
      </c>
      <c r="B40" s="37" t="s">
        <v>15</v>
      </c>
      <c r="C40" s="31"/>
      <c r="D40" s="32"/>
      <c r="E40" s="32"/>
      <c r="F40" s="33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46"/>
      <c r="B43" s="47"/>
      <c r="C43" s="47"/>
      <c r="D43" s="47"/>
      <c r="E43" s="47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13" activePane="bottomLeft" state="frozen"/>
      <selection pane="bottomLeft" activeCell="I35" sqref="I35"/>
    </sheetView>
  </sheetViews>
  <sheetFormatPr defaultRowHeight="14.5" x14ac:dyDescent="0.35"/>
  <cols>
    <col min="1" max="1" width="63.81640625" style="27" customWidth="1"/>
    <col min="2" max="2" width="14.7265625" style="44" customWidth="1"/>
    <col min="3" max="3" width="13.90625" style="2" customWidth="1"/>
    <col min="4" max="5" width="9.6328125" style="2" customWidth="1"/>
    <col min="6" max="6" width="9.453125" style="1" hidden="1" customWidth="1"/>
    <col min="7" max="7" width="15.26953125" style="2" customWidth="1"/>
    <col min="8" max="8" width="9.1796875" style="2" customWidth="1"/>
    <col min="9" max="9" width="8.6328125" style="24" customWidth="1"/>
  </cols>
  <sheetData>
    <row r="1" spans="1:9" s="27" customFormat="1" ht="55.5" customHeight="1" x14ac:dyDescent="0.55000000000000004">
      <c r="A1" s="18" t="s">
        <v>60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  <c r="G1" s="13" t="s">
        <v>44</v>
      </c>
      <c r="H1" s="13" t="s">
        <v>43</v>
      </c>
      <c r="I1" s="26" t="s">
        <v>12</v>
      </c>
    </row>
    <row r="2" spans="1:9" ht="5.65" customHeight="1" x14ac:dyDescent="0.35">
      <c r="A2" s="3" t="s">
        <v>50</v>
      </c>
      <c r="B2" s="41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2"/>
      <c r="C3" s="21">
        <f>IFERROR(AVERAGE(C4:C9),"")</f>
        <v>3.5</v>
      </c>
      <c r="D3" s="19"/>
      <c r="E3" s="19"/>
      <c r="F3" s="20">
        <f>IF(C3="y",1,0)*AVERAGE(F4:F7)</f>
        <v>0</v>
      </c>
      <c r="G3" s="22">
        <f>IFERROR(AVERAGE(G4:G9),"")</f>
        <v>9.0250000000000004</v>
      </c>
      <c r="H3" s="35">
        <f>IFERROR(C3*G3,"")</f>
        <v>31.587500000000002</v>
      </c>
      <c r="I3" s="36">
        <f>IFERROR(RANK(H3,(H$3,H$10,H$17,H$24,H$31,H$38)),"")</f>
        <v>1</v>
      </c>
    </row>
    <row r="4" spans="1:9" ht="5.75" customHeight="1" x14ac:dyDescent="0.35">
      <c r="A4" s="7"/>
      <c r="B4" s="43"/>
      <c r="C4" s="9"/>
      <c r="D4" s="9"/>
      <c r="E4" s="9"/>
      <c r="F4" s="10"/>
      <c r="G4" s="9"/>
      <c r="H4" s="9"/>
      <c r="I4" s="25"/>
    </row>
    <row r="5" spans="1:9" ht="45.5" customHeight="1" x14ac:dyDescent="0.35">
      <c r="A5" s="29" t="s">
        <v>64</v>
      </c>
      <c r="B5" s="37" t="s">
        <v>65</v>
      </c>
      <c r="C5" s="31">
        <v>3</v>
      </c>
      <c r="D5" s="40">
        <v>0.2</v>
      </c>
      <c r="E5" s="40">
        <v>0.6</v>
      </c>
      <c r="F5" s="33">
        <f>IF(C5="y",1,0)*(D5-E5)/E5</f>
        <v>0</v>
      </c>
      <c r="G5" s="34">
        <f>(E5-D5)/D5</f>
        <v>1.9999999999999998</v>
      </c>
      <c r="H5" s="35">
        <f>IFERROR(C5*G5,"")</f>
        <v>5.9999999999999991</v>
      </c>
      <c r="I5" s="36">
        <f>IFERROR(RANK(H5,(H$4:H$9,H$11:H$16,H$18:H$23,H$25:H$30,H$32:H$37,H$39:H$44)),"")</f>
        <v>5</v>
      </c>
    </row>
    <row r="6" spans="1:9" ht="29" x14ac:dyDescent="0.35">
      <c r="A6" s="29" t="s">
        <v>61</v>
      </c>
      <c r="B6" s="37" t="s">
        <v>9</v>
      </c>
      <c r="C6" s="31">
        <v>4</v>
      </c>
      <c r="D6" s="31">
        <v>35</v>
      </c>
      <c r="E6" s="31">
        <v>14</v>
      </c>
      <c r="F6" s="33">
        <f>IF(C6="y",1,0)*(E6-D6)/D6</f>
        <v>0</v>
      </c>
      <c r="G6" s="34">
        <f>(D6-E6)/D6</f>
        <v>0.6</v>
      </c>
      <c r="H6" s="35">
        <f t="shared" ref="H6:H7" si="0">IFERROR(C6*G6,"")</f>
        <v>2.4</v>
      </c>
      <c r="I6" s="36">
        <f>IFERROR(RANK(H6,(H$4:H$9,H$11:H$16,H$18:H$23,H$25:H$30,H$32:H$37,H$39:H$44)),"")</f>
        <v>14</v>
      </c>
    </row>
    <row r="7" spans="1:9" ht="40.5" customHeight="1" x14ac:dyDescent="0.35">
      <c r="A7" s="29" t="s">
        <v>62</v>
      </c>
      <c r="B7" s="37" t="s">
        <v>51</v>
      </c>
      <c r="C7" s="31">
        <v>4</v>
      </c>
      <c r="D7" s="34">
        <v>0.25</v>
      </c>
      <c r="E7" s="34">
        <v>0.75</v>
      </c>
      <c r="F7" s="33">
        <f>IF(C7="y",1,0)*(E7-D7)/D7</f>
        <v>0</v>
      </c>
      <c r="G7" s="34">
        <f t="shared" ref="G6:G8" si="1">(E7-D7)/D7</f>
        <v>2</v>
      </c>
      <c r="H7" s="35">
        <f t="shared" si="0"/>
        <v>8</v>
      </c>
      <c r="I7" s="36">
        <f>IFERROR(RANK(H7,(H$4:H$9,H$11:H$16,H$18:H$23,H$25:H$30,H$32:H$37,H$39:H$44)),"")</f>
        <v>2</v>
      </c>
    </row>
    <row r="8" spans="1:9" ht="40.5" customHeight="1" x14ac:dyDescent="0.35">
      <c r="A8" s="29" t="s">
        <v>63</v>
      </c>
      <c r="B8" s="37" t="s">
        <v>59</v>
      </c>
      <c r="C8" s="31">
        <v>3</v>
      </c>
      <c r="D8" s="34">
        <v>0.02</v>
      </c>
      <c r="E8" s="34">
        <v>0.65</v>
      </c>
      <c r="F8" s="33">
        <f>IF(C8="y",1,0)*(E8-D8)/D8</f>
        <v>0</v>
      </c>
      <c r="G8" s="34">
        <f t="shared" si="1"/>
        <v>31.5</v>
      </c>
      <c r="H8" s="35">
        <f t="shared" ref="H8" si="2">IFERROR(C8*G8,"")</f>
        <v>94.5</v>
      </c>
      <c r="I8" s="36">
        <f>IFERROR(RANK(H8,(H$4:H$9,H$11:H$16,H$18:H$23,H$25:H$30,H$32:H$37,H$39:H$44)),"")</f>
        <v>1</v>
      </c>
    </row>
    <row r="9" spans="1:9" ht="5.75" customHeight="1" x14ac:dyDescent="0.35">
      <c r="A9" s="7"/>
      <c r="B9" s="43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2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0.82499999999999996</v>
      </c>
      <c r="H10" s="35">
        <f>IFERROR(C10*G10,"")</f>
        <v>2.8874999999999997</v>
      </c>
      <c r="I10" s="36">
        <f>IFERROR(RANK(H10,(H$3,H$10,H$17,H$24,H$31,H$38)),"")</f>
        <v>3</v>
      </c>
    </row>
    <row r="11" spans="1:9" ht="5.75" customHeight="1" x14ac:dyDescent="0.35">
      <c r="A11" s="7"/>
      <c r="B11" s="43"/>
      <c r="C11" s="9"/>
      <c r="D11" s="9"/>
      <c r="E11" s="9"/>
      <c r="F11" s="10"/>
      <c r="G11" s="9"/>
      <c r="H11" s="9"/>
      <c r="I11" s="25"/>
    </row>
    <row r="12" spans="1:9" ht="29.25" customHeight="1" x14ac:dyDescent="0.35">
      <c r="A12" s="39" t="s">
        <v>66</v>
      </c>
      <c r="B12" s="37" t="s">
        <v>52</v>
      </c>
      <c r="C12" s="31">
        <v>4</v>
      </c>
      <c r="D12" s="34">
        <v>0.5</v>
      </c>
      <c r="E12" s="34">
        <v>0.9</v>
      </c>
      <c r="F12" s="33">
        <f>IF(C12="y",1,0)*(D12-E12)/E12</f>
        <v>0</v>
      </c>
      <c r="G12" s="34">
        <f>(E12-D12)/D12</f>
        <v>0.8</v>
      </c>
      <c r="H12" s="35">
        <f t="shared" ref="H12:H15" si="3">IFERROR(C12*G12,"")</f>
        <v>3.2</v>
      </c>
      <c r="I12" s="36">
        <f>IFERROR(RANK(H12,(H$4:H$9,H$11:H$16,H$18:H$23,H$25:H$30,H$32:H$37,H$39:H$44)),"")</f>
        <v>9</v>
      </c>
    </row>
    <row r="13" spans="1:9" ht="40.75" customHeight="1" x14ac:dyDescent="0.35">
      <c r="A13" s="39" t="s">
        <v>67</v>
      </c>
      <c r="B13" s="37" t="s">
        <v>9</v>
      </c>
      <c r="C13" s="31">
        <v>4</v>
      </c>
      <c r="D13" s="31">
        <v>20</v>
      </c>
      <c r="E13" s="31">
        <v>10</v>
      </c>
      <c r="F13" s="33">
        <f t="shared" ref="F13" si="4">IF(C13="y",1,0)*(E13-D13)/D13</f>
        <v>0</v>
      </c>
      <c r="G13" s="34">
        <f>(D13-E13)/D13</f>
        <v>0.5</v>
      </c>
      <c r="H13" s="35">
        <f t="shared" si="3"/>
        <v>2</v>
      </c>
      <c r="I13" s="36">
        <f>IFERROR(RANK(H13,(H$4:H$9,H$11:H$16,H$18:H$23,H$25:H$30,H$32:H$37,H$39:H$44)),"")</f>
        <v>19</v>
      </c>
    </row>
    <row r="14" spans="1:9" ht="41.65" customHeight="1" x14ac:dyDescent="0.35">
      <c r="A14" s="39" t="s">
        <v>68</v>
      </c>
      <c r="B14" s="37" t="s">
        <v>53</v>
      </c>
      <c r="C14" s="31">
        <v>3</v>
      </c>
      <c r="D14" s="40">
        <v>0.25</v>
      </c>
      <c r="E14" s="40">
        <v>0.5</v>
      </c>
      <c r="F14" s="33">
        <f>IF(C14="y",1,0)*(G10-D14)/D14</f>
        <v>0</v>
      </c>
      <c r="G14" s="34">
        <f t="shared" ref="G13:G15" si="5">(E14-D14)/D14</f>
        <v>1</v>
      </c>
      <c r="H14" s="35">
        <f t="shared" si="3"/>
        <v>3</v>
      </c>
      <c r="I14" s="36">
        <f>IFERROR(RANK(H14,(H$4:H$9,H$11:H$16,H$18:H$23,H$25:H$30,H$32:H$37,H$39:H$44)),"")</f>
        <v>10</v>
      </c>
    </row>
    <row r="15" spans="1:9" ht="29" x14ac:dyDescent="0.35">
      <c r="A15" s="39" t="s">
        <v>69</v>
      </c>
      <c r="B15" s="37" t="s">
        <v>54</v>
      </c>
      <c r="C15" s="31">
        <v>3</v>
      </c>
      <c r="D15" s="40">
        <v>0.25</v>
      </c>
      <c r="E15" s="40">
        <v>0.5</v>
      </c>
      <c r="F15" s="33">
        <f t="shared" ref="F15" si="6">IF(C15="y",1,0)*(E15-D15)/D15</f>
        <v>0</v>
      </c>
      <c r="G15" s="34">
        <f t="shared" si="5"/>
        <v>1</v>
      </c>
      <c r="H15" s="35">
        <f t="shared" si="3"/>
        <v>3</v>
      </c>
      <c r="I15" s="36">
        <f>IFERROR(RANK(H15,(H$4:H$9,H$11:H$16,H$18:H$23,H$25:H$30,H$32:H$37,H$39:H$44)),"")</f>
        <v>10</v>
      </c>
    </row>
    <row r="16" spans="1:9" ht="5.75" customHeight="1" x14ac:dyDescent="0.35">
      <c r="A16" s="7"/>
      <c r="B16" s="43"/>
      <c r="C16" s="9"/>
      <c r="D16" s="9"/>
      <c r="E16" s="9"/>
      <c r="F16" s="10"/>
      <c r="G16" s="9"/>
      <c r="H16" s="9"/>
      <c r="I16" s="9"/>
    </row>
    <row r="17" spans="1:9" ht="21" x14ac:dyDescent="0.5">
      <c r="A17" s="49" t="s">
        <v>3</v>
      </c>
      <c r="B17" s="42"/>
      <c r="C17" s="21">
        <f>IFERROR(AVERAGE(C18:C23),"")</f>
        <v>4</v>
      </c>
      <c r="D17" s="19"/>
      <c r="E17" s="19"/>
      <c r="F17" s="20">
        <f>IF(C17="y",1,0)*AVERAGE(F18:F23)</f>
        <v>0</v>
      </c>
      <c r="G17" s="22">
        <f>IFERROR(AVERAGE(G18:G23),"")</f>
        <v>0.65</v>
      </c>
      <c r="H17" s="35">
        <f>IFERROR(C17*G17,"")</f>
        <v>2.6</v>
      </c>
      <c r="I17" s="36">
        <f>IFERROR(RANK(H17,(H$3,H$10,H$17,H$24,H$31,H$38)),"")</f>
        <v>5</v>
      </c>
    </row>
    <row r="18" spans="1:9" ht="5.75" customHeight="1" x14ac:dyDescent="0.35">
      <c r="A18" s="7"/>
      <c r="B18" s="43"/>
      <c r="C18" s="9"/>
      <c r="D18" s="9"/>
      <c r="E18" s="9"/>
      <c r="F18" s="10"/>
      <c r="G18" s="9"/>
      <c r="H18" s="9"/>
      <c r="I18" s="9"/>
    </row>
    <row r="19" spans="1:9" ht="28" customHeight="1" x14ac:dyDescent="0.35">
      <c r="A19" s="29" t="s">
        <v>70</v>
      </c>
      <c r="B19" s="37" t="s">
        <v>55</v>
      </c>
      <c r="C19" s="31">
        <v>4</v>
      </c>
      <c r="D19" s="34">
        <v>0.6</v>
      </c>
      <c r="E19" s="34">
        <v>0.9</v>
      </c>
      <c r="F19" s="33">
        <f>IF(C19="y",1,0)*(D19-E19)/E19</f>
        <v>0</v>
      </c>
      <c r="G19" s="48">
        <f t="shared" ref="G19" si="7">(E19-D19)/D19</f>
        <v>0.50000000000000011</v>
      </c>
      <c r="H19" s="35">
        <f t="shared" ref="H19:H20" si="8">IFERROR(C19*G19,"")</f>
        <v>2.0000000000000004</v>
      </c>
      <c r="I19" s="36">
        <f>IFERROR(RANK(H19,(H$4:H$9,H$11:H$16,H$18:H$23,H$25:H$30,H$32:H$37,H$39:H$44)),"")</f>
        <v>18</v>
      </c>
    </row>
    <row r="20" spans="1:9" ht="41.5" customHeight="1" x14ac:dyDescent="0.35">
      <c r="A20" s="29" t="s">
        <v>71</v>
      </c>
      <c r="B20" s="37" t="s">
        <v>74</v>
      </c>
      <c r="C20" s="31">
        <v>4</v>
      </c>
      <c r="D20" s="31">
        <v>10</v>
      </c>
      <c r="E20" s="31">
        <v>5</v>
      </c>
      <c r="F20" s="33">
        <f>IF(C20="y",1,0)*(D20-E20)/E20</f>
        <v>0</v>
      </c>
      <c r="G20" s="34">
        <f>(D20-E20)/D20</f>
        <v>0.5</v>
      </c>
      <c r="H20" s="35">
        <f t="shared" si="8"/>
        <v>2</v>
      </c>
      <c r="I20" s="36">
        <f>IFERROR(RANK(H20,(H$4:H$9,H$11:H$16,H$18:H$23,H$25:H$30,H$32:H$37,H$39:H$44)),"")</f>
        <v>19</v>
      </c>
    </row>
    <row r="21" spans="1:9" ht="38" customHeight="1" x14ac:dyDescent="0.35">
      <c r="A21" s="29" t="s">
        <v>72</v>
      </c>
      <c r="B21" s="37" t="s">
        <v>75</v>
      </c>
      <c r="C21" s="31">
        <v>4</v>
      </c>
      <c r="D21" s="31">
        <v>5</v>
      </c>
      <c r="E21" s="31">
        <v>2</v>
      </c>
      <c r="F21" s="33">
        <f>IF(C21="y",1,0)*(D21-E21)/E21</f>
        <v>0</v>
      </c>
      <c r="G21" s="34">
        <f>(D21-E21)/D21</f>
        <v>0.6</v>
      </c>
      <c r="H21" s="35">
        <f t="shared" ref="H21:H22" si="9">IFERROR(C21*G21,"")</f>
        <v>2.4</v>
      </c>
      <c r="I21" s="36">
        <f>IFERROR(RANK(H21,(H$4:H$9,H$11:H$16,H$18:H$23,H$25:H$30,H$32:H$37,H$39:H$44)),"")</f>
        <v>14</v>
      </c>
    </row>
    <row r="22" spans="1:9" ht="33" customHeight="1" x14ac:dyDescent="0.35">
      <c r="A22" s="29" t="s">
        <v>73</v>
      </c>
      <c r="B22" s="37" t="s">
        <v>76</v>
      </c>
      <c r="C22" s="31">
        <v>4</v>
      </c>
      <c r="D22" s="34">
        <v>0.25</v>
      </c>
      <c r="E22" s="34">
        <v>0.5</v>
      </c>
      <c r="F22" s="33">
        <f>IF(C22="y",1,0)*(D22-E22)/E22</f>
        <v>0</v>
      </c>
      <c r="G22" s="48">
        <f t="shared" ref="G22" si="10">(E22-D22)/D22</f>
        <v>1</v>
      </c>
      <c r="H22" s="35">
        <f t="shared" si="9"/>
        <v>4</v>
      </c>
      <c r="I22" s="36">
        <f>IFERROR(RANK(H22,(H$4:H$9,H$11:H$16,H$18:H$23,H$25:H$30,H$32:H$37,H$39:H$44)),"")</f>
        <v>7</v>
      </c>
    </row>
    <row r="23" spans="1:9" ht="5.75" customHeight="1" x14ac:dyDescent="0.35">
      <c r="A23" s="7"/>
      <c r="B23" s="43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2"/>
      <c r="C24" s="21">
        <f>IFERROR(AVERAGE(C25:C30),"")</f>
        <v>3.5</v>
      </c>
      <c r="D24" s="19"/>
      <c r="E24" s="19"/>
      <c r="F24" s="20">
        <f>IF(C24="y",1,0)*AVERAGE(F25:F29)</f>
        <v>0</v>
      </c>
      <c r="G24" s="22">
        <f>IFERROR(AVERAGE(G25:G30),"")</f>
        <v>0.51875000000000004</v>
      </c>
      <c r="H24" s="35">
        <f>IFERROR(C24*G24,"")</f>
        <v>1.8156250000000003</v>
      </c>
      <c r="I24" s="36">
        <f>IFERROR(RANK(H24,(H$3,H$10,H$17,H$24,H$31,H$38)),"")</f>
        <v>6</v>
      </c>
    </row>
    <row r="25" spans="1:9" ht="5.75" customHeight="1" x14ac:dyDescent="0.35">
      <c r="A25" s="7"/>
      <c r="B25" s="43"/>
      <c r="C25" s="9"/>
      <c r="D25" s="9"/>
      <c r="E25" s="9"/>
      <c r="F25" s="10"/>
      <c r="G25" s="9"/>
      <c r="H25" s="9"/>
      <c r="I25" s="25"/>
    </row>
    <row r="26" spans="1:9" ht="56" customHeight="1" x14ac:dyDescent="0.35">
      <c r="A26" s="29" t="s">
        <v>77</v>
      </c>
      <c r="B26" s="37" t="s">
        <v>81</v>
      </c>
      <c r="C26" s="31">
        <v>3</v>
      </c>
      <c r="D26" s="32">
        <v>6</v>
      </c>
      <c r="E26" s="32">
        <v>9</v>
      </c>
      <c r="F26" s="33">
        <f>IF(C26="y",1,0)*(IFERROR((D26-E26)/E26,((D26+1)-(E26+1))/(E26+1)))</f>
        <v>0</v>
      </c>
      <c r="G26" s="34">
        <f t="shared" ref="G26:G29" si="11">(E26-D26)/D26</f>
        <v>0.5</v>
      </c>
      <c r="H26" s="35">
        <f t="shared" ref="H26:H29" si="12">IFERROR(C26*G26,"")</f>
        <v>1.5</v>
      </c>
      <c r="I26" s="36">
        <f>IFERROR(RANK(H26,(H$4:H$9,H$11:H$16,H$18:H$23,H$25:H$30,H$32:H$37,H$39:H$44)),"")</f>
        <v>23</v>
      </c>
    </row>
    <row r="27" spans="1:9" ht="45.9" customHeight="1" x14ac:dyDescent="0.35">
      <c r="A27" s="29" t="s">
        <v>78</v>
      </c>
      <c r="B27" s="45" t="s">
        <v>82</v>
      </c>
      <c r="C27" s="31">
        <v>4</v>
      </c>
      <c r="D27" s="32">
        <v>20</v>
      </c>
      <c r="E27" s="32">
        <v>7</v>
      </c>
      <c r="F27" s="33">
        <f>IF(C27="y",1,0)*(E27-D27)/D27</f>
        <v>0</v>
      </c>
      <c r="G27" s="34">
        <f>(D27-E27)/D27</f>
        <v>0.65</v>
      </c>
      <c r="H27" s="35">
        <f t="shared" ref="H27" si="13">IFERROR(C27*G27,"")</f>
        <v>2.6</v>
      </c>
      <c r="I27" s="36">
        <f>IFERROR(RANK(H27,(H$4:H$9,H$11:H$16,H$18:H$23,H$25:H$30,H$32:H$37,H$39:H$44)),"")</f>
        <v>12</v>
      </c>
    </row>
    <row r="28" spans="1:9" ht="45.9" customHeight="1" x14ac:dyDescent="0.35">
      <c r="A28" s="29" t="s">
        <v>79</v>
      </c>
      <c r="B28" s="37" t="s">
        <v>83</v>
      </c>
      <c r="C28" s="31">
        <v>4</v>
      </c>
      <c r="D28" s="34">
        <v>0.5</v>
      </c>
      <c r="E28" s="34">
        <v>0.65</v>
      </c>
      <c r="F28" s="33">
        <f>IF(C28="y",1,0)*(E28-D28)/D28</f>
        <v>0</v>
      </c>
      <c r="G28" s="34">
        <f t="shared" si="11"/>
        <v>0.30000000000000004</v>
      </c>
      <c r="H28" s="35">
        <f t="shared" si="12"/>
        <v>1.2000000000000002</v>
      </c>
      <c r="I28" s="36">
        <f>IFERROR(RANK(H28,(H$4:H$9,H$11:H$16,H$18:H$23,H$25:H$30,H$32:H$37,H$39:H$44)),"")</f>
        <v>24</v>
      </c>
    </row>
    <row r="29" spans="1:9" ht="38.5" customHeight="1" x14ac:dyDescent="0.35">
      <c r="A29" s="29" t="s">
        <v>80</v>
      </c>
      <c r="B29" s="37" t="s">
        <v>84</v>
      </c>
      <c r="C29" s="31">
        <v>3</v>
      </c>
      <c r="D29" s="34">
        <v>0.4</v>
      </c>
      <c r="E29" s="34">
        <v>0.65</v>
      </c>
      <c r="F29" s="33">
        <f>IF(C29="y",1,0)*(E29-D29)/D29</f>
        <v>0</v>
      </c>
      <c r="G29" s="34">
        <f t="shared" si="11"/>
        <v>0.625</v>
      </c>
      <c r="H29" s="35">
        <f t="shared" si="12"/>
        <v>1.875</v>
      </c>
      <c r="I29" s="36">
        <f>IFERROR(RANK(H29,(H$4:H$9,H$11:H$16,H$18:H$23,H$25:H$30,H$32:H$37,H$39:H$44)),"")</f>
        <v>22</v>
      </c>
    </row>
    <row r="30" spans="1:9" ht="5.75" customHeight="1" x14ac:dyDescent="0.35">
      <c r="A30" s="7"/>
      <c r="B30" s="43"/>
      <c r="C30" s="9"/>
      <c r="D30" s="9"/>
      <c r="E30" s="9"/>
      <c r="F30" s="10"/>
      <c r="G30" s="9"/>
      <c r="H30" s="9"/>
      <c r="I30" s="25"/>
    </row>
    <row r="31" spans="1:9" ht="21" x14ac:dyDescent="0.5">
      <c r="A31" s="49" t="s">
        <v>1</v>
      </c>
      <c r="B31" s="42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1.2134920634920636</v>
      </c>
      <c r="H31" s="35">
        <f>IFERROR(C31*G31,"")</f>
        <v>5.4607142857142863</v>
      </c>
      <c r="I31" s="36">
        <f>IFERROR(RANK(H31,(H$3,H$10,H$17,H$24,H$31,H$38)),"")</f>
        <v>2</v>
      </c>
    </row>
    <row r="32" spans="1:9" ht="5.75" customHeight="1" x14ac:dyDescent="0.35">
      <c r="A32" s="7"/>
      <c r="B32" s="43"/>
      <c r="C32" s="9"/>
      <c r="D32" s="9"/>
      <c r="E32" s="9"/>
      <c r="F32" s="10"/>
      <c r="G32" s="9"/>
      <c r="H32" s="9"/>
      <c r="I32" s="9"/>
    </row>
    <row r="33" spans="1:9" ht="28" customHeight="1" x14ac:dyDescent="0.35">
      <c r="A33" s="29" t="s">
        <v>85</v>
      </c>
      <c r="B33" s="37" t="s">
        <v>56</v>
      </c>
      <c r="C33" s="31">
        <v>4</v>
      </c>
      <c r="D33" s="34">
        <v>0.5</v>
      </c>
      <c r="E33" s="34">
        <v>0.8</v>
      </c>
      <c r="F33" s="33">
        <f>IF(C33="y",1,0)*(IFERROR((D33-E33)/E33,((D33+1)-(E33+1)/(E33+1))))</f>
        <v>0</v>
      </c>
      <c r="G33" s="34">
        <f t="shared" ref="G33:G36" si="14">(E33-D33)/D33</f>
        <v>0.60000000000000009</v>
      </c>
      <c r="H33" s="35">
        <f t="shared" ref="H33:H36" si="15">IFERROR(C33*G33,"")</f>
        <v>2.4000000000000004</v>
      </c>
      <c r="I33" s="36">
        <f>IFERROR(RANK(H33,(H$4:H$9,H$11:H$16,H$18:H$23,H$25:H$30,H$32:H$37,H$39:H$44)),"")</f>
        <v>13</v>
      </c>
    </row>
    <row r="34" spans="1:9" ht="42.5" customHeight="1" x14ac:dyDescent="0.35">
      <c r="A34" s="29" t="s">
        <v>88</v>
      </c>
      <c r="B34" s="37" t="s">
        <v>57</v>
      </c>
      <c r="C34" s="31">
        <v>5</v>
      </c>
      <c r="D34" s="34">
        <v>0.45</v>
      </c>
      <c r="E34" s="34">
        <v>0.95</v>
      </c>
      <c r="F34" s="33">
        <f>IF(C34="y",1,0)*(IFERROR((D34-E34)/E34,((D34+1)-(E34+1)/(E34+1))))</f>
        <v>0</v>
      </c>
      <c r="G34" s="34">
        <f t="shared" si="14"/>
        <v>1.1111111111111109</v>
      </c>
      <c r="H34" s="35">
        <f t="shared" ref="H34" si="16">IFERROR(C34*G34,"")</f>
        <v>5.5555555555555545</v>
      </c>
      <c r="I34" s="36">
        <f>IFERROR(RANK(H34,(H$4:H$9,H$11:H$16,H$18:H$23,H$25:H$30,H$32:H$37,H$39:H$44)),"")</f>
        <v>6</v>
      </c>
    </row>
    <row r="35" spans="1:9" ht="27.5" customHeight="1" x14ac:dyDescent="0.35">
      <c r="A35" s="29" t="s">
        <v>86</v>
      </c>
      <c r="B35" s="37" t="s">
        <v>58</v>
      </c>
      <c r="C35" s="31">
        <v>5</v>
      </c>
      <c r="D35" s="34">
        <v>0.35</v>
      </c>
      <c r="E35" s="34">
        <v>0.9</v>
      </c>
      <c r="F35" s="33">
        <f>IF(C35="y",1,0)*(IFERROR((D35-E35)/E35,((D35+1)-(E35+1)/(E35+1))))</f>
        <v>0</v>
      </c>
      <c r="G35" s="34">
        <f t="shared" si="14"/>
        <v>1.5714285714285716</v>
      </c>
      <c r="H35" s="35">
        <f t="shared" si="15"/>
        <v>7.8571428571428577</v>
      </c>
      <c r="I35" s="36">
        <f>IFERROR(RANK(H35,(H$4:H$9,H$11:H$16,H$18:H$23,H$25:H$30,H$32:H$37,H$39:H$44)),"")</f>
        <v>3</v>
      </c>
    </row>
    <row r="36" spans="1:9" ht="28.9" customHeight="1" x14ac:dyDescent="0.35">
      <c r="A36" s="29" t="s">
        <v>87</v>
      </c>
      <c r="B36" s="37" t="s">
        <v>51</v>
      </c>
      <c r="C36" s="31">
        <v>4</v>
      </c>
      <c r="D36" s="34">
        <v>0.35</v>
      </c>
      <c r="E36" s="34">
        <v>0.9</v>
      </c>
      <c r="F36" s="33">
        <f>IF(C36="y",1,0)*(D36-E36)/E36</f>
        <v>0</v>
      </c>
      <c r="G36" s="34">
        <f t="shared" si="14"/>
        <v>1.5714285714285716</v>
      </c>
      <c r="H36" s="35">
        <f t="shared" si="15"/>
        <v>6.2857142857142865</v>
      </c>
      <c r="I36" s="36">
        <f>IFERROR(RANK(H36,(H$4:H$9,H$11:H$16,H$18:H$23,H$25:H$30,H$32:H$37,H$39:H$44)),"")</f>
        <v>4</v>
      </c>
    </row>
    <row r="37" spans="1:9" ht="5.75" customHeight="1" x14ac:dyDescent="0.35">
      <c r="A37" s="7"/>
      <c r="B37" s="43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2"/>
      <c r="C38" s="21">
        <f>IFERROR(AVERAGE(C39:C44),"")</f>
        <v>3.5</v>
      </c>
      <c r="D38" s="19"/>
      <c r="E38" s="19"/>
      <c r="F38" s="20">
        <f>IF(C38="y",1,0)*AVERAGE(F39:F42)</f>
        <v>0</v>
      </c>
      <c r="G38" s="22">
        <f>IFERROR(AVERAGE(G39:G44),"")</f>
        <v>0.75694444444444442</v>
      </c>
      <c r="H38" s="35">
        <f>IFERROR(C38*G38,"")</f>
        <v>2.6493055555555554</v>
      </c>
      <c r="I38" s="36">
        <f>IFERROR(RANK(H38,(H$3,H$10,H$17,H$24,H$31,H$38)),"")</f>
        <v>4</v>
      </c>
    </row>
    <row r="39" spans="1:9" ht="5.75" customHeight="1" x14ac:dyDescent="0.35">
      <c r="A39" s="7"/>
      <c r="B39" s="43"/>
      <c r="C39" s="9"/>
      <c r="D39" s="9"/>
      <c r="E39" s="9"/>
      <c r="F39" s="10"/>
      <c r="G39" s="9"/>
      <c r="H39" s="9"/>
      <c r="I39" s="9"/>
    </row>
    <row r="40" spans="1:9" ht="44.65" customHeight="1" x14ac:dyDescent="0.35">
      <c r="A40" s="29" t="s">
        <v>89</v>
      </c>
      <c r="B40" s="37" t="s">
        <v>92</v>
      </c>
      <c r="C40" s="31">
        <v>4</v>
      </c>
      <c r="D40" s="34">
        <v>0.06</v>
      </c>
      <c r="E40" s="34">
        <v>0.09</v>
      </c>
      <c r="F40" s="33">
        <f>IF(C40="y",1,0)*(E40-D40)/D40</f>
        <v>0</v>
      </c>
      <c r="G40" s="34">
        <f t="shared" ref="G40:G42" si="17">(E40-D40)/D40</f>
        <v>0.5</v>
      </c>
      <c r="H40" s="35">
        <f t="shared" ref="H40:H43" si="18">IFERROR(C40*G40,"")</f>
        <v>2</v>
      </c>
      <c r="I40" s="36">
        <f>IFERROR(RANK(H40,(H$4:H$9,H$11:H$16,H$18:H$23,H$25:H$30,H$32:H$37,H$39:H$44)),"")</f>
        <v>19</v>
      </c>
    </row>
    <row r="41" spans="1:9" ht="45.5" customHeight="1" x14ac:dyDescent="0.35">
      <c r="A41" s="29" t="s">
        <v>90</v>
      </c>
      <c r="B41" s="37" t="s">
        <v>93</v>
      </c>
      <c r="C41" s="31">
        <v>3</v>
      </c>
      <c r="D41" s="34">
        <v>0.4</v>
      </c>
      <c r="E41" s="34">
        <v>0.7</v>
      </c>
      <c r="F41" s="33">
        <f t="shared" ref="F41:F43" si="19">IF(C41="y",1,0)*(E41-D41)/D41</f>
        <v>0</v>
      </c>
      <c r="G41" s="34">
        <f t="shared" si="17"/>
        <v>0.74999999999999978</v>
      </c>
      <c r="H41" s="35">
        <f t="shared" si="18"/>
        <v>2.2499999999999991</v>
      </c>
      <c r="I41" s="36">
        <f>IFERROR(RANK(H41,(H$4:H$9,H$11:H$16,H$18:H$23,H$25:H$30,H$32:H$37,H$39:H$44)),"")</f>
        <v>17</v>
      </c>
    </row>
    <row r="42" spans="1:9" ht="43.5" x14ac:dyDescent="0.35">
      <c r="A42" s="29" t="s">
        <v>91</v>
      </c>
      <c r="B42" s="37" t="s">
        <v>94</v>
      </c>
      <c r="C42" s="31">
        <v>3</v>
      </c>
      <c r="D42" s="34">
        <v>0.45</v>
      </c>
      <c r="E42" s="34">
        <v>0.8</v>
      </c>
      <c r="F42" s="33">
        <f t="shared" si="19"/>
        <v>0</v>
      </c>
      <c r="G42" s="34">
        <f t="shared" si="17"/>
        <v>0.77777777777777779</v>
      </c>
      <c r="H42" s="35">
        <f t="shared" si="18"/>
        <v>2.3333333333333335</v>
      </c>
      <c r="I42" s="36">
        <f>IFERROR(RANK(H42,(H$4:H$9,H$11:H$16,H$18:H$23,H$25:H$30,H$32:H$37,H$39:H$44)),"")</f>
        <v>16</v>
      </c>
    </row>
    <row r="43" spans="1:9" ht="29" x14ac:dyDescent="0.35">
      <c r="A43" s="29" t="s">
        <v>95</v>
      </c>
      <c r="B43" s="37" t="s">
        <v>96</v>
      </c>
      <c r="C43" s="31">
        <v>4</v>
      </c>
      <c r="D43" s="34">
        <v>0.3</v>
      </c>
      <c r="E43" s="34">
        <v>0.6</v>
      </c>
      <c r="F43" s="33">
        <f t="shared" ref="F43" si="20">IF(C43="y",1,0)*(E43-D43)/D43</f>
        <v>0</v>
      </c>
      <c r="G43" s="34">
        <f t="shared" ref="G43" si="21">(E43-D43)/D43</f>
        <v>1</v>
      </c>
      <c r="H43" s="35">
        <f t="shared" si="18"/>
        <v>4</v>
      </c>
      <c r="I43" s="36">
        <f>IFERROR(RANK(H43,(H$4:H$9,H$11:H$16,H$18:H$23,H$25:H$30,H$32:H$37,H$39:H$44)),"")</f>
        <v>7</v>
      </c>
    </row>
    <row r="44" spans="1:9" ht="5.75" customHeight="1" x14ac:dyDescent="0.35">
      <c r="A44" s="7"/>
      <c r="B44" s="43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1"/>
      <c r="C45" s="5"/>
      <c r="D45" s="5"/>
      <c r="E45" s="5"/>
      <c r="F45" s="6"/>
      <c r="G45" s="5"/>
      <c r="H45" s="5"/>
      <c r="I45" s="23"/>
    </row>
    <row r="46" spans="1:9" x14ac:dyDescent="0.35">
      <c r="A46" s="27" t="s">
        <v>48</v>
      </c>
    </row>
    <row r="47" spans="1:9" x14ac:dyDescent="0.35">
      <c r="A47" s="46" t="s">
        <v>49</v>
      </c>
      <c r="B47" s="47"/>
      <c r="C47" s="47"/>
      <c r="D47" s="47"/>
      <c r="E47" s="47"/>
    </row>
  </sheetData>
  <mergeCells count="1">
    <mergeCell ref="A47:E47"/>
  </mergeCells>
  <conditionalFormatting sqref="F3 F5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2024-02-12T03:13:09Z</dcterms:modified>
</cp:coreProperties>
</file>