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8DDD417A-FE3A-45C0-B514-AC62A1F679EA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H10" i="1"/>
  <c r="I10" i="1" s="1"/>
  <c r="E11" i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H13" i="1" l="1"/>
  <c r="I13" i="1" s="1"/>
  <c r="B12" i="2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<sst xmlns="http://schemas.openxmlformats.org/spreadsheetml/2006/main" count="31" uniqueCount="30">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</sst>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64" fontId="0" fillId="5" borderId="5" xfId="0" applyNumberFormat="1" applyFont="1" applyFill="1" applyBorder="1"/>
  </cellXfs>
  <cellStyles count="1">
    <cellStyle name="Обычный" xfId="0" builtinId="0"/>
  </cellStyles>
  <dxfs count="31"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  <protection locked="0" hidden="0"/>
    </dxf>
    <dxf>
      <numFmt numFmtId="164" formatCode="0.00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3" totalsRowShown="0" headerRowDxfId="30" dataDxfId="29">
  <autoFilter ref="A4:Q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2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0">
      <calculatedColumnFormula>Таблица1[[#This Row],[m1 
смесь
стакан]]</calculatedColumnFormula>
    </tableColumn>
    <tableColumn id="13" xr3:uid="{22F644F7-5CB7-438A-9D0D-9E88DE87DE4D}" name="m2_x000a_смеси" dataDxfId="1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8" dataDxfId="17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15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14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13">
      <calculatedColumnFormula>Эксперимент!A5</calculatedColumnFormula>
    </tableColumn>
    <tableColumn id="4" xr3:uid="{75F02D5D-53D0-4237-8DD4-E258E5A352D0}" name="w" dataDxfId="12">
      <calculatedColumnFormula>Эксперимент!P5</calculatedColumnFormula>
    </tableColumn>
    <tableColumn id="2" xr3:uid="{89A2AB49-E643-4792-891C-B4B387D04709}" name="n cПз" dataDxfId="11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10">
      <calculatedColumnFormula>Таблица4[[#This Row],[n cПз]]*0.001</calculatedColumnFormula>
    </tableColumn>
    <tableColumn id="7" xr3:uid="{C0B73B63-48A8-4C9C-90A8-771CE2A4E2C3}" name="T K" dataDxfId="9">
      <calculatedColumnFormula>Таблица4[[#This Row],[T С]]+273.15</calculatedColumnFormula>
    </tableColumn>
    <tableColumn id="5" xr3:uid="{F1400D6F-3EFB-4E45-BFB3-9D931FE20A6D}" name="D м2/с" dataDxfId="8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7">
      <calculatedColumnFormula>Таблица4[[#This Row],[D м2/с]]</calculatedColumnFormula>
    </tableColumn>
    <tableColumn id="9" xr3:uid="{DC4F818A-DEC1-4A2F-A44C-B7C8B0779905}" name="D0 см2/сут_x000a_(просто)" dataDxfId="6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A2" zoomScale="190" zoomScaleNormal="190" workbookViewId="0">
      <selection activeCell="J2" sqref="J2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14">
        <f t="shared" si="0"/>
        <v>3</v>
      </c>
      <c r="B7">
        <v>26.550599999999999</v>
      </c>
      <c r="C7" s="16">
        <v>35.178199999999997</v>
      </c>
      <c r="D7" s="7">
        <f>Таблица1[[#This Row],[m0
смесь    
стакан]]-Таблица1[[#This Row],[m
стакан]]</f>
        <v>8.6275999999999975</v>
      </c>
      <c r="E7" s="4">
        <f>Таблица1[[#This Row],[m0
смесь]]*(1-P6)</f>
        <v>8.421019407814466</v>
      </c>
      <c r="F7" s="5">
        <f>Таблица1[[#This Row],[m0
смесь]]*P6</f>
        <v>0.20658059218553038</v>
      </c>
      <c r="G7" s="8">
        <f t="shared" si="1"/>
        <v>0.05</v>
      </c>
      <c r="H7" s="3">
        <f>(Таблица1[[#This Row],[m0
смесь]]*Таблица1[[#This Row],[w%1 т
спирт ]]-Таблица1[[#This Row],[m0
спирт]])/(1-Таблица1[[#This Row],[w%1 т
спирт ]])</f>
        <v>0.23663095559417843</v>
      </c>
      <c r="I7" s="6">
        <f>Таблица1[[#This Row],[m+ т
спирт]]/Таблица2[ro 
спирт]*1000</f>
        <v>275.15227394671911</v>
      </c>
      <c r="J7" s="16">
        <v>35.178199999999997</v>
      </c>
      <c r="K7" s="7">
        <f>Таблица1[[#This Row],[m1 
смесь
стакан]]-Таблица1[[#This Row],[m
стакан]]</f>
        <v>8.6275999999999975</v>
      </c>
      <c r="L7" s="3">
        <f>Таблица1[[#This Row],[m1 
смесь
стакан]]-Таблица1[[#This Row],[m0
смесь    
стакан]]</f>
        <v>0</v>
      </c>
      <c r="M7" s="33">
        <v>35.976700000000001</v>
      </c>
      <c r="N7" s="3">
        <f>Таблица1[[#This Row],[m2
смесь
стакан]]-Таблица1[[#This Row],[m
стакан]]</f>
        <v>9.4261000000000017</v>
      </c>
      <c r="O7" s="3">
        <f>Таблица1[[#This Row],[m2
смесь
стакан]]-Таблица1[[#This Row],[m1 
смесь
стакан]]</f>
        <v>0.79850000000000421</v>
      </c>
      <c r="P7" s="19">
        <f>(Таблица1[[#This Row],[m0
спирт]]+Таблица1[[#This Row],[m+
спирта]])/Таблица1[[#This Row],[m2
смеси]]</f>
        <v>2.1915807405558006E-2</v>
      </c>
      <c r="Q7" s="29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/>
      <c r="C9" s="16"/>
      <c r="D9" s="10">
        <f>Таблица1[[#This Row],[m0
смесь    
стакан]]-Таблица1[[#This Row],[m
стакан]]</f>
        <v>0</v>
      </c>
      <c r="E9" s="4">
        <f>Таблица1[[#This Row],[m0
смесь]]*(1-P8)</f>
        <v>0</v>
      </c>
      <c r="F9" s="11">
        <f>Таблица1[[#This Row],[m0
смесь]]*P8</f>
        <v>0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</v>
      </c>
      <c r="I9" s="13">
        <f>Таблица1[[#This Row],[m+ т
спирт]]/Таблица2[ro 
спирт]*1000</f>
        <v>0</v>
      </c>
      <c r="J9" s="16"/>
      <c r="K9" s="10">
        <f>Таблица1[[#This Row],[m1 
смесь
стакан]]-Таблица1[[#This Row],[m
стакан]]</f>
        <v>0</v>
      </c>
      <c r="L9" s="12">
        <f>Таблица1[[#This Row],[m1 
смесь
стакан]]-Таблица1[[#This Row],[m0
смесь    
стакан]]</f>
        <v>0</v>
      </c>
      <c r="M9" s="31">
        <f>Таблица1[[#This Row],[m1 
смесь
стакан]]</f>
        <v>0</v>
      </c>
      <c r="N9" s="12">
        <f>Таблица1[[#This Row],[m2
смесь
стакан]]-Таблица1[[#This Row],[m
стакан]]</f>
        <v>0</v>
      </c>
      <c r="O9" s="12">
        <f>Таблица1[[#This Row],[m2
смесь
стакан]]-Таблица1[[#This Row],[m1 
смесь
стакан]]</f>
        <v>0</v>
      </c>
      <c r="P9" s="20" t="e">
        <f>(Таблица1[[#This Row],[m0
спирт]]+Таблица1[[#This Row],[m+
спирта]])/Таблица1[[#This Row],[m2
смеси]]</f>
        <v>#DIV/0!</v>
      </c>
      <c r="Q9" s="30"/>
    </row>
    <row r="10" spans="1:17" s="9" customFormat="1" x14ac:dyDescent="0.3">
      <c r="A10" s="14">
        <f t="shared" si="0"/>
        <v>6</v>
      </c>
      <c r="B10"/>
      <c r="C10" s="16"/>
      <c r="D10" s="10">
        <f>Таблица1[[#This Row],[m0
смесь    
стакан]]-Таблица1[[#This Row],[m
стакан]]</f>
        <v>0</v>
      </c>
      <c r="E10" s="4" t="e">
        <f>Таблица1[[#This Row],[m0
смесь]]*(1-P9)</f>
        <v>#DIV/0!</v>
      </c>
      <c r="F10" s="11" t="e">
        <f>Таблица1[[#This Row],[m0
смесь]]*P9</f>
        <v>#DIV/0!</v>
      </c>
      <c r="G10" s="8">
        <f t="shared" si="1"/>
        <v>0.1</v>
      </c>
      <c r="H10" s="12" t="e">
        <f>(Таблица1[[#This Row],[m0
смесь]]*Таблица1[[#This Row],[w%1 т
спирт ]]-Таблица1[[#This Row],[m0
спирт]])/(1-Таблица1[[#This Row],[w%1 т
спирт ]])</f>
        <v>#DIV/0!</v>
      </c>
      <c r="I10" s="13" t="e">
        <f>Таблица1[[#This Row],[m+ т
спирт]]/Таблица2[ro 
спирт]*1000</f>
        <v>#DIV/0!</v>
      </c>
      <c r="J10" s="16"/>
      <c r="K10" s="10">
        <f>Таблица1[[#This Row],[m1 
смесь
стакан]]-Таблица1[[#This Row],[m
стакан]]</f>
        <v>0</v>
      </c>
      <c r="L10" s="12">
        <f>Таблица1[[#This Row],[m1 
смесь
стакан]]-Таблица1[[#This Row],[m0
смесь    
стакан]]</f>
        <v>0</v>
      </c>
      <c r="M10" s="31">
        <f>Таблица1[[#This Row],[m1 
смесь
стакан]]</f>
        <v>0</v>
      </c>
      <c r="N10" s="12">
        <f>Таблица1[[#This Row],[m2
смесь
стакан]]-Таблица1[[#This Row],[m
стакан]]</f>
        <v>0</v>
      </c>
      <c r="O10" s="12">
        <f>Таблица1[[#This Row],[m2
смесь
стакан]]-Таблица1[[#This Row],[m1 
смесь
стакан]]</f>
        <v>0</v>
      </c>
      <c r="P10" s="20" t="e">
        <f>(Таблица1[[#This Row],[m0
спирт]]+Таблица1[[#This Row],[m+
спирта]])/Таблица1[[#This Row],[m2
смеси]]</f>
        <v>#DIV/0!</v>
      </c>
      <c r="Q10" s="30"/>
    </row>
    <row r="11" spans="1:17" s="9" customFormat="1" x14ac:dyDescent="0.3">
      <c r="A11" s="14">
        <f t="shared" si="0"/>
        <v>7</v>
      </c>
      <c r="B11"/>
      <c r="C11" s="16"/>
      <c r="D11" s="10">
        <f>Таблица1[[#This Row],[m0
смесь    
стакан]]-Таблица1[[#This Row],[m
стакан]]</f>
        <v>0</v>
      </c>
      <c r="E11" s="4" t="e">
        <f>Таблица1[[#This Row],[m0
смесь]]*(1-P10)</f>
        <v>#DIV/0!</v>
      </c>
      <c r="F11" s="11" t="e">
        <f>Таблица1[[#This Row],[m0
смесь]]*P10</f>
        <v>#DIV/0!</v>
      </c>
      <c r="G11" s="8">
        <f t="shared" si="1"/>
        <v>0.125</v>
      </c>
      <c r="H11" s="12" t="e">
        <f>(Таблица1[[#This Row],[m0
смесь]]*Таблица1[[#This Row],[w%1 т
спирт ]]-Таблица1[[#This Row],[m0
спирт]])/(1-Таблица1[[#This Row],[w%1 т
спирт ]])</f>
        <v>#DIV/0!</v>
      </c>
      <c r="I11" s="13" t="e">
        <f>Таблица1[[#This Row],[m+ т
спирт]]/Таблица2[ro 
спирт]*1000</f>
        <v>#DIV/0!</v>
      </c>
      <c r="J11" s="16"/>
      <c r="K11" s="10">
        <f>Таблица1[[#This Row],[m1 
смесь
стакан]]-Таблица1[[#This Row],[m
стакан]]</f>
        <v>0</v>
      </c>
      <c r="L11" s="12">
        <f>Таблица1[[#This Row],[m1 
смесь
стакан]]-Таблица1[[#This Row],[m0
смесь    
стакан]]</f>
        <v>0</v>
      </c>
      <c r="M11" s="31">
        <f>Таблица1[[#This Row],[m1 
смесь
стакан]]</f>
        <v>0</v>
      </c>
      <c r="N11" s="12">
        <f>Таблица1[[#This Row],[m2
смесь
стакан]]-Таблица1[[#This Row],[m
стакан]]</f>
        <v>0</v>
      </c>
      <c r="O11" s="12">
        <f>Таблица1[[#This Row],[m2
смесь
стакан]]-Таблица1[[#This Row],[m1 
смесь
стакан]]</f>
        <v>0</v>
      </c>
      <c r="P11" s="20" t="e">
        <f>(Таблица1[[#This Row],[m0
спирт]]+Таблица1[[#This Row],[m+
спирта]])/Таблица1[[#This Row],[m2
смеси]]</f>
        <v>#DIV/0!</v>
      </c>
      <c r="Q11" s="30"/>
    </row>
    <row r="12" spans="1:17" s="9" customFormat="1" x14ac:dyDescent="0.3">
      <c r="A12" s="14">
        <f t="shared" si="0"/>
        <v>8</v>
      </c>
      <c r="B12"/>
      <c r="C12" s="16"/>
      <c r="D12" s="10">
        <f>Таблица1[[#This Row],[m0
смесь    
стакан]]-Таблица1[[#This Row],[m
стакан]]</f>
        <v>0</v>
      </c>
      <c r="E12" s="4" t="e">
        <f>Таблица1[[#This Row],[m0
смесь]]*(1-P11)</f>
        <v>#DIV/0!</v>
      </c>
      <c r="F12" s="11" t="e">
        <f>Таблица1[[#This Row],[m0
смесь]]*P11</f>
        <v>#DIV/0!</v>
      </c>
      <c r="G12" s="8">
        <f t="shared" si="1"/>
        <v>0.15</v>
      </c>
      <c r="H12" s="12" t="e">
        <f>(Таблица1[[#This Row],[m0
смесь]]*Таблица1[[#This Row],[w%1 т
спирт ]]-Таблица1[[#This Row],[m0
спирт]])/(1-Таблица1[[#This Row],[w%1 т
спирт ]])</f>
        <v>#DIV/0!</v>
      </c>
      <c r="I12" s="13" t="e">
        <f>Таблица1[[#This Row],[m+ т
спирт]]/Таблица2[ro 
спирт]*1000</f>
        <v>#DIV/0!</v>
      </c>
      <c r="J12" s="16"/>
      <c r="K12" s="10">
        <f>Таблица1[[#This Row],[m1 
смесь
стакан]]-Таблица1[[#This Row],[m
стакан]]</f>
        <v>0</v>
      </c>
      <c r="L12" s="12">
        <f>Таблица1[[#This Row],[m1 
смесь
стакан]]-Таблица1[[#This Row],[m0
смесь    
стакан]]</f>
        <v>0</v>
      </c>
      <c r="M12" s="31">
        <f>Таблица1[[#This Row],[m1 
смесь
стакан]]</f>
        <v>0</v>
      </c>
      <c r="N12" s="12">
        <f>Таблица1[[#This Row],[m2
смесь
стакан]]-Таблица1[[#This Row],[m
стакан]]</f>
        <v>0</v>
      </c>
      <c r="O12" s="12">
        <f>Таблица1[[#This Row],[m2
смесь
стакан]]-Таблица1[[#This Row],[m1 
смесь
стакан]]</f>
        <v>0</v>
      </c>
      <c r="P12" s="20" t="e">
        <f>(Таблица1[[#This Row],[m0
спирт]]+Таблица1[[#This Row],[m+
спирта]])/Таблица1[[#This Row],[m2
смеси]]</f>
        <v>#DIV/0!</v>
      </c>
      <c r="Q12" s="30"/>
    </row>
    <row r="13" spans="1:17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 t="e">
        <f>Таблица1[[#This Row],[m0
смесь]]*(1-P12)</f>
        <v>#DIV/0!</v>
      </c>
      <c r="F13" s="11" t="e">
        <f>Таблица1[[#This Row],[m0
смесь]]*P12</f>
        <v>#DIV/0!</v>
      </c>
      <c r="G13" s="8">
        <f t="shared" si="1"/>
        <v>0.17499999999999999</v>
      </c>
      <c r="H13" s="12" t="e">
        <f>(Таблица1[[#This Row],[m0
смесь]]*Таблица1[[#This Row],[w%1 т
спирт ]]-Таблица1[[#This Row],[m0
спирт]])/(1-Таблица1[[#This Row],[w%1 т
спирт ]])</f>
        <v>#DIV/0!</v>
      </c>
      <c r="I13" s="13" t="e">
        <f>Таблица1[[#This Row],[m+ т
спирт]]/Таблица2[ro 
спирт]*1000</f>
        <v>#DIV/0!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31">
        <f>Таблица1[[#This Row],[m1 
смесь
стакан]]</f>
        <v>0</v>
      </c>
      <c r="N13" s="12">
        <f>Таблица1[[#This Row],[m2
смесь
стакан]]-Таблица1[[#This Row],[m
стакан]]</f>
        <v>0</v>
      </c>
      <c r="O13" s="12">
        <f>Таблица1[[#This Row],[m2
смесь
стакан]]-Таблица1[[#This Row],[m1 
смесь
стакан]]</f>
        <v>0</v>
      </c>
      <c r="P13" s="21" t="e">
        <f>(Таблица1[[#This Row],[m0
спирт]]+Таблица1[[#This Row],[m+
спирта]])/Таблица1[[#This Row],[m2
смеси]]</f>
        <v>#DIV/0!</v>
      </c>
      <c r="Q13" s="30"/>
    </row>
    <row r="14" spans="1:17" s="9" customFormat="1" x14ac:dyDescent="0.3"/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 t="e">
        <f>Эксперимент!P9</f>
        <v>#DIV/0!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 t="e">
        <f>Эксперимент!P10</f>
        <v>#DIV/0!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 t="e">
        <f>Эксперимент!P11</f>
        <v>#DIV/0!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 t="e">
        <f>Эксперимент!P12</f>
        <v>#DIV/0!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Эксперимент!P13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2023-10-19T11:09:21Z</dcterms:modified>
</cp:coreProperties>
</file>