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AACAE7D5-1FBA-4D80-92A6-727D3288D2E0}" xr6:coauthVersionLast="45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6" l="1"/>
  <c r="N5" i="3"/>
  <c r="Q2" i="3" s="1"/>
  <c r="N6" i="3"/>
  <c r="N7" i="3"/>
  <c r="N8" i="3"/>
  <c r="N9" i="3"/>
  <c r="N10" i="3"/>
  <c r="N11" i="3"/>
  <c r="N12" i="3"/>
  <c r="N13" i="3"/>
  <c r="N14" i="3"/>
  <c r="E5" i="6"/>
  <c r="E7" i="6"/>
  <c r="E9" i="6"/>
  <c r="E13" i="6"/>
  <c r="E15" i="6"/>
  <c r="E17" i="6"/>
  <c r="E21" i="6"/>
  <c r="E23" i="6"/>
  <c r="E25" i="6"/>
  <c r="B5" i="6"/>
  <c r="B6" i="6"/>
  <c r="E6" i="6" s="1"/>
  <c r="B7" i="6"/>
  <c r="B8" i="6"/>
  <c r="E8" i="6" s="1"/>
  <c r="B9" i="6"/>
  <c r="B10" i="6"/>
  <c r="E10" i="6" s="1"/>
  <c r="B11" i="6"/>
  <c r="E11" i="6" s="1"/>
  <c r="B12" i="6"/>
  <c r="E12" i="6" s="1"/>
  <c r="B13" i="6"/>
  <c r="B14" i="6"/>
  <c r="E14" i="6" s="1"/>
  <c r="B15" i="6"/>
  <c r="B16" i="6"/>
  <c r="E16" i="6" s="1"/>
  <c r="B17" i="6"/>
  <c r="B18" i="6"/>
  <c r="E18" i="6" s="1"/>
  <c r="B19" i="6"/>
  <c r="E19" i="6" s="1"/>
  <c r="B20" i="6"/>
  <c r="E20" i="6" s="1"/>
  <c r="B21" i="6"/>
  <c r="B22" i="6"/>
  <c r="E22" i="6" s="1"/>
  <c r="B23" i="6"/>
  <c r="B24" i="6"/>
  <c r="E24" i="6" s="1"/>
  <c r="B25" i="6"/>
  <c r="E2" i="6"/>
  <c r="F5" i="6" s="1"/>
  <c r="F20" i="6" l="1"/>
  <c r="F12" i="6"/>
  <c r="G12" i="6" s="1"/>
  <c r="F19" i="6"/>
  <c r="G19" i="6" s="1"/>
  <c r="F11" i="6"/>
  <c r="F10" i="6"/>
  <c r="F25" i="6"/>
  <c r="G25" i="6" s="1"/>
  <c r="F17" i="6"/>
  <c r="G17" i="6" s="1"/>
  <c r="F9" i="6"/>
  <c r="F18" i="6"/>
  <c r="G18" i="6" s="1"/>
  <c r="F24" i="6"/>
  <c r="F16" i="6"/>
  <c r="F8" i="6"/>
  <c r="F23" i="6"/>
  <c r="F15" i="6"/>
  <c r="F7" i="6"/>
  <c r="F6" i="6"/>
  <c r="F22" i="6"/>
  <c r="F14" i="6"/>
  <c r="G14" i="6" s="1"/>
  <c r="F21" i="6"/>
  <c r="G21" i="6" s="1"/>
  <c r="F13" i="6"/>
  <c r="J2" i="6"/>
  <c r="R2" i="3"/>
  <c r="G5" i="6"/>
  <c r="G6" i="6"/>
  <c r="G7" i="6"/>
  <c r="G8" i="6"/>
  <c r="G9" i="6"/>
  <c r="G10" i="6"/>
  <c r="G11" i="6"/>
  <c r="G13" i="6"/>
  <c r="G15" i="6"/>
  <c r="G16" i="6"/>
  <c r="G20" i="6"/>
  <c r="G22" i="6"/>
  <c r="G23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R5" i="3" l="1"/>
  <c r="R56" i="3"/>
  <c r="R64" i="3"/>
  <c r="R72" i="3"/>
  <c r="R80" i="3"/>
  <c r="R88" i="3"/>
  <c r="R96" i="3"/>
  <c r="R104" i="3"/>
  <c r="R112" i="3"/>
  <c r="R120" i="3"/>
  <c r="R128" i="3"/>
  <c r="R136" i="3"/>
  <c r="R144" i="3"/>
  <c r="R152" i="3"/>
  <c r="R160" i="3"/>
  <c r="R168" i="3"/>
  <c r="R176" i="3"/>
  <c r="R184" i="3"/>
  <c r="R192" i="3"/>
  <c r="R200" i="3"/>
  <c r="R208" i="3"/>
  <c r="R216" i="3"/>
  <c r="R224" i="3"/>
  <c r="R232" i="3"/>
  <c r="R240" i="3"/>
  <c r="R248" i="3"/>
  <c r="R256" i="3"/>
  <c r="R264" i="3"/>
  <c r="R196" i="3"/>
  <c r="R244" i="3"/>
  <c r="R118" i="3"/>
  <c r="R198" i="3"/>
  <c r="R238" i="3"/>
  <c r="R151" i="3"/>
  <c r="R215" i="3"/>
  <c r="R57" i="3"/>
  <c r="R65" i="3"/>
  <c r="R73" i="3"/>
  <c r="R81" i="3"/>
  <c r="R89" i="3"/>
  <c r="R97" i="3"/>
  <c r="R105" i="3"/>
  <c r="R113" i="3"/>
  <c r="R121" i="3"/>
  <c r="R129" i="3"/>
  <c r="R137" i="3"/>
  <c r="R145" i="3"/>
  <c r="R153" i="3"/>
  <c r="R161" i="3"/>
  <c r="R169" i="3"/>
  <c r="R177" i="3"/>
  <c r="R185" i="3"/>
  <c r="R193" i="3"/>
  <c r="R201" i="3"/>
  <c r="R209" i="3"/>
  <c r="R217" i="3"/>
  <c r="R225" i="3"/>
  <c r="R233" i="3"/>
  <c r="R241" i="3"/>
  <c r="R249" i="3"/>
  <c r="R257" i="3"/>
  <c r="R265" i="3"/>
  <c r="R172" i="3"/>
  <c r="R212" i="3"/>
  <c r="R252" i="3"/>
  <c r="R86" i="3"/>
  <c r="R150" i="3"/>
  <c r="R166" i="3"/>
  <c r="R214" i="3"/>
  <c r="R230" i="3"/>
  <c r="R159" i="3"/>
  <c r="R223" i="3"/>
  <c r="R58" i="3"/>
  <c r="R66" i="3"/>
  <c r="R74" i="3"/>
  <c r="R82" i="3"/>
  <c r="R90" i="3"/>
  <c r="R98" i="3"/>
  <c r="R106" i="3"/>
  <c r="R114" i="3"/>
  <c r="R122" i="3"/>
  <c r="R130" i="3"/>
  <c r="R138" i="3"/>
  <c r="R146" i="3"/>
  <c r="R154" i="3"/>
  <c r="R162" i="3"/>
  <c r="R170" i="3"/>
  <c r="R178" i="3"/>
  <c r="R186" i="3"/>
  <c r="R194" i="3"/>
  <c r="R202" i="3"/>
  <c r="R210" i="3"/>
  <c r="R218" i="3"/>
  <c r="R226" i="3"/>
  <c r="R234" i="3"/>
  <c r="R242" i="3"/>
  <c r="R250" i="3"/>
  <c r="R258" i="3"/>
  <c r="R180" i="3"/>
  <c r="R236" i="3"/>
  <c r="R94" i="3"/>
  <c r="R182" i="3"/>
  <c r="R254" i="3"/>
  <c r="R191" i="3"/>
  <c r="R207" i="3"/>
  <c r="R263" i="3"/>
  <c r="R59" i="3"/>
  <c r="R67" i="3"/>
  <c r="R75" i="3"/>
  <c r="R83" i="3"/>
  <c r="R91" i="3"/>
  <c r="R99" i="3"/>
  <c r="R107" i="3"/>
  <c r="R115" i="3"/>
  <c r="R123" i="3"/>
  <c r="R131" i="3"/>
  <c r="R139" i="3"/>
  <c r="R147" i="3"/>
  <c r="R155" i="3"/>
  <c r="R163" i="3"/>
  <c r="R171" i="3"/>
  <c r="R179" i="3"/>
  <c r="R187" i="3"/>
  <c r="R195" i="3"/>
  <c r="R203" i="3"/>
  <c r="R211" i="3"/>
  <c r="R219" i="3"/>
  <c r="R227" i="3"/>
  <c r="R235" i="3"/>
  <c r="R243" i="3"/>
  <c r="R251" i="3"/>
  <c r="R259" i="3"/>
  <c r="R164" i="3"/>
  <c r="R228" i="3"/>
  <c r="R110" i="3"/>
  <c r="R190" i="3"/>
  <c r="R183" i="3"/>
  <c r="R239" i="3"/>
  <c r="R60" i="3"/>
  <c r="R68" i="3"/>
  <c r="R76" i="3"/>
  <c r="R84" i="3"/>
  <c r="R92" i="3"/>
  <c r="R100" i="3"/>
  <c r="R108" i="3"/>
  <c r="R116" i="3"/>
  <c r="R124" i="3"/>
  <c r="R132" i="3"/>
  <c r="R140" i="3"/>
  <c r="R148" i="3"/>
  <c r="R156" i="3"/>
  <c r="R188" i="3"/>
  <c r="R204" i="3"/>
  <c r="R220" i="3"/>
  <c r="R260" i="3"/>
  <c r="R126" i="3"/>
  <c r="R206" i="3"/>
  <c r="R262" i="3"/>
  <c r="R167" i="3"/>
  <c r="R247" i="3"/>
  <c r="R61" i="3"/>
  <c r="R69" i="3"/>
  <c r="R77" i="3"/>
  <c r="R85" i="3"/>
  <c r="R93" i="3"/>
  <c r="R101" i="3"/>
  <c r="R109" i="3"/>
  <c r="R117" i="3"/>
  <c r="R125" i="3"/>
  <c r="R133" i="3"/>
  <c r="R141" i="3"/>
  <c r="R149" i="3"/>
  <c r="R157" i="3"/>
  <c r="R165" i="3"/>
  <c r="R173" i="3"/>
  <c r="R181" i="3"/>
  <c r="R189" i="3"/>
  <c r="R197" i="3"/>
  <c r="R205" i="3"/>
  <c r="R213" i="3"/>
  <c r="R221" i="3"/>
  <c r="R229" i="3"/>
  <c r="R237" i="3"/>
  <c r="R245" i="3"/>
  <c r="R253" i="3"/>
  <c r="R261" i="3"/>
  <c r="R62" i="3"/>
  <c r="R70" i="3"/>
  <c r="R78" i="3"/>
  <c r="R102" i="3"/>
  <c r="R134" i="3"/>
  <c r="R142" i="3"/>
  <c r="R158" i="3"/>
  <c r="R174" i="3"/>
  <c r="R222" i="3"/>
  <c r="R246" i="3"/>
  <c r="R143" i="3"/>
  <c r="R255" i="3"/>
  <c r="R63" i="3"/>
  <c r="R71" i="3"/>
  <c r="R79" i="3"/>
  <c r="R87" i="3"/>
  <c r="R95" i="3"/>
  <c r="R103" i="3"/>
  <c r="R111" i="3"/>
  <c r="R119" i="3"/>
  <c r="R127" i="3"/>
  <c r="R135" i="3"/>
  <c r="R175" i="3"/>
  <c r="R199" i="3"/>
  <c r="R231" i="3"/>
  <c r="R13" i="3"/>
  <c r="R7" i="3"/>
  <c r="R47" i="3"/>
  <c r="R15" i="3"/>
  <c r="R10" i="3"/>
  <c r="R52" i="3"/>
  <c r="R44" i="3"/>
  <c r="R36" i="3"/>
  <c r="R28" i="3"/>
  <c r="R20" i="3"/>
  <c r="R33" i="3"/>
  <c r="R39" i="3"/>
  <c r="R23" i="3"/>
  <c r="R9" i="3"/>
  <c r="R51" i="3"/>
  <c r="R43" i="3"/>
  <c r="R35" i="3"/>
  <c r="R27" i="3"/>
  <c r="R19" i="3"/>
  <c r="R41" i="3"/>
  <c r="R25" i="3"/>
  <c r="R24" i="3"/>
  <c r="R8" i="3"/>
  <c r="R50" i="3"/>
  <c r="R42" i="3"/>
  <c r="R34" i="3"/>
  <c r="R26" i="3"/>
  <c r="R18" i="3"/>
  <c r="R49" i="3"/>
  <c r="R17" i="3"/>
  <c r="R48" i="3"/>
  <c r="R12" i="3"/>
  <c r="R54" i="3"/>
  <c r="R46" i="3"/>
  <c r="R38" i="3"/>
  <c r="R30" i="3"/>
  <c r="R22" i="3"/>
  <c r="R14" i="3"/>
  <c r="R6" i="3"/>
  <c r="R40" i="3"/>
  <c r="R32" i="3"/>
  <c r="R16" i="3"/>
  <c r="R55" i="3"/>
  <c r="R31" i="3"/>
  <c r="R11" i="3"/>
  <c r="R53" i="3"/>
  <c r="R45" i="3"/>
  <c r="R37" i="3"/>
  <c r="R29" i="3"/>
  <c r="R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<sst xmlns="http://schemas.openxmlformats.org/spreadsheetml/2006/main" count="68" uniqueCount="65">
  <si>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</si>
  <si>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</si>
  <si>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</si>
  <si>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</si>
  <si>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</si>
  <si>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</si>
  <si>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</si>
  <si>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</si>
  <si>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</si>
  <si>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</si>
  <si>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</si>
  <si>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</si>
  <si>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</si>
  <si>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</si>
  <si>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</si>
  <si>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</si>
  <si>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</si>
  <si>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</si>
  <si>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</si>
  <si>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</si>
  <si>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</si>
  <si>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</si>
  <si>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</si>
  <si>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</si>
  <si>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</si>
  <si>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</si>
  <si>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</si>
  <si>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</si>
  <si>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</si>
  <si>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</si>
  <si>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</si>
  <si>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</si>
  <si>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</si>
  <si>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</si>
  <si>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</si>
  <si>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</si>
  <si>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</si>
  <si>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</si>
  <si>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</si>
  <si>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</si>
  <si>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</si>
  <si>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</si>
  <si>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</si>
  <si>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</si>
  <si>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</si>
  <si>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</si>
  <si>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Х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</si>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</sst>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0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</cellXfs>
  <cellStyles count="2">
    <cellStyle name="Обычный" xfId="0" builtinId="0"/>
    <cellStyle name="Обычный_Спирт" xfId="1" xr:uid="{8A681B7D-D4A3-4E2B-84D7-F06B42D06188}"/>
  </cellStyles>
  <dxfs count="62"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3.2036739716073591E-2</c:v>
                </c:pt>
                <c:pt idx="2">
                  <c:v>6.6071647960503688E-2</c:v>
                </c:pt>
                <c:pt idx="3">
                  <c:v>9.9892325268307561E-2</c:v>
                </c:pt>
                <c:pt idx="4">
                  <c:v>0.13126962000829834</c:v>
                </c:pt>
                <c:pt idx="5">
                  <c:v>0.1591698361937012</c:v>
                </c:pt>
                <c:pt idx="6">
                  <c:v>0.19129848162762375</c:v>
                </c:pt>
                <c:pt idx="7">
                  <c:v>0.22240967383128515</c:v>
                </c:pt>
                <c:pt idx="8">
                  <c:v>0.25215549819329625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Результаты!$Q$5:$Q$265</c:f>
              <c:numCache>
                <c:formatCode>0.00%</c:formatCode>
                <c:ptCount val="260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</c:numCache>
            </c:numRef>
          </c:xVal>
          <c:yVal>
            <c:numRef>
              <c:f>Результаты!$R$5:$R$265</c:f>
              <c:numCache>
                <c:formatCode>General</c:formatCode>
                <c:ptCount val="260"/>
                <c:pt idx="0">
                  <c:v>59.378052473784322</c:v>
                </c:pt>
                <c:pt idx="1">
                  <c:v>59.339922511110537</c:v>
                </c:pt>
                <c:pt idx="2">
                  <c:v>59.263662585762965</c:v>
                </c:pt>
                <c:pt idx="3">
                  <c:v>59.225532623089187</c:v>
                </c:pt>
                <c:pt idx="4">
                  <c:v>59.187402660415401</c:v>
                </c:pt>
                <c:pt idx="5">
                  <c:v>59.149272697741615</c:v>
                </c:pt>
                <c:pt idx="6">
                  <c:v>59.11114273506783</c:v>
                </c:pt>
                <c:pt idx="7">
                  <c:v>59.073012772394051</c:v>
                </c:pt>
                <c:pt idx="8">
                  <c:v>59.034882809720258</c:v>
                </c:pt>
                <c:pt idx="9">
                  <c:v>58.99675284704648</c:v>
                </c:pt>
                <c:pt idx="10">
                  <c:v>58.958622884372694</c:v>
                </c:pt>
                <c:pt idx="11">
                  <c:v>58.920492921698916</c:v>
                </c:pt>
                <c:pt idx="12">
                  <c:v>58.882362959025123</c:v>
                </c:pt>
                <c:pt idx="13">
                  <c:v>58.844232996351337</c:v>
                </c:pt>
                <c:pt idx="14">
                  <c:v>58.806103033677559</c:v>
                </c:pt>
                <c:pt idx="15">
                  <c:v>58.767973071003766</c:v>
                </c:pt>
                <c:pt idx="16">
                  <c:v>58.729843108329987</c:v>
                </c:pt>
                <c:pt idx="17">
                  <c:v>58.691713145656202</c:v>
                </c:pt>
                <c:pt idx="18">
                  <c:v>58.653583182982423</c:v>
                </c:pt>
                <c:pt idx="19">
                  <c:v>58.61545322030863</c:v>
                </c:pt>
                <c:pt idx="20">
                  <c:v>58.577323257634852</c:v>
                </c:pt>
                <c:pt idx="21">
                  <c:v>58.539193294961066</c:v>
                </c:pt>
                <c:pt idx="22">
                  <c:v>58.501063332287281</c:v>
                </c:pt>
                <c:pt idx="23">
                  <c:v>58.462933369613495</c:v>
                </c:pt>
                <c:pt idx="24">
                  <c:v>58.424803406939716</c:v>
                </c:pt>
                <c:pt idx="25">
                  <c:v>58.386673444265931</c:v>
                </c:pt>
                <c:pt idx="26">
                  <c:v>58.348543481592145</c:v>
                </c:pt>
                <c:pt idx="27">
                  <c:v>58.310413518918359</c:v>
                </c:pt>
                <c:pt idx="28">
                  <c:v>58.272283556244574</c:v>
                </c:pt>
                <c:pt idx="29">
                  <c:v>58.234153593570788</c:v>
                </c:pt>
                <c:pt idx="30">
                  <c:v>58.196023630897002</c:v>
                </c:pt>
                <c:pt idx="31">
                  <c:v>58.157893668223224</c:v>
                </c:pt>
                <c:pt idx="32">
                  <c:v>58.119763705549438</c:v>
                </c:pt>
                <c:pt idx="33">
                  <c:v>58.081633742875653</c:v>
                </c:pt>
                <c:pt idx="34">
                  <c:v>58.043503780201867</c:v>
                </c:pt>
                <c:pt idx="35">
                  <c:v>58.005373817528088</c:v>
                </c:pt>
                <c:pt idx="36">
                  <c:v>57.967243854854303</c:v>
                </c:pt>
                <c:pt idx="37">
                  <c:v>57.929113892180517</c:v>
                </c:pt>
                <c:pt idx="38">
                  <c:v>57.890983929506731</c:v>
                </c:pt>
                <c:pt idx="39">
                  <c:v>57.852853966832953</c:v>
                </c:pt>
                <c:pt idx="40">
                  <c:v>57.81472400415916</c:v>
                </c:pt>
                <c:pt idx="41">
                  <c:v>57.776594041485374</c:v>
                </c:pt>
                <c:pt idx="42">
                  <c:v>57.738464078811596</c:v>
                </c:pt>
                <c:pt idx="43">
                  <c:v>57.70033411613781</c:v>
                </c:pt>
                <c:pt idx="44">
                  <c:v>57.662204153464025</c:v>
                </c:pt>
                <c:pt idx="45">
                  <c:v>57.624074190790239</c:v>
                </c:pt>
                <c:pt idx="46">
                  <c:v>57.58594422811646</c:v>
                </c:pt>
                <c:pt idx="47">
                  <c:v>57.547814265442668</c:v>
                </c:pt>
                <c:pt idx="48">
                  <c:v>57.509684302768889</c:v>
                </c:pt>
                <c:pt idx="49">
                  <c:v>57.471554340095103</c:v>
                </c:pt>
                <c:pt idx="50">
                  <c:v>57.433424377421325</c:v>
                </c:pt>
                <c:pt idx="51">
                  <c:v>57.395294414747532</c:v>
                </c:pt>
                <c:pt idx="52">
                  <c:v>57.357164452073754</c:v>
                </c:pt>
                <c:pt idx="53">
                  <c:v>57.319034489399968</c:v>
                </c:pt>
                <c:pt idx="54">
                  <c:v>57.280904526726175</c:v>
                </c:pt>
                <c:pt idx="55">
                  <c:v>57.242774564052397</c:v>
                </c:pt>
                <c:pt idx="56">
                  <c:v>57.204644601378611</c:v>
                </c:pt>
                <c:pt idx="57">
                  <c:v>57.166514638704832</c:v>
                </c:pt>
                <c:pt idx="58">
                  <c:v>57.128384676031047</c:v>
                </c:pt>
                <c:pt idx="59">
                  <c:v>57.090254713357261</c:v>
                </c:pt>
                <c:pt idx="60">
                  <c:v>57.052124750683483</c:v>
                </c:pt>
                <c:pt idx="61">
                  <c:v>57.01399478800969</c:v>
                </c:pt>
                <c:pt idx="62">
                  <c:v>56.975864825335911</c:v>
                </c:pt>
                <c:pt idx="63">
                  <c:v>56.937734862662126</c:v>
                </c:pt>
                <c:pt idx="64">
                  <c:v>56.899604899988347</c:v>
                </c:pt>
                <c:pt idx="65">
                  <c:v>56.861474937314554</c:v>
                </c:pt>
                <c:pt idx="66">
                  <c:v>56.823344974640776</c:v>
                </c:pt>
                <c:pt idx="67">
                  <c:v>56.78521501196699</c:v>
                </c:pt>
                <c:pt idx="68">
                  <c:v>56.747085049293204</c:v>
                </c:pt>
                <c:pt idx="69">
                  <c:v>56.708955086619412</c:v>
                </c:pt>
                <c:pt idx="70">
                  <c:v>56.67082512394564</c:v>
                </c:pt>
                <c:pt idx="71">
                  <c:v>56.632695161271855</c:v>
                </c:pt>
                <c:pt idx="72">
                  <c:v>56.594565198598069</c:v>
                </c:pt>
                <c:pt idx="73">
                  <c:v>56.556435235924283</c:v>
                </c:pt>
                <c:pt idx="74">
                  <c:v>56.518305273250505</c:v>
                </c:pt>
                <c:pt idx="75">
                  <c:v>56.480175310576712</c:v>
                </c:pt>
                <c:pt idx="76">
                  <c:v>56.442045347902933</c:v>
                </c:pt>
                <c:pt idx="77">
                  <c:v>56.403915385229148</c:v>
                </c:pt>
                <c:pt idx="78">
                  <c:v>56.365785422555369</c:v>
                </c:pt>
                <c:pt idx="79">
                  <c:v>56.327655459881576</c:v>
                </c:pt>
                <c:pt idx="80">
                  <c:v>56.289525497207798</c:v>
                </c:pt>
                <c:pt idx="81">
                  <c:v>56.251395534534012</c:v>
                </c:pt>
                <c:pt idx="82">
                  <c:v>56.213265571860219</c:v>
                </c:pt>
                <c:pt idx="83">
                  <c:v>56.175135609186441</c:v>
                </c:pt>
                <c:pt idx="84">
                  <c:v>56.137005646512655</c:v>
                </c:pt>
                <c:pt idx="85">
                  <c:v>56.098875683838877</c:v>
                </c:pt>
                <c:pt idx="86">
                  <c:v>56.060745721165084</c:v>
                </c:pt>
                <c:pt idx="87">
                  <c:v>56.022615758491305</c:v>
                </c:pt>
                <c:pt idx="88">
                  <c:v>55.98448579581752</c:v>
                </c:pt>
                <c:pt idx="89">
                  <c:v>55.946355833143734</c:v>
                </c:pt>
                <c:pt idx="90">
                  <c:v>55.908225870469948</c:v>
                </c:pt>
                <c:pt idx="91">
                  <c:v>55.87009590779617</c:v>
                </c:pt>
                <c:pt idx="92">
                  <c:v>55.831965945122384</c:v>
                </c:pt>
                <c:pt idx="93">
                  <c:v>55.793835982448599</c:v>
                </c:pt>
                <c:pt idx="94">
                  <c:v>55.755706019774813</c:v>
                </c:pt>
                <c:pt idx="95">
                  <c:v>55.717576057101027</c:v>
                </c:pt>
                <c:pt idx="96">
                  <c:v>55.679446094427242</c:v>
                </c:pt>
                <c:pt idx="97">
                  <c:v>55.641316131753456</c:v>
                </c:pt>
                <c:pt idx="98">
                  <c:v>55.603186169079677</c:v>
                </c:pt>
                <c:pt idx="99">
                  <c:v>55.565056206405892</c:v>
                </c:pt>
                <c:pt idx="100">
                  <c:v>55.526926243732106</c:v>
                </c:pt>
                <c:pt idx="101">
                  <c:v>55.48879628105832</c:v>
                </c:pt>
                <c:pt idx="102">
                  <c:v>55.450666318384542</c:v>
                </c:pt>
                <c:pt idx="103">
                  <c:v>55.412536355710749</c:v>
                </c:pt>
                <c:pt idx="104">
                  <c:v>55.374406393036971</c:v>
                </c:pt>
                <c:pt idx="105">
                  <c:v>55.336276430363185</c:v>
                </c:pt>
                <c:pt idx="106">
                  <c:v>55.298146467689406</c:v>
                </c:pt>
                <c:pt idx="107">
                  <c:v>55.260016505015614</c:v>
                </c:pt>
                <c:pt idx="108">
                  <c:v>55.221886542341835</c:v>
                </c:pt>
                <c:pt idx="109">
                  <c:v>55.183756579668049</c:v>
                </c:pt>
                <c:pt idx="110">
                  <c:v>55.145626616994257</c:v>
                </c:pt>
                <c:pt idx="111">
                  <c:v>55.107496654320478</c:v>
                </c:pt>
                <c:pt idx="112">
                  <c:v>55.069366691646692</c:v>
                </c:pt>
                <c:pt idx="113">
                  <c:v>55.031236728972914</c:v>
                </c:pt>
                <c:pt idx="114">
                  <c:v>54.993106766299121</c:v>
                </c:pt>
                <c:pt idx="115">
                  <c:v>54.954976803625343</c:v>
                </c:pt>
                <c:pt idx="116">
                  <c:v>54.916846840951557</c:v>
                </c:pt>
                <c:pt idx="117">
                  <c:v>54.878716878277771</c:v>
                </c:pt>
                <c:pt idx="118">
                  <c:v>54.840586915603986</c:v>
                </c:pt>
                <c:pt idx="119">
                  <c:v>54.802456952930207</c:v>
                </c:pt>
                <c:pt idx="120">
                  <c:v>54.764326990256421</c:v>
                </c:pt>
                <c:pt idx="121">
                  <c:v>54.726197027582636</c:v>
                </c:pt>
                <c:pt idx="122">
                  <c:v>54.68806706490885</c:v>
                </c:pt>
                <c:pt idx="123">
                  <c:v>54.649937102235072</c:v>
                </c:pt>
                <c:pt idx="124">
                  <c:v>54.611807139561279</c:v>
                </c:pt>
                <c:pt idx="125">
                  <c:v>54.573677176887493</c:v>
                </c:pt>
                <c:pt idx="126">
                  <c:v>54.535547214213715</c:v>
                </c:pt>
                <c:pt idx="127">
                  <c:v>54.497417251539929</c:v>
                </c:pt>
                <c:pt idx="128">
                  <c:v>54.459287288866143</c:v>
                </c:pt>
                <c:pt idx="129">
                  <c:v>54.421157326192358</c:v>
                </c:pt>
                <c:pt idx="130">
                  <c:v>54.383027363518579</c:v>
                </c:pt>
                <c:pt idx="131">
                  <c:v>54.344897400844793</c:v>
                </c:pt>
                <c:pt idx="132">
                  <c:v>54.306767438171008</c:v>
                </c:pt>
                <c:pt idx="133">
                  <c:v>54.268637475497222</c:v>
                </c:pt>
                <c:pt idx="134">
                  <c:v>54.230507512823444</c:v>
                </c:pt>
                <c:pt idx="135">
                  <c:v>54.192377550149651</c:v>
                </c:pt>
                <c:pt idx="136">
                  <c:v>54.154247587475872</c:v>
                </c:pt>
                <c:pt idx="137">
                  <c:v>54.116117624802087</c:v>
                </c:pt>
                <c:pt idx="138">
                  <c:v>54.077987662128301</c:v>
                </c:pt>
                <c:pt idx="139">
                  <c:v>54.039857699454515</c:v>
                </c:pt>
                <c:pt idx="140">
                  <c:v>54.00172773678073</c:v>
                </c:pt>
                <c:pt idx="141">
                  <c:v>53.963597774106951</c:v>
                </c:pt>
                <c:pt idx="142">
                  <c:v>53.925467811433158</c:v>
                </c:pt>
                <c:pt idx="143">
                  <c:v>53.88733784875938</c:v>
                </c:pt>
                <c:pt idx="144">
                  <c:v>53.849207886085594</c:v>
                </c:pt>
                <c:pt idx="145">
                  <c:v>53.811077923411816</c:v>
                </c:pt>
                <c:pt idx="146">
                  <c:v>53.772947960738023</c:v>
                </c:pt>
                <c:pt idx="147">
                  <c:v>53.734817998064244</c:v>
                </c:pt>
                <c:pt idx="148">
                  <c:v>53.696688035390459</c:v>
                </c:pt>
                <c:pt idx="149">
                  <c:v>53.658558072716673</c:v>
                </c:pt>
                <c:pt idx="150">
                  <c:v>53.620428110042887</c:v>
                </c:pt>
                <c:pt idx="151">
                  <c:v>53.582298147369102</c:v>
                </c:pt>
                <c:pt idx="152">
                  <c:v>53.544168184695323</c:v>
                </c:pt>
                <c:pt idx="153">
                  <c:v>53.50603822202153</c:v>
                </c:pt>
                <c:pt idx="154">
                  <c:v>53.467908259347752</c:v>
                </c:pt>
                <c:pt idx="155">
                  <c:v>53.429778296673966</c:v>
                </c:pt>
                <c:pt idx="156">
                  <c:v>53.39164833400018</c:v>
                </c:pt>
                <c:pt idx="157">
                  <c:v>53.353518371326395</c:v>
                </c:pt>
                <c:pt idx="158">
                  <c:v>53.315388408652616</c:v>
                </c:pt>
                <c:pt idx="159">
                  <c:v>53.277258445978831</c:v>
                </c:pt>
                <c:pt idx="160">
                  <c:v>53.239128483305045</c:v>
                </c:pt>
                <c:pt idx="161">
                  <c:v>53.200998520631259</c:v>
                </c:pt>
                <c:pt idx="162">
                  <c:v>53.162868557957481</c:v>
                </c:pt>
                <c:pt idx="163">
                  <c:v>53.124738595283688</c:v>
                </c:pt>
                <c:pt idx="164">
                  <c:v>53.086608632609909</c:v>
                </c:pt>
                <c:pt idx="165">
                  <c:v>53.048478669936124</c:v>
                </c:pt>
                <c:pt idx="166">
                  <c:v>53.010348707262338</c:v>
                </c:pt>
                <c:pt idx="167">
                  <c:v>52.972218744588552</c:v>
                </c:pt>
                <c:pt idx="168">
                  <c:v>52.934088781914767</c:v>
                </c:pt>
                <c:pt idx="169">
                  <c:v>52.895958819240988</c:v>
                </c:pt>
                <c:pt idx="170">
                  <c:v>52.857828856567195</c:v>
                </c:pt>
                <c:pt idx="171">
                  <c:v>52.819698893893424</c:v>
                </c:pt>
                <c:pt idx="172">
                  <c:v>52.781568931219631</c:v>
                </c:pt>
                <c:pt idx="173">
                  <c:v>52.74343896854586</c:v>
                </c:pt>
                <c:pt idx="174">
                  <c:v>52.70530900587206</c:v>
                </c:pt>
                <c:pt idx="175">
                  <c:v>52.667179043198288</c:v>
                </c:pt>
                <c:pt idx="176">
                  <c:v>52.629049080524496</c:v>
                </c:pt>
                <c:pt idx="177">
                  <c:v>52.590919117850717</c:v>
                </c:pt>
                <c:pt idx="178">
                  <c:v>52.552789155176924</c:v>
                </c:pt>
                <c:pt idx="179">
                  <c:v>52.514659192503146</c:v>
                </c:pt>
                <c:pt idx="180">
                  <c:v>52.47652922982936</c:v>
                </c:pt>
                <c:pt idx="181">
                  <c:v>52.438399267155575</c:v>
                </c:pt>
                <c:pt idx="182">
                  <c:v>52.400269304481789</c:v>
                </c:pt>
                <c:pt idx="183">
                  <c:v>52.36213934180801</c:v>
                </c:pt>
                <c:pt idx="184">
                  <c:v>52.324009379134218</c:v>
                </c:pt>
                <c:pt idx="185">
                  <c:v>52.285879416460439</c:v>
                </c:pt>
                <c:pt idx="186">
                  <c:v>52.247749453786653</c:v>
                </c:pt>
                <c:pt idx="187">
                  <c:v>52.209619491112875</c:v>
                </c:pt>
                <c:pt idx="188">
                  <c:v>52.171489528439082</c:v>
                </c:pt>
                <c:pt idx="189">
                  <c:v>52.133359565765304</c:v>
                </c:pt>
                <c:pt idx="190">
                  <c:v>52.095229603091511</c:v>
                </c:pt>
                <c:pt idx="191">
                  <c:v>52.057099640417732</c:v>
                </c:pt>
                <c:pt idx="192">
                  <c:v>52.018969677743939</c:v>
                </c:pt>
                <c:pt idx="193">
                  <c:v>51.980839715070168</c:v>
                </c:pt>
                <c:pt idx="194">
                  <c:v>51.942709752396375</c:v>
                </c:pt>
                <c:pt idx="195">
                  <c:v>51.904579789722597</c:v>
                </c:pt>
                <c:pt idx="196">
                  <c:v>51.866449827048804</c:v>
                </c:pt>
                <c:pt idx="197">
                  <c:v>51.828319864375032</c:v>
                </c:pt>
                <c:pt idx="198">
                  <c:v>51.79018990170124</c:v>
                </c:pt>
                <c:pt idx="199">
                  <c:v>51.752059939027461</c:v>
                </c:pt>
                <c:pt idx="200">
                  <c:v>51.713929976353668</c:v>
                </c:pt>
                <c:pt idx="201">
                  <c:v>51.675800013679897</c:v>
                </c:pt>
                <c:pt idx="202">
                  <c:v>51.637670051006097</c:v>
                </c:pt>
                <c:pt idx="203">
                  <c:v>51.599540088332319</c:v>
                </c:pt>
                <c:pt idx="204">
                  <c:v>51.56141012565854</c:v>
                </c:pt>
                <c:pt idx="205">
                  <c:v>51.523280162984747</c:v>
                </c:pt>
                <c:pt idx="206">
                  <c:v>51.485150200310969</c:v>
                </c:pt>
                <c:pt idx="207">
                  <c:v>51.447020237637183</c:v>
                </c:pt>
                <c:pt idx="208">
                  <c:v>51.408890274963404</c:v>
                </c:pt>
                <c:pt idx="209">
                  <c:v>51.370760312289612</c:v>
                </c:pt>
                <c:pt idx="210">
                  <c:v>51.332630349615833</c:v>
                </c:pt>
                <c:pt idx="211">
                  <c:v>51.294500386942047</c:v>
                </c:pt>
                <c:pt idx="212">
                  <c:v>51.256370424268262</c:v>
                </c:pt>
                <c:pt idx="213">
                  <c:v>51.218240461594476</c:v>
                </c:pt>
                <c:pt idx="214">
                  <c:v>51.180110498920698</c:v>
                </c:pt>
                <c:pt idx="215">
                  <c:v>51.141980536246912</c:v>
                </c:pt>
                <c:pt idx="216">
                  <c:v>51.103850573573126</c:v>
                </c:pt>
                <c:pt idx="217">
                  <c:v>51.065720610899341</c:v>
                </c:pt>
                <c:pt idx="218">
                  <c:v>51.027590648225555</c:v>
                </c:pt>
                <c:pt idx="219">
                  <c:v>50.989460685551776</c:v>
                </c:pt>
                <c:pt idx="220">
                  <c:v>50.951330722877984</c:v>
                </c:pt>
                <c:pt idx="221">
                  <c:v>50.913200760204205</c:v>
                </c:pt>
                <c:pt idx="222">
                  <c:v>50.875070797530419</c:v>
                </c:pt>
                <c:pt idx="223">
                  <c:v>50.836940834856634</c:v>
                </c:pt>
                <c:pt idx="224">
                  <c:v>50.798810872182848</c:v>
                </c:pt>
                <c:pt idx="225">
                  <c:v>50.76068090950907</c:v>
                </c:pt>
                <c:pt idx="226">
                  <c:v>50.722550946835284</c:v>
                </c:pt>
                <c:pt idx="227">
                  <c:v>50.684420984161498</c:v>
                </c:pt>
                <c:pt idx="228">
                  <c:v>50.646291021487713</c:v>
                </c:pt>
                <c:pt idx="229">
                  <c:v>50.608161058813934</c:v>
                </c:pt>
                <c:pt idx="230">
                  <c:v>50.570031096140141</c:v>
                </c:pt>
                <c:pt idx="231">
                  <c:v>50.531901133466363</c:v>
                </c:pt>
                <c:pt idx="232">
                  <c:v>50.493771170792577</c:v>
                </c:pt>
                <c:pt idx="233">
                  <c:v>50.455641208118791</c:v>
                </c:pt>
                <c:pt idx="234">
                  <c:v>50.417511245445006</c:v>
                </c:pt>
                <c:pt idx="235">
                  <c:v>50.37938128277122</c:v>
                </c:pt>
                <c:pt idx="236">
                  <c:v>50.341251320097442</c:v>
                </c:pt>
                <c:pt idx="237">
                  <c:v>50.303121357423649</c:v>
                </c:pt>
                <c:pt idx="238">
                  <c:v>50.26499139474987</c:v>
                </c:pt>
                <c:pt idx="239">
                  <c:v>50.226861432076085</c:v>
                </c:pt>
                <c:pt idx="240">
                  <c:v>50.188731469402306</c:v>
                </c:pt>
                <c:pt idx="241">
                  <c:v>50.150601506728513</c:v>
                </c:pt>
                <c:pt idx="242">
                  <c:v>50.112471544054735</c:v>
                </c:pt>
                <c:pt idx="243">
                  <c:v>50.074341581380949</c:v>
                </c:pt>
                <c:pt idx="244">
                  <c:v>50.036211618707156</c:v>
                </c:pt>
                <c:pt idx="245">
                  <c:v>49.998081656033378</c:v>
                </c:pt>
                <c:pt idx="246">
                  <c:v>49.959951693359599</c:v>
                </c:pt>
                <c:pt idx="247">
                  <c:v>49.921821730685814</c:v>
                </c:pt>
                <c:pt idx="248">
                  <c:v>49.883691768012021</c:v>
                </c:pt>
                <c:pt idx="249">
                  <c:v>49.845561805338242</c:v>
                </c:pt>
                <c:pt idx="250">
                  <c:v>49.807431842664457</c:v>
                </c:pt>
                <c:pt idx="251">
                  <c:v>49.769301879990671</c:v>
                </c:pt>
                <c:pt idx="252">
                  <c:v>49.731171917316885</c:v>
                </c:pt>
                <c:pt idx="253">
                  <c:v>49.693041954643107</c:v>
                </c:pt>
                <c:pt idx="254">
                  <c:v>49.654911991969321</c:v>
                </c:pt>
                <c:pt idx="255">
                  <c:v>49.616782029295535</c:v>
                </c:pt>
                <c:pt idx="256">
                  <c:v>49.57865206662175</c:v>
                </c:pt>
                <c:pt idx="257">
                  <c:v>49.540522103947971</c:v>
                </c:pt>
                <c:pt idx="258">
                  <c:v>49.502392141274179</c:v>
                </c:pt>
                <c:pt idx="259">
                  <c:v>49.464262178600393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6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8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3</xdr:row>
      <xdr:rowOff>342901</xdr:rowOff>
    </xdr:from>
    <xdr:to>
      <xdr:col>14</xdr:col>
      <xdr:colOff>73191</xdr:colOff>
      <xdr:row>28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O14" totalsRowShown="0" headerRowDxfId="61">
  <autoFilter ref="A4:O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8" xr3:uid="{9F7FD215-509F-4DE2-A3C7-D0FF03814D4C}" name="Описание" dataDxfId="60"/>
    <tableColumn id="1" xr3:uid="{7BD1F57E-225E-4952-B218-B70E607E4506}" name="#" dataDxfId="59"/>
    <tableColumn id="6" xr3:uid="{2BC6AEF4-16A6-4036-AD2F-70EB2ED37C83}" name="Эксперимент" dataDxfId="58"/>
    <tableColumn id="7" xr3:uid="{4F002E9F-0B0A-4293-A906-6AAACB660E5F}" name="w% масс _x000a_теор" dataDxfId="57">
      <calculatedColumnFormula>Эксперимент!H5</calculatedColumnFormula>
    </tableColumn>
    <tableColumn id="9" xr3:uid="{EFA2CF13-E204-4162-ACE5-6D1EB6C8441D}" name="w% масс _x000a_прак" dataDxfId="56">
      <calculatedColumnFormula>Эксперимент!Q5</calculatedColumnFormula>
    </tableColumn>
    <tableColumn id="16" xr3:uid="{1A0106D0-1671-48DC-9378-6065A29457AF}" name="C  спирт _x000a_М " dataDxfId="55">
      <calculatedColumnFormula>Эксперимент[[#This Row],[C спирт М ]]</calculatedColumnFormula>
    </tableColumn>
    <tableColumn id="19" xr3:uid="{5C48BC25-18C3-4E1E-A959-A9D7659AD8AA}" name="C ОКМ_x000a_М " dataDxfId="54">
      <calculatedColumnFormula>Эксперимент[[#This Row],[С ОКМ
М]]</calculatedColumnFormula>
    </tableColumn>
    <tableColumn id="20" xr3:uid="{986310D2-1DE5-4684-80A8-AB34FC52B68F}" name="Х" dataDxfId="8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6"/>
    <tableColumn id="3" xr3:uid="{DF17DCAE-D682-463C-9861-C2D5B36736D4}" name="d Е_x000a_Дж" dataDxfId="7"/>
    <tableColumn id="4" xr3:uid="{EF4548E5-7C26-4D63-A0F2-B091A7D76087}" name="D _x000a_м2с" dataDxfId="53"/>
    <tableColumn id="5" xr3:uid="{E91881F4-89DF-4CA8-8787-443661255C2B}" name="d D _x000a_м2с" dataDxfId="52"/>
    <tableColumn id="15" xr3:uid="{449D048E-21EB-4390-9181-5E474775AD2E}" name="ro _x000a_г/мл   " dataDxfId="2">
      <calculatedColumnFormula>Эксперимент[[#This Row],[ro
смесь г/мл   ]]</calculatedColumnFormula>
    </tableColumn>
    <tableColumn id="10" xr3:uid="{73CC65CD-60C0-458E-859A-8516E9CA96B2}" name="Е_x000a_ кДж" dataDxfId="1">
      <calculatedColumnFormula>Аппроксимация[[#This Row],[Е
 Дж]]/1000</calculatedColumnFormula>
    </tableColumn>
    <tableColumn id="22" xr3:uid="{6E9C14D8-3A36-49B6-B4C2-012E44BCDCFA}" name="d E" dataDxfId="0">
      <calculatedColumnFormula>VLOOKUP(Аппроксимация[[#This Row],[Х]],Таблица12[],2)-Аппроксимация[[#This Row],[Е
 кДж]]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Q4:R265" totalsRowShown="0" headerRowDxfId="51" dataDxfId="50">
  <autoFilter ref="Q4:R26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9"/>
    <tableColumn id="2" xr3:uid="{0A20EB63-7F78-45D0-9508-B3013E7FA847}" name="E" dataDxfId="48">
      <calculatedColumnFormula>$R$2*Таблица12[[#This Row],[x]]+$Q$2*(1-Таблица12[[#This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Q1:R2" totalsRowShown="0">
  <autoFilter ref="Q1:R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7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6" dataDxfId="45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44">
      <calculatedColumnFormula>A4+1</calculatedColumnFormula>
    </tableColumn>
    <tableColumn id="17" xr3:uid="{48747F86-4026-4D8A-857D-4C04ECCD38B1}" name="Доп" dataDxfId="43"/>
    <tableColumn id="12" xr3:uid="{1871877F-C7B7-4C72-AF32-DB1A3FABAFCC}" name="m_x000a_стакан" dataDxfId="42"/>
    <tableColumn id="1" xr3:uid="{6A216FEE-C1E1-40E4-815E-5380A5321732}" name="m0_x000a_смесь    _x000a_стакан" dataDxfId="41"/>
    <tableColumn id="2" xr3:uid="{D1757256-BC6C-420E-BEA8-B604BC77F285}" name="m0_x000a_смесь" dataDxfId="40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9">
      <calculatedColumnFormula>Эксперимент[[#This Row],[m0
смесь]]*(1-Q4)</calculatedColumnFormula>
    </tableColumn>
    <tableColumn id="4" xr3:uid="{D1940891-C2DF-4AB7-A8E2-AF06FDA60F0D}" name="m0_x000a_спирт" dataDxfId="15">
      <calculatedColumnFormula>Эксперимент[[#This Row],[m0
смесь]]*Q4</calculatedColumnFormula>
    </tableColumn>
    <tableColumn id="6" xr3:uid="{78FAF393-3070-4836-B8E9-4D79C52F839F}" name="w%1 т_x000a_спирт " dataDxfId="13">
      <calculatedColumnFormula>H4+0.025</calculatedColumnFormula>
    </tableColumn>
    <tableColumn id="7" xr3:uid="{EA5712E3-E93C-456A-9EDE-9A8CA94753D1}" name="m+ т_x000a_спирт" dataDxfId="14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38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37"/>
    <tableColumn id="10" xr3:uid="{F3443B4E-6300-47B1-8E7C-FC3BF1A5E3CD}" name="m1_x000a_смеси" dataDxfId="36"/>
    <tableColumn id="11" xr3:uid="{D23B2127-A60A-4E45-A0EF-767833FF7A03}" name="m+_x000a_спирта" dataDxfId="35"/>
    <tableColumn id="15" xr3:uid="{13B47A94-234C-4A1B-B993-FBE523863A83}" name="m2_x000a_смесь_x000a_стакан" dataDxfId="34"/>
    <tableColumn id="13" xr3:uid="{22F644F7-5CB7-438A-9D0D-9E88DE87DE4D}" name="m2_x000a_смеси" dataDxfId="33"/>
    <tableColumn id="16" xr3:uid="{96247A00-C27E-4AC1-85FF-B6D781503BD2}" name="m+_x000a_ОКМ" dataDxfId="32"/>
    <tableColumn id="5" xr3:uid="{896470BD-9890-41DA-8AB1-D5964728C2BF}" name="w%1 _x000a_" dataDxfId="12"/>
    <tableColumn id="18" xr3:uid="{0820FB03-01B9-44DB-82B9-D6B83878BDC8}" name="mП г_x000a_пик" dataDxfId="11"/>
    <tableColumn id="19" xr3:uid="{26D687AE-1683-4A1E-B7EF-88F7CDAEA278}" name="mП г_x000a_смесь    _x000a_пик " dataDxfId="9"/>
    <tableColumn id="20" xr3:uid="{A0C32414-2F25-4C19-AB7C-56D7E5582549}" name="mП г_x000a_смесь     " dataDxfId="10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31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30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29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28" dataDxfId="27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2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25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24" dataDxfId="22" headerRowBorderDxfId="23" tableBorderDxfId="21" totalsRowBorderDxfId="20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19" dataCellStyle="Обычный_Спирт"/>
    <tableColumn id="8" xr3:uid="{C859729B-C019-4D08-ACA4-3B460AD86104}" name="T _x000a_K" dataDxfId="5" dataCellStyle="Обычный_Спирт">
      <calculatedColumnFormula>Таблица11[[#This Row],[t
C]]+273.15</calculatedColumnFormula>
    </tableColumn>
    <tableColumn id="2" xr3:uid="{B55F4A07-4D55-496A-98F4-7923D8F9F3D3}" name="ro _x000a_кг/м3" dataDxfId="18" dataCellStyle="Обычный_Спирт"/>
    <tableColumn id="3" xr3:uid="{ED4CBB59-1BA5-4214-BACA-64678EE13752}" name="nu *106 Па с" dataDxfId="17" dataCellStyle="Обычный_Спирт"/>
    <tableColumn id="4" xr3:uid="{DD1EE465-F62F-4809-907D-A262F14D304E}" name="1/T _x000a_K-1" dataDxfId="4">
      <calculatedColumnFormula>1/Таблица11[[#This Row],[T 
K]]</calculatedColumnFormula>
    </tableColumn>
    <tableColumn id="5" xr3:uid="{764FF33D-1A62-4388-9118-018F46291530}" name="D _x000a_м2с" dataDxfId="3">
      <calculatedColumnFormula>$E$2*Таблица11[[#This Row],[T 
K]]/Таблица11[[#This Row],[nu *106 Па с]]*10^6</calculatedColumnFormula>
    </tableColumn>
    <tableColumn id="6" xr3:uid="{C8442FD2-4608-4C95-B225-0E3ADEA9ED66}" name="ln D" dataDxfId="16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R265"/>
  <sheetViews>
    <sheetView tabSelected="1" topLeftCell="E1" zoomScale="130" zoomScaleNormal="130" workbookViewId="0">
      <selection activeCell="P6" sqref="P6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</cols>
  <sheetData>
    <row r="1" spans="1:18" s="81" customFormat="1" ht="15.6" customHeight="1" x14ac:dyDescent="0.3">
      <c r="H1" s="7"/>
      <c r="I1" s="7"/>
      <c r="J1" s="82"/>
      <c r="Q1" t="s">
        <v>53</v>
      </c>
      <c r="R1" t="s">
        <v>52</v>
      </c>
    </row>
    <row r="2" spans="1:18" x14ac:dyDescent="0.3">
      <c r="H2" s="4"/>
      <c r="I2" s="5"/>
      <c r="J2" s="83"/>
      <c r="K2" s="4"/>
      <c r="Q2" s="94">
        <f>N5</f>
        <v>59.378052473784322</v>
      </c>
      <c r="R2">
        <f>Спирт!J1</f>
        <v>21.248089799999999</v>
      </c>
    </row>
    <row r="4" spans="1:18" ht="43.2" x14ac:dyDescent="0.3">
      <c r="A4" s="52" t="s">
        <v>32</v>
      </c>
      <c r="B4" s="53" t="s">
        <v>13</v>
      </c>
      <c r="C4" s="54" t="s">
        <v>31</v>
      </c>
      <c r="D4" s="10" t="s">
        <v>29</v>
      </c>
      <c r="E4" s="10" t="s">
        <v>30</v>
      </c>
      <c r="F4" s="10" t="s">
        <v>43</v>
      </c>
      <c r="G4" s="10" t="s">
        <v>44</v>
      </c>
      <c r="H4" s="10" t="s">
        <v>46</v>
      </c>
      <c r="I4" s="10" t="s">
        <v>56</v>
      </c>
      <c r="J4" s="10" t="s">
        <v>57</v>
      </c>
      <c r="K4" s="10" t="s">
        <v>58</v>
      </c>
      <c r="L4" s="10" t="s">
        <v>59</v>
      </c>
      <c r="M4" s="79" t="s">
        <v>45</v>
      </c>
      <c r="N4" s="10" t="s">
        <v>64</v>
      </c>
      <c r="O4" s="9" t="s">
        <v>55</v>
      </c>
      <c r="Q4" s="96" t="s">
        <v>54</v>
      </c>
      <c r="R4" s="96" t="s">
        <v>47</v>
      </c>
    </row>
    <row r="5" spans="1:18" ht="15.6" x14ac:dyDescent="0.3">
      <c r="A5" t="s">
        <v>19</v>
      </c>
      <c r="B5" s="55">
        <v>1</v>
      </c>
      <c r="C5" s="56" t="s">
        <v>18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85.8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6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Row],[Х]],Таблица12[],2)-Аппроксимация[[#This Row],[Е
 кДж]]</f>
        <v>0</v>
      </c>
      <c r="Q5" s="97">
        <v>0</v>
      </c>
      <c r="R5" s="95">
        <f>$R$2*Таблица12[[#This Row],[x]]+$Q$2*(1-Таблица12[[#This Row],[x]])</f>
        <v>59.378052473784322</v>
      </c>
    </row>
    <row r="6" spans="1:18" ht="15.6" x14ac:dyDescent="0.3">
      <c r="B6" s="55">
        <v>2</v>
      </c>
      <c r="C6" s="56" t="s">
        <v>20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76.944434368402582</v>
      </c>
      <c r="H6" s="80">
        <f>Аппроксимация[[#This Row],[C  спирт 
М ]]/(Аппроксимация[[#This Row],[C  спирт 
М ]]+Аппроксимация[[#This Row],[C ОКМ
М ]])</f>
        <v>3.2036739716073591E-2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6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Row],[Х]],Таблица12[],2)-Аппроксимация[[#This Row],[Е
 кДж]]</f>
        <v>5.7941468031447485</v>
      </c>
      <c r="Q6" s="97">
        <v>1E-3</v>
      </c>
      <c r="R6" s="95">
        <f>$R$2*Таблица12[[#This Row],[x]]+$Q$2*(1-Таблица12[[#This Row],[x]])</f>
        <v>59.339922511110537</v>
      </c>
    </row>
    <row r="7" spans="1:18" ht="15.6" hidden="1" x14ac:dyDescent="0.3">
      <c r="A7" s="6" t="s">
        <v>28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48.904209629722104</v>
      </c>
      <c r="H7" s="80">
        <f>Аппроксимация[[#This Row],[C  спирт 
М ]]/(Аппроксимация[[#This Row],[C  спирт 
М ]]+Аппроксимация[[#This Row],[C ОКМ
М ]])</f>
        <v>2.9343465751491229E-2</v>
      </c>
      <c r="I7" s="105"/>
      <c r="J7" s="63"/>
      <c r="K7" s="64"/>
      <c r="L7" s="65"/>
      <c r="M7" s="6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Row],[Х]],Таблица12[],2)-Аппроксимация[[#This Row],[Е
 кДж]]</f>
        <v>58.272283556244574</v>
      </c>
      <c r="Q7" s="97">
        <v>2E-3</v>
      </c>
      <c r="R7" s="95">
        <f>$R$2*Таблица12[[#This Row],[x]]+$Q$2*(1-Таблица12[[#This Row],[x]])</f>
        <v>59.301792548436751</v>
      </c>
    </row>
    <row r="8" spans="1:18" ht="15.6" x14ac:dyDescent="0.3">
      <c r="B8" s="55">
        <v>4</v>
      </c>
      <c r="C8" s="56" t="s">
        <v>21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74.549837781631297</v>
      </c>
      <c r="H8" s="80">
        <f>Аппроксимация[[#This Row],[C  спирт 
М ]]/(Аппроксимация[[#This Row],[C  спирт 
М ]]+Аппроксимация[[#This Row],[C ОКМ
М ]])</f>
        <v>6.6071647960503688E-2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6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Row],[Х]],Таблица12[],2)-Аппроксимация[[#This Row],[Е
 кДж]]</f>
        <v>4.5763982070619633</v>
      </c>
      <c r="Q8" s="97">
        <v>3.0000000000000001E-3</v>
      </c>
      <c r="R8" s="95">
        <f>$R$2*Таблица12[[#This Row],[x]]+$Q$2*(1-Таблица12[[#This Row],[x]])</f>
        <v>59.263662585762965</v>
      </c>
    </row>
    <row r="9" spans="1:18" ht="15.6" x14ac:dyDescent="0.3">
      <c r="B9" s="55">
        <v>5</v>
      </c>
      <c r="C9" s="56" t="s">
        <v>22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71.750977125391131</v>
      </c>
      <c r="H9" s="80">
        <f>Аппроксимация[[#This Row],[C  спирт 
М ]]/(Аппроксимация[[#This Row],[C  спирт 
М ]]+Аппроксимация[[#This Row],[C ОКМ
М ]])</f>
        <v>9.9892325268307561E-2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6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Row],[Х]],Таблица12[],2)-Аппроксимация[[#This Row],[Е
 кДж]]</f>
        <v>7.909703556890598</v>
      </c>
      <c r="Q9" s="97">
        <v>4.0000000000000001E-3</v>
      </c>
      <c r="R9" s="95">
        <f>$R$2*Таблица12[[#This Row],[x]]+$Q$2*(1-Таблица12[[#This Row],[x]])</f>
        <v>59.225532623089187</v>
      </c>
    </row>
    <row r="10" spans="1:18" ht="15.6" x14ac:dyDescent="0.3">
      <c r="B10" s="55">
        <v>6</v>
      </c>
      <c r="C10" s="56" t="s">
        <v>23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69.223076057334893</v>
      </c>
      <c r="H10" s="80">
        <f>Аппроксимация[[#This Row],[C  спирт 
М ]]/(Аппроксимация[[#This Row],[C  спирт 
М ]]+Аппроксимация[[#This Row],[C ОКМ
М ]])</f>
        <v>0.13126962000829834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6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Row],[Х]],Таблица12[],2)-Аппроксимация[[#This Row],[Е
 кДж]]</f>
        <v>11.087696839481836</v>
      </c>
      <c r="Q10" s="97">
        <v>5.0000000000000001E-3</v>
      </c>
      <c r="R10" s="95">
        <f>$R$2*Таблица12[[#This Row],[x]]+$Q$2*(1-Таблица12[[#This Row],[x]])</f>
        <v>59.187402660415401</v>
      </c>
    </row>
    <row r="11" spans="1:18" ht="15.6" x14ac:dyDescent="0.3">
      <c r="B11" s="55">
        <v>7</v>
      </c>
      <c r="C11" s="56" t="s">
        <v>24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66.910766135639562</v>
      </c>
      <c r="H11" s="80">
        <f>Аппроксимация[[#This Row],[C  спирт 
М ]]/(Аппроксимация[[#This Row],[C  спирт 
М ]]+Аппроксимация[[#This Row],[C ОКМ
М ]])</f>
        <v>0.1591698361937012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6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Row],[Х]],Таблица12[],2)-Аппроксимация[[#This Row],[Е
 кДж]]</f>
        <v>8.5751101356367698</v>
      </c>
      <c r="Q11" s="97">
        <v>6.0000000000000001E-3</v>
      </c>
      <c r="R11" s="95">
        <f>$R$2*Таблица12[[#This Row],[x]]+$Q$2*(1-Таблица12[[#This Row],[x]])</f>
        <v>59.149272697741615</v>
      </c>
    </row>
    <row r="12" spans="1:18" ht="15.6" x14ac:dyDescent="0.3">
      <c r="B12" s="55">
        <v>8</v>
      </c>
      <c r="C12" s="56" t="s">
        <v>25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64.135976077357611</v>
      </c>
      <c r="H12" s="80">
        <f>Аппроксимация[[#This Row],[C  спирт 
М ]]/(Аппроксимация[[#This Row],[C  спирт 
М ]]+Аппроксимация[[#This Row],[C ОКМ
М ]])</f>
        <v>0.19129848162762375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6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Row],[Х]],Таблица12[],2)-Аппроксимация[[#This Row],[Е
 кДж]]</f>
        <v>11.424839497890225</v>
      </c>
      <c r="Q12" s="97">
        <v>7.0000000000000001E-3</v>
      </c>
      <c r="R12" s="95">
        <f>$R$2*Таблица12[[#This Row],[x]]+$Q$2*(1-Таблица12[[#This Row],[x]])</f>
        <v>59.11114273506783</v>
      </c>
    </row>
    <row r="13" spans="1:18" ht="15.6" x14ac:dyDescent="0.3">
      <c r="B13" s="55">
        <v>9</v>
      </c>
      <c r="C13" s="56" t="s">
        <v>26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17.617376532673699</v>
      </c>
      <c r="G13" s="78">
        <f>Эксперимент[[#This Row],[С ОКМ
М]]</f>
        <v>61.594000513982252</v>
      </c>
      <c r="H13" s="80">
        <f>Аппроксимация[[#This Row],[C  спирт 
М ]]/(Аппроксимация[[#This Row],[C  спирт 
М ]]+Аппроксимация[[#This Row],[C ОКМ
М ]])</f>
        <v>0.22240967383128515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6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Row],[Х]],Таблица12[],2)-Аппроксимация[[#This Row],[Е
 кДж]]</f>
        <v>10.319289316082255</v>
      </c>
      <c r="Q13" s="97">
        <v>8.0000000000000002E-3</v>
      </c>
      <c r="R13" s="95">
        <f>$R$2*Таблица12[[#This Row],[x]]+$Q$2*(1-Таблица12[[#This Row],[x]])</f>
        <v>59.073012772394051</v>
      </c>
    </row>
    <row r="14" spans="1:18" ht="15.6" x14ac:dyDescent="0.3">
      <c r="B14" s="55">
        <v>10</v>
      </c>
      <c r="C14" s="56" t="s">
        <v>27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59.424834748497489</v>
      </c>
      <c r="H14" s="80">
        <f>Аппроксимация[[#This Row],[C  спирт 
М ]]/(Аппроксимация[[#This Row],[C  спирт 
М ]]+Аппроксимация[[#This Row],[C ОКМ
М ]])</f>
        <v>0.25215549819329625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6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Row],[Х]],Таблица12[],2)-Аппроксимация[[#This Row],[Е
 кДж]]</f>
        <v>9.4662096558423912</v>
      </c>
      <c r="Q14" s="97">
        <v>8.9999999999999993E-3</v>
      </c>
      <c r="R14" s="95">
        <f>$R$2*Таблица12[[#This Row],[x]]+$Q$2*(1-Таблица12[[#This Row],[x]])</f>
        <v>59.034882809720258</v>
      </c>
    </row>
    <row r="15" spans="1:18" ht="15.6" x14ac:dyDescent="0.3">
      <c r="Q15" s="97">
        <v>0.01</v>
      </c>
      <c r="R15" s="95">
        <f>$R$2*Таблица12[[#This Row],[x]]+$Q$2*(1-Таблица12[[#This Row],[x]])</f>
        <v>58.99675284704648</v>
      </c>
    </row>
    <row r="16" spans="1:18" ht="15.6" x14ac:dyDescent="0.3">
      <c r="Q16" s="97">
        <v>1.0999999999999999E-2</v>
      </c>
      <c r="R16" s="95">
        <f>$R$2*Таблица12[[#This Row],[x]]+$Q$2*(1-Таблица12[[#This Row],[x]])</f>
        <v>58.958622884372694</v>
      </c>
    </row>
    <row r="17" spans="17:18" ht="15.6" x14ac:dyDescent="0.3">
      <c r="Q17" s="97">
        <v>1.2E-2</v>
      </c>
      <c r="R17" s="95">
        <f>$R$2*Таблица12[[#This Row],[x]]+$Q$2*(1-Таблица12[[#This Row],[x]])</f>
        <v>58.920492921698916</v>
      </c>
    </row>
    <row r="18" spans="17:18" ht="15.6" x14ac:dyDescent="0.3">
      <c r="Q18" s="97">
        <v>1.2999999999999999E-2</v>
      </c>
      <c r="R18" s="95">
        <f>$R$2*Таблица12[[#This Row],[x]]+$Q$2*(1-Таблица12[[#This Row],[x]])</f>
        <v>58.882362959025123</v>
      </c>
    </row>
    <row r="19" spans="17:18" ht="15.6" x14ac:dyDescent="0.3">
      <c r="Q19" s="97">
        <v>1.4E-2</v>
      </c>
      <c r="R19" s="95">
        <f>$R$2*Таблица12[[#This Row],[x]]+$Q$2*(1-Таблица12[[#This Row],[x]])</f>
        <v>58.844232996351337</v>
      </c>
    </row>
    <row r="20" spans="17:18" ht="15.6" x14ac:dyDescent="0.3">
      <c r="Q20" s="97">
        <v>1.4999999999999999E-2</v>
      </c>
      <c r="R20" s="95">
        <f>$R$2*Таблица12[[#This Row],[x]]+$Q$2*(1-Таблица12[[#This Row],[x]])</f>
        <v>58.806103033677559</v>
      </c>
    </row>
    <row r="21" spans="17:18" ht="15.6" x14ac:dyDescent="0.3">
      <c r="Q21" s="97">
        <v>1.6E-2</v>
      </c>
      <c r="R21" s="95">
        <f>$R$2*Таблица12[[#This Row],[x]]+$Q$2*(1-Таблица12[[#This Row],[x]])</f>
        <v>58.767973071003766</v>
      </c>
    </row>
    <row r="22" spans="17:18" ht="15.6" x14ac:dyDescent="0.3">
      <c r="Q22" s="97">
        <v>1.7000000000000001E-2</v>
      </c>
      <c r="R22" s="95">
        <f>$R$2*Таблица12[[#This Row],[x]]+$Q$2*(1-Таблица12[[#This Row],[x]])</f>
        <v>58.729843108329987</v>
      </c>
    </row>
    <row r="23" spans="17:18" ht="15.6" x14ac:dyDescent="0.3">
      <c r="Q23" s="97">
        <v>1.7999999999999999E-2</v>
      </c>
      <c r="R23" s="95">
        <f>$R$2*Таблица12[[#This Row],[x]]+$Q$2*(1-Таблица12[[#This Row],[x]])</f>
        <v>58.691713145656202</v>
      </c>
    </row>
    <row r="24" spans="17:18" ht="15.6" x14ac:dyDescent="0.3">
      <c r="Q24" s="97">
        <v>1.9E-2</v>
      </c>
      <c r="R24" s="95">
        <f>$R$2*Таблица12[[#This Row],[x]]+$Q$2*(1-Таблица12[[#This Row],[x]])</f>
        <v>58.653583182982423</v>
      </c>
    </row>
    <row r="25" spans="17:18" ht="15.6" x14ac:dyDescent="0.3">
      <c r="Q25" s="97">
        <v>0.02</v>
      </c>
      <c r="R25" s="95">
        <f>$R$2*Таблица12[[#This Row],[x]]+$Q$2*(1-Таблица12[[#This Row],[x]])</f>
        <v>58.61545322030863</v>
      </c>
    </row>
    <row r="26" spans="17:18" ht="15.6" x14ac:dyDescent="0.3">
      <c r="Q26" s="97">
        <v>2.1000000000000001E-2</v>
      </c>
      <c r="R26" s="95">
        <f>$R$2*Таблица12[[#This Row],[x]]+$Q$2*(1-Таблица12[[#This Row],[x]])</f>
        <v>58.577323257634852</v>
      </c>
    </row>
    <row r="27" spans="17:18" ht="15.6" x14ac:dyDescent="0.3">
      <c r="Q27" s="97">
        <v>2.1999999999999999E-2</v>
      </c>
      <c r="R27" s="95">
        <f>$R$2*Таблица12[[#This Row],[x]]+$Q$2*(1-Таблица12[[#This Row],[x]])</f>
        <v>58.539193294961066</v>
      </c>
    </row>
    <row r="28" spans="17:18" ht="15.6" x14ac:dyDescent="0.3">
      <c r="Q28" s="97">
        <v>2.3E-2</v>
      </c>
      <c r="R28" s="95">
        <f>$R$2*Таблица12[[#This Row],[x]]+$Q$2*(1-Таблица12[[#This Row],[x]])</f>
        <v>58.501063332287281</v>
      </c>
    </row>
    <row r="29" spans="17:18" ht="15.6" x14ac:dyDescent="0.3">
      <c r="Q29" s="97">
        <v>2.4E-2</v>
      </c>
      <c r="R29" s="95">
        <f>$R$2*Таблица12[[#This Row],[x]]+$Q$2*(1-Таблица12[[#This Row],[x]])</f>
        <v>58.462933369613495</v>
      </c>
    </row>
    <row r="30" spans="17:18" ht="15.6" x14ac:dyDescent="0.3">
      <c r="Q30" s="97">
        <v>2.5000000000000001E-2</v>
      </c>
      <c r="R30" s="95">
        <f>$R$2*Таблица12[[#This Row],[x]]+$Q$2*(1-Таблица12[[#This Row],[x]])</f>
        <v>58.424803406939716</v>
      </c>
    </row>
    <row r="31" spans="17:18" ht="15.6" x14ac:dyDescent="0.3">
      <c r="Q31" s="97">
        <v>2.5999999999999999E-2</v>
      </c>
      <c r="R31" s="95">
        <f>$R$2*Таблица12[[#This Row],[x]]+$Q$2*(1-Таблица12[[#This Row],[x]])</f>
        <v>58.386673444265931</v>
      </c>
    </row>
    <row r="32" spans="17:18" ht="15.6" x14ac:dyDescent="0.3">
      <c r="Q32" s="97">
        <v>2.7E-2</v>
      </c>
      <c r="R32" s="95">
        <f>$R$2*Таблица12[[#This Row],[x]]+$Q$2*(1-Таблица12[[#This Row],[x]])</f>
        <v>58.348543481592145</v>
      </c>
    </row>
    <row r="33" spans="17:18" ht="15.6" x14ac:dyDescent="0.3">
      <c r="Q33" s="97">
        <v>2.8000000000000001E-2</v>
      </c>
      <c r="R33" s="95">
        <f>$R$2*Таблица12[[#This Row],[x]]+$Q$2*(1-Таблица12[[#This Row],[x]])</f>
        <v>58.310413518918359</v>
      </c>
    </row>
    <row r="34" spans="17:18" ht="15.6" x14ac:dyDescent="0.3">
      <c r="Q34" s="97">
        <v>2.9000000000000001E-2</v>
      </c>
      <c r="R34" s="95">
        <f>$R$2*Таблица12[[#This Row],[x]]+$Q$2*(1-Таблица12[[#This Row],[x]])</f>
        <v>58.272283556244574</v>
      </c>
    </row>
    <row r="35" spans="17:18" ht="15.6" x14ac:dyDescent="0.3">
      <c r="Q35" s="97">
        <v>0.03</v>
      </c>
      <c r="R35" s="95">
        <f>$R$2*Таблица12[[#This Row],[x]]+$Q$2*(1-Таблица12[[#This Row],[x]])</f>
        <v>58.234153593570788</v>
      </c>
    </row>
    <row r="36" spans="17:18" ht="15.6" x14ac:dyDescent="0.3">
      <c r="Q36" s="97">
        <v>3.1E-2</v>
      </c>
      <c r="R36" s="95">
        <f>$R$2*Таблица12[[#This Row],[x]]+$Q$2*(1-Таблица12[[#This Row],[x]])</f>
        <v>58.196023630897002</v>
      </c>
    </row>
    <row r="37" spans="17:18" ht="15.6" x14ac:dyDescent="0.3">
      <c r="Q37" s="97">
        <v>3.2000000000000001E-2</v>
      </c>
      <c r="R37" s="95">
        <f>$R$2*Таблица12[[#This Row],[x]]+$Q$2*(1-Таблица12[[#This Row],[x]])</f>
        <v>58.157893668223224</v>
      </c>
    </row>
    <row r="38" spans="17:18" ht="15.6" x14ac:dyDescent="0.3">
      <c r="Q38" s="97">
        <v>3.3000000000000002E-2</v>
      </c>
      <c r="R38" s="95">
        <f>$R$2*Таблица12[[#This Row],[x]]+$Q$2*(1-Таблица12[[#This Row],[x]])</f>
        <v>58.119763705549438</v>
      </c>
    </row>
    <row r="39" spans="17:18" ht="15.6" x14ac:dyDescent="0.3">
      <c r="Q39" s="97">
        <v>3.4000000000000002E-2</v>
      </c>
      <c r="R39" s="95">
        <f>$R$2*Таблица12[[#This Row],[x]]+$Q$2*(1-Таблица12[[#This Row],[x]])</f>
        <v>58.081633742875653</v>
      </c>
    </row>
    <row r="40" spans="17:18" ht="15.6" x14ac:dyDescent="0.3">
      <c r="Q40" s="97">
        <v>3.5000000000000003E-2</v>
      </c>
      <c r="R40" s="95">
        <f>$R$2*Таблица12[[#This Row],[x]]+$Q$2*(1-Таблица12[[#This Row],[x]])</f>
        <v>58.043503780201867</v>
      </c>
    </row>
    <row r="41" spans="17:18" ht="15.6" x14ac:dyDescent="0.3">
      <c r="Q41" s="97">
        <v>3.5999999999999997E-2</v>
      </c>
      <c r="R41" s="95">
        <f>$R$2*Таблица12[[#This Row],[x]]+$Q$2*(1-Таблица12[[#This Row],[x]])</f>
        <v>58.005373817528088</v>
      </c>
    </row>
    <row r="42" spans="17:18" ht="15.6" x14ac:dyDescent="0.3">
      <c r="Q42" s="97">
        <v>3.6999999999999998E-2</v>
      </c>
      <c r="R42" s="95">
        <f>$R$2*Таблица12[[#This Row],[x]]+$Q$2*(1-Таблица12[[#This Row],[x]])</f>
        <v>57.967243854854303</v>
      </c>
    </row>
    <row r="43" spans="17:18" ht="15.6" x14ac:dyDescent="0.3">
      <c r="Q43" s="97">
        <v>3.7999999999999999E-2</v>
      </c>
      <c r="R43" s="95">
        <f>$R$2*Таблица12[[#This Row],[x]]+$Q$2*(1-Таблица12[[#This Row],[x]])</f>
        <v>57.929113892180517</v>
      </c>
    </row>
    <row r="44" spans="17:18" ht="15.6" x14ac:dyDescent="0.3">
      <c r="Q44" s="97">
        <v>3.9E-2</v>
      </c>
      <c r="R44" s="95">
        <f>$R$2*Таблица12[[#This Row],[x]]+$Q$2*(1-Таблица12[[#This Row],[x]])</f>
        <v>57.890983929506731</v>
      </c>
    </row>
    <row r="45" spans="17:18" ht="15.6" x14ac:dyDescent="0.3">
      <c r="Q45" s="97">
        <v>0.04</v>
      </c>
      <c r="R45" s="95">
        <f>$R$2*Таблица12[[#This Row],[x]]+$Q$2*(1-Таблица12[[#This Row],[x]])</f>
        <v>57.852853966832953</v>
      </c>
    </row>
    <row r="46" spans="17:18" ht="15.6" x14ac:dyDescent="0.3">
      <c r="Q46" s="97">
        <v>4.1000000000000002E-2</v>
      </c>
      <c r="R46" s="95">
        <f>$R$2*Таблица12[[#This Row],[x]]+$Q$2*(1-Таблица12[[#This Row],[x]])</f>
        <v>57.81472400415916</v>
      </c>
    </row>
    <row r="47" spans="17:18" ht="15.6" x14ac:dyDescent="0.3">
      <c r="Q47" s="97">
        <v>4.2000000000000003E-2</v>
      </c>
      <c r="R47" s="95">
        <f>$R$2*Таблица12[[#This Row],[x]]+$Q$2*(1-Таблица12[[#This Row],[x]])</f>
        <v>57.776594041485374</v>
      </c>
    </row>
    <row r="48" spans="17:18" ht="15.6" x14ac:dyDescent="0.3">
      <c r="Q48" s="97">
        <v>4.2999999999999997E-2</v>
      </c>
      <c r="R48" s="95">
        <f>$R$2*Таблица12[[#This Row],[x]]+$Q$2*(1-Таблица12[[#This Row],[x]])</f>
        <v>57.738464078811596</v>
      </c>
    </row>
    <row r="49" spans="17:18" ht="15.6" x14ac:dyDescent="0.3">
      <c r="Q49" s="97">
        <v>4.3999999999999997E-2</v>
      </c>
      <c r="R49" s="95">
        <f>$R$2*Таблица12[[#This Row],[x]]+$Q$2*(1-Таблица12[[#This Row],[x]])</f>
        <v>57.70033411613781</v>
      </c>
    </row>
    <row r="50" spans="17:18" ht="15.6" x14ac:dyDescent="0.3">
      <c r="Q50" s="97">
        <v>4.4999999999999998E-2</v>
      </c>
      <c r="R50" s="95">
        <f>$R$2*Таблица12[[#This Row],[x]]+$Q$2*(1-Таблица12[[#This Row],[x]])</f>
        <v>57.662204153464025</v>
      </c>
    </row>
    <row r="51" spans="17:18" ht="15.6" x14ac:dyDescent="0.3">
      <c r="Q51" s="97">
        <v>4.5999999999999999E-2</v>
      </c>
      <c r="R51" s="95">
        <f>$R$2*Таблица12[[#This Row],[x]]+$Q$2*(1-Таблица12[[#This Row],[x]])</f>
        <v>57.624074190790239</v>
      </c>
    </row>
    <row r="52" spans="17:18" ht="15.6" x14ac:dyDescent="0.3">
      <c r="Q52" s="97">
        <v>4.7E-2</v>
      </c>
      <c r="R52" s="95">
        <f>$R$2*Таблица12[[#This Row],[x]]+$Q$2*(1-Таблица12[[#This Row],[x]])</f>
        <v>57.58594422811646</v>
      </c>
    </row>
    <row r="53" spans="17:18" ht="15.6" x14ac:dyDescent="0.3">
      <c r="Q53" s="97">
        <v>4.8000000000000001E-2</v>
      </c>
      <c r="R53" s="95">
        <f>$R$2*Таблица12[[#This Row],[x]]+$Q$2*(1-Таблица12[[#This Row],[x]])</f>
        <v>57.547814265442668</v>
      </c>
    </row>
    <row r="54" spans="17:18" ht="15.6" x14ac:dyDescent="0.3">
      <c r="Q54" s="97">
        <v>4.9000000000000002E-2</v>
      </c>
      <c r="R54" s="95">
        <f>$R$2*Таблица12[[#This Row],[x]]+$Q$2*(1-Таблица12[[#This Row],[x]])</f>
        <v>57.509684302768889</v>
      </c>
    </row>
    <row r="55" spans="17:18" ht="15.6" x14ac:dyDescent="0.3">
      <c r="Q55" s="97">
        <v>0.05</v>
      </c>
      <c r="R55" s="95">
        <f>$R$2*Таблица12[[#This Row],[x]]+$Q$2*(1-Таблица12[[#This Row],[x]])</f>
        <v>57.471554340095103</v>
      </c>
    </row>
    <row r="56" spans="17:18" ht="15.6" x14ac:dyDescent="0.3">
      <c r="Q56" s="97">
        <v>5.0999999999999997E-2</v>
      </c>
      <c r="R56" s="95">
        <f>$R$2*Таблица12[[#This Row],[x]]+$Q$2*(1-Таблица12[[#This Row],[x]])</f>
        <v>57.433424377421325</v>
      </c>
    </row>
    <row r="57" spans="17:18" ht="15.6" x14ac:dyDescent="0.3">
      <c r="Q57" s="97">
        <v>5.1999999999999998E-2</v>
      </c>
      <c r="R57" s="95">
        <f>$R$2*Таблица12[[#This Row],[x]]+$Q$2*(1-Таблица12[[#This Row],[x]])</f>
        <v>57.395294414747532</v>
      </c>
    </row>
    <row r="58" spans="17:18" ht="15.6" x14ac:dyDescent="0.3">
      <c r="Q58" s="97">
        <v>5.2999999999999999E-2</v>
      </c>
      <c r="R58" s="95">
        <f>$R$2*Таблица12[[#This Row],[x]]+$Q$2*(1-Таблица12[[#This Row],[x]])</f>
        <v>57.357164452073754</v>
      </c>
    </row>
    <row r="59" spans="17:18" ht="15.6" x14ac:dyDescent="0.3">
      <c r="Q59" s="97">
        <v>5.3999999999999999E-2</v>
      </c>
      <c r="R59" s="95">
        <f>$R$2*Таблица12[[#This Row],[x]]+$Q$2*(1-Таблица12[[#This Row],[x]])</f>
        <v>57.319034489399968</v>
      </c>
    </row>
    <row r="60" spans="17:18" ht="15.6" x14ac:dyDescent="0.3">
      <c r="Q60" s="97">
        <v>5.5E-2</v>
      </c>
      <c r="R60" s="95">
        <f>$R$2*Таблица12[[#This Row],[x]]+$Q$2*(1-Таблица12[[#This Row],[x]])</f>
        <v>57.280904526726175</v>
      </c>
    </row>
    <row r="61" spans="17:18" ht="15.6" x14ac:dyDescent="0.3">
      <c r="Q61" s="97">
        <v>5.6000000000000001E-2</v>
      </c>
      <c r="R61" s="95">
        <f>$R$2*Таблица12[[#This Row],[x]]+$Q$2*(1-Таблица12[[#This Row],[x]])</f>
        <v>57.242774564052397</v>
      </c>
    </row>
    <row r="62" spans="17:18" ht="15.6" x14ac:dyDescent="0.3">
      <c r="Q62" s="97">
        <v>5.7000000000000002E-2</v>
      </c>
      <c r="R62" s="95">
        <f>$R$2*Таблица12[[#This Row],[x]]+$Q$2*(1-Таблица12[[#This Row],[x]])</f>
        <v>57.204644601378611</v>
      </c>
    </row>
    <row r="63" spans="17:18" ht="15.6" x14ac:dyDescent="0.3">
      <c r="Q63" s="97">
        <v>5.8000000000000003E-2</v>
      </c>
      <c r="R63" s="95">
        <f>$R$2*Таблица12[[#This Row],[x]]+$Q$2*(1-Таблица12[[#This Row],[x]])</f>
        <v>57.166514638704832</v>
      </c>
    </row>
    <row r="64" spans="17:18" ht="15.6" x14ac:dyDescent="0.3">
      <c r="Q64" s="97">
        <v>5.8999999999999997E-2</v>
      </c>
      <c r="R64" s="95">
        <f>$R$2*Таблица12[[#This Row],[x]]+$Q$2*(1-Таблица12[[#This Row],[x]])</f>
        <v>57.128384676031047</v>
      </c>
    </row>
    <row r="65" spans="17:18" ht="15.6" x14ac:dyDescent="0.3">
      <c r="Q65" s="97">
        <v>0.06</v>
      </c>
      <c r="R65" s="95">
        <f>$R$2*Таблица12[[#This Row],[x]]+$Q$2*(1-Таблица12[[#This Row],[x]])</f>
        <v>57.090254713357261</v>
      </c>
    </row>
    <row r="66" spans="17:18" ht="15.6" x14ac:dyDescent="0.3">
      <c r="Q66" s="97">
        <v>6.0999999999999999E-2</v>
      </c>
      <c r="R66" s="95">
        <f>$R$2*Таблица12[[#This Row],[x]]+$Q$2*(1-Таблица12[[#This Row],[x]])</f>
        <v>57.052124750683483</v>
      </c>
    </row>
    <row r="67" spans="17:18" ht="15.6" x14ac:dyDescent="0.3">
      <c r="Q67" s="97">
        <v>6.2E-2</v>
      </c>
      <c r="R67" s="95">
        <f>$R$2*Таблица12[[#This Row],[x]]+$Q$2*(1-Таблица12[[#This Row],[x]])</f>
        <v>57.01399478800969</v>
      </c>
    </row>
    <row r="68" spans="17:18" ht="15.6" x14ac:dyDescent="0.3">
      <c r="Q68" s="97">
        <v>6.3E-2</v>
      </c>
      <c r="R68" s="95">
        <f>$R$2*Таблица12[[#This Row],[x]]+$Q$2*(1-Таблица12[[#This Row],[x]])</f>
        <v>56.975864825335911</v>
      </c>
    </row>
    <row r="69" spans="17:18" ht="15.6" x14ac:dyDescent="0.3">
      <c r="Q69" s="97">
        <v>6.4000000000000001E-2</v>
      </c>
      <c r="R69" s="95">
        <f>$R$2*Таблица12[[#This Row],[x]]+$Q$2*(1-Таблица12[[#This Row],[x]])</f>
        <v>56.937734862662126</v>
      </c>
    </row>
    <row r="70" spans="17:18" ht="15.6" x14ac:dyDescent="0.3">
      <c r="Q70" s="97">
        <v>6.5000000000000002E-2</v>
      </c>
      <c r="R70" s="95">
        <f>$R$2*Таблица12[[#This Row],[x]]+$Q$2*(1-Таблица12[[#This Row],[x]])</f>
        <v>56.899604899988347</v>
      </c>
    </row>
    <row r="71" spans="17:18" ht="15.6" x14ac:dyDescent="0.3">
      <c r="Q71" s="97">
        <v>6.6000000000000003E-2</v>
      </c>
      <c r="R71" s="95">
        <f>$R$2*Таблица12[[#This Row],[x]]+$Q$2*(1-Таблица12[[#This Row],[x]])</f>
        <v>56.861474937314554</v>
      </c>
    </row>
    <row r="72" spans="17:18" ht="15.6" x14ac:dyDescent="0.3">
      <c r="Q72" s="97">
        <v>6.7000000000000004E-2</v>
      </c>
      <c r="R72" s="95">
        <f>$R$2*Таблица12[[#This Row],[x]]+$Q$2*(1-Таблица12[[#This Row],[x]])</f>
        <v>56.823344974640776</v>
      </c>
    </row>
    <row r="73" spans="17:18" ht="15.6" x14ac:dyDescent="0.3">
      <c r="Q73" s="97">
        <v>6.8000000000000005E-2</v>
      </c>
      <c r="R73" s="95">
        <f>$R$2*Таблица12[[#This Row],[x]]+$Q$2*(1-Таблица12[[#This Row],[x]])</f>
        <v>56.78521501196699</v>
      </c>
    </row>
    <row r="74" spans="17:18" ht="15.6" x14ac:dyDescent="0.3">
      <c r="Q74" s="97">
        <v>6.9000000000000006E-2</v>
      </c>
      <c r="R74" s="95">
        <f>$R$2*Таблица12[[#This Row],[x]]+$Q$2*(1-Таблица12[[#This Row],[x]])</f>
        <v>56.747085049293204</v>
      </c>
    </row>
    <row r="75" spans="17:18" ht="15.6" x14ac:dyDescent="0.3">
      <c r="Q75" s="97">
        <v>7.0000000000000007E-2</v>
      </c>
      <c r="R75" s="95">
        <f>$R$2*Таблица12[[#This Row],[x]]+$Q$2*(1-Таблица12[[#This Row],[x]])</f>
        <v>56.708955086619412</v>
      </c>
    </row>
    <row r="76" spans="17:18" ht="15.6" x14ac:dyDescent="0.3">
      <c r="Q76" s="97">
        <v>7.0999999999999994E-2</v>
      </c>
      <c r="R76" s="95">
        <f>$R$2*Таблица12[[#This Row],[x]]+$Q$2*(1-Таблица12[[#This Row],[x]])</f>
        <v>56.67082512394564</v>
      </c>
    </row>
    <row r="77" spans="17:18" ht="15.6" x14ac:dyDescent="0.3">
      <c r="Q77" s="97">
        <v>7.1999999999999995E-2</v>
      </c>
      <c r="R77" s="95">
        <f>$R$2*Таблица12[[#This Row],[x]]+$Q$2*(1-Таблица12[[#This Row],[x]])</f>
        <v>56.632695161271855</v>
      </c>
    </row>
    <row r="78" spans="17:18" ht="15.6" x14ac:dyDescent="0.3">
      <c r="Q78" s="97">
        <v>7.2999999999999995E-2</v>
      </c>
      <c r="R78" s="95">
        <f>$R$2*Таблица12[[#This Row],[x]]+$Q$2*(1-Таблица12[[#This Row],[x]])</f>
        <v>56.594565198598069</v>
      </c>
    </row>
    <row r="79" spans="17:18" ht="15.6" x14ac:dyDescent="0.3">
      <c r="Q79" s="97">
        <v>7.3999999999999996E-2</v>
      </c>
      <c r="R79" s="95">
        <f>$R$2*Таблица12[[#This Row],[x]]+$Q$2*(1-Таблица12[[#This Row],[x]])</f>
        <v>56.556435235924283</v>
      </c>
    </row>
    <row r="80" spans="17:18" ht="15.6" x14ac:dyDescent="0.3">
      <c r="Q80" s="97">
        <v>7.4999999999999997E-2</v>
      </c>
      <c r="R80" s="95">
        <f>$R$2*Таблица12[[#This Row],[x]]+$Q$2*(1-Таблица12[[#This Row],[x]])</f>
        <v>56.518305273250505</v>
      </c>
    </row>
    <row r="81" spans="17:18" ht="15.6" x14ac:dyDescent="0.3">
      <c r="Q81" s="97">
        <v>7.5999999999999998E-2</v>
      </c>
      <c r="R81" s="95">
        <f>$R$2*Таблица12[[#This Row],[x]]+$Q$2*(1-Таблица12[[#This Row],[x]])</f>
        <v>56.480175310576712</v>
      </c>
    </row>
    <row r="82" spans="17:18" ht="15.6" x14ac:dyDescent="0.3">
      <c r="Q82" s="97">
        <v>7.6999999999999999E-2</v>
      </c>
      <c r="R82" s="95">
        <f>$R$2*Таблица12[[#This Row],[x]]+$Q$2*(1-Таблица12[[#This Row],[x]])</f>
        <v>56.442045347902933</v>
      </c>
    </row>
    <row r="83" spans="17:18" ht="15.6" x14ac:dyDescent="0.3">
      <c r="Q83" s="97">
        <v>7.8E-2</v>
      </c>
      <c r="R83" s="95">
        <f>$R$2*Таблица12[[#This Row],[x]]+$Q$2*(1-Таблица12[[#This Row],[x]])</f>
        <v>56.403915385229148</v>
      </c>
    </row>
    <row r="84" spans="17:18" ht="15.6" x14ac:dyDescent="0.3">
      <c r="Q84" s="97">
        <v>7.9000000000000001E-2</v>
      </c>
      <c r="R84" s="95">
        <f>$R$2*Таблица12[[#This Row],[x]]+$Q$2*(1-Таблица12[[#This Row],[x]])</f>
        <v>56.365785422555369</v>
      </c>
    </row>
    <row r="85" spans="17:18" ht="15.6" x14ac:dyDescent="0.3">
      <c r="Q85" s="97">
        <v>0.08</v>
      </c>
      <c r="R85" s="95">
        <f>$R$2*Таблица12[[#This Row],[x]]+$Q$2*(1-Таблица12[[#This Row],[x]])</f>
        <v>56.327655459881576</v>
      </c>
    </row>
    <row r="86" spans="17:18" ht="15.6" x14ac:dyDescent="0.3">
      <c r="Q86" s="97">
        <v>8.1000000000000003E-2</v>
      </c>
      <c r="R86" s="95">
        <f>$R$2*Таблица12[[#This Row],[x]]+$Q$2*(1-Таблица12[[#This Row],[x]])</f>
        <v>56.289525497207798</v>
      </c>
    </row>
    <row r="87" spans="17:18" ht="15.6" x14ac:dyDescent="0.3">
      <c r="Q87" s="97">
        <v>8.2000000000000003E-2</v>
      </c>
      <c r="R87" s="95">
        <f>$R$2*Таблица12[[#This Row],[x]]+$Q$2*(1-Таблица12[[#This Row],[x]])</f>
        <v>56.251395534534012</v>
      </c>
    </row>
    <row r="88" spans="17:18" ht="15.6" x14ac:dyDescent="0.3">
      <c r="Q88" s="97">
        <v>8.3000000000000004E-2</v>
      </c>
      <c r="R88" s="95">
        <f>$R$2*Таблица12[[#This Row],[x]]+$Q$2*(1-Таблица12[[#This Row],[x]])</f>
        <v>56.213265571860219</v>
      </c>
    </row>
    <row r="89" spans="17:18" ht="15.6" x14ac:dyDescent="0.3">
      <c r="Q89" s="97">
        <v>8.4000000000000005E-2</v>
      </c>
      <c r="R89" s="95">
        <f>$R$2*Таблица12[[#This Row],[x]]+$Q$2*(1-Таблица12[[#This Row],[x]])</f>
        <v>56.175135609186441</v>
      </c>
    </row>
    <row r="90" spans="17:18" ht="15.6" x14ac:dyDescent="0.3">
      <c r="Q90" s="97">
        <v>8.5000000000000006E-2</v>
      </c>
      <c r="R90" s="95">
        <f>$R$2*Таблица12[[#This Row],[x]]+$Q$2*(1-Таблица12[[#This Row],[x]])</f>
        <v>56.137005646512655</v>
      </c>
    </row>
    <row r="91" spans="17:18" ht="15.6" x14ac:dyDescent="0.3">
      <c r="Q91" s="97">
        <v>8.5999999999999993E-2</v>
      </c>
      <c r="R91" s="95">
        <f>$R$2*Таблица12[[#This Row],[x]]+$Q$2*(1-Таблица12[[#This Row],[x]])</f>
        <v>56.098875683838877</v>
      </c>
    </row>
    <row r="92" spans="17:18" ht="15.6" x14ac:dyDescent="0.3">
      <c r="Q92" s="97">
        <v>8.6999999999999994E-2</v>
      </c>
      <c r="R92" s="95">
        <f>$R$2*Таблица12[[#This Row],[x]]+$Q$2*(1-Таблица12[[#This Row],[x]])</f>
        <v>56.060745721165084</v>
      </c>
    </row>
    <row r="93" spans="17:18" ht="15.6" x14ac:dyDescent="0.3">
      <c r="Q93" s="97">
        <v>8.7999999999999995E-2</v>
      </c>
      <c r="R93" s="95">
        <f>$R$2*Таблица12[[#This Row],[x]]+$Q$2*(1-Таблица12[[#This Row],[x]])</f>
        <v>56.022615758491305</v>
      </c>
    </row>
    <row r="94" spans="17:18" ht="15.6" x14ac:dyDescent="0.3">
      <c r="Q94" s="97">
        <v>8.8999999999999996E-2</v>
      </c>
      <c r="R94" s="95">
        <f>$R$2*Таблица12[[#This Row],[x]]+$Q$2*(1-Таблица12[[#This Row],[x]])</f>
        <v>55.98448579581752</v>
      </c>
    </row>
    <row r="95" spans="17:18" ht="15.6" x14ac:dyDescent="0.3">
      <c r="Q95" s="97">
        <v>0.09</v>
      </c>
      <c r="R95" s="95">
        <f>$R$2*Таблица12[[#This Row],[x]]+$Q$2*(1-Таблица12[[#This Row],[x]])</f>
        <v>55.946355833143734</v>
      </c>
    </row>
    <row r="96" spans="17:18" ht="15.6" x14ac:dyDescent="0.3">
      <c r="Q96" s="97">
        <v>9.0999999999999998E-2</v>
      </c>
      <c r="R96" s="95">
        <f>$R$2*Таблица12[[#This Row],[x]]+$Q$2*(1-Таблица12[[#This Row],[x]])</f>
        <v>55.908225870469948</v>
      </c>
    </row>
    <row r="97" spans="17:18" ht="15.6" x14ac:dyDescent="0.3">
      <c r="Q97" s="97">
        <v>9.1999999999999998E-2</v>
      </c>
      <c r="R97" s="95">
        <f>$R$2*Таблица12[[#This Row],[x]]+$Q$2*(1-Таблица12[[#This Row],[x]])</f>
        <v>55.87009590779617</v>
      </c>
    </row>
    <row r="98" spans="17:18" ht="15.6" x14ac:dyDescent="0.3">
      <c r="Q98" s="97">
        <v>9.2999999999999999E-2</v>
      </c>
      <c r="R98" s="95">
        <f>$R$2*Таблица12[[#This Row],[x]]+$Q$2*(1-Таблица12[[#This Row],[x]])</f>
        <v>55.831965945122384</v>
      </c>
    </row>
    <row r="99" spans="17:18" ht="15.6" x14ac:dyDescent="0.3">
      <c r="Q99" s="97">
        <v>9.4E-2</v>
      </c>
      <c r="R99" s="95">
        <f>$R$2*Таблица12[[#This Row],[x]]+$Q$2*(1-Таблица12[[#This Row],[x]])</f>
        <v>55.793835982448599</v>
      </c>
    </row>
    <row r="100" spans="17:18" ht="15.6" x14ac:dyDescent="0.3">
      <c r="Q100" s="97">
        <v>9.5000000000000001E-2</v>
      </c>
      <c r="R100" s="95">
        <f>$R$2*Таблица12[[#This Row],[x]]+$Q$2*(1-Таблица12[[#This Row],[x]])</f>
        <v>55.755706019774813</v>
      </c>
    </row>
    <row r="101" spans="17:18" ht="15.6" x14ac:dyDescent="0.3">
      <c r="Q101" s="97">
        <v>9.6000000000000002E-2</v>
      </c>
      <c r="R101" s="95">
        <f>$R$2*Таблица12[[#This Row],[x]]+$Q$2*(1-Таблица12[[#This Row],[x]])</f>
        <v>55.717576057101027</v>
      </c>
    </row>
    <row r="102" spans="17:18" ht="15.6" x14ac:dyDescent="0.3">
      <c r="Q102" s="97">
        <v>9.7000000000000003E-2</v>
      </c>
      <c r="R102" s="95">
        <f>$R$2*Таблица12[[#This Row],[x]]+$Q$2*(1-Таблица12[[#This Row],[x]])</f>
        <v>55.679446094427242</v>
      </c>
    </row>
    <row r="103" spans="17:18" ht="15.6" x14ac:dyDescent="0.3">
      <c r="Q103" s="97">
        <v>9.8000000000000004E-2</v>
      </c>
      <c r="R103" s="95">
        <f>$R$2*Таблица12[[#This Row],[x]]+$Q$2*(1-Таблица12[[#This Row],[x]])</f>
        <v>55.641316131753456</v>
      </c>
    </row>
    <row r="104" spans="17:18" ht="15.6" x14ac:dyDescent="0.3">
      <c r="Q104" s="97">
        <v>9.9000000000000005E-2</v>
      </c>
      <c r="R104" s="95">
        <f>$R$2*Таблица12[[#This Row],[x]]+$Q$2*(1-Таблица12[[#This Row],[x]])</f>
        <v>55.603186169079677</v>
      </c>
    </row>
    <row r="105" spans="17:18" ht="15.6" x14ac:dyDescent="0.3">
      <c r="Q105" s="97">
        <v>0.1</v>
      </c>
      <c r="R105" s="95">
        <f>$R$2*Таблица12[[#This Row],[x]]+$Q$2*(1-Таблица12[[#This Row],[x]])</f>
        <v>55.565056206405892</v>
      </c>
    </row>
    <row r="106" spans="17:18" ht="15.6" x14ac:dyDescent="0.3">
      <c r="Q106" s="97">
        <v>0.10100000000000001</v>
      </c>
      <c r="R106" s="95">
        <f>$R$2*Таблица12[[#This Row],[x]]+$Q$2*(1-Таблица12[[#This Row],[x]])</f>
        <v>55.526926243732106</v>
      </c>
    </row>
    <row r="107" spans="17:18" ht="15.6" x14ac:dyDescent="0.3">
      <c r="Q107" s="97">
        <v>0.10199999999999999</v>
      </c>
      <c r="R107" s="95">
        <f>$R$2*Таблица12[[#This Row],[x]]+$Q$2*(1-Таблица12[[#This Row],[x]])</f>
        <v>55.48879628105832</v>
      </c>
    </row>
    <row r="108" spans="17:18" ht="15.6" x14ac:dyDescent="0.3">
      <c r="Q108" s="97">
        <v>0.10299999999999999</v>
      </c>
      <c r="R108" s="95">
        <f>$R$2*Таблица12[[#This Row],[x]]+$Q$2*(1-Таблица12[[#This Row],[x]])</f>
        <v>55.450666318384542</v>
      </c>
    </row>
    <row r="109" spans="17:18" ht="15.6" x14ac:dyDescent="0.3">
      <c r="Q109" s="97">
        <v>0.104</v>
      </c>
      <c r="R109" s="95">
        <f>$R$2*Таблица12[[#This Row],[x]]+$Q$2*(1-Таблица12[[#This Row],[x]])</f>
        <v>55.412536355710749</v>
      </c>
    </row>
    <row r="110" spans="17:18" ht="15.6" x14ac:dyDescent="0.3">
      <c r="Q110" s="97">
        <v>0.105</v>
      </c>
      <c r="R110" s="95">
        <f>$R$2*Таблица12[[#This Row],[x]]+$Q$2*(1-Таблица12[[#This Row],[x]])</f>
        <v>55.374406393036971</v>
      </c>
    </row>
    <row r="111" spans="17:18" ht="15.6" x14ac:dyDescent="0.3">
      <c r="Q111" s="97">
        <v>0.106</v>
      </c>
      <c r="R111" s="95">
        <f>$R$2*Таблица12[[#This Row],[x]]+$Q$2*(1-Таблица12[[#This Row],[x]])</f>
        <v>55.336276430363185</v>
      </c>
    </row>
    <row r="112" spans="17:18" ht="15.6" x14ac:dyDescent="0.3">
      <c r="Q112" s="97">
        <v>0.107</v>
      </c>
      <c r="R112" s="95">
        <f>$R$2*Таблица12[[#This Row],[x]]+$Q$2*(1-Таблица12[[#This Row],[x]])</f>
        <v>55.298146467689406</v>
      </c>
    </row>
    <row r="113" spans="17:18" ht="15.6" x14ac:dyDescent="0.3">
      <c r="Q113" s="97">
        <v>0.108</v>
      </c>
      <c r="R113" s="95">
        <f>$R$2*Таблица12[[#This Row],[x]]+$Q$2*(1-Таблица12[[#This Row],[x]])</f>
        <v>55.260016505015614</v>
      </c>
    </row>
    <row r="114" spans="17:18" ht="15.6" x14ac:dyDescent="0.3">
      <c r="Q114" s="97">
        <v>0.109</v>
      </c>
      <c r="R114" s="95">
        <f>$R$2*Таблица12[[#This Row],[x]]+$Q$2*(1-Таблица12[[#This Row],[x]])</f>
        <v>55.221886542341835</v>
      </c>
    </row>
    <row r="115" spans="17:18" ht="15.6" x14ac:dyDescent="0.3">
      <c r="Q115" s="97">
        <v>0.11</v>
      </c>
      <c r="R115" s="95">
        <f>$R$2*Таблица12[[#This Row],[x]]+$Q$2*(1-Таблица12[[#This Row],[x]])</f>
        <v>55.183756579668049</v>
      </c>
    </row>
    <row r="116" spans="17:18" ht="15.6" x14ac:dyDescent="0.3">
      <c r="Q116" s="97">
        <v>0.111</v>
      </c>
      <c r="R116" s="95">
        <f>$R$2*Таблица12[[#This Row],[x]]+$Q$2*(1-Таблица12[[#This Row],[x]])</f>
        <v>55.145626616994257</v>
      </c>
    </row>
    <row r="117" spans="17:18" ht="15.6" x14ac:dyDescent="0.3">
      <c r="Q117" s="97">
        <v>0.112</v>
      </c>
      <c r="R117" s="95">
        <f>$R$2*Таблица12[[#This Row],[x]]+$Q$2*(1-Таблица12[[#This Row],[x]])</f>
        <v>55.107496654320478</v>
      </c>
    </row>
    <row r="118" spans="17:18" ht="15.6" x14ac:dyDescent="0.3">
      <c r="Q118" s="97">
        <v>0.113</v>
      </c>
      <c r="R118" s="95">
        <f>$R$2*Таблица12[[#This Row],[x]]+$Q$2*(1-Таблица12[[#This Row],[x]])</f>
        <v>55.069366691646692</v>
      </c>
    </row>
    <row r="119" spans="17:18" ht="15.6" x14ac:dyDescent="0.3">
      <c r="Q119" s="97">
        <v>0.114</v>
      </c>
      <c r="R119" s="95">
        <f>$R$2*Таблица12[[#This Row],[x]]+$Q$2*(1-Таблица12[[#This Row],[x]])</f>
        <v>55.031236728972914</v>
      </c>
    </row>
    <row r="120" spans="17:18" ht="15.6" x14ac:dyDescent="0.3">
      <c r="Q120" s="97">
        <v>0.115</v>
      </c>
      <c r="R120" s="95">
        <f>$R$2*Таблица12[[#This Row],[x]]+$Q$2*(1-Таблица12[[#This Row],[x]])</f>
        <v>54.993106766299121</v>
      </c>
    </row>
    <row r="121" spans="17:18" ht="15.6" x14ac:dyDescent="0.3">
      <c r="Q121" s="97">
        <v>0.11600000000000001</v>
      </c>
      <c r="R121" s="95">
        <f>$R$2*Таблица12[[#This Row],[x]]+$Q$2*(1-Таблица12[[#This Row],[x]])</f>
        <v>54.954976803625343</v>
      </c>
    </row>
    <row r="122" spans="17:18" ht="15.6" x14ac:dyDescent="0.3">
      <c r="Q122" s="97">
        <v>0.11700000000000001</v>
      </c>
      <c r="R122" s="95">
        <f>$R$2*Таблица12[[#This Row],[x]]+$Q$2*(1-Таблица12[[#This Row],[x]])</f>
        <v>54.916846840951557</v>
      </c>
    </row>
    <row r="123" spans="17:18" ht="15.6" x14ac:dyDescent="0.3">
      <c r="Q123" s="97">
        <v>0.11799999999999999</v>
      </c>
      <c r="R123" s="95">
        <f>$R$2*Таблица12[[#This Row],[x]]+$Q$2*(1-Таблица12[[#This Row],[x]])</f>
        <v>54.878716878277771</v>
      </c>
    </row>
    <row r="124" spans="17:18" ht="15.6" x14ac:dyDescent="0.3">
      <c r="Q124" s="97">
        <v>0.11899999999999999</v>
      </c>
      <c r="R124" s="95">
        <f>$R$2*Таблица12[[#This Row],[x]]+$Q$2*(1-Таблица12[[#This Row],[x]])</f>
        <v>54.840586915603986</v>
      </c>
    </row>
    <row r="125" spans="17:18" ht="15.6" x14ac:dyDescent="0.3">
      <c r="Q125" s="97">
        <v>0.12</v>
      </c>
      <c r="R125" s="95">
        <f>$R$2*Таблица12[[#This Row],[x]]+$Q$2*(1-Таблица12[[#This Row],[x]])</f>
        <v>54.802456952930207</v>
      </c>
    </row>
    <row r="126" spans="17:18" ht="15.6" x14ac:dyDescent="0.3">
      <c r="Q126" s="97">
        <v>0.121</v>
      </c>
      <c r="R126" s="95">
        <f>$R$2*Таблица12[[#This Row],[x]]+$Q$2*(1-Таблица12[[#This Row],[x]])</f>
        <v>54.764326990256421</v>
      </c>
    </row>
    <row r="127" spans="17:18" ht="15.6" x14ac:dyDescent="0.3">
      <c r="Q127" s="97">
        <v>0.122</v>
      </c>
      <c r="R127" s="95">
        <f>$R$2*Таблица12[[#This Row],[x]]+$Q$2*(1-Таблица12[[#This Row],[x]])</f>
        <v>54.726197027582636</v>
      </c>
    </row>
    <row r="128" spans="17:18" ht="15.6" x14ac:dyDescent="0.3">
      <c r="Q128" s="97">
        <v>0.123</v>
      </c>
      <c r="R128" s="95">
        <f>$R$2*Таблица12[[#This Row],[x]]+$Q$2*(1-Таблица12[[#This Row],[x]])</f>
        <v>54.68806706490885</v>
      </c>
    </row>
    <row r="129" spans="17:18" ht="15.6" x14ac:dyDescent="0.3">
      <c r="Q129" s="97">
        <v>0.124</v>
      </c>
      <c r="R129" s="95">
        <f>$R$2*Таблица12[[#This Row],[x]]+$Q$2*(1-Таблица12[[#This Row],[x]])</f>
        <v>54.649937102235072</v>
      </c>
    </row>
    <row r="130" spans="17:18" ht="15.6" x14ac:dyDescent="0.3">
      <c r="Q130" s="97">
        <v>0.125</v>
      </c>
      <c r="R130" s="95">
        <f>$R$2*Таблица12[[#This Row],[x]]+$Q$2*(1-Таблица12[[#This Row],[x]])</f>
        <v>54.611807139561279</v>
      </c>
    </row>
    <row r="131" spans="17:18" ht="15.6" x14ac:dyDescent="0.3">
      <c r="Q131" s="97">
        <v>0.126</v>
      </c>
      <c r="R131" s="95">
        <f>$R$2*Таблица12[[#This Row],[x]]+$Q$2*(1-Таблица12[[#This Row],[x]])</f>
        <v>54.573677176887493</v>
      </c>
    </row>
    <row r="132" spans="17:18" ht="15.6" x14ac:dyDescent="0.3">
      <c r="Q132" s="97">
        <v>0.127</v>
      </c>
      <c r="R132" s="95">
        <f>$R$2*Таблица12[[#This Row],[x]]+$Q$2*(1-Таблица12[[#This Row],[x]])</f>
        <v>54.535547214213715</v>
      </c>
    </row>
    <row r="133" spans="17:18" ht="15.6" x14ac:dyDescent="0.3">
      <c r="Q133" s="97">
        <v>0.128</v>
      </c>
      <c r="R133" s="95">
        <f>$R$2*Таблица12[[#This Row],[x]]+$Q$2*(1-Таблица12[[#This Row],[x]])</f>
        <v>54.497417251539929</v>
      </c>
    </row>
    <row r="134" spans="17:18" ht="15.6" x14ac:dyDescent="0.3">
      <c r="Q134" s="97">
        <v>0.129</v>
      </c>
      <c r="R134" s="95">
        <f>$R$2*Таблица12[[#This Row],[x]]+$Q$2*(1-Таблица12[[#This Row],[x]])</f>
        <v>54.459287288866143</v>
      </c>
    </row>
    <row r="135" spans="17:18" ht="15.6" x14ac:dyDescent="0.3">
      <c r="Q135" s="97">
        <v>0.13</v>
      </c>
      <c r="R135" s="95">
        <f>$R$2*Таблица12[[#This Row],[x]]+$Q$2*(1-Таблица12[[#This Row],[x]])</f>
        <v>54.421157326192358</v>
      </c>
    </row>
    <row r="136" spans="17:18" ht="15.6" x14ac:dyDescent="0.3">
      <c r="Q136" s="97">
        <v>0.13100000000000001</v>
      </c>
      <c r="R136" s="95">
        <f>$R$2*Таблица12[[#This Row],[x]]+$Q$2*(1-Таблица12[[#This Row],[x]])</f>
        <v>54.383027363518579</v>
      </c>
    </row>
    <row r="137" spans="17:18" ht="15.6" x14ac:dyDescent="0.3">
      <c r="Q137" s="97">
        <v>0.13200000000000001</v>
      </c>
      <c r="R137" s="95">
        <f>$R$2*Таблица12[[#This Row],[x]]+$Q$2*(1-Таблица12[[#This Row],[x]])</f>
        <v>54.344897400844793</v>
      </c>
    </row>
    <row r="138" spans="17:18" ht="15.6" x14ac:dyDescent="0.3">
      <c r="Q138" s="97">
        <v>0.13300000000000001</v>
      </c>
      <c r="R138" s="95">
        <f>$R$2*Таблица12[[#This Row],[x]]+$Q$2*(1-Таблица12[[#This Row],[x]])</f>
        <v>54.306767438171008</v>
      </c>
    </row>
    <row r="139" spans="17:18" ht="15.6" x14ac:dyDescent="0.3">
      <c r="Q139" s="97">
        <v>0.13400000000000001</v>
      </c>
      <c r="R139" s="95">
        <f>$R$2*Таблица12[[#This Row],[x]]+$Q$2*(1-Таблица12[[#This Row],[x]])</f>
        <v>54.268637475497222</v>
      </c>
    </row>
    <row r="140" spans="17:18" ht="15.6" x14ac:dyDescent="0.3">
      <c r="Q140" s="97">
        <v>0.13500000000000001</v>
      </c>
      <c r="R140" s="95">
        <f>$R$2*Таблица12[[#This Row],[x]]+$Q$2*(1-Таблица12[[#This Row],[x]])</f>
        <v>54.230507512823444</v>
      </c>
    </row>
    <row r="141" spans="17:18" ht="15.6" x14ac:dyDescent="0.3">
      <c r="Q141" s="97">
        <v>0.13600000000000001</v>
      </c>
      <c r="R141" s="95">
        <f>$R$2*Таблица12[[#This Row],[x]]+$Q$2*(1-Таблица12[[#This Row],[x]])</f>
        <v>54.192377550149651</v>
      </c>
    </row>
    <row r="142" spans="17:18" ht="15.6" x14ac:dyDescent="0.3">
      <c r="Q142" s="97">
        <v>0.13700000000000001</v>
      </c>
      <c r="R142" s="95">
        <f>$R$2*Таблица12[[#This Row],[x]]+$Q$2*(1-Таблица12[[#This Row],[x]])</f>
        <v>54.154247587475872</v>
      </c>
    </row>
    <row r="143" spans="17:18" ht="15.6" x14ac:dyDescent="0.3">
      <c r="Q143" s="97">
        <v>0.13800000000000001</v>
      </c>
      <c r="R143" s="95">
        <f>$R$2*Таблица12[[#This Row],[x]]+$Q$2*(1-Таблица12[[#This Row],[x]])</f>
        <v>54.116117624802087</v>
      </c>
    </row>
    <row r="144" spans="17:18" ht="15.6" x14ac:dyDescent="0.3">
      <c r="Q144" s="97">
        <v>0.13900000000000001</v>
      </c>
      <c r="R144" s="95">
        <f>$R$2*Таблица12[[#This Row],[x]]+$Q$2*(1-Таблица12[[#This Row],[x]])</f>
        <v>54.077987662128301</v>
      </c>
    </row>
    <row r="145" spans="17:18" ht="15.6" x14ac:dyDescent="0.3">
      <c r="Q145" s="97">
        <v>0.14000000000000001</v>
      </c>
      <c r="R145" s="95">
        <f>$R$2*Таблица12[[#This Row],[x]]+$Q$2*(1-Таблица12[[#This Row],[x]])</f>
        <v>54.039857699454515</v>
      </c>
    </row>
    <row r="146" spans="17:18" ht="15.6" x14ac:dyDescent="0.3">
      <c r="Q146" s="97">
        <v>0.14099999999999999</v>
      </c>
      <c r="R146" s="95">
        <f>$R$2*Таблица12[[#This Row],[x]]+$Q$2*(1-Таблица12[[#This Row],[x]])</f>
        <v>54.00172773678073</v>
      </c>
    </row>
    <row r="147" spans="17:18" ht="15.6" x14ac:dyDescent="0.3">
      <c r="Q147" s="97">
        <v>0.14199999999999999</v>
      </c>
      <c r="R147" s="95">
        <f>$R$2*Таблица12[[#This Row],[x]]+$Q$2*(1-Таблица12[[#This Row],[x]])</f>
        <v>53.963597774106951</v>
      </c>
    </row>
    <row r="148" spans="17:18" ht="15.6" x14ac:dyDescent="0.3">
      <c r="Q148" s="97">
        <v>0.14299999999999999</v>
      </c>
      <c r="R148" s="95">
        <f>$R$2*Таблица12[[#This Row],[x]]+$Q$2*(1-Таблица12[[#This Row],[x]])</f>
        <v>53.925467811433158</v>
      </c>
    </row>
    <row r="149" spans="17:18" ht="15.6" x14ac:dyDescent="0.3">
      <c r="Q149" s="97">
        <v>0.14399999999999999</v>
      </c>
      <c r="R149" s="95">
        <f>$R$2*Таблица12[[#This Row],[x]]+$Q$2*(1-Таблица12[[#This Row],[x]])</f>
        <v>53.88733784875938</v>
      </c>
    </row>
    <row r="150" spans="17:18" ht="15.6" x14ac:dyDescent="0.3">
      <c r="Q150" s="97">
        <v>0.14499999999999999</v>
      </c>
      <c r="R150" s="95">
        <f>$R$2*Таблица12[[#This Row],[x]]+$Q$2*(1-Таблица12[[#This Row],[x]])</f>
        <v>53.849207886085594</v>
      </c>
    </row>
    <row r="151" spans="17:18" ht="15.6" x14ac:dyDescent="0.3">
      <c r="Q151" s="97">
        <v>0.14599999999999999</v>
      </c>
      <c r="R151" s="95">
        <f>$R$2*Таблица12[[#This Row],[x]]+$Q$2*(1-Таблица12[[#This Row],[x]])</f>
        <v>53.811077923411816</v>
      </c>
    </row>
    <row r="152" spans="17:18" ht="15.6" x14ac:dyDescent="0.3">
      <c r="Q152" s="97">
        <v>0.14699999999999999</v>
      </c>
      <c r="R152" s="95">
        <f>$R$2*Таблица12[[#This Row],[x]]+$Q$2*(1-Таблица12[[#This Row],[x]])</f>
        <v>53.772947960738023</v>
      </c>
    </row>
    <row r="153" spans="17:18" ht="15.6" x14ac:dyDescent="0.3">
      <c r="Q153" s="97">
        <v>0.14799999999999999</v>
      </c>
      <c r="R153" s="95">
        <f>$R$2*Таблица12[[#This Row],[x]]+$Q$2*(1-Таблица12[[#This Row],[x]])</f>
        <v>53.734817998064244</v>
      </c>
    </row>
    <row r="154" spans="17:18" ht="15.6" x14ac:dyDescent="0.3">
      <c r="Q154" s="97">
        <v>0.14899999999999999</v>
      </c>
      <c r="R154" s="95">
        <f>$R$2*Таблица12[[#This Row],[x]]+$Q$2*(1-Таблица12[[#This Row],[x]])</f>
        <v>53.696688035390459</v>
      </c>
    </row>
    <row r="155" spans="17:18" ht="15.6" x14ac:dyDescent="0.3">
      <c r="Q155" s="97">
        <v>0.15</v>
      </c>
      <c r="R155" s="95">
        <f>$R$2*Таблица12[[#This Row],[x]]+$Q$2*(1-Таблица12[[#This Row],[x]])</f>
        <v>53.658558072716673</v>
      </c>
    </row>
    <row r="156" spans="17:18" ht="15.6" x14ac:dyDescent="0.3">
      <c r="Q156" s="97">
        <v>0.151</v>
      </c>
      <c r="R156" s="95">
        <f>$R$2*Таблица12[[#This Row],[x]]+$Q$2*(1-Таблица12[[#This Row],[x]])</f>
        <v>53.620428110042887</v>
      </c>
    </row>
    <row r="157" spans="17:18" ht="15.6" x14ac:dyDescent="0.3">
      <c r="Q157" s="97">
        <v>0.152</v>
      </c>
      <c r="R157" s="95">
        <f>$R$2*Таблица12[[#This Row],[x]]+$Q$2*(1-Таблица12[[#This Row],[x]])</f>
        <v>53.582298147369102</v>
      </c>
    </row>
    <row r="158" spans="17:18" ht="15.6" x14ac:dyDescent="0.3">
      <c r="Q158" s="97">
        <v>0.153</v>
      </c>
      <c r="R158" s="95">
        <f>$R$2*Таблица12[[#This Row],[x]]+$Q$2*(1-Таблица12[[#This Row],[x]])</f>
        <v>53.544168184695323</v>
      </c>
    </row>
    <row r="159" spans="17:18" ht="15.6" x14ac:dyDescent="0.3">
      <c r="Q159" s="97">
        <v>0.154</v>
      </c>
      <c r="R159" s="95">
        <f>$R$2*Таблица12[[#This Row],[x]]+$Q$2*(1-Таблица12[[#This Row],[x]])</f>
        <v>53.50603822202153</v>
      </c>
    </row>
    <row r="160" spans="17:18" ht="15.6" x14ac:dyDescent="0.3">
      <c r="Q160" s="97">
        <v>0.155</v>
      </c>
      <c r="R160" s="95">
        <f>$R$2*Таблица12[[#This Row],[x]]+$Q$2*(1-Таблица12[[#This Row],[x]])</f>
        <v>53.467908259347752</v>
      </c>
    </row>
    <row r="161" spans="17:18" ht="15.6" x14ac:dyDescent="0.3">
      <c r="Q161" s="97">
        <v>0.156</v>
      </c>
      <c r="R161" s="95">
        <f>$R$2*Таблица12[[#This Row],[x]]+$Q$2*(1-Таблица12[[#This Row],[x]])</f>
        <v>53.429778296673966</v>
      </c>
    </row>
    <row r="162" spans="17:18" ht="15.6" x14ac:dyDescent="0.3">
      <c r="Q162" s="97">
        <v>0.157</v>
      </c>
      <c r="R162" s="95">
        <f>$R$2*Таблица12[[#This Row],[x]]+$Q$2*(1-Таблица12[[#This Row],[x]])</f>
        <v>53.39164833400018</v>
      </c>
    </row>
    <row r="163" spans="17:18" ht="15.6" x14ac:dyDescent="0.3">
      <c r="Q163" s="97">
        <v>0.158</v>
      </c>
      <c r="R163" s="95">
        <f>$R$2*Таблица12[[#This Row],[x]]+$Q$2*(1-Таблица12[[#This Row],[x]])</f>
        <v>53.353518371326395</v>
      </c>
    </row>
    <row r="164" spans="17:18" ht="15.6" x14ac:dyDescent="0.3">
      <c r="Q164" s="97">
        <v>0.159</v>
      </c>
      <c r="R164" s="95">
        <f>$R$2*Таблица12[[#This Row],[x]]+$Q$2*(1-Таблица12[[#This Row],[x]])</f>
        <v>53.315388408652616</v>
      </c>
    </row>
    <row r="165" spans="17:18" ht="15.6" x14ac:dyDescent="0.3">
      <c r="Q165" s="97">
        <v>0.16</v>
      </c>
      <c r="R165" s="95">
        <f>$R$2*Таблица12[[#This Row],[x]]+$Q$2*(1-Таблица12[[#This Row],[x]])</f>
        <v>53.277258445978831</v>
      </c>
    </row>
    <row r="166" spans="17:18" ht="15.6" x14ac:dyDescent="0.3">
      <c r="Q166" s="97">
        <v>0.161</v>
      </c>
      <c r="R166" s="95">
        <f>$R$2*Таблица12[[#This Row],[x]]+$Q$2*(1-Таблица12[[#This Row],[x]])</f>
        <v>53.239128483305045</v>
      </c>
    </row>
    <row r="167" spans="17:18" ht="15.6" x14ac:dyDescent="0.3">
      <c r="Q167" s="97">
        <v>0.16200000000000001</v>
      </c>
      <c r="R167" s="95">
        <f>$R$2*Таблица12[[#This Row],[x]]+$Q$2*(1-Таблица12[[#This Row],[x]])</f>
        <v>53.200998520631259</v>
      </c>
    </row>
    <row r="168" spans="17:18" ht="15.6" x14ac:dyDescent="0.3">
      <c r="Q168" s="97">
        <v>0.16300000000000001</v>
      </c>
      <c r="R168" s="95">
        <f>$R$2*Таблица12[[#This Row],[x]]+$Q$2*(1-Таблица12[[#This Row],[x]])</f>
        <v>53.162868557957481</v>
      </c>
    </row>
    <row r="169" spans="17:18" ht="15.6" x14ac:dyDescent="0.3">
      <c r="Q169" s="97">
        <v>0.16400000000000001</v>
      </c>
      <c r="R169" s="95">
        <f>$R$2*Таблица12[[#This Row],[x]]+$Q$2*(1-Таблица12[[#This Row],[x]])</f>
        <v>53.124738595283688</v>
      </c>
    </row>
    <row r="170" spans="17:18" ht="15.6" x14ac:dyDescent="0.3">
      <c r="Q170" s="97">
        <v>0.16500000000000001</v>
      </c>
      <c r="R170" s="95">
        <f>$R$2*Таблица12[[#This Row],[x]]+$Q$2*(1-Таблица12[[#This Row],[x]])</f>
        <v>53.086608632609909</v>
      </c>
    </row>
    <row r="171" spans="17:18" ht="15.6" x14ac:dyDescent="0.3">
      <c r="Q171" s="97">
        <v>0.16600000000000001</v>
      </c>
      <c r="R171" s="95">
        <f>$R$2*Таблица12[[#This Row],[x]]+$Q$2*(1-Таблица12[[#This Row],[x]])</f>
        <v>53.048478669936124</v>
      </c>
    </row>
    <row r="172" spans="17:18" ht="15.6" x14ac:dyDescent="0.3">
      <c r="Q172" s="97">
        <v>0.16700000000000001</v>
      </c>
      <c r="R172" s="95">
        <f>$R$2*Таблица12[[#This Row],[x]]+$Q$2*(1-Таблица12[[#This Row],[x]])</f>
        <v>53.010348707262338</v>
      </c>
    </row>
    <row r="173" spans="17:18" ht="15.6" x14ac:dyDescent="0.3">
      <c r="Q173" s="97">
        <v>0.16800000000000001</v>
      </c>
      <c r="R173" s="95">
        <f>$R$2*Таблица12[[#This Row],[x]]+$Q$2*(1-Таблица12[[#This Row],[x]])</f>
        <v>52.972218744588552</v>
      </c>
    </row>
    <row r="174" spans="17:18" ht="15.6" x14ac:dyDescent="0.3">
      <c r="Q174" s="97">
        <v>0.16900000000000001</v>
      </c>
      <c r="R174" s="95">
        <f>$R$2*Таблица12[[#This Row],[x]]+$Q$2*(1-Таблица12[[#This Row],[x]])</f>
        <v>52.934088781914767</v>
      </c>
    </row>
    <row r="175" spans="17:18" ht="15.6" x14ac:dyDescent="0.3">
      <c r="Q175" s="97">
        <v>0.17</v>
      </c>
      <c r="R175" s="95">
        <f>$R$2*Таблица12[[#This Row],[x]]+$Q$2*(1-Таблица12[[#This Row],[x]])</f>
        <v>52.895958819240988</v>
      </c>
    </row>
    <row r="176" spans="17:18" ht="15.6" x14ac:dyDescent="0.3">
      <c r="Q176" s="97">
        <v>0.17100000000000001</v>
      </c>
      <c r="R176" s="95">
        <f>$R$2*Таблица12[[#This Row],[x]]+$Q$2*(1-Таблица12[[#This Row],[x]])</f>
        <v>52.857828856567195</v>
      </c>
    </row>
    <row r="177" spans="17:18" ht="15.6" x14ac:dyDescent="0.3">
      <c r="Q177" s="97">
        <v>0.17199999999999999</v>
      </c>
      <c r="R177" s="95">
        <f>$R$2*Таблица12[[#This Row],[x]]+$Q$2*(1-Таблица12[[#This Row],[x]])</f>
        <v>52.819698893893424</v>
      </c>
    </row>
    <row r="178" spans="17:18" ht="15.6" x14ac:dyDescent="0.3">
      <c r="Q178" s="97">
        <v>0.17299999999999999</v>
      </c>
      <c r="R178" s="95">
        <f>$R$2*Таблица12[[#This Row],[x]]+$Q$2*(1-Таблица12[[#This Row],[x]])</f>
        <v>52.781568931219631</v>
      </c>
    </row>
    <row r="179" spans="17:18" ht="15.6" x14ac:dyDescent="0.3">
      <c r="Q179" s="97">
        <v>0.17399999999999999</v>
      </c>
      <c r="R179" s="95">
        <f>$R$2*Таблица12[[#This Row],[x]]+$Q$2*(1-Таблица12[[#This Row],[x]])</f>
        <v>52.74343896854586</v>
      </c>
    </row>
    <row r="180" spans="17:18" ht="15.6" x14ac:dyDescent="0.3">
      <c r="Q180" s="97">
        <v>0.17499999999999999</v>
      </c>
      <c r="R180" s="95">
        <f>$R$2*Таблица12[[#This Row],[x]]+$Q$2*(1-Таблица12[[#This Row],[x]])</f>
        <v>52.70530900587206</v>
      </c>
    </row>
    <row r="181" spans="17:18" ht="15.6" x14ac:dyDescent="0.3">
      <c r="Q181" s="97">
        <v>0.17599999999999999</v>
      </c>
      <c r="R181" s="95">
        <f>$R$2*Таблица12[[#This Row],[x]]+$Q$2*(1-Таблица12[[#This Row],[x]])</f>
        <v>52.667179043198288</v>
      </c>
    </row>
    <row r="182" spans="17:18" ht="15.6" x14ac:dyDescent="0.3">
      <c r="Q182" s="97">
        <v>0.17699999999999999</v>
      </c>
      <c r="R182" s="95">
        <f>$R$2*Таблица12[[#This Row],[x]]+$Q$2*(1-Таблица12[[#This Row],[x]])</f>
        <v>52.629049080524496</v>
      </c>
    </row>
    <row r="183" spans="17:18" ht="15.6" x14ac:dyDescent="0.3">
      <c r="Q183" s="97">
        <v>0.17799999999999999</v>
      </c>
      <c r="R183" s="95">
        <f>$R$2*Таблица12[[#This Row],[x]]+$Q$2*(1-Таблица12[[#This Row],[x]])</f>
        <v>52.590919117850717</v>
      </c>
    </row>
    <row r="184" spans="17:18" ht="15.6" x14ac:dyDescent="0.3">
      <c r="Q184" s="97">
        <v>0.17899999999999999</v>
      </c>
      <c r="R184" s="95">
        <f>$R$2*Таблица12[[#This Row],[x]]+$Q$2*(1-Таблица12[[#This Row],[x]])</f>
        <v>52.552789155176924</v>
      </c>
    </row>
    <row r="185" spans="17:18" ht="15.6" x14ac:dyDescent="0.3">
      <c r="Q185" s="97">
        <v>0.18</v>
      </c>
      <c r="R185" s="95">
        <f>$R$2*Таблица12[[#This Row],[x]]+$Q$2*(1-Таблица12[[#This Row],[x]])</f>
        <v>52.514659192503146</v>
      </c>
    </row>
    <row r="186" spans="17:18" ht="15.6" x14ac:dyDescent="0.3">
      <c r="Q186" s="97">
        <v>0.18099999999999999</v>
      </c>
      <c r="R186" s="95">
        <f>$R$2*Таблица12[[#This Row],[x]]+$Q$2*(1-Таблица12[[#This Row],[x]])</f>
        <v>52.47652922982936</v>
      </c>
    </row>
    <row r="187" spans="17:18" ht="15.6" x14ac:dyDescent="0.3">
      <c r="Q187" s="97">
        <v>0.182</v>
      </c>
      <c r="R187" s="95">
        <f>$R$2*Таблица12[[#This Row],[x]]+$Q$2*(1-Таблица12[[#This Row],[x]])</f>
        <v>52.438399267155575</v>
      </c>
    </row>
    <row r="188" spans="17:18" ht="15.6" x14ac:dyDescent="0.3">
      <c r="Q188" s="97">
        <v>0.183</v>
      </c>
      <c r="R188" s="95">
        <f>$R$2*Таблица12[[#This Row],[x]]+$Q$2*(1-Таблица12[[#This Row],[x]])</f>
        <v>52.400269304481789</v>
      </c>
    </row>
    <row r="189" spans="17:18" ht="15.6" x14ac:dyDescent="0.3">
      <c r="Q189" s="97">
        <v>0.184</v>
      </c>
      <c r="R189" s="95">
        <f>$R$2*Таблица12[[#This Row],[x]]+$Q$2*(1-Таблица12[[#This Row],[x]])</f>
        <v>52.36213934180801</v>
      </c>
    </row>
    <row r="190" spans="17:18" ht="15.6" x14ac:dyDescent="0.3">
      <c r="Q190" s="97">
        <v>0.185</v>
      </c>
      <c r="R190" s="95">
        <f>$R$2*Таблица12[[#This Row],[x]]+$Q$2*(1-Таблица12[[#This Row],[x]])</f>
        <v>52.324009379134218</v>
      </c>
    </row>
    <row r="191" spans="17:18" ht="15.6" x14ac:dyDescent="0.3">
      <c r="Q191" s="97">
        <v>0.186</v>
      </c>
      <c r="R191" s="95">
        <f>$R$2*Таблица12[[#This Row],[x]]+$Q$2*(1-Таблица12[[#This Row],[x]])</f>
        <v>52.285879416460439</v>
      </c>
    </row>
    <row r="192" spans="17:18" ht="15.6" x14ac:dyDescent="0.3">
      <c r="Q192" s="97">
        <v>0.187</v>
      </c>
      <c r="R192" s="95">
        <f>$R$2*Таблица12[[#This Row],[x]]+$Q$2*(1-Таблица12[[#This Row],[x]])</f>
        <v>52.247749453786653</v>
      </c>
    </row>
    <row r="193" spans="17:18" ht="15.6" x14ac:dyDescent="0.3">
      <c r="Q193" s="97">
        <v>0.188</v>
      </c>
      <c r="R193" s="95">
        <f>$R$2*Таблица12[[#This Row],[x]]+$Q$2*(1-Таблица12[[#This Row],[x]])</f>
        <v>52.209619491112875</v>
      </c>
    </row>
    <row r="194" spans="17:18" ht="15.6" x14ac:dyDescent="0.3">
      <c r="Q194" s="97">
        <v>0.189</v>
      </c>
      <c r="R194" s="95">
        <f>$R$2*Таблица12[[#This Row],[x]]+$Q$2*(1-Таблица12[[#This Row],[x]])</f>
        <v>52.171489528439082</v>
      </c>
    </row>
    <row r="195" spans="17:18" ht="15.6" x14ac:dyDescent="0.3">
      <c r="Q195" s="97">
        <v>0.19</v>
      </c>
      <c r="R195" s="95">
        <f>$R$2*Таблица12[[#This Row],[x]]+$Q$2*(1-Таблица12[[#This Row],[x]])</f>
        <v>52.133359565765304</v>
      </c>
    </row>
    <row r="196" spans="17:18" ht="15.6" x14ac:dyDescent="0.3">
      <c r="Q196" s="97">
        <v>0.191</v>
      </c>
      <c r="R196" s="95">
        <f>$R$2*Таблица12[[#This Row],[x]]+$Q$2*(1-Таблица12[[#This Row],[x]])</f>
        <v>52.095229603091511</v>
      </c>
    </row>
    <row r="197" spans="17:18" ht="15.6" x14ac:dyDescent="0.3">
      <c r="Q197" s="97">
        <v>0.192</v>
      </c>
      <c r="R197" s="95">
        <f>$R$2*Таблица12[[#This Row],[x]]+$Q$2*(1-Таблица12[[#This Row],[x]])</f>
        <v>52.057099640417732</v>
      </c>
    </row>
    <row r="198" spans="17:18" ht="15.6" x14ac:dyDescent="0.3">
      <c r="Q198" s="97">
        <v>0.193</v>
      </c>
      <c r="R198" s="95">
        <f>$R$2*Таблица12[[#This Row],[x]]+$Q$2*(1-Таблица12[[#This Row],[x]])</f>
        <v>52.018969677743939</v>
      </c>
    </row>
    <row r="199" spans="17:18" ht="15.6" x14ac:dyDescent="0.3">
      <c r="Q199" s="97">
        <v>0.19400000000000001</v>
      </c>
      <c r="R199" s="95">
        <f>$R$2*Таблица12[[#This Row],[x]]+$Q$2*(1-Таблица12[[#This Row],[x]])</f>
        <v>51.980839715070168</v>
      </c>
    </row>
    <row r="200" spans="17:18" ht="15.6" x14ac:dyDescent="0.3">
      <c r="Q200" s="97">
        <v>0.19500000000000001</v>
      </c>
      <c r="R200" s="95">
        <f>$R$2*Таблица12[[#This Row],[x]]+$Q$2*(1-Таблица12[[#This Row],[x]])</f>
        <v>51.942709752396375</v>
      </c>
    </row>
    <row r="201" spans="17:18" ht="15.6" x14ac:dyDescent="0.3">
      <c r="Q201" s="97">
        <v>0.19600000000000001</v>
      </c>
      <c r="R201" s="95">
        <f>$R$2*Таблица12[[#This Row],[x]]+$Q$2*(1-Таблица12[[#This Row],[x]])</f>
        <v>51.904579789722597</v>
      </c>
    </row>
    <row r="202" spans="17:18" ht="15.6" x14ac:dyDescent="0.3">
      <c r="Q202" s="97">
        <v>0.19700000000000001</v>
      </c>
      <c r="R202" s="95">
        <f>$R$2*Таблица12[[#This Row],[x]]+$Q$2*(1-Таблица12[[#This Row],[x]])</f>
        <v>51.866449827048804</v>
      </c>
    </row>
    <row r="203" spans="17:18" ht="15.6" x14ac:dyDescent="0.3">
      <c r="Q203" s="97">
        <v>0.19800000000000001</v>
      </c>
      <c r="R203" s="95">
        <f>$R$2*Таблица12[[#This Row],[x]]+$Q$2*(1-Таблица12[[#This Row],[x]])</f>
        <v>51.828319864375032</v>
      </c>
    </row>
    <row r="204" spans="17:18" ht="15.6" x14ac:dyDescent="0.3">
      <c r="Q204" s="97">
        <v>0.19900000000000001</v>
      </c>
      <c r="R204" s="95">
        <f>$R$2*Таблица12[[#This Row],[x]]+$Q$2*(1-Таблица12[[#This Row],[x]])</f>
        <v>51.79018990170124</v>
      </c>
    </row>
    <row r="205" spans="17:18" ht="15.6" x14ac:dyDescent="0.3">
      <c r="Q205" s="97">
        <v>0.2</v>
      </c>
      <c r="R205" s="95">
        <f>$R$2*Таблица12[[#This Row],[x]]+$Q$2*(1-Таблица12[[#This Row],[x]])</f>
        <v>51.752059939027461</v>
      </c>
    </row>
    <row r="206" spans="17:18" ht="15.6" x14ac:dyDescent="0.3">
      <c r="Q206" s="97">
        <v>0.20100000000000001</v>
      </c>
      <c r="R206" s="95">
        <f>$R$2*Таблица12[[#This Row],[x]]+$Q$2*(1-Таблица12[[#This Row],[x]])</f>
        <v>51.713929976353668</v>
      </c>
    </row>
    <row r="207" spans="17:18" ht="15.6" x14ac:dyDescent="0.3">
      <c r="Q207" s="97">
        <v>0.20200000000000001</v>
      </c>
      <c r="R207" s="95">
        <f>$R$2*Таблица12[[#This Row],[x]]+$Q$2*(1-Таблица12[[#This Row],[x]])</f>
        <v>51.675800013679897</v>
      </c>
    </row>
    <row r="208" spans="17:18" ht="15.6" x14ac:dyDescent="0.3">
      <c r="Q208" s="97">
        <v>0.20300000000000001</v>
      </c>
      <c r="R208" s="95">
        <f>$R$2*Таблица12[[#This Row],[x]]+$Q$2*(1-Таблица12[[#This Row],[x]])</f>
        <v>51.637670051006097</v>
      </c>
    </row>
    <row r="209" spans="17:18" ht="15.6" x14ac:dyDescent="0.3">
      <c r="Q209" s="97">
        <v>0.20399999999999999</v>
      </c>
      <c r="R209" s="95">
        <f>$R$2*Таблица12[[#This Row],[x]]+$Q$2*(1-Таблица12[[#This Row],[x]])</f>
        <v>51.599540088332319</v>
      </c>
    </row>
    <row r="210" spans="17:18" ht="15.6" x14ac:dyDescent="0.3">
      <c r="Q210" s="97">
        <v>0.20499999999999999</v>
      </c>
      <c r="R210" s="95">
        <f>$R$2*Таблица12[[#This Row],[x]]+$Q$2*(1-Таблица12[[#This Row],[x]])</f>
        <v>51.56141012565854</v>
      </c>
    </row>
    <row r="211" spans="17:18" ht="15.6" x14ac:dyDescent="0.3">
      <c r="Q211" s="97">
        <v>0.20599999999999999</v>
      </c>
      <c r="R211" s="95">
        <f>$R$2*Таблица12[[#This Row],[x]]+$Q$2*(1-Таблица12[[#This Row],[x]])</f>
        <v>51.523280162984747</v>
      </c>
    </row>
    <row r="212" spans="17:18" ht="15.6" x14ac:dyDescent="0.3">
      <c r="Q212" s="97">
        <v>0.20699999999999999</v>
      </c>
      <c r="R212" s="95">
        <f>$R$2*Таблица12[[#This Row],[x]]+$Q$2*(1-Таблица12[[#This Row],[x]])</f>
        <v>51.485150200310969</v>
      </c>
    </row>
    <row r="213" spans="17:18" ht="15.6" x14ac:dyDescent="0.3">
      <c r="Q213" s="97">
        <v>0.20799999999999999</v>
      </c>
      <c r="R213" s="95">
        <f>$R$2*Таблица12[[#This Row],[x]]+$Q$2*(1-Таблица12[[#This Row],[x]])</f>
        <v>51.447020237637183</v>
      </c>
    </row>
    <row r="214" spans="17:18" ht="15.6" x14ac:dyDescent="0.3">
      <c r="Q214" s="97">
        <v>0.20899999999999999</v>
      </c>
      <c r="R214" s="95">
        <f>$R$2*Таблица12[[#This Row],[x]]+$Q$2*(1-Таблица12[[#This Row],[x]])</f>
        <v>51.408890274963404</v>
      </c>
    </row>
    <row r="215" spans="17:18" ht="15.6" x14ac:dyDescent="0.3">
      <c r="Q215" s="97">
        <v>0.21</v>
      </c>
      <c r="R215" s="95">
        <f>$R$2*Таблица12[[#This Row],[x]]+$Q$2*(1-Таблица12[[#This Row],[x]])</f>
        <v>51.370760312289612</v>
      </c>
    </row>
    <row r="216" spans="17:18" ht="15.6" x14ac:dyDescent="0.3">
      <c r="Q216" s="97">
        <v>0.21099999999999999</v>
      </c>
      <c r="R216" s="95">
        <f>$R$2*Таблица12[[#This Row],[x]]+$Q$2*(1-Таблица12[[#This Row],[x]])</f>
        <v>51.332630349615833</v>
      </c>
    </row>
    <row r="217" spans="17:18" ht="15.6" x14ac:dyDescent="0.3">
      <c r="Q217" s="97">
        <v>0.21199999999999999</v>
      </c>
      <c r="R217" s="95">
        <f>$R$2*Таблица12[[#This Row],[x]]+$Q$2*(1-Таблица12[[#This Row],[x]])</f>
        <v>51.294500386942047</v>
      </c>
    </row>
    <row r="218" spans="17:18" ht="15.6" x14ac:dyDescent="0.3">
      <c r="Q218" s="97">
        <v>0.21299999999999999</v>
      </c>
      <c r="R218" s="95">
        <f>$R$2*Таблица12[[#This Row],[x]]+$Q$2*(1-Таблица12[[#This Row],[x]])</f>
        <v>51.256370424268262</v>
      </c>
    </row>
    <row r="219" spans="17:18" ht="15.6" x14ac:dyDescent="0.3">
      <c r="Q219" s="97">
        <v>0.214</v>
      </c>
      <c r="R219" s="95">
        <f>$R$2*Таблица12[[#This Row],[x]]+$Q$2*(1-Таблица12[[#This Row],[x]])</f>
        <v>51.218240461594476</v>
      </c>
    </row>
    <row r="220" spans="17:18" ht="15.6" x14ac:dyDescent="0.3">
      <c r="Q220" s="97">
        <v>0.215</v>
      </c>
      <c r="R220" s="95">
        <f>$R$2*Таблица12[[#This Row],[x]]+$Q$2*(1-Таблица12[[#This Row],[x]])</f>
        <v>51.180110498920698</v>
      </c>
    </row>
    <row r="221" spans="17:18" ht="15.6" x14ac:dyDescent="0.3">
      <c r="Q221" s="97">
        <v>0.216</v>
      </c>
      <c r="R221" s="95">
        <f>$R$2*Таблица12[[#This Row],[x]]+$Q$2*(1-Таблица12[[#This Row],[x]])</f>
        <v>51.141980536246912</v>
      </c>
    </row>
    <row r="222" spans="17:18" ht="15.6" x14ac:dyDescent="0.3">
      <c r="Q222" s="97">
        <v>0.217</v>
      </c>
      <c r="R222" s="95">
        <f>$R$2*Таблица12[[#This Row],[x]]+$Q$2*(1-Таблица12[[#This Row],[x]])</f>
        <v>51.103850573573126</v>
      </c>
    </row>
    <row r="223" spans="17:18" ht="15.6" x14ac:dyDescent="0.3">
      <c r="Q223" s="97">
        <v>0.218</v>
      </c>
      <c r="R223" s="95">
        <f>$R$2*Таблица12[[#This Row],[x]]+$Q$2*(1-Таблица12[[#This Row],[x]])</f>
        <v>51.065720610899341</v>
      </c>
    </row>
    <row r="224" spans="17:18" ht="15.6" x14ac:dyDescent="0.3">
      <c r="Q224" s="97">
        <v>0.219</v>
      </c>
      <c r="R224" s="95">
        <f>$R$2*Таблица12[[#This Row],[x]]+$Q$2*(1-Таблица12[[#This Row],[x]])</f>
        <v>51.027590648225555</v>
      </c>
    </row>
    <row r="225" spans="17:18" ht="15.6" x14ac:dyDescent="0.3">
      <c r="Q225" s="97">
        <v>0.22</v>
      </c>
      <c r="R225" s="95">
        <f>$R$2*Таблица12[[#This Row],[x]]+$Q$2*(1-Таблица12[[#This Row],[x]])</f>
        <v>50.989460685551776</v>
      </c>
    </row>
    <row r="226" spans="17:18" ht="15.6" x14ac:dyDescent="0.3">
      <c r="Q226" s="97">
        <v>0.221</v>
      </c>
      <c r="R226" s="95">
        <f>$R$2*Таблица12[[#This Row],[x]]+$Q$2*(1-Таблица12[[#This Row],[x]])</f>
        <v>50.951330722877984</v>
      </c>
    </row>
    <row r="227" spans="17:18" ht="15.6" x14ac:dyDescent="0.3">
      <c r="Q227" s="97">
        <v>0.222</v>
      </c>
      <c r="R227" s="95">
        <f>$R$2*Таблица12[[#This Row],[x]]+$Q$2*(1-Таблица12[[#This Row],[x]])</f>
        <v>50.913200760204205</v>
      </c>
    </row>
    <row r="228" spans="17:18" ht="15.6" x14ac:dyDescent="0.3">
      <c r="Q228" s="97">
        <v>0.223</v>
      </c>
      <c r="R228" s="95">
        <f>$R$2*Таблица12[[#This Row],[x]]+$Q$2*(1-Таблица12[[#This Row],[x]])</f>
        <v>50.875070797530419</v>
      </c>
    </row>
    <row r="229" spans="17:18" ht="15.6" x14ac:dyDescent="0.3">
      <c r="Q229" s="97">
        <v>0.224</v>
      </c>
      <c r="R229" s="95">
        <f>$R$2*Таблица12[[#This Row],[x]]+$Q$2*(1-Таблица12[[#This Row],[x]])</f>
        <v>50.836940834856634</v>
      </c>
    </row>
    <row r="230" spans="17:18" ht="15.6" x14ac:dyDescent="0.3">
      <c r="Q230" s="97">
        <v>0.22500000000000001</v>
      </c>
      <c r="R230" s="95">
        <f>$R$2*Таблица12[[#This Row],[x]]+$Q$2*(1-Таблица12[[#This Row],[x]])</f>
        <v>50.798810872182848</v>
      </c>
    </row>
    <row r="231" spans="17:18" ht="15.6" x14ac:dyDescent="0.3">
      <c r="Q231" s="97">
        <v>0.22600000000000001</v>
      </c>
      <c r="R231" s="95">
        <f>$R$2*Таблица12[[#This Row],[x]]+$Q$2*(1-Таблица12[[#This Row],[x]])</f>
        <v>50.76068090950907</v>
      </c>
    </row>
    <row r="232" spans="17:18" ht="15.6" x14ac:dyDescent="0.3">
      <c r="Q232" s="97">
        <v>0.22700000000000001</v>
      </c>
      <c r="R232" s="95">
        <f>$R$2*Таблица12[[#This Row],[x]]+$Q$2*(1-Таблица12[[#This Row],[x]])</f>
        <v>50.722550946835284</v>
      </c>
    </row>
    <row r="233" spans="17:18" ht="15.6" x14ac:dyDescent="0.3">
      <c r="Q233" s="97">
        <v>0.22800000000000001</v>
      </c>
      <c r="R233" s="95">
        <f>$R$2*Таблица12[[#This Row],[x]]+$Q$2*(1-Таблица12[[#This Row],[x]])</f>
        <v>50.684420984161498</v>
      </c>
    </row>
    <row r="234" spans="17:18" ht="15.6" x14ac:dyDescent="0.3">
      <c r="Q234" s="97">
        <v>0.22900000000000001</v>
      </c>
      <c r="R234" s="95">
        <f>$R$2*Таблица12[[#This Row],[x]]+$Q$2*(1-Таблица12[[#This Row],[x]])</f>
        <v>50.646291021487713</v>
      </c>
    </row>
    <row r="235" spans="17:18" ht="15.6" x14ac:dyDescent="0.3">
      <c r="Q235" s="97">
        <v>0.23</v>
      </c>
      <c r="R235" s="95">
        <f>$R$2*Таблица12[[#This Row],[x]]+$Q$2*(1-Таблица12[[#This Row],[x]])</f>
        <v>50.608161058813934</v>
      </c>
    </row>
    <row r="236" spans="17:18" ht="15.6" x14ac:dyDescent="0.3">
      <c r="Q236" s="97">
        <v>0.23100000000000001</v>
      </c>
      <c r="R236" s="95">
        <f>$R$2*Таблица12[[#This Row],[x]]+$Q$2*(1-Таблица12[[#This Row],[x]])</f>
        <v>50.570031096140141</v>
      </c>
    </row>
    <row r="237" spans="17:18" ht="15.6" x14ac:dyDescent="0.3">
      <c r="Q237" s="97">
        <v>0.23200000000000001</v>
      </c>
      <c r="R237" s="95">
        <f>$R$2*Таблица12[[#This Row],[x]]+$Q$2*(1-Таблица12[[#This Row],[x]])</f>
        <v>50.531901133466363</v>
      </c>
    </row>
    <row r="238" spans="17:18" ht="15.6" x14ac:dyDescent="0.3">
      <c r="Q238" s="97">
        <v>0.23300000000000001</v>
      </c>
      <c r="R238" s="95">
        <f>$R$2*Таблица12[[#This Row],[x]]+$Q$2*(1-Таблица12[[#This Row],[x]])</f>
        <v>50.493771170792577</v>
      </c>
    </row>
    <row r="239" spans="17:18" ht="15.6" x14ac:dyDescent="0.3">
      <c r="Q239" s="97">
        <v>0.23400000000000001</v>
      </c>
      <c r="R239" s="95">
        <f>$R$2*Таблица12[[#This Row],[x]]+$Q$2*(1-Таблица12[[#This Row],[x]])</f>
        <v>50.455641208118791</v>
      </c>
    </row>
    <row r="240" spans="17:18" ht="15.6" x14ac:dyDescent="0.3">
      <c r="Q240" s="97">
        <v>0.23499999999999999</v>
      </c>
      <c r="R240" s="95">
        <f>$R$2*Таблица12[[#This Row],[x]]+$Q$2*(1-Таблица12[[#This Row],[x]])</f>
        <v>50.417511245445006</v>
      </c>
    </row>
    <row r="241" spans="17:18" ht="15.6" x14ac:dyDescent="0.3">
      <c r="Q241" s="97">
        <v>0.23599999999999999</v>
      </c>
      <c r="R241" s="95">
        <f>$R$2*Таблица12[[#This Row],[x]]+$Q$2*(1-Таблица12[[#This Row],[x]])</f>
        <v>50.37938128277122</v>
      </c>
    </row>
    <row r="242" spans="17:18" ht="15.6" x14ac:dyDescent="0.3">
      <c r="Q242" s="97">
        <v>0.23699999999999999</v>
      </c>
      <c r="R242" s="95">
        <f>$R$2*Таблица12[[#This Row],[x]]+$Q$2*(1-Таблица12[[#This Row],[x]])</f>
        <v>50.341251320097442</v>
      </c>
    </row>
    <row r="243" spans="17:18" ht="15.6" x14ac:dyDescent="0.3">
      <c r="Q243" s="97">
        <v>0.23799999999999999</v>
      </c>
      <c r="R243" s="95">
        <f>$R$2*Таблица12[[#This Row],[x]]+$Q$2*(1-Таблица12[[#This Row],[x]])</f>
        <v>50.303121357423649</v>
      </c>
    </row>
    <row r="244" spans="17:18" ht="15.6" x14ac:dyDescent="0.3">
      <c r="Q244" s="97">
        <v>0.23899999999999999</v>
      </c>
      <c r="R244" s="95">
        <f>$R$2*Таблица12[[#This Row],[x]]+$Q$2*(1-Таблица12[[#This Row],[x]])</f>
        <v>50.26499139474987</v>
      </c>
    </row>
    <row r="245" spans="17:18" ht="15.6" x14ac:dyDescent="0.3">
      <c r="Q245" s="97">
        <v>0.24</v>
      </c>
      <c r="R245" s="95">
        <f>$R$2*Таблица12[[#This Row],[x]]+$Q$2*(1-Таблица12[[#This Row],[x]])</f>
        <v>50.226861432076085</v>
      </c>
    </row>
    <row r="246" spans="17:18" ht="15.6" x14ac:dyDescent="0.3">
      <c r="Q246" s="97">
        <v>0.24099999999999999</v>
      </c>
      <c r="R246" s="95">
        <f>$R$2*Таблица12[[#This Row],[x]]+$Q$2*(1-Таблица12[[#This Row],[x]])</f>
        <v>50.188731469402306</v>
      </c>
    </row>
    <row r="247" spans="17:18" ht="15.6" x14ac:dyDescent="0.3">
      <c r="Q247" s="97">
        <v>0.24199999999999999</v>
      </c>
      <c r="R247" s="95">
        <f>$R$2*Таблица12[[#This Row],[x]]+$Q$2*(1-Таблица12[[#This Row],[x]])</f>
        <v>50.150601506728513</v>
      </c>
    </row>
    <row r="248" spans="17:18" ht="15.6" x14ac:dyDescent="0.3">
      <c r="Q248" s="97">
        <v>0.24299999999999999</v>
      </c>
      <c r="R248" s="95">
        <f>$R$2*Таблица12[[#This Row],[x]]+$Q$2*(1-Таблица12[[#This Row],[x]])</f>
        <v>50.112471544054735</v>
      </c>
    </row>
    <row r="249" spans="17:18" ht="15.6" x14ac:dyDescent="0.3">
      <c r="Q249" s="97">
        <v>0.24399999999999999</v>
      </c>
      <c r="R249" s="95">
        <f>$R$2*Таблица12[[#This Row],[x]]+$Q$2*(1-Таблица12[[#This Row],[x]])</f>
        <v>50.074341581380949</v>
      </c>
    </row>
    <row r="250" spans="17:18" ht="15.6" x14ac:dyDescent="0.3">
      <c r="Q250" s="97">
        <v>0.245</v>
      </c>
      <c r="R250" s="95">
        <f>$R$2*Таблица12[[#This Row],[x]]+$Q$2*(1-Таблица12[[#This Row],[x]])</f>
        <v>50.036211618707156</v>
      </c>
    </row>
    <row r="251" spans="17:18" ht="15.6" x14ac:dyDescent="0.3">
      <c r="Q251" s="97">
        <v>0.246</v>
      </c>
      <c r="R251" s="95">
        <f>$R$2*Таблица12[[#This Row],[x]]+$Q$2*(1-Таблица12[[#This Row],[x]])</f>
        <v>49.998081656033378</v>
      </c>
    </row>
    <row r="252" spans="17:18" ht="15.6" x14ac:dyDescent="0.3">
      <c r="Q252" s="97">
        <v>0.247</v>
      </c>
      <c r="R252" s="95">
        <f>$R$2*Таблица12[[#This Row],[x]]+$Q$2*(1-Таблица12[[#This Row],[x]])</f>
        <v>49.959951693359599</v>
      </c>
    </row>
    <row r="253" spans="17:18" ht="15.6" x14ac:dyDescent="0.3">
      <c r="Q253" s="97">
        <v>0.248</v>
      </c>
      <c r="R253" s="95">
        <f>$R$2*Таблица12[[#This Row],[x]]+$Q$2*(1-Таблица12[[#This Row],[x]])</f>
        <v>49.921821730685814</v>
      </c>
    </row>
    <row r="254" spans="17:18" ht="15.6" x14ac:dyDescent="0.3">
      <c r="Q254" s="97">
        <v>0.249</v>
      </c>
      <c r="R254" s="95">
        <f>$R$2*Таблица12[[#This Row],[x]]+$Q$2*(1-Таблица12[[#This Row],[x]])</f>
        <v>49.883691768012021</v>
      </c>
    </row>
    <row r="255" spans="17:18" ht="15.6" x14ac:dyDescent="0.3">
      <c r="Q255" s="97">
        <v>0.25</v>
      </c>
      <c r="R255" s="95">
        <f>$R$2*Таблица12[[#This Row],[x]]+$Q$2*(1-Таблица12[[#This Row],[x]])</f>
        <v>49.845561805338242</v>
      </c>
    </row>
    <row r="256" spans="17:18" ht="15.6" x14ac:dyDescent="0.3">
      <c r="Q256" s="97">
        <v>0.251</v>
      </c>
      <c r="R256" s="95">
        <f>$R$2*Таблица12[[#This Row],[x]]+$Q$2*(1-Таблица12[[#This Row],[x]])</f>
        <v>49.807431842664457</v>
      </c>
    </row>
    <row r="257" spans="17:18" ht="15.6" x14ac:dyDescent="0.3">
      <c r="Q257" s="97">
        <v>0.252</v>
      </c>
      <c r="R257" s="95">
        <f>$R$2*Таблица12[[#This Row],[x]]+$Q$2*(1-Таблица12[[#This Row],[x]])</f>
        <v>49.769301879990671</v>
      </c>
    </row>
    <row r="258" spans="17:18" ht="15.6" x14ac:dyDescent="0.3">
      <c r="Q258" s="97">
        <v>0.253</v>
      </c>
      <c r="R258" s="95">
        <f>$R$2*Таблица12[[#This Row],[x]]+$Q$2*(1-Таблица12[[#This Row],[x]])</f>
        <v>49.731171917316885</v>
      </c>
    </row>
    <row r="259" spans="17:18" ht="15.6" x14ac:dyDescent="0.3">
      <c r="Q259" s="97">
        <v>0.254</v>
      </c>
      <c r="R259" s="95">
        <f>$R$2*Таблица12[[#This Row],[x]]+$Q$2*(1-Таблица12[[#This Row],[x]])</f>
        <v>49.693041954643107</v>
      </c>
    </row>
    <row r="260" spans="17:18" ht="15.6" x14ac:dyDescent="0.3">
      <c r="Q260" s="97">
        <v>0.255</v>
      </c>
      <c r="R260" s="95">
        <f>$R$2*Таблица12[[#This Row],[x]]+$Q$2*(1-Таблица12[[#This Row],[x]])</f>
        <v>49.654911991969321</v>
      </c>
    </row>
    <row r="261" spans="17:18" ht="15.6" x14ac:dyDescent="0.3">
      <c r="Q261" s="97">
        <v>0.25600000000000001</v>
      </c>
      <c r="R261" s="95">
        <f>$R$2*Таблица12[[#This Row],[x]]+$Q$2*(1-Таблица12[[#This Row],[x]])</f>
        <v>49.616782029295535</v>
      </c>
    </row>
    <row r="262" spans="17:18" ht="15.6" x14ac:dyDescent="0.3">
      <c r="Q262" s="97">
        <v>0.25700000000000001</v>
      </c>
      <c r="R262" s="95">
        <f>$R$2*Таблица12[[#This Row],[x]]+$Q$2*(1-Таблица12[[#This Row],[x]])</f>
        <v>49.57865206662175</v>
      </c>
    </row>
    <row r="263" spans="17:18" ht="15.6" x14ac:dyDescent="0.3">
      <c r="Q263" s="97">
        <v>0.25800000000000001</v>
      </c>
      <c r="R263" s="95">
        <f>$R$2*Таблица12[[#This Row],[x]]+$Q$2*(1-Таблица12[[#This Row],[x]])</f>
        <v>49.540522103947971</v>
      </c>
    </row>
    <row r="264" spans="17:18" ht="15.6" x14ac:dyDescent="0.3">
      <c r="Q264" s="97">
        <v>0.25900000000000001</v>
      </c>
      <c r="R264" s="95">
        <f>$R$2*Таблица12[[#This Row],[x]]+$Q$2*(1-Таблица12[[#This Row],[x]])</f>
        <v>49.502392141274179</v>
      </c>
    </row>
    <row r="265" spans="17:18" ht="15.6" x14ac:dyDescent="0.3">
      <c r="Q265" s="97">
        <v>0.26</v>
      </c>
      <c r="R265" s="95">
        <f>$R$2*Таблица12[[#This Row],[x]]+$Q$2*(1-Таблица12[[#This Row],[x]])</f>
        <v>49.464262178600393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zoomScale="160" zoomScaleNormal="160" workbookViewId="0">
      <selection activeCell="S14" sqref="S14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33</v>
      </c>
      <c r="V1" s="8" t="s">
        <v>35</v>
      </c>
      <c r="W1" s="8" t="s">
        <v>41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100</v>
      </c>
    </row>
    <row r="4" spans="1:23" s="2" customFormat="1" ht="43.8" thickBot="1" x14ac:dyDescent="0.35">
      <c r="A4" s="13" t="s">
        <v>13</v>
      </c>
      <c r="B4" s="13" t="s">
        <v>36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37</v>
      </c>
      <c r="S4" s="68" t="s">
        <v>38</v>
      </c>
      <c r="T4" s="68" t="s">
        <v>39</v>
      </c>
      <c r="U4" s="68" t="s">
        <v>34</v>
      </c>
      <c r="V4" s="68" t="s">
        <v>40</v>
      </c>
      <c r="W4" s="68" t="s">
        <v>42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85.8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76.944434368402582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48.904209629722104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74.549837781631297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71.750977125391131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69.223076057334893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66.910766135639562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64.135976077357611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17.617376532673699</v>
      </c>
      <c r="W13" s="74">
        <f>(1-Эксперимент[[#This Row],[w%1 
]])*Эксперимент[[#This Row],[mП г
смесь     ]]/Плотности_доп[M ОКМ г/моль]*1000</f>
        <v>61.594000513982252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59.424834748497489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J2" sqref="J2"/>
    </sheetView>
  </sheetViews>
  <sheetFormatPr defaultRowHeight="14.4" x14ac:dyDescent="0.3"/>
  <cols>
    <col min="1" max="1" width="3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60</v>
      </c>
      <c r="I1">
        <v>-2555.6999999999998</v>
      </c>
      <c r="J1">
        <f>-I1*8.314/1000</f>
        <v>21.248089799999999</v>
      </c>
      <c r="K1" t="s">
        <v>47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63</v>
      </c>
    </row>
    <row r="4" spans="1:11" ht="30.6" x14ac:dyDescent="0.3">
      <c r="A4" s="89" t="s">
        <v>50</v>
      </c>
      <c r="B4" s="89" t="s">
        <v>61</v>
      </c>
      <c r="C4" s="87" t="s">
        <v>62</v>
      </c>
      <c r="D4" s="88" t="s">
        <v>48</v>
      </c>
      <c r="E4" s="90" t="s">
        <v>49</v>
      </c>
      <c r="F4" s="90" t="s">
        <v>58</v>
      </c>
      <c r="G4" s="84" t="s">
        <v>51</v>
      </c>
    </row>
    <row r="5" spans="1:11" hidden="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hidden="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hidden="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hidden="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hidden="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hidden="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hidden="1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hidden="1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hidden="1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hidden="1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hidden="1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hidden="1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hidden="1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hidden="1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hidden="1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2023-10-15T19:56:25Z</dcterms:created>
  <dcterms:modified xsi:type="dcterms:W3CDTF">2023-11-20T16:30:38Z</dcterms:modified>
</cp:coreProperties>
</file>