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Diplom-work\Experiments\MultiplyCompounds\"/>
    </mc:Choice>
  </mc:AlternateContent>
  <xr:revisionPtr revIDLastSave="0" documentId="13_ncr:1_{4E0F2DDF-E32C-42B3-9E14-AC6E589B2926}" xr6:coauthVersionLast="36" xr6:coauthVersionMax="45" xr10:uidLastSave="{00000000-0000-0000-0000-000000000000}"/>
  <bookViews>
    <workbookView xWindow="-108" yWindow="-108" windowWidth="23256" windowHeight="12720" xr2:uid="{B4D95E1D-7DF1-45F9-84A6-56C0FCEE3758}"/>
  </bookViews>
  <sheets>
    <sheet name="Эксперимен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J5" i="1"/>
  <c r="M5" i="1"/>
  <c r="N5" i="1" s="1"/>
  <c r="S5" i="1"/>
  <c r="T5" i="1" s="1"/>
  <c r="E6" i="1"/>
  <c r="J6" i="1"/>
  <c r="L6" i="1" s="1"/>
  <c r="N6" i="1"/>
  <c r="O6" i="1"/>
  <c r="S6" i="1"/>
  <c r="T6" i="1"/>
  <c r="E7" i="1"/>
  <c r="J7" i="1"/>
  <c r="M7" i="1"/>
  <c r="N7" i="1" s="1"/>
  <c r="S7" i="1"/>
  <c r="T7" i="1"/>
  <c r="E8" i="1"/>
  <c r="J8" i="1"/>
  <c r="L8" i="1" s="1"/>
  <c r="M8" i="1"/>
  <c r="N8" i="1" s="1"/>
  <c r="S8" i="1"/>
  <c r="T8" i="1" s="1"/>
  <c r="L5" i="1" l="1"/>
  <c r="L7" i="1"/>
  <c r="O7" i="1"/>
  <c r="O8" i="1"/>
  <c r="O5" i="1"/>
  <c r="S4" i="1"/>
  <c r="T4" i="1" s="1"/>
  <c r="M4" i="1" l="1"/>
  <c r="N4" i="1" s="1"/>
  <c r="O4" i="1" l="1"/>
  <c r="J4" i="1"/>
  <c r="E4" i="1"/>
  <c r="L4" i="1" l="1"/>
  <c r="P4" i="1" s="1"/>
  <c r="V4" i="1" l="1"/>
  <c r="F5" i="1"/>
  <c r="G5" i="1"/>
  <c r="U4" i="1"/>
  <c r="K4" i="1"/>
  <c r="H4" i="1" s="1"/>
  <c r="P5" i="1" l="1"/>
  <c r="K5" i="1"/>
  <c r="H5" i="1" s="1"/>
  <c r="F6" i="1" l="1"/>
  <c r="U5" i="1"/>
  <c r="V5" i="1"/>
  <c r="G6" i="1"/>
  <c r="P6" i="1" l="1"/>
  <c r="K6" i="1"/>
  <c r="H6" i="1" s="1"/>
  <c r="F7" i="1" l="1"/>
  <c r="G7" i="1"/>
  <c r="V6" i="1"/>
  <c r="U6" i="1"/>
  <c r="P7" i="1" l="1"/>
  <c r="K7" i="1"/>
  <c r="H7" i="1" s="1"/>
  <c r="U7" i="1" l="1"/>
  <c r="V7" i="1"/>
  <c r="G8" i="1"/>
  <c r="F8" i="1"/>
  <c r="K8" i="1" l="1"/>
  <c r="H8" i="1" s="1"/>
  <c r="P8" i="1"/>
  <c r="U8" i="1" l="1"/>
  <c r="V8" i="1"/>
</calcChain>
</file>

<file path=xl/sharedStrings.xml><?xml version="1.0" encoding="utf-8"?>
<sst xmlns="http://schemas.openxmlformats.org/spreadsheetml/2006/main" count="26" uniqueCount="26">
  <si>
    <t>ro 
спирт</t>
  </si>
  <si>
    <t>m
стакан</t>
  </si>
  <si>
    <t>m0
смесь    
стакан</t>
  </si>
  <si>
    <t>m0
смесь</t>
  </si>
  <si>
    <t>m0
спирт</t>
  </si>
  <si>
    <t>m1 
смесь
стакан</t>
  </si>
  <si>
    <t>m+ т
спирт</t>
  </si>
  <si>
    <t>V+ т
спирт</t>
  </si>
  <si>
    <t xml:space="preserve">w%1 
</t>
  </si>
  <si>
    <t>m2
смесь
стакан</t>
  </si>
  <si>
    <t>V пик мл</t>
  </si>
  <si>
    <t xml:space="preserve">ro
смесь г/мл   </t>
  </si>
  <si>
    <t>M спирт г/моль</t>
  </si>
  <si>
    <t xml:space="preserve">C спирт М </t>
  </si>
  <si>
    <t>m0
основа</t>
  </si>
  <si>
    <t>m+
основа</t>
  </si>
  <si>
    <t xml:space="preserve">w%
спирт </t>
  </si>
  <si>
    <t>m+
спирт</t>
  </si>
  <si>
    <t>m3 г
пик</t>
  </si>
  <si>
    <t xml:space="preserve">m3 г
смесь    
пик </t>
  </si>
  <si>
    <t xml:space="preserve">m3 г
смесь     </t>
  </si>
  <si>
    <t>PETA + бутанол1</t>
  </si>
  <si>
    <t>m1
смесь</t>
  </si>
  <si>
    <t>m2
смесь</t>
  </si>
  <si>
    <t>M PETA г/моль</t>
  </si>
  <si>
    <t>С основа
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</si>
</sst>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2" tint="-0.249977111117893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i/>
      <sz val="1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2" tint="-0.499984740745262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Protection="1">
      <protection locked="0"/>
    </xf>
    <xf numFmtId="0" fontId="6" fillId="0" borderId="0" xfId="0" applyFont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164" fontId="5" fillId="4" borderId="1" xfId="0" applyNumberFormat="1" applyFont="1" applyFill="1" applyBorder="1" applyProtection="1">
      <protection locked="0"/>
    </xf>
    <xf numFmtId="49" fontId="4" fillId="9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Protection="1"/>
    <xf numFmtId="2" fontId="8" fillId="3" borderId="1" xfId="0" applyNumberFormat="1" applyFont="1" applyFill="1" applyBorder="1" applyProtection="1"/>
    <xf numFmtId="164" fontId="5" fillId="4" borderId="1" xfId="0" applyNumberFormat="1" applyFont="1" applyFill="1" applyBorder="1" applyProtection="1"/>
    <xf numFmtId="164" fontId="5" fillId="7" borderId="1" xfId="0" applyNumberFormat="1" applyFont="1" applyFill="1" applyBorder="1" applyProtection="1"/>
    <xf numFmtId="2" fontId="2" fillId="0" borderId="0" xfId="0" applyNumberFormat="1" applyFont="1" applyBorder="1" applyProtection="1"/>
    <xf numFmtId="2" fontId="0" fillId="2" borderId="0" xfId="0" applyNumberFormat="1" applyFont="1" applyFill="1" applyBorder="1" applyProtection="1"/>
    <xf numFmtId="2" fontId="3" fillId="6" borderId="1" xfId="0" applyNumberFormat="1" applyFont="1" applyFill="1" applyBorder="1" applyProtection="1"/>
    <xf numFmtId="2" fontId="5" fillId="8" borderId="0" xfId="0" applyNumberFormat="1" applyFont="1" applyFill="1" applyProtection="1"/>
    <xf numFmtId="0" fontId="0" fillId="0" borderId="0" xfId="0" applyProtection="1"/>
    <xf numFmtId="10" fontId="11" fillId="0" borderId="0" xfId="0" applyNumberFormat="1" applyFont="1" applyFill="1" applyBorder="1" applyProtection="1"/>
    <xf numFmtId="164" fontId="7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4" fontId="1" fillId="0" borderId="0" xfId="0" applyNumberFormat="1" applyFont="1" applyFill="1" applyBorder="1" applyProtection="1"/>
    <xf numFmtId="0" fontId="5" fillId="10" borderId="1" xfId="0" applyFont="1" applyFill="1" applyBorder="1" applyProtection="1"/>
    <xf numFmtId="164" fontId="5" fillId="7" borderId="1" xfId="0" applyNumberFormat="1" applyFont="1" applyFill="1" applyBorder="1" applyProtection="1">
      <protection locked="0"/>
    </xf>
    <xf numFmtId="0" fontId="0" fillId="11" borderId="0" xfId="0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12" fillId="13" borderId="0" xfId="0" applyFont="1" applyFill="1" applyBorder="1" applyAlignment="1">
      <alignment horizontal="center" wrapText="1"/>
    </xf>
    <xf numFmtId="10" fontId="10" fillId="5" borderId="1" xfId="0" applyNumberFormat="1" applyFont="1" applyFill="1" applyBorder="1" applyProtection="1"/>
    <xf numFmtId="0" fontId="0" fillId="0" borderId="0" xfId="0" applyAlignment="1" applyProtection="1">
      <alignment horizontal="center" vertical="center" wrapText="1"/>
    </xf>
    <xf numFmtId="164" fontId="13" fillId="0" borderId="0" xfId="0" applyNumberFormat="1" applyFont="1" applyBorder="1" applyProtection="1"/>
    <xf numFmtId="164" fontId="13" fillId="0" borderId="0" xfId="0" applyNumberFormat="1" applyFont="1" applyFill="1" applyBorder="1" applyProtection="1"/>
  </cellXfs>
  <cellStyles count="1">
    <cellStyle name="Обычный" xfId="0" builtinId="0"/>
  </cellStyles>
  <dxfs count="27">
    <dxf>
      <font>
        <strike val="0"/>
        <outline val="0"/>
        <shadow val="0"/>
        <u val="none"/>
        <vertAlign val="baseline"/>
        <sz val="11"/>
        <color rgb="FF00B05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border outline="0">
        <right style="medium">
          <color indexed="64"/>
        </right>
      </border>
      <protection locked="0" hidden="0"/>
    </dxf>
    <dxf>
      <font>
        <b/>
        <strike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numFmt numFmtId="14" formatCode="0.00%"/>
      <fill>
        <patternFill patternType="solid">
          <fgColor indexed="64"/>
          <bgColor theme="8" tint="0.79998168889431442"/>
        </patternFill>
      </fill>
      <border outline="0">
        <left/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locked="0" hidden="0"/>
    </dxf>
    <dxf>
      <font>
        <strike val="0"/>
        <outline val="0"/>
        <shadow val="0"/>
        <u val="none"/>
        <vertAlign val="baseline"/>
        <sz val="11"/>
        <color rgb="FFC00000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protection locked="0" hidden="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164" formatCode="0.0000"/>
      <protection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b/>
        <strike val="0"/>
        <outline val="0"/>
        <shadow val="0"/>
        <u val="none"/>
        <vertAlign val="baseline"/>
        <sz val="11"/>
        <color rgb="FFFF0000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79998168889431442"/>
        </patternFill>
      </fill>
      <protection locked="1" hidden="0"/>
    </dxf>
    <dxf>
      <font>
        <b val="0"/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fill>
        <patternFill patternType="none">
          <fgColor indexed="64"/>
          <bgColor auto="1"/>
        </patternFill>
      </fill>
      <protection locked="1" hidden="0"/>
    </dxf>
    <dxf>
      <font>
        <strike val="0"/>
        <outline val="0"/>
        <shadow val="0"/>
        <u val="none"/>
        <vertAlign val="baseline"/>
        <sz val="11"/>
        <color theme="2" tint="-0.499984740745262"/>
        <name val="Calibri"/>
        <family val="2"/>
        <charset val="204"/>
        <scheme val="minor"/>
      </font>
      <numFmt numFmtId="164" formatCode="0.0000"/>
      <border outline="0">
        <left style="medium">
          <color indexed="64"/>
        </left>
        <right/>
      </border>
      <protection locked="1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diagonalUp="0" diagonalDown="0" outline="0">
        <left style="medium">
          <color indexed="64"/>
        </left>
        <right/>
        <top/>
        <bottom/>
      </border>
      <protection locked="0" hidden="0"/>
    </dxf>
    <dxf>
      <font>
        <b/>
      </font>
      <numFmt numFmtId="164" formatCode="0.0000"/>
      <fill>
        <patternFill patternType="solid">
          <fgColor indexed="64"/>
          <bgColor theme="7" tint="0.59999389629810485"/>
        </patternFill>
      </fill>
      <border outline="0">
        <left style="medium">
          <color indexed="64"/>
        </left>
        <right style="medium">
          <color indexed="64"/>
        </right>
      </border>
      <protection hidden="0"/>
    </dxf>
    <dxf>
      <font>
        <b/>
        <i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14" formatCode="0.0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/>
      </font>
      <fill>
        <patternFill patternType="solid">
          <fgColor indexed="64"/>
          <bgColor theme="7" tint="0.39997558519241921"/>
        </patternFill>
      </fill>
      <border diagonalUp="0" diagonalDown="0" outline="0">
        <left/>
        <right style="medium">
          <color indexed="64"/>
        </right>
        <top/>
        <bottom/>
      </border>
      <protection hidden="0"/>
    </dxf>
    <dxf>
      <numFmt numFmtId="2" formatCode="0.00"/>
      <protection hidden="0"/>
    </dxf>
    <dxf>
      <font>
        <b/>
      </font>
      <numFmt numFmtId="2" formatCode="0.00"/>
      <fill>
        <patternFill patternType="solid">
          <fgColor indexed="64"/>
          <bgColor theme="9" tint="0.79998168889431442"/>
        </patternFill>
      </fill>
      <border>
        <left style="medium">
          <color indexed="64"/>
        </left>
      </border>
      <protection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charset val="204"/>
        <scheme val="minor"/>
      </font>
      <numFmt numFmtId="2" formatCode="0.00"/>
      <fill>
        <patternFill patternType="solid">
          <fgColor indexed="64"/>
          <bgColor theme="5" tint="0.59999389629810485"/>
        </patternFill>
      </fill>
      <protection hidden="0"/>
    </dxf>
    <dxf>
      <font>
        <b val="0"/>
      </font>
      <numFmt numFmtId="2" formatCode="0.00"/>
      <fill>
        <patternFill>
          <fgColor indexed="64"/>
          <bgColor theme="4" tint="0.79998168889431442"/>
        </patternFill>
      </fill>
      <border>
        <right style="medium">
          <color indexed="64"/>
        </right>
      </border>
      <protection hidden="0"/>
    </dxf>
    <dxf>
      <font>
        <strike val="0"/>
        <outline val="0"/>
        <shadow val="0"/>
        <u val="none"/>
        <vertAlign val="baseline"/>
        <sz val="11"/>
        <color theme="2" tint="-0.249977111117893"/>
        <name val="Calibri"/>
        <family val="2"/>
        <charset val="204"/>
        <scheme val="minor"/>
      </font>
      <numFmt numFmtId="2" formatCode="0.00"/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>
          <fgColor indexed="64"/>
          <bgColor theme="7" tint="0.79998168889431442"/>
        </patternFill>
      </fill>
      <border>
        <left style="medium">
          <color indexed="64"/>
        </left>
      </border>
      <protection hidden="0"/>
    </dxf>
    <dxf>
      <font>
        <b/>
      </font>
      <numFmt numFmtId="164" formatCode="0.0000"/>
      <fill>
        <patternFill patternType="solid">
          <fgColor indexed="64"/>
          <bgColor theme="7" tint="0.79998168889431442"/>
        </patternFill>
      </fill>
      <border diagonalUp="0" diagonalDown="0">
        <left/>
        <right style="medium">
          <color indexed="64"/>
        </right>
        <top/>
        <bottom/>
      </border>
      <protection locked="0" hidden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D3B64E-5883-4DDC-BE47-CAE203CDCD51}" name="Эксперимент" displayName="Эксперимент" ref="B3:V8" totalsRowShown="0" headerRowDxfId="26" dataDxfId="15">
  <autoFilter ref="B3:V8" xr:uid="{B8DF02FA-3140-484C-B272-AB560FB12BB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6" xr3:uid="{78FAF393-3070-4836-B8E9-4D79C52F839F}" name="w%_x000a_спирт " dataDxfId="13"/>
    <tableColumn id="12" xr3:uid="{1871877F-C7B7-4C72-AF32-DB1A3FABAFCC}" name="m_x000a_стакан" dataDxfId="14"/>
    <tableColumn id="1" xr3:uid="{6A216FEE-C1E1-40E4-815E-5380A5321732}" name="m0_x000a_смесь    _x000a_стакан" dataDxfId="11"/>
    <tableColumn id="2" xr3:uid="{D1757256-BC6C-420E-BEA8-B604BC77F285}" name="m0_x000a_смесь" dataDxfId="10">
      <calculatedColumnFormula>Эксперимент[[#This Row],[m0
смесь    
стакан]]-Эксперимент[[#This Row],[m
стакан]]</calculatedColumnFormula>
    </tableColumn>
    <tableColumn id="3" xr3:uid="{5E2A2C51-8E70-4FD9-9B53-E7837EF2D163}" name="m0_x000a_основа" dataDxfId="9">
      <calculatedColumnFormula>Эксперимент[[#This Row],[m0
смесь]]*(1-P3)</calculatedColumnFormula>
    </tableColumn>
    <tableColumn id="4" xr3:uid="{D1940891-C2DF-4AB7-A8E2-AF06FDA60F0D}" name="m0_x000a_спирт" dataDxfId="7">
      <calculatedColumnFormula>Эксперимент[[#This Row],[m0
смесь]]*P3</calculatedColumnFormula>
    </tableColumn>
    <tableColumn id="8" xr3:uid="{BCA134A9-8EEF-453E-9616-5112E6D2B5D5}" name="V+ т_x000a_спирт" dataDxfId="8">
      <calculatedColumnFormula>Эксперимент[[#This Row],[m+ т
спирт]]/Эксперимент_доп[ro 
спирт]*1000</calculatedColumnFormula>
    </tableColumn>
    <tableColumn id="9" xr3:uid="{36EC5429-FC05-4032-BBD0-3C2B1210A8F9}" name="m1 _x000a_смесь_x000a_стакан" dataDxfId="21"/>
    <tableColumn id="10" xr3:uid="{F3443B4E-6300-47B1-8E7C-FC3BF1A5E3CD}" name="m1_x000a_смесь" dataDxfId="6"/>
    <tableColumn id="7" xr3:uid="{EA5712E3-E93C-456A-9EDE-9A8CA94753D1}" name="m+ т_x000a_спирт" dataDxfId="5">
      <calculatedColumnFormula>(Эксперимент[[#This Row],[m0
смесь]]*Эксперимент[[#This Row],[w%
спирт ]]-Эксперимент[[#This Row],[m0
спирт]])/(1-Эксперимент[[#This Row],[w%
спирт ]])</calculatedColumnFormula>
    </tableColumn>
    <tableColumn id="11" xr3:uid="{D23B2127-A60A-4E45-A0EF-767833FF7A03}" name="m+_x000a_спирт" dataDxfId="3">
      <calculatedColumnFormula>Эксперимент[[#This Row],[m1
смесь]]-Эксперимент[[#This Row],[m0
смесь]]</calculatedColumnFormula>
    </tableColumn>
    <tableColumn id="15" xr3:uid="{13B47A94-234C-4A1B-B993-FBE523863A83}" name="m2_x000a_смесь_x000a_стакан" dataDxfId="4"/>
    <tableColumn id="13" xr3:uid="{22F644F7-5CB7-438A-9D0D-9E88DE87DE4D}" name="m2_x000a_смесь" dataDxfId="2"/>
    <tableColumn id="16" xr3:uid="{96247A00-C27E-4AC1-85FF-B6D781503BD2}" name="m+_x000a_основа" dataDxfId="0"/>
    <tableColumn id="5" xr3:uid="{896470BD-9890-41DA-8AB1-D5964728C2BF}" name="w%1 _x000a_" dataDxfId="1"/>
    <tableColumn id="18" xr3:uid="{0820FB03-01B9-44DB-82B9-D6B83878BDC8}" name="m3 г_x000a_пик" dataDxfId="12"/>
    <tableColumn id="19" xr3:uid="{26D687AE-1683-4A1E-B7EF-88F7CDAEA278}" name="m3 г_x000a_смесь    _x000a_пик " dataDxfId="20"/>
    <tableColumn id="20" xr3:uid="{A0C32414-2F25-4C19-AB7C-56D7E5582549}" name="m3 г_x000a_смесь     " dataDxfId="19">
      <calculatedColumnFormula>Эксперимент[[#This Row],[m3 г
смесь    
пик ]]-Эксперимент[[#This Row],[m3 г
пик]]</calculatedColumnFormula>
    </tableColumn>
    <tableColumn id="21" xr3:uid="{9EDFC20E-DF6D-40C2-BDD4-FD2ADF247B6C}" name="ro_x000a_смесь г/мл   " dataDxfId="18">
      <calculatedColumnFormula>Эксперимент[[#This Row],[m3 г
смесь     ]]/Плотности_доп[V пик мл]</calculatedColumnFormula>
    </tableColumn>
    <tableColumn id="22" xr3:uid="{C0681BE5-CAF9-4795-84C4-D0BAD37D47FB}" name="C спирт М " dataDxfId="17">
      <calculatedColumnFormula>Эксперимент[[#This Row],[w%1 
]]*Эксперимент[[#This Row],[m3 г
смесь     ]]/Плотности_доп[M спирт г/моль]*1000</calculatedColumnFormula>
    </tableColumn>
    <tableColumn id="23" xr3:uid="{BCE0D3E6-5855-4685-8CB4-47083FF3D99D}" name="С основа_x000a_М" dataDxfId="16">
      <calculatedColumnFormula>(1-Эксперимент[[#This Row],[w%1 
]])*Эксперимент[[#This Row],[m3 г
смесь     ]]/Плотности_доп[M PETA г/моль]*1000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6E47B1-38C6-4891-933F-DFE3ED9B6D33}" name="Эксперимент_доп" displayName="Эксперимент_доп" ref="H1:H2" totalsRowShown="0" headerRowDxfId="25" dataDxfId="24">
  <autoFilter ref="H1:H2" xr:uid="{FE5521C9-5D13-479F-9E53-564B5B98F3E0}">
    <filterColumn colId="0" hiddenButton="1"/>
  </autoFilter>
  <tableColumns count="1">
    <tableColumn id="2" xr3:uid="{A6AA64F7-0B92-4711-9CE9-3080CD0125E2}" name="ro _x000a_спирт" dataDxfId="23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7E4BF77-3067-4CAF-B1D9-890373194B67}" name="Плотности_доп" displayName="Плотности_доп" ref="Q1:S2" totalsRowShown="0" headerRowDxfId="22">
  <autoFilter ref="Q1:S2" xr:uid="{06838B1B-BD17-4A05-B569-F0CD134B544A}">
    <filterColumn colId="0" hiddenButton="1"/>
    <filterColumn colId="1" hiddenButton="1"/>
    <filterColumn colId="2" hiddenButton="1"/>
  </autoFilter>
  <tableColumns count="3">
    <tableColumn id="1" xr3:uid="{C6092255-D8A4-4303-AA2E-2FEDFB5AEBE4}" name="V пик мл"/>
    <tableColumn id="2" xr3:uid="{4A3DA19E-44CA-4CCA-9D90-60CCFA0CEA99}" name="M спирт г/моль"/>
    <tableColumn id="3" xr3:uid="{FAAFFE1A-3167-443F-8CC6-CA14DE9F9D75}" name="M PETA г/моль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38D3D-534C-490E-A986-71F6B2B3A4C4}">
  <sheetPr>
    <tabColor theme="1"/>
  </sheetPr>
  <dimension ref="A1:V138"/>
  <sheetViews>
    <sheetView tabSelected="1" zoomScale="160" zoomScaleNormal="160" workbookViewId="0">
      <selection activeCell="I11" sqref="I11"/>
    </sheetView>
  </sheetViews>
  <sheetFormatPr defaultRowHeight="14.4" x14ac:dyDescent="0.3"/>
  <cols>
    <col min="2" max="2" width="8.109375" customWidth="1"/>
    <col min="3" max="12" width="8" customWidth="1"/>
    <col min="13" max="15" width="8.88671875" hidden="1" customWidth="1"/>
    <col min="17" max="17" width="9.44140625" customWidth="1"/>
    <col min="18" max="18" width="9.5546875" customWidth="1"/>
  </cols>
  <sheetData>
    <row r="1" spans="1:22" ht="28.8" x14ac:dyDescent="0.3">
      <c r="H1" s="1" t="s">
        <v>0</v>
      </c>
      <c r="L1" s="5"/>
      <c r="Q1" s="2" t="s">
        <v>10</v>
      </c>
      <c r="R1" s="4" t="s">
        <v>12</v>
      </c>
      <c r="S1" s="4" t="s">
        <v>24</v>
      </c>
    </row>
    <row r="2" spans="1:22" x14ac:dyDescent="0.3">
      <c r="H2" s="2">
        <v>0.86</v>
      </c>
      <c r="L2" s="5"/>
      <c r="Q2">
        <v>5</v>
      </c>
      <c r="R2">
        <v>74.12</v>
      </c>
      <c r="S2">
        <v>100</v>
      </c>
    </row>
    <row r="3" spans="1:22" s="2" customFormat="1" ht="43.8" thickBot="1" x14ac:dyDescent="0.35">
      <c r="B3" s="6" t="s">
        <v>16</v>
      </c>
      <c r="C3" s="6" t="s">
        <v>1</v>
      </c>
      <c r="D3" s="6" t="s">
        <v>2</v>
      </c>
      <c r="E3" s="6" t="s">
        <v>3</v>
      </c>
      <c r="F3" s="6" t="s">
        <v>14</v>
      </c>
      <c r="G3" s="6" t="s">
        <v>4</v>
      </c>
      <c r="H3" s="24" t="s">
        <v>7</v>
      </c>
      <c r="I3" s="24" t="s">
        <v>5</v>
      </c>
      <c r="J3" s="24" t="s">
        <v>22</v>
      </c>
      <c r="K3" s="24" t="s">
        <v>6</v>
      </c>
      <c r="L3" s="24" t="s">
        <v>17</v>
      </c>
      <c r="M3" s="25" t="s">
        <v>9</v>
      </c>
      <c r="N3" s="25" t="s">
        <v>23</v>
      </c>
      <c r="O3" s="25" t="s">
        <v>15</v>
      </c>
      <c r="P3" s="26" t="s">
        <v>8</v>
      </c>
      <c r="Q3" s="8" t="s">
        <v>18</v>
      </c>
      <c r="R3" s="8" t="s">
        <v>19</v>
      </c>
      <c r="S3" s="8" t="s">
        <v>20</v>
      </c>
      <c r="T3" s="8" t="s">
        <v>11</v>
      </c>
      <c r="U3" s="8" t="s">
        <v>13</v>
      </c>
      <c r="V3" s="8" t="s">
        <v>25</v>
      </c>
    </row>
    <row r="4" spans="1:22" s="17" customFormat="1" ht="15" thickBot="1" x14ac:dyDescent="0.35">
      <c r="A4" s="28" t="s">
        <v>21</v>
      </c>
      <c r="B4" s="18">
        <v>0</v>
      </c>
      <c r="C4" s="22">
        <v>26.788599999999999</v>
      </c>
      <c r="D4" s="23">
        <v>49.3611</v>
      </c>
      <c r="E4" s="29">
        <f>Эксперимент[[#This Row],[m0
смесь    
стакан]]-Эксперимент[[#This Row],[m
стакан]]</f>
        <v>22.572500000000002</v>
      </c>
      <c r="F4" s="30">
        <v>9.3141999999999996</v>
      </c>
      <c r="G4" s="30">
        <v>0</v>
      </c>
      <c r="H4" s="10">
        <f>Эксперимент[[#This Row],[m+ т
спирт]]/Эксперимент_доп[ro 
спирт]*1000</f>
        <v>0</v>
      </c>
      <c r="I4" s="7">
        <v>49.3611</v>
      </c>
      <c r="J4" s="9">
        <f>Эксперимент[[#This Row],[m1 
смесь
стакан]]-Эксперимент[[#This Row],[m
стакан]]</f>
        <v>22.572500000000002</v>
      </c>
      <c r="K4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4" s="20">
        <f>Эксперимент[[#This Row],[m1
смесь]]-Эксперимент[[#This Row],[m0
смесь]]</f>
        <v>0</v>
      </c>
      <c r="M4" s="11">
        <f>Эксперимент[[#This Row],[m1 
смесь
стакан]]</f>
        <v>49.3611</v>
      </c>
      <c r="N4" s="9">
        <f>Эксперимент[[#This Row],[m2
смесь
стакан]]-Эксперимент[[#This Row],[m
стакан]]</f>
        <v>22.572500000000002</v>
      </c>
      <c r="O4" s="21">
        <f>Эксперимент[[#This Row],[m2
смесь
стакан]]-Эксперимент[[#This Row],[m1 
смесь
стакан]]</f>
        <v>0</v>
      </c>
      <c r="P4" s="27">
        <f>(Эксперимент[[#This Row],[m0
спирт]]+Эксперимент[[#This Row],[m+
спирт]])/Эксперимент[[#This Row],[m2
смесь]]</f>
        <v>0</v>
      </c>
      <c r="Q4" s="12">
        <v>1</v>
      </c>
      <c r="R4" s="11">
        <v>10.7521</v>
      </c>
      <c r="S4" s="13">
        <f>Эксперимент[[#This Row],[m3 г
смесь    
пик ]]-Эксперимент[[#This Row],[m3 г
пик]]</f>
        <v>9.7521000000000004</v>
      </c>
      <c r="T4" s="14">
        <f>Эксперимент[[#This Row],[m3 г
смесь     ]]/Плотности_доп[V пик мл]</f>
        <v>1.95042</v>
      </c>
      <c r="U4" s="15">
        <f>Эксперимент[[#This Row],[w%1 
]]*Эксперимент[[#This Row],[m3 г
смесь     ]]/Плотности_доп[M спирт г/моль]*1000</f>
        <v>0</v>
      </c>
      <c r="V4" s="16">
        <f>(1-Эксперимент[[#This Row],[w%1 
]])*Эксперимент[[#This Row],[m3 г
смесь     ]]/Плотности_доп[M PETA г/моль]*1000</f>
        <v>97.521000000000015</v>
      </c>
    </row>
    <row r="5" spans="1:22" s="17" customFormat="1" ht="15" thickBot="1" x14ac:dyDescent="0.35">
      <c r="A5" s="28"/>
      <c r="B5" s="18">
        <v>0.05</v>
      </c>
      <c r="C5" s="22">
        <v>26.788599999999999</v>
      </c>
      <c r="D5" s="23">
        <v>47.552799999999998</v>
      </c>
      <c r="E5" s="29">
        <f>Эксперимент[[#This Row],[m0
смесь    
стакан]]-Эксперимент[[#This Row],[m
стакан]]</f>
        <v>20.764199999999999</v>
      </c>
      <c r="F5" s="30">
        <f>Эксперимент[[#This Row],[m0
смесь]]*(1-P4)</f>
        <v>20.764199999999999</v>
      </c>
      <c r="G5" s="30">
        <f>Эксперимент[[#This Row],[m0
смесь]]*P4</f>
        <v>0</v>
      </c>
      <c r="H5" s="10">
        <f>Эксперимент[[#This Row],[m+ т
спирт]]/Эксперимент_доп[ro 
спирт]*1000</f>
        <v>1270.7588739290088</v>
      </c>
      <c r="I5" s="7">
        <v>48.830300000000001</v>
      </c>
      <c r="J5" s="9">
        <f>Эксперимент[[#This Row],[m1 
смесь
стакан]]-Эксперимент[[#This Row],[m
стакан]]</f>
        <v>22.041700000000002</v>
      </c>
      <c r="K5" s="19">
        <f>(Эксперимент[[#This Row],[m0
смесь]]*Эксперимент[[#This Row],[w%
спирт ]]-Эксперимент[[#This Row],[m0
спирт]])/(1-Эксперимент[[#This Row],[w%
спирт ]])</f>
        <v>1.0928526315789475</v>
      </c>
      <c r="L5" s="20">
        <f>Эксперимент[[#This Row],[m1
смесь]]-Эксперимент[[#This Row],[m0
смесь]]</f>
        <v>1.2775000000000034</v>
      </c>
      <c r="M5" s="11">
        <f>Эксперимент[[#This Row],[m1 
смесь
стакан]]</f>
        <v>48.830300000000001</v>
      </c>
      <c r="N5" s="9">
        <f>Эксперимент[[#This Row],[m2
смесь
стакан]]-Эксперимент[[#This Row],[m
стакан]]</f>
        <v>22.041700000000002</v>
      </c>
      <c r="O5" s="21">
        <f>Эксперимент[[#This Row],[m2
смесь
стакан]]-Эксперимент[[#This Row],[m1 
смесь
стакан]]</f>
        <v>0</v>
      </c>
      <c r="P5" s="27">
        <f>(Эксперимент[[#This Row],[m0
спирт]]+Эксперимент[[#This Row],[m+
спирт]])/Эксперимент[[#This Row],[m2
смесь]]</f>
        <v>5.7958324448658831E-2</v>
      </c>
      <c r="Q5" s="12">
        <v>10.4788</v>
      </c>
      <c r="R5" s="11">
        <v>18.361999999999998</v>
      </c>
      <c r="S5" s="13">
        <f>Эксперимент[[#This Row],[m3 г
смесь    
пик ]]-Эксперимент[[#This Row],[m3 г
пик]]</f>
        <v>7.8831999999999987</v>
      </c>
      <c r="T5" s="14">
        <f>Эксперимент[[#This Row],[m3 г
смесь     ]]/Плотности_доп[V пик мл]</f>
        <v>1.5766399999999998</v>
      </c>
      <c r="U5" s="15">
        <f>Эксперимент[[#This Row],[w%1 
]]*Эксперимент[[#This Row],[m3 г
смесь     ]]/Плотности_доп[M спирт г/моль]*1000</f>
        <v>6.1642884955972361</v>
      </c>
      <c r="V5" s="16">
        <f>(1-Эксперимент[[#This Row],[w%1 
]])*Эксперимент[[#This Row],[m3 г
смесь     ]]/Плотности_доп[M PETA г/моль]*1000</f>
        <v>74.263029367063325</v>
      </c>
    </row>
    <row r="6" spans="1:22" s="17" customFormat="1" ht="15" thickBot="1" x14ac:dyDescent="0.35">
      <c r="A6" s="28"/>
      <c r="B6" s="18">
        <v>0.1</v>
      </c>
      <c r="C6" s="22"/>
      <c r="D6" s="23"/>
      <c r="E6" s="29">
        <f>Эксперимент[[#This Row],[m0
смесь    
стакан]]-Эксперимент[[#This Row],[m
стакан]]</f>
        <v>0</v>
      </c>
      <c r="F6" s="30">
        <f>Эксперимент[[#This Row],[m0
смесь]]*(1-P5)</f>
        <v>0</v>
      </c>
      <c r="G6" s="30">
        <f>Эксперимент[[#This Row],[m0
смесь]]*P5</f>
        <v>0</v>
      </c>
      <c r="H6" s="10">
        <f>Эксперимент[[#This Row],[m+ т
спирт]]/Эксперимент_доп[ro 
спирт]*1000</f>
        <v>0</v>
      </c>
      <c r="I6" s="7"/>
      <c r="J6" s="9">
        <f>Эксперимент[[#This Row],[m1 
смесь
стакан]]-Эксперимент[[#This Row],[m
стакан]]</f>
        <v>0</v>
      </c>
      <c r="K6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6" s="20">
        <f>Эксперимент[[#This Row],[m1
смесь]]-Эксперимент[[#This Row],[m0
смесь]]</f>
        <v>0</v>
      </c>
      <c r="M6" s="11">
        <v>35.976700000000001</v>
      </c>
      <c r="N6" s="9">
        <f>Эксперимент[[#This Row],[m2
смесь
стакан]]-Эксперимент[[#This Row],[m
стакан]]</f>
        <v>35.976700000000001</v>
      </c>
      <c r="O6" s="21">
        <f>Эксперимент[[#This Row],[m2
смесь
стакан]]-Эксперимент[[#This Row],[m1 
смесь
стакан]]</f>
        <v>35.976700000000001</v>
      </c>
      <c r="P6" s="27">
        <f>(Эксперимент[[#This Row],[m0
спирт]]+Эксперимент[[#This Row],[m+
спирт]])/Эксперимент[[#This Row],[m2
смесь]]</f>
        <v>0</v>
      </c>
      <c r="Q6" s="12">
        <v>1</v>
      </c>
      <c r="R6" s="11">
        <v>6</v>
      </c>
      <c r="S6" s="13">
        <f>Эксперимент[[#This Row],[m3 г
смесь    
пик ]]-Эксперимент[[#This Row],[m3 г
пик]]</f>
        <v>5</v>
      </c>
      <c r="T6" s="14">
        <f>Эксперимент[[#This Row],[m3 г
смесь     ]]/Плотности_доп[V пик мл]</f>
        <v>1</v>
      </c>
      <c r="U6" s="15">
        <f>Эксперимент[[#This Row],[w%1 
]]*Эксперимент[[#This Row],[m3 г
смесь     ]]/Плотности_доп[M спирт г/моль]*1000</f>
        <v>0</v>
      </c>
      <c r="V6" s="16">
        <f>(1-Эксперимент[[#This Row],[w%1 
]])*Эксперимент[[#This Row],[m3 г
смесь     ]]/Плотности_доп[M PETA г/моль]*1000</f>
        <v>50</v>
      </c>
    </row>
    <row r="7" spans="1:22" s="17" customFormat="1" ht="15" thickBot="1" x14ac:dyDescent="0.35">
      <c r="A7" s="28"/>
      <c r="B7" s="18">
        <v>0.15</v>
      </c>
      <c r="C7" s="22"/>
      <c r="D7" s="23"/>
      <c r="E7" s="29">
        <f>Эксперимент[[#This Row],[m0
смесь    
стакан]]-Эксперимент[[#This Row],[m
стакан]]</f>
        <v>0</v>
      </c>
      <c r="F7" s="30">
        <f>Эксперимент[[#This Row],[m0
смесь]]*(1-P6)</f>
        <v>0</v>
      </c>
      <c r="G7" s="30">
        <f>Эксперимент[[#This Row],[m0
смесь]]*P6</f>
        <v>0</v>
      </c>
      <c r="H7" s="10">
        <f>Эксперимент[[#This Row],[m+ т
спирт]]/Эксперимент_доп[ro 
спирт]*1000</f>
        <v>0</v>
      </c>
      <c r="I7" s="7"/>
      <c r="J7" s="9">
        <f>Эксперимент[[#This Row],[m1 
смесь
стакан]]-Эксперимент[[#This Row],[m
стакан]]</f>
        <v>0</v>
      </c>
      <c r="K7" s="19">
        <f>(Эксперимент[[#This Row],[m0
смесь]]*Эксперимент[[#This Row],[w%
спирт ]]-Эксперимент[[#This Row],[m0
спирт]])/(1-Эксперимент[[#This Row],[w%
спирт ]])</f>
        <v>0</v>
      </c>
      <c r="L7" s="20">
        <f>Эксперимент[[#This Row],[m1
смесь]]-Эксперимент[[#This Row],[m0
смесь]]</f>
        <v>0</v>
      </c>
      <c r="M7" s="11">
        <f>Эксперимент[[#This Row],[m1 
смесь
стакан]]</f>
        <v>0</v>
      </c>
      <c r="N7" s="9">
        <f>Эксперимент[[#This Row],[m2
смесь
стакан]]-Эксперимент[[#This Row],[m
стакан]]</f>
        <v>0</v>
      </c>
      <c r="O7" s="21">
        <f>Эксперимент[[#This Row],[m2
смесь
стакан]]-Эксперимент[[#This Row],[m1 
смесь
стакан]]</f>
        <v>0</v>
      </c>
      <c r="P7" s="27" t="e">
        <f>(Эксперимент[[#This Row],[m0
спирт]]+Эксперимент[[#This Row],[m+
спирт]])/Эксперимент[[#This Row],[m2
смесь]]</f>
        <v>#DIV/0!</v>
      </c>
      <c r="Q7" s="12">
        <v>10.4664</v>
      </c>
      <c r="R7" s="11">
        <v>18.3123</v>
      </c>
      <c r="S7" s="13">
        <f>Эксперимент[[#This Row],[m3 г
смесь    
пик ]]-Эксперимент[[#This Row],[m3 г
пик]]</f>
        <v>7.8459000000000003</v>
      </c>
      <c r="T7" s="14">
        <f>Эксперимент[[#This Row],[m3 г
смесь     ]]/Плотности_доп[V пик мл]</f>
        <v>1.56918</v>
      </c>
      <c r="U7" s="15" t="e">
        <f>Эксперимент[[#This Row],[w%1 
]]*Эксперимент[[#This Row],[m3 г
смесь     ]]/Плотности_доп[M спирт г/моль]*1000</f>
        <v>#DIV/0!</v>
      </c>
      <c r="V7" s="16" t="e">
        <f>(1-Эксперимент[[#This Row],[w%1 
]])*Эксперимент[[#This Row],[m3 г
смесь     ]]/Плотности_доп[M PETA г/моль]*1000</f>
        <v>#DIV/0!</v>
      </c>
    </row>
    <row r="8" spans="1:22" s="3" customFormat="1" x14ac:dyDescent="0.3">
      <c r="A8" s="28"/>
      <c r="B8" s="18">
        <v>0.2</v>
      </c>
      <c r="C8" s="22"/>
      <c r="D8" s="23"/>
      <c r="E8" s="29">
        <f>Эксперимент[[#This Row],[m0
смесь    
стакан]]-Эксперимент[[#This Row],[m
стакан]]</f>
        <v>0</v>
      </c>
      <c r="F8" s="30" t="e">
        <f>Эксперимент[[#This Row],[m0
смесь]]*(1-P7)</f>
        <v>#DIV/0!</v>
      </c>
      <c r="G8" s="30" t="e">
        <f>Эксперимент[[#This Row],[m0
смесь]]*P7</f>
        <v>#DIV/0!</v>
      </c>
      <c r="H8" s="10" t="e">
        <f>Эксперимент[[#This Row],[m+ т
спирт]]/Эксперимент_доп[ro 
спирт]*1000</f>
        <v>#DIV/0!</v>
      </c>
      <c r="I8" s="7"/>
      <c r="J8" s="9">
        <f>Эксперимент[[#This Row],[m1 
смесь
стакан]]-Эксперимент[[#This Row],[m
стакан]]</f>
        <v>0</v>
      </c>
      <c r="K8" s="19" t="e">
        <f>(Эксперимент[[#This Row],[m0
смесь]]*Эксперимент[[#This Row],[w%
спирт ]]-Эксперимент[[#This Row],[m0
спирт]])/(1-Эксперимент[[#This Row],[w%
спирт ]])</f>
        <v>#DIV/0!</v>
      </c>
      <c r="L8" s="20">
        <f>Эксперимент[[#This Row],[m1
смесь]]-Эксперимент[[#This Row],[m0
смесь]]</f>
        <v>0</v>
      </c>
      <c r="M8" s="11">
        <f>Эксперимент[[#This Row],[m1 
смесь
стакан]]</f>
        <v>0</v>
      </c>
      <c r="N8" s="9">
        <f>Эксперимент[[#This Row],[m2
смесь
стакан]]-Эксперимент[[#This Row],[m
стакан]]</f>
        <v>0</v>
      </c>
      <c r="O8" s="21">
        <f>Эксперимент[[#This Row],[m2
смесь
стакан]]-Эксперимент[[#This Row],[m1 
смесь
стакан]]</f>
        <v>0</v>
      </c>
      <c r="P8" s="27" t="e">
        <f>(Эксперимент[[#This Row],[m0
спирт]]+Эксперимент[[#This Row],[m+
спирт]])/Эксперимент[[#This Row],[m2
смесь]]</f>
        <v>#DIV/0!</v>
      </c>
      <c r="Q8" s="12">
        <v>10.4704</v>
      </c>
      <c r="R8" s="11">
        <v>18.235700000000001</v>
      </c>
      <c r="S8" s="13">
        <f>Эксперимент[[#This Row],[m3 г
смесь    
пик ]]-Эксперимент[[#This Row],[m3 г
пик]]</f>
        <v>7.7653000000000016</v>
      </c>
      <c r="T8" s="14">
        <f>Эксперимент[[#This Row],[m3 г
смесь     ]]/Плотности_доп[V пик мл]</f>
        <v>1.5530600000000003</v>
      </c>
      <c r="U8" s="15" t="e">
        <f>Эксперимент[[#This Row],[w%1 
]]*Эксперимент[[#This Row],[m3 г
смесь     ]]/Плотности_доп[M спирт г/моль]*1000</f>
        <v>#DIV/0!</v>
      </c>
      <c r="V8" s="16" t="e">
        <f>(1-Эксперимент[[#This Row],[w%1 
]])*Эксперимент[[#This Row],[m3 г
смесь     ]]/Плотности_доп[M PETA г/моль]*1000</f>
        <v>#DIV/0!</v>
      </c>
    </row>
    <row r="9" spans="1:22" s="3" customFormat="1" x14ac:dyDescent="0.3"/>
    <row r="10" spans="1:22" s="3" customFormat="1" x14ac:dyDescent="0.3"/>
    <row r="11" spans="1:22" s="3" customFormat="1" x14ac:dyDescent="0.3"/>
    <row r="12" spans="1:22" s="3" customFormat="1" x14ac:dyDescent="0.3"/>
    <row r="13" spans="1:22" s="3" customFormat="1" x14ac:dyDescent="0.3"/>
    <row r="14" spans="1:22" s="3" customFormat="1" x14ac:dyDescent="0.3"/>
    <row r="15" spans="1:22" s="3" customFormat="1" x14ac:dyDescent="0.3"/>
    <row r="16" spans="1:22" s="3" customFormat="1" x14ac:dyDescent="0.3"/>
    <row r="17" s="3" customFormat="1" x14ac:dyDescent="0.3"/>
    <row r="18" s="3" customFormat="1" x14ac:dyDescent="0.3"/>
    <row r="19" s="3" customFormat="1" x14ac:dyDescent="0.3"/>
    <row r="20" s="3" customFormat="1" x14ac:dyDescent="0.3"/>
    <row r="21" s="3" customFormat="1" x14ac:dyDescent="0.3"/>
    <row r="22" s="3" customFormat="1" x14ac:dyDescent="0.3"/>
    <row r="23" s="3" customFormat="1" x14ac:dyDescent="0.3"/>
    <row r="24" s="3" customFormat="1" x14ac:dyDescent="0.3"/>
    <row r="25" s="3" customFormat="1" x14ac:dyDescent="0.3"/>
    <row r="26" s="3" customFormat="1" x14ac:dyDescent="0.3"/>
    <row r="27" s="3" customFormat="1" x14ac:dyDescent="0.3"/>
    <row r="28" s="3" customFormat="1" x14ac:dyDescent="0.3"/>
    <row r="29" s="3" customFormat="1" x14ac:dyDescent="0.3"/>
    <row r="30" s="3" customFormat="1" x14ac:dyDescent="0.3"/>
    <row r="31" s="3" customFormat="1" x14ac:dyDescent="0.3"/>
    <row r="32" s="3" customFormat="1" x14ac:dyDescent="0.3"/>
    <row r="33" s="3" customFormat="1" x14ac:dyDescent="0.3"/>
    <row r="34" s="3" customFormat="1" x14ac:dyDescent="0.3"/>
    <row r="35" s="3" customFormat="1" x14ac:dyDescent="0.3"/>
    <row r="36" s="3" customFormat="1" x14ac:dyDescent="0.3"/>
    <row r="37" s="3" customFormat="1" x14ac:dyDescent="0.3"/>
    <row r="38" s="3" customFormat="1" x14ac:dyDescent="0.3"/>
    <row r="39" s="3" customFormat="1" x14ac:dyDescent="0.3"/>
    <row r="40" s="3" customFormat="1" x14ac:dyDescent="0.3"/>
    <row r="41" s="3" customFormat="1" x14ac:dyDescent="0.3"/>
    <row r="42" s="3" customFormat="1" x14ac:dyDescent="0.3"/>
    <row r="43" s="3" customFormat="1" x14ac:dyDescent="0.3"/>
    <row r="44" s="3" customFormat="1" x14ac:dyDescent="0.3"/>
    <row r="45" s="3" customFormat="1" x14ac:dyDescent="0.3"/>
    <row r="46" s="3" customFormat="1" x14ac:dyDescent="0.3"/>
    <row r="47" s="3" customFormat="1" x14ac:dyDescent="0.3"/>
    <row r="48" s="3" customFormat="1" x14ac:dyDescent="0.3"/>
    <row r="49" s="3" customFormat="1" x14ac:dyDescent="0.3"/>
    <row r="50" s="3" customFormat="1" x14ac:dyDescent="0.3"/>
    <row r="51" s="3" customFormat="1" x14ac:dyDescent="0.3"/>
    <row r="52" s="3" customFormat="1" x14ac:dyDescent="0.3"/>
    <row r="53" s="3" customFormat="1" x14ac:dyDescent="0.3"/>
    <row r="54" s="3" customFormat="1" x14ac:dyDescent="0.3"/>
    <row r="55" s="3" customFormat="1" x14ac:dyDescent="0.3"/>
    <row r="56" s="3" customFormat="1" x14ac:dyDescent="0.3"/>
    <row r="57" s="3" customFormat="1" x14ac:dyDescent="0.3"/>
    <row r="58" s="3" customFormat="1" x14ac:dyDescent="0.3"/>
    <row r="59" s="3" customFormat="1" x14ac:dyDescent="0.3"/>
    <row r="60" s="3" customFormat="1" x14ac:dyDescent="0.3"/>
    <row r="61" s="3" customFormat="1" x14ac:dyDescent="0.3"/>
    <row r="62" s="3" customFormat="1" x14ac:dyDescent="0.3"/>
    <row r="63" s="3" customFormat="1" x14ac:dyDescent="0.3"/>
    <row r="64" s="3" customFormat="1" x14ac:dyDescent="0.3"/>
    <row r="65" s="3" customFormat="1" x14ac:dyDescent="0.3"/>
    <row r="66" s="3" customFormat="1" x14ac:dyDescent="0.3"/>
    <row r="67" s="3" customFormat="1" x14ac:dyDescent="0.3"/>
    <row r="68" s="3" customFormat="1" x14ac:dyDescent="0.3"/>
    <row r="69" s="3" customFormat="1" x14ac:dyDescent="0.3"/>
    <row r="70" s="3" customFormat="1" x14ac:dyDescent="0.3"/>
    <row r="71" s="3" customFormat="1" x14ac:dyDescent="0.3"/>
    <row r="72" s="3" customFormat="1" x14ac:dyDescent="0.3"/>
    <row r="73" s="3" customFormat="1" x14ac:dyDescent="0.3"/>
    <row r="74" s="3" customFormat="1" x14ac:dyDescent="0.3"/>
    <row r="75" s="3" customFormat="1" x14ac:dyDescent="0.3"/>
    <row r="76" s="3" customFormat="1" x14ac:dyDescent="0.3"/>
    <row r="77" s="3" customFormat="1" x14ac:dyDescent="0.3"/>
    <row r="78" s="3" customFormat="1" x14ac:dyDescent="0.3"/>
    <row r="79" s="3" customFormat="1" x14ac:dyDescent="0.3"/>
    <row r="80" s="3" customFormat="1" x14ac:dyDescent="0.3"/>
    <row r="81" s="3" customFormat="1" x14ac:dyDescent="0.3"/>
    <row r="82" s="3" customFormat="1" x14ac:dyDescent="0.3"/>
    <row r="83" s="3" customFormat="1" x14ac:dyDescent="0.3"/>
    <row r="84" s="3" customFormat="1" x14ac:dyDescent="0.3"/>
    <row r="85" s="3" customFormat="1" x14ac:dyDescent="0.3"/>
    <row r="86" s="3" customFormat="1" x14ac:dyDescent="0.3"/>
    <row r="87" s="3" customFormat="1" x14ac:dyDescent="0.3"/>
    <row r="88" s="3" customFormat="1" x14ac:dyDescent="0.3"/>
    <row r="89" s="3" customFormat="1" x14ac:dyDescent="0.3"/>
    <row r="90" s="3" customFormat="1" x14ac:dyDescent="0.3"/>
    <row r="91" s="3" customFormat="1" x14ac:dyDescent="0.3"/>
    <row r="92" s="3" customFormat="1" x14ac:dyDescent="0.3"/>
    <row r="93" s="3" customFormat="1" x14ac:dyDescent="0.3"/>
    <row r="94" s="3" customFormat="1" x14ac:dyDescent="0.3"/>
    <row r="95" s="3" customFormat="1" x14ac:dyDescent="0.3"/>
    <row r="96" s="3" customFormat="1" x14ac:dyDescent="0.3"/>
    <row r="97" s="3" customFormat="1" x14ac:dyDescent="0.3"/>
    <row r="98" s="3" customFormat="1" x14ac:dyDescent="0.3"/>
    <row r="99" s="3" customFormat="1" x14ac:dyDescent="0.3"/>
    <row r="100" s="3" customFormat="1" x14ac:dyDescent="0.3"/>
    <row r="101" s="3" customFormat="1" x14ac:dyDescent="0.3"/>
    <row r="102" s="3" customFormat="1" x14ac:dyDescent="0.3"/>
    <row r="103" s="3" customFormat="1" x14ac:dyDescent="0.3"/>
    <row r="104" s="3" customFormat="1" x14ac:dyDescent="0.3"/>
    <row r="105" s="3" customFormat="1" x14ac:dyDescent="0.3"/>
    <row r="106" s="3" customFormat="1" x14ac:dyDescent="0.3"/>
    <row r="107" s="3" customFormat="1" x14ac:dyDescent="0.3"/>
    <row r="108" s="3" customFormat="1" x14ac:dyDescent="0.3"/>
    <row r="109" s="3" customFormat="1" x14ac:dyDescent="0.3"/>
    <row r="110" s="3" customFormat="1" x14ac:dyDescent="0.3"/>
    <row r="111" s="3" customFormat="1" x14ac:dyDescent="0.3"/>
    <row r="112" s="3" customFormat="1" x14ac:dyDescent="0.3"/>
    <row r="113" s="3" customFormat="1" x14ac:dyDescent="0.3"/>
    <row r="114" s="3" customFormat="1" x14ac:dyDescent="0.3"/>
    <row r="115" s="3" customFormat="1" x14ac:dyDescent="0.3"/>
    <row r="116" s="3" customFormat="1" x14ac:dyDescent="0.3"/>
    <row r="117" s="3" customFormat="1" x14ac:dyDescent="0.3"/>
    <row r="118" s="3" customFormat="1" x14ac:dyDescent="0.3"/>
    <row r="119" s="3" customFormat="1" x14ac:dyDescent="0.3"/>
    <row r="120" s="3" customFormat="1" x14ac:dyDescent="0.3"/>
    <row r="121" s="3" customFormat="1" x14ac:dyDescent="0.3"/>
    <row r="122" s="3" customFormat="1" x14ac:dyDescent="0.3"/>
    <row r="123" s="3" customFormat="1" x14ac:dyDescent="0.3"/>
    <row r="124" s="3" customFormat="1" x14ac:dyDescent="0.3"/>
    <row r="125" s="3" customFormat="1" x14ac:dyDescent="0.3"/>
    <row r="126" s="3" customFormat="1" x14ac:dyDescent="0.3"/>
    <row r="127" s="3" customFormat="1" x14ac:dyDescent="0.3"/>
    <row r="128" s="3" customFormat="1" x14ac:dyDescent="0.3"/>
    <row r="129" s="3" customFormat="1" x14ac:dyDescent="0.3"/>
    <row r="130" s="3" customFormat="1" x14ac:dyDescent="0.3"/>
    <row r="131" s="3" customFormat="1" x14ac:dyDescent="0.3"/>
    <row r="132" s="3" customFormat="1" x14ac:dyDescent="0.3"/>
    <row r="133" s="3" customFormat="1" x14ac:dyDescent="0.3"/>
    <row r="134" s="3" customFormat="1" x14ac:dyDescent="0.3"/>
    <row r="135" s="3" customFormat="1" x14ac:dyDescent="0.3"/>
    <row r="136" s="3" customFormat="1" x14ac:dyDescent="0.3"/>
    <row r="137" s="3" customFormat="1" x14ac:dyDescent="0.3"/>
    <row r="138" s="3" customFormat="1" x14ac:dyDescent="0.3"/>
  </sheetData>
  <mergeCells count="1">
    <mergeCell ref="A4:A8"/>
  </mergeCells>
  <pageMargins left="0.7" right="0.7" top="0.75" bottom="0.75" header="0.3" footer="0.3"/>
  <pageSetup paperSize="9" orientation="portrait" horizontalDpi="1200" verticalDpi="12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Эксперимент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STRANGER</cp:lastModifiedBy>
  <dcterms:created xsi:type="dcterms:W3CDTF">2023-10-15T19:56:25Z</dcterms:created>
  <dcterms:modified xsi:type="dcterms:W3CDTF">2023-11-27T13:50:08Z</dcterms:modified>
</cp:coreProperties>
</file>