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4.xml" ContentType="application/vnd.openxmlformats-officedocument.drawing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Бабах\"/>
    </mc:Choice>
  </mc:AlternateContent>
  <bookViews>
    <workbookView xWindow="480" yWindow="60" windowWidth="17775" windowHeight="11535"/>
  </bookViews>
  <sheets>
    <sheet name="Основные данные (тв и ж р-ры)" sheetId="6" r:id="rId1"/>
    <sheet name="Основные данные (без тв раств) " sheetId="7" r:id="rId2"/>
    <sheet name="Только жидкие комп-ты" sheetId="8" r:id="rId3"/>
    <sheet name="Восстановленные данные" sheetId="3" r:id="rId4"/>
    <sheet name="Для Origin" sheetId="2" r:id="rId5"/>
  </sheets>
  <externalReferences>
    <externalReference r:id="rId6"/>
  </externalReferences>
  <definedNames>
    <definedName name="OLE_LINK1" localSheetId="1">'Основные данные (без тв раств) '!#REF!</definedName>
    <definedName name="OLE_LINK1" localSheetId="0">'Основные данные (тв и ж р-ры)'!$AH$4</definedName>
    <definedName name="OLE_LINK2" localSheetId="1">'Основные данные (без тв раств) '!$AE$4</definedName>
    <definedName name="OLE_LINK2" localSheetId="0">'Основные данные (тв и ж р-ры)'!$AK$4</definedName>
  </definedNames>
  <calcPr calcId="152511"/>
</workbook>
</file>

<file path=xl/calcChain.xml><?xml version="1.0" encoding="utf-8"?>
<calcChain xmlns="http://schemas.openxmlformats.org/spreadsheetml/2006/main">
  <c r="AF189" i="3" l="1"/>
  <c r="AF190" i="3"/>
  <c r="AF191" i="3"/>
  <c r="AF192" i="3"/>
  <c r="AF193" i="3"/>
  <c r="AF194" i="3"/>
  <c r="AF195" i="3"/>
  <c r="AF196" i="3"/>
  <c r="AF197" i="3"/>
  <c r="AF198" i="3"/>
  <c r="AF199" i="3"/>
  <c r="AF200" i="3"/>
  <c r="AF201" i="3"/>
  <c r="AF202" i="3"/>
  <c r="AF203" i="3"/>
  <c r="AF204" i="3"/>
  <c r="AF205" i="3"/>
  <c r="AF206" i="3"/>
  <c r="AF207" i="3"/>
  <c r="AF208" i="3"/>
  <c r="AF209" i="3"/>
  <c r="AF210" i="3"/>
  <c r="AF211" i="3"/>
  <c r="AF212" i="3"/>
  <c r="AF213" i="3"/>
  <c r="AF214" i="3"/>
  <c r="AF215" i="3"/>
  <c r="AF216" i="3"/>
  <c r="AF217" i="3"/>
  <c r="AF218" i="3"/>
  <c r="AF219" i="3"/>
  <c r="AF220" i="3"/>
  <c r="AF221" i="3"/>
  <c r="AF222" i="3"/>
  <c r="AF223" i="3"/>
  <c r="AF224" i="3"/>
  <c r="AF225" i="3"/>
  <c r="AF226" i="3"/>
  <c r="AF227" i="3"/>
  <c r="AF228" i="3"/>
  <c r="AF229" i="3"/>
  <c r="AF230" i="3"/>
  <c r="AF231" i="3"/>
  <c r="AF232" i="3"/>
  <c r="AF233" i="3"/>
  <c r="AF234" i="3"/>
  <c r="AF235" i="3"/>
  <c r="AF236" i="3"/>
  <c r="AF237" i="3"/>
  <c r="AF238" i="3"/>
  <c r="AF239" i="3"/>
  <c r="AF240" i="3"/>
  <c r="AF241" i="3"/>
  <c r="AF242" i="3"/>
  <c r="AF243" i="3"/>
  <c r="AF244" i="3"/>
  <c r="AF245" i="3"/>
  <c r="AF246" i="3"/>
  <c r="AF247" i="3"/>
  <c r="AF248" i="3"/>
  <c r="AF188" i="3"/>
  <c r="J5" i="3"/>
  <c r="X166" i="6" l="1"/>
  <c r="Y166" i="6" s="1"/>
  <c r="X167" i="6"/>
  <c r="Y167" i="6" s="1"/>
  <c r="X168" i="6"/>
  <c r="Y168" i="6" s="1"/>
  <c r="X169" i="6"/>
  <c r="Y169" i="6" s="1"/>
  <c r="X170" i="6"/>
  <c r="Y170" i="6" s="1"/>
  <c r="X171" i="6"/>
  <c r="Y171" i="6" s="1"/>
  <c r="X172" i="6"/>
  <c r="Y172" i="6" s="1"/>
  <c r="X173" i="6"/>
  <c r="Y173" i="6" s="1"/>
  <c r="X174" i="6"/>
  <c r="Y174" i="6" s="1"/>
  <c r="X175" i="6"/>
  <c r="Y175" i="6" s="1"/>
  <c r="X176" i="6"/>
  <c r="Y176" i="6" s="1"/>
  <c r="X177" i="6"/>
  <c r="Y177" i="6" s="1"/>
  <c r="X178" i="6"/>
  <c r="Y178" i="6" s="1"/>
  <c r="X179" i="6"/>
  <c r="Y179" i="6" s="1"/>
  <c r="X180" i="6"/>
  <c r="Y180" i="6" s="1"/>
  <c r="X181" i="6"/>
  <c r="Y181" i="6" s="1"/>
  <c r="X182" i="6"/>
  <c r="Y182" i="6" s="1"/>
  <c r="X183" i="6"/>
  <c r="Y183" i="6" s="1"/>
  <c r="X184" i="6"/>
  <c r="Y184" i="6" s="1"/>
  <c r="X185" i="6"/>
  <c r="Y185" i="6" s="1"/>
  <c r="X186" i="6"/>
  <c r="Y186" i="6" s="1"/>
  <c r="X187" i="6"/>
  <c r="Y187" i="6" s="1"/>
  <c r="X188" i="6"/>
  <c r="Y188" i="6" s="1"/>
  <c r="X189" i="6"/>
  <c r="Y189" i="6" s="1"/>
  <c r="X190" i="6"/>
  <c r="Y190" i="6" s="1"/>
  <c r="X191" i="6"/>
  <c r="Y191" i="6" s="1"/>
  <c r="X192" i="6"/>
  <c r="Y192" i="6" s="1"/>
  <c r="X193" i="6"/>
  <c r="Y193" i="6" s="1"/>
  <c r="X194" i="6"/>
  <c r="Y194" i="6" s="1"/>
  <c r="X195" i="6"/>
  <c r="Y195" i="6" s="1"/>
  <c r="X196" i="6"/>
  <c r="Y196" i="6" s="1"/>
  <c r="X197" i="6"/>
  <c r="Y197" i="6" s="1"/>
  <c r="X198" i="6"/>
  <c r="Y198" i="6" s="1"/>
  <c r="X199" i="6"/>
  <c r="Y199" i="6" s="1"/>
  <c r="X200" i="6"/>
  <c r="Y200" i="6" s="1"/>
  <c r="X201" i="6"/>
  <c r="Y201" i="6" s="1"/>
  <c r="X202" i="6"/>
  <c r="Y202" i="6" s="1"/>
  <c r="X203" i="6"/>
  <c r="Y203" i="6" s="1"/>
  <c r="X204" i="6"/>
  <c r="Y204" i="6" s="1"/>
  <c r="X205" i="6"/>
  <c r="Y205" i="6" s="1"/>
  <c r="X206" i="6"/>
  <c r="Y206" i="6" s="1"/>
  <c r="X207" i="6"/>
  <c r="Y207" i="6" s="1"/>
  <c r="X208" i="6"/>
  <c r="Y208" i="6" s="1"/>
  <c r="X209" i="6"/>
  <c r="Y209" i="6" s="1"/>
  <c r="X210" i="6"/>
  <c r="Y210" i="6" s="1"/>
  <c r="X211" i="6"/>
  <c r="Y211" i="6" s="1"/>
  <c r="X212" i="6"/>
  <c r="Y212" i="6" s="1"/>
  <c r="X213" i="6"/>
  <c r="Y213" i="6" s="1"/>
  <c r="X214" i="6"/>
  <c r="Y214" i="6" s="1"/>
  <c r="X215" i="6"/>
  <c r="Y215" i="6" s="1"/>
  <c r="X216" i="6"/>
  <c r="Y216" i="6" s="1"/>
  <c r="X217" i="6"/>
  <c r="Y217" i="6" s="1"/>
  <c r="X218" i="6"/>
  <c r="Y218" i="6" s="1"/>
  <c r="X219" i="6"/>
  <c r="Y219" i="6" s="1"/>
  <c r="X220" i="6"/>
  <c r="Y220" i="6" s="1"/>
  <c r="X221" i="6"/>
  <c r="Y221" i="6" s="1"/>
  <c r="X222" i="6"/>
  <c r="Y222" i="6" s="1"/>
  <c r="X223" i="6"/>
  <c r="Y223" i="6" s="1"/>
  <c r="X224" i="6"/>
  <c r="Y224" i="6" s="1"/>
  <c r="X225" i="6"/>
  <c r="Y225" i="6" s="1"/>
  <c r="X226" i="6"/>
  <c r="Y226" i="6" s="1"/>
  <c r="X227" i="6"/>
  <c r="Y227" i="6" s="1"/>
  <c r="X228" i="6"/>
  <c r="Y228" i="6" s="1"/>
  <c r="X229" i="6"/>
  <c r="Y229" i="6" s="1"/>
  <c r="X230" i="6"/>
  <c r="Y230" i="6" s="1"/>
  <c r="X231" i="6"/>
  <c r="Y231" i="6" s="1"/>
  <c r="X232" i="6"/>
  <c r="Y232" i="6" s="1"/>
  <c r="X233" i="6"/>
  <c r="Y233" i="6" s="1"/>
  <c r="X234" i="6"/>
  <c r="Y234" i="6" s="1"/>
  <c r="X235" i="6"/>
  <c r="Y235" i="6" s="1"/>
  <c r="X236" i="6"/>
  <c r="Y236" i="6" s="1"/>
  <c r="X237" i="6"/>
  <c r="Y237" i="6" s="1"/>
  <c r="X238" i="6"/>
  <c r="Y238" i="6" s="1"/>
  <c r="X239" i="6"/>
  <c r="Y239" i="6" s="1"/>
  <c r="X240" i="6"/>
  <c r="Y240" i="6" s="1"/>
  <c r="X241" i="6"/>
  <c r="Y241" i="6" s="1"/>
  <c r="X242" i="6"/>
  <c r="Y242" i="6" s="1"/>
  <c r="X243" i="6"/>
  <c r="Y243" i="6" s="1"/>
  <c r="X244" i="6"/>
  <c r="Y244" i="6" s="1"/>
  <c r="X245" i="6"/>
  <c r="Y245" i="6" s="1"/>
  <c r="X246" i="6"/>
  <c r="Y246" i="6" s="1"/>
  <c r="X247" i="6"/>
  <c r="Y247" i="6" s="1"/>
  <c r="X248" i="6"/>
  <c r="Y248" i="6" s="1"/>
  <c r="X249" i="6"/>
  <c r="Y249" i="6" s="1"/>
  <c r="X250" i="6"/>
  <c r="Y250" i="6" s="1"/>
  <c r="X251" i="6"/>
  <c r="Y251" i="6" s="1"/>
  <c r="X252" i="6"/>
  <c r="Y252" i="6" s="1"/>
  <c r="X253" i="6"/>
  <c r="Y253" i="6" s="1"/>
  <c r="X254" i="6"/>
  <c r="Y254" i="6" s="1"/>
  <c r="X255" i="6"/>
  <c r="Y255" i="6" s="1"/>
  <c r="X256" i="6"/>
  <c r="Y256" i="6" s="1"/>
  <c r="X257" i="6"/>
  <c r="Y257" i="6" s="1"/>
  <c r="X258" i="6"/>
  <c r="Y258" i="6" s="1"/>
  <c r="X259" i="6"/>
  <c r="Y259" i="6" s="1"/>
  <c r="X260" i="6"/>
  <c r="Y260" i="6" s="1"/>
  <c r="X261" i="6"/>
  <c r="Y261" i="6" s="1"/>
  <c r="X262" i="6"/>
  <c r="Y262" i="6" s="1"/>
  <c r="X263" i="6"/>
  <c r="Y263" i="6" s="1"/>
  <c r="X264" i="6"/>
  <c r="Y264" i="6" s="1"/>
  <c r="X265" i="6"/>
  <c r="Y265" i="6" s="1"/>
  <c r="X266" i="6"/>
  <c r="Y266" i="6" s="1"/>
  <c r="X267" i="6"/>
  <c r="Y267" i="6" s="1"/>
  <c r="X268" i="6"/>
  <c r="Y268" i="6" s="1"/>
  <c r="X269" i="6"/>
  <c r="Y269" i="6" s="1"/>
  <c r="X270" i="6"/>
  <c r="Y270" i="6" s="1"/>
  <c r="X271" i="6"/>
  <c r="Y271" i="6" s="1"/>
  <c r="X272" i="6"/>
  <c r="Y272" i="6" s="1"/>
  <c r="X273" i="6"/>
  <c r="Y273" i="6" s="1"/>
  <c r="X274" i="6"/>
  <c r="Y274" i="6" s="1"/>
  <c r="X275" i="6"/>
  <c r="Y275" i="6" s="1"/>
  <c r="X276" i="6"/>
  <c r="Y276" i="6" s="1"/>
  <c r="X277" i="6"/>
  <c r="Y277" i="6" s="1"/>
  <c r="X278" i="6"/>
  <c r="Y278" i="6" s="1"/>
  <c r="X279" i="6"/>
  <c r="Y279" i="6" s="1"/>
  <c r="X280" i="6"/>
  <c r="Y280" i="6" s="1"/>
  <c r="X281" i="6"/>
  <c r="Y281" i="6" s="1"/>
  <c r="X282" i="6"/>
  <c r="Y282" i="6" s="1"/>
  <c r="X283" i="6"/>
  <c r="Y283" i="6" s="1"/>
  <c r="X284" i="6"/>
  <c r="Y284" i="6" s="1"/>
  <c r="X285" i="6"/>
  <c r="Y285" i="6" s="1"/>
  <c r="X286" i="6"/>
  <c r="Y286" i="6" s="1"/>
  <c r="X287" i="6"/>
  <c r="Y287" i="6" s="1"/>
  <c r="X288" i="6"/>
  <c r="Y288" i="6" s="1"/>
  <c r="X289" i="6"/>
  <c r="Y289" i="6" s="1"/>
  <c r="X290" i="6"/>
  <c r="Y290" i="6" s="1"/>
  <c r="X291" i="6"/>
  <c r="Y291" i="6" s="1"/>
  <c r="X292" i="6"/>
  <c r="Y292" i="6" s="1"/>
  <c r="X293" i="6"/>
  <c r="Y293" i="6" s="1"/>
  <c r="X294" i="6"/>
  <c r="Y294" i="6" s="1"/>
  <c r="X295" i="6"/>
  <c r="Y295" i="6" s="1"/>
  <c r="X296" i="6"/>
  <c r="Y296" i="6" s="1"/>
  <c r="X297" i="6"/>
  <c r="Y297" i="6" s="1"/>
  <c r="X298" i="6"/>
  <c r="Y298" i="6" s="1"/>
  <c r="X299" i="6"/>
  <c r="Y299" i="6" s="1"/>
  <c r="X300" i="6"/>
  <c r="Y300" i="6" s="1"/>
  <c r="X301" i="6"/>
  <c r="Y301" i="6" s="1"/>
  <c r="X302" i="6"/>
  <c r="Y302" i="6" s="1"/>
  <c r="X303" i="6"/>
  <c r="Y303" i="6" s="1"/>
  <c r="X304" i="6"/>
  <c r="Y304" i="6" s="1"/>
  <c r="X305" i="6"/>
  <c r="Y305" i="6" s="1"/>
  <c r="X306" i="6"/>
  <c r="Y306" i="6" s="1"/>
  <c r="X307" i="6"/>
  <c r="Y307" i="6" s="1"/>
  <c r="X308" i="6"/>
  <c r="Y308" i="6" s="1"/>
  <c r="X309" i="6"/>
  <c r="Y309" i="6" s="1"/>
  <c r="X310" i="6"/>
  <c r="Y310" i="6" s="1"/>
  <c r="X311" i="6"/>
  <c r="Y311" i="6" s="1"/>
  <c r="X312" i="6"/>
  <c r="Y312" i="6" s="1"/>
  <c r="X313" i="6"/>
  <c r="Y313" i="6" s="1"/>
  <c r="X314" i="6"/>
  <c r="Y314" i="6" s="1"/>
  <c r="X315" i="6"/>
  <c r="Y315" i="6" s="1"/>
  <c r="X316" i="6"/>
  <c r="Y316" i="6" s="1"/>
  <c r="X317" i="6"/>
  <c r="Y317" i="6" s="1"/>
  <c r="X318" i="6"/>
  <c r="Y318" i="6" s="1"/>
  <c r="X319" i="6"/>
  <c r="Y319" i="6" s="1"/>
  <c r="X320" i="6"/>
  <c r="Y320" i="6" s="1"/>
  <c r="X321" i="6"/>
  <c r="Y321" i="6" s="1"/>
  <c r="X322" i="6"/>
  <c r="Y322" i="6" s="1"/>
  <c r="X323" i="6"/>
  <c r="Y323" i="6" s="1"/>
  <c r="X324" i="6"/>
  <c r="Y324" i="6" s="1"/>
  <c r="X325" i="6"/>
  <c r="Y325" i="6" s="1"/>
  <c r="X326" i="6"/>
  <c r="Y326" i="6" s="1"/>
  <c r="X327" i="6"/>
  <c r="Y327" i="6" s="1"/>
  <c r="X328" i="6"/>
  <c r="Y328" i="6" s="1"/>
  <c r="X329" i="6"/>
  <c r="Y329" i="6" s="1"/>
  <c r="X330" i="6"/>
  <c r="Y330" i="6" s="1"/>
  <c r="X331" i="6"/>
  <c r="Y331" i="6" s="1"/>
  <c r="X332" i="6"/>
  <c r="Y332" i="6" s="1"/>
  <c r="X333" i="6"/>
  <c r="Y333" i="6" s="1"/>
  <c r="X334" i="6"/>
  <c r="Y334" i="6" s="1"/>
  <c r="X335" i="6"/>
  <c r="Y335" i="6" s="1"/>
  <c r="X336" i="6"/>
  <c r="Y336" i="6" s="1"/>
  <c r="X337" i="6"/>
  <c r="Y337" i="6" s="1"/>
  <c r="X338" i="6"/>
  <c r="Y338" i="6" s="1"/>
  <c r="X339" i="6"/>
  <c r="Y339" i="6" s="1"/>
  <c r="X340" i="6"/>
  <c r="Y340" i="6" s="1"/>
  <c r="X341" i="6"/>
  <c r="Y341" i="6" s="1"/>
  <c r="X342" i="6"/>
  <c r="Y342" i="6" s="1"/>
  <c r="X343" i="6"/>
  <c r="Y343" i="6" s="1"/>
  <c r="X344" i="6"/>
  <c r="Y344" i="6" s="1"/>
  <c r="X345" i="6"/>
  <c r="Y345" i="6" s="1"/>
  <c r="X346" i="6"/>
  <c r="Y346" i="6" s="1"/>
  <c r="X347" i="6"/>
  <c r="Y347" i="6" s="1"/>
  <c r="X348" i="6"/>
  <c r="Y348" i="6" s="1"/>
  <c r="X349" i="6"/>
  <c r="Y349" i="6" s="1"/>
  <c r="X350" i="6"/>
  <c r="Y350" i="6" s="1"/>
  <c r="X351" i="6"/>
  <c r="Y351" i="6" s="1"/>
  <c r="X352" i="6"/>
  <c r="Y352" i="6" s="1"/>
  <c r="X353" i="6"/>
  <c r="Y353" i="6" s="1"/>
  <c r="X354" i="6"/>
  <c r="Y354" i="6" s="1"/>
  <c r="X355" i="6"/>
  <c r="Y355" i="6" s="1"/>
  <c r="X356" i="6"/>
  <c r="Y356" i="6" s="1"/>
  <c r="X357" i="6"/>
  <c r="Y357" i="6" s="1"/>
  <c r="X358" i="6"/>
  <c r="Y358" i="6" s="1"/>
  <c r="X359" i="6"/>
  <c r="Y359" i="6" s="1"/>
  <c r="X360" i="6"/>
  <c r="Y360" i="6" s="1"/>
  <c r="X361" i="6"/>
  <c r="Y361" i="6" s="1"/>
  <c r="X362" i="6"/>
  <c r="Y362" i="6" s="1"/>
  <c r="X363" i="6"/>
  <c r="Y363" i="6" s="1"/>
  <c r="X364" i="6"/>
  <c r="Y364" i="6" s="1"/>
  <c r="X365" i="6"/>
  <c r="Y365" i="6" s="1"/>
  <c r="X366" i="6"/>
  <c r="Y366" i="6" s="1"/>
  <c r="X367" i="6"/>
  <c r="Y367" i="6" s="1"/>
  <c r="X368" i="6"/>
  <c r="Y368" i="6" s="1"/>
  <c r="X369" i="6"/>
  <c r="Y369" i="6" s="1"/>
  <c r="X370" i="6"/>
  <c r="Y370" i="6" s="1"/>
  <c r="X371" i="6"/>
  <c r="Y371" i="6" s="1"/>
  <c r="X372" i="6"/>
  <c r="Y372" i="6" s="1"/>
  <c r="X373" i="6"/>
  <c r="Y373" i="6" s="1"/>
  <c r="X374" i="6"/>
  <c r="Y374" i="6" s="1"/>
  <c r="X375" i="6"/>
  <c r="Y375" i="6" s="1"/>
  <c r="X376" i="6"/>
  <c r="Y376" i="6" s="1"/>
  <c r="X377" i="6"/>
  <c r="Y377" i="6" s="1"/>
  <c r="X165" i="6"/>
  <c r="Y165" i="6" s="1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84" i="3"/>
  <c r="AB185" i="3"/>
  <c r="AB186" i="3"/>
  <c r="AB187" i="3"/>
  <c r="AB188" i="3"/>
  <c r="AB189" i="3"/>
  <c r="AB190" i="3"/>
  <c r="AB191" i="3"/>
  <c r="AB192" i="3"/>
  <c r="AB193" i="3"/>
  <c r="AB194" i="3"/>
  <c r="AB195" i="3"/>
  <c r="AB196" i="3"/>
  <c r="AB197" i="3"/>
  <c r="AB198" i="3"/>
  <c r="AB199" i="3"/>
  <c r="AB200" i="3"/>
  <c r="AB201" i="3"/>
  <c r="AB202" i="3"/>
  <c r="AB203" i="3"/>
  <c r="AB204" i="3"/>
  <c r="AB205" i="3"/>
  <c r="AB206" i="3"/>
  <c r="AB207" i="3"/>
  <c r="AB208" i="3"/>
  <c r="AB209" i="3"/>
  <c r="AB210" i="3"/>
  <c r="AB211" i="3"/>
  <c r="AB212" i="3"/>
  <c r="AB213" i="3"/>
  <c r="AB214" i="3"/>
  <c r="AB215" i="3"/>
  <c r="AB216" i="3"/>
  <c r="AB217" i="3"/>
  <c r="AB218" i="3"/>
  <c r="AB219" i="3"/>
  <c r="AB220" i="3"/>
  <c r="AB221" i="3"/>
  <c r="AB222" i="3"/>
  <c r="AB223" i="3"/>
  <c r="AB224" i="3"/>
  <c r="AB225" i="3"/>
  <c r="AB226" i="3"/>
  <c r="AB227" i="3"/>
  <c r="AB228" i="3"/>
  <c r="AB229" i="3"/>
  <c r="AB230" i="3"/>
  <c r="AB231" i="3"/>
  <c r="AB232" i="3"/>
  <c r="AB233" i="3"/>
  <c r="AB234" i="3"/>
  <c r="AB235" i="3"/>
  <c r="AB236" i="3"/>
  <c r="AB237" i="3"/>
  <c r="AB238" i="3"/>
  <c r="AB239" i="3"/>
  <c r="AB240" i="3"/>
  <c r="AB241" i="3"/>
  <c r="AB242" i="3"/>
  <c r="AB243" i="3"/>
  <c r="AB244" i="3"/>
  <c r="AB245" i="3"/>
  <c r="AB246" i="3"/>
  <c r="AB247" i="3"/>
  <c r="AB138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86" i="3"/>
  <c r="AB128" i="3"/>
  <c r="AB129" i="3"/>
  <c r="AB130" i="3"/>
  <c r="AB131" i="3"/>
  <c r="AB132" i="3"/>
  <c r="AB133" i="3"/>
  <c r="AB134" i="3"/>
  <c r="AB135" i="3"/>
  <c r="AB136" i="3"/>
  <c r="AB127" i="3"/>
  <c r="AB137" i="3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AB74" i="8"/>
  <c r="AC74" i="8"/>
  <c r="AD74" i="8"/>
  <c r="AE74" i="8"/>
  <c r="AF74" i="8"/>
  <c r="AG74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Z75" i="8"/>
  <c r="AA75" i="8"/>
  <c r="AB75" i="8"/>
  <c r="AC75" i="8"/>
  <c r="AD75" i="8"/>
  <c r="AE75" i="8"/>
  <c r="AF75" i="8"/>
  <c r="AG75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AA76" i="8"/>
  <c r="AB76" i="8"/>
  <c r="AC76" i="8"/>
  <c r="AD76" i="8"/>
  <c r="AE76" i="8"/>
  <c r="AF76" i="8"/>
  <c r="AG76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AA77" i="8"/>
  <c r="AB77" i="8"/>
  <c r="AC77" i="8"/>
  <c r="AD77" i="8"/>
  <c r="AE77" i="8"/>
  <c r="AF77" i="8"/>
  <c r="AG77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AB78" i="8"/>
  <c r="AC78" i="8"/>
  <c r="AD78" i="8"/>
  <c r="AE78" i="8"/>
  <c r="AF78" i="8"/>
  <c r="AG78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Z79" i="8"/>
  <c r="AA79" i="8"/>
  <c r="AB79" i="8"/>
  <c r="AC79" i="8"/>
  <c r="AD79" i="8"/>
  <c r="AE79" i="8"/>
  <c r="AF79" i="8"/>
  <c r="AG79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Z80" i="8"/>
  <c r="AA80" i="8"/>
  <c r="AB80" i="8"/>
  <c r="AC80" i="8"/>
  <c r="AD80" i="8"/>
  <c r="AE80" i="8"/>
  <c r="AF80" i="8"/>
  <c r="AG80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Z81" i="8"/>
  <c r="AA81" i="8"/>
  <c r="AB81" i="8"/>
  <c r="AC81" i="8"/>
  <c r="AD81" i="8"/>
  <c r="AE81" i="8"/>
  <c r="AF81" i="8"/>
  <c r="AG81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AB82" i="8"/>
  <c r="AC82" i="8"/>
  <c r="AD82" i="8"/>
  <c r="AE82" i="8"/>
  <c r="AF82" i="8"/>
  <c r="AG82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Z83" i="8"/>
  <c r="AA83" i="8"/>
  <c r="AB83" i="8"/>
  <c r="AC83" i="8"/>
  <c r="AD83" i="8"/>
  <c r="AE83" i="8"/>
  <c r="AF83" i="8"/>
  <c r="AG83" i="8"/>
  <c r="G84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X84" i="8"/>
  <c r="Y84" i="8"/>
  <c r="Z84" i="8"/>
  <c r="AA84" i="8"/>
  <c r="AB84" i="8"/>
  <c r="AC84" i="8"/>
  <c r="AD84" i="8"/>
  <c r="AE84" i="8"/>
  <c r="AF84" i="8"/>
  <c r="AG84" i="8"/>
  <c r="G85" i="8"/>
  <c r="H85" i="8"/>
  <c r="I85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Z85" i="8"/>
  <c r="AA85" i="8"/>
  <c r="AB85" i="8"/>
  <c r="AC85" i="8"/>
  <c r="AD85" i="8"/>
  <c r="AE85" i="8"/>
  <c r="AF85" i="8"/>
  <c r="AG85" i="8"/>
  <c r="G86" i="8"/>
  <c r="H86" i="8"/>
  <c r="I86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Z86" i="8"/>
  <c r="AA86" i="8"/>
  <c r="AB86" i="8"/>
  <c r="AC86" i="8"/>
  <c r="AD86" i="8"/>
  <c r="AE86" i="8"/>
  <c r="AF86" i="8"/>
  <c r="AG86" i="8"/>
  <c r="G87" i="8"/>
  <c r="H87" i="8"/>
  <c r="I87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AA87" i="8"/>
  <c r="AB87" i="8"/>
  <c r="AC87" i="8"/>
  <c r="AD87" i="8"/>
  <c r="AE87" i="8"/>
  <c r="AF87" i="8"/>
  <c r="AG87" i="8"/>
  <c r="G88" i="8"/>
  <c r="H88" i="8"/>
  <c r="I88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Z88" i="8"/>
  <c r="AA88" i="8"/>
  <c r="AB88" i="8"/>
  <c r="AC88" i="8"/>
  <c r="AD88" i="8"/>
  <c r="AE88" i="8"/>
  <c r="AF88" i="8"/>
  <c r="AG88" i="8"/>
  <c r="G89" i="8"/>
  <c r="H89" i="8"/>
  <c r="I89" i="8"/>
  <c r="J89" i="8"/>
  <c r="K89" i="8"/>
  <c r="L89" i="8"/>
  <c r="M89" i="8"/>
  <c r="N89" i="8"/>
  <c r="O89" i="8"/>
  <c r="P89" i="8"/>
  <c r="Q89" i="8"/>
  <c r="R89" i="8"/>
  <c r="S89" i="8"/>
  <c r="T89" i="8"/>
  <c r="U89" i="8"/>
  <c r="V89" i="8"/>
  <c r="W89" i="8"/>
  <c r="X89" i="8"/>
  <c r="Y89" i="8"/>
  <c r="Z89" i="8"/>
  <c r="AA89" i="8"/>
  <c r="AB89" i="8"/>
  <c r="AC89" i="8"/>
  <c r="AD89" i="8"/>
  <c r="AE89" i="8"/>
  <c r="AF89" i="8"/>
  <c r="AG89" i="8"/>
  <c r="G90" i="8"/>
  <c r="H90" i="8"/>
  <c r="I90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Z90" i="8"/>
  <c r="AA90" i="8"/>
  <c r="AB90" i="8"/>
  <c r="AC90" i="8"/>
  <c r="AD90" i="8"/>
  <c r="AE90" i="8"/>
  <c r="AF90" i="8"/>
  <c r="AG90" i="8"/>
  <c r="G91" i="8"/>
  <c r="H91" i="8"/>
  <c r="I91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Z91" i="8"/>
  <c r="AA91" i="8"/>
  <c r="AB91" i="8"/>
  <c r="AC91" i="8"/>
  <c r="AD91" i="8"/>
  <c r="AE91" i="8"/>
  <c r="AF91" i="8"/>
  <c r="AG91" i="8"/>
  <c r="G92" i="8"/>
  <c r="H92" i="8"/>
  <c r="I92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Y92" i="8"/>
  <c r="Z92" i="8"/>
  <c r="AA92" i="8"/>
  <c r="AB92" i="8"/>
  <c r="AC92" i="8"/>
  <c r="AD92" i="8"/>
  <c r="AE92" i="8"/>
  <c r="AF92" i="8"/>
  <c r="AG92" i="8"/>
  <c r="G93" i="8"/>
  <c r="H93" i="8"/>
  <c r="I93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W93" i="8"/>
  <c r="X93" i="8"/>
  <c r="Y93" i="8"/>
  <c r="Z93" i="8"/>
  <c r="AA93" i="8"/>
  <c r="AB93" i="8"/>
  <c r="AC93" i="8"/>
  <c r="AD93" i="8"/>
  <c r="AE93" i="8"/>
  <c r="AF93" i="8"/>
  <c r="AG93" i="8"/>
  <c r="G94" i="8"/>
  <c r="H94" i="8"/>
  <c r="I94" i="8"/>
  <c r="J94" i="8"/>
  <c r="K94" i="8"/>
  <c r="L94" i="8"/>
  <c r="M94" i="8"/>
  <c r="N94" i="8"/>
  <c r="O94" i="8"/>
  <c r="P94" i="8"/>
  <c r="Q94" i="8"/>
  <c r="R94" i="8"/>
  <c r="S94" i="8"/>
  <c r="T94" i="8"/>
  <c r="U94" i="8"/>
  <c r="V94" i="8"/>
  <c r="W94" i="8"/>
  <c r="X94" i="8"/>
  <c r="Y94" i="8"/>
  <c r="Z94" i="8"/>
  <c r="AA94" i="8"/>
  <c r="AB94" i="8"/>
  <c r="AC94" i="8"/>
  <c r="AD94" i="8"/>
  <c r="AE94" i="8"/>
  <c r="AF94" i="8"/>
  <c r="AG94" i="8"/>
  <c r="G95" i="8"/>
  <c r="H95" i="8"/>
  <c r="I95" i="8"/>
  <c r="J95" i="8"/>
  <c r="K95" i="8"/>
  <c r="L95" i="8"/>
  <c r="M95" i="8"/>
  <c r="N95" i="8"/>
  <c r="O95" i="8"/>
  <c r="P95" i="8"/>
  <c r="Q95" i="8"/>
  <c r="R95" i="8"/>
  <c r="S95" i="8"/>
  <c r="T95" i="8"/>
  <c r="U95" i="8"/>
  <c r="V95" i="8"/>
  <c r="W95" i="8"/>
  <c r="X95" i="8"/>
  <c r="Y95" i="8"/>
  <c r="Z95" i="8"/>
  <c r="AA95" i="8"/>
  <c r="AB95" i="8"/>
  <c r="AC95" i="8"/>
  <c r="AD95" i="8"/>
  <c r="AE95" i="8"/>
  <c r="AF95" i="8"/>
  <c r="AG95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74" i="8"/>
  <c r="U52" i="8"/>
  <c r="J53" i="8"/>
  <c r="Z53" i="8"/>
  <c r="AE54" i="8"/>
  <c r="T55" i="8"/>
  <c r="I56" i="8"/>
  <c r="N57" i="8"/>
  <c r="AD57" i="8"/>
  <c r="S58" i="8"/>
  <c r="X59" i="8"/>
  <c r="M60" i="8"/>
  <c r="AC60" i="8"/>
  <c r="G62" i="8"/>
  <c r="W62" i="8"/>
  <c r="L63" i="8"/>
  <c r="Q64" i="8"/>
  <c r="AG64" i="8"/>
  <c r="O65" i="8"/>
  <c r="AD65" i="8"/>
  <c r="F45" i="8"/>
  <c r="F50" i="8"/>
  <c r="F61" i="8"/>
  <c r="F44" i="8"/>
  <c r="I135" i="8"/>
  <c r="I134" i="8"/>
  <c r="I137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F118" i="8"/>
  <c r="F120" i="8"/>
  <c r="J115" i="8" s="1"/>
  <c r="F122" i="8"/>
  <c r="F126" i="8"/>
  <c r="F128" i="8"/>
  <c r="F130" i="8"/>
  <c r="F134" i="8"/>
  <c r="F136" i="8"/>
  <c r="F138" i="8"/>
  <c r="F142" i="8"/>
  <c r="F144" i="8"/>
  <c r="F146" i="8"/>
  <c r="F150" i="8"/>
  <c r="F152" i="8"/>
  <c r="J121" i="8" s="1"/>
  <c r="F154" i="8"/>
  <c r="F158" i="8"/>
  <c r="F160" i="8"/>
  <c r="F162" i="8"/>
  <c r="J123" i="8" s="1"/>
  <c r="F166" i="8"/>
  <c r="F168" i="8"/>
  <c r="F170" i="8"/>
  <c r="F174" i="8"/>
  <c r="F176" i="8"/>
  <c r="F178" i="8"/>
  <c r="F182" i="8"/>
  <c r="J127" i="8" s="1"/>
  <c r="F184" i="8"/>
  <c r="F186" i="8"/>
  <c r="F190" i="8"/>
  <c r="F192" i="8"/>
  <c r="J129" i="8" s="1"/>
  <c r="F194" i="8"/>
  <c r="F198" i="8"/>
  <c r="J137" i="8" s="1"/>
  <c r="F200" i="8"/>
  <c r="F202" i="8"/>
  <c r="F206" i="8"/>
  <c r="F208" i="8"/>
  <c r="F210" i="8"/>
  <c r="F214" i="8"/>
  <c r="F216" i="8"/>
  <c r="F115" i="8"/>
  <c r="J114" i="8" s="1"/>
  <c r="E116" i="8"/>
  <c r="F116" i="8" s="1"/>
  <c r="E117" i="8"/>
  <c r="F117" i="8" s="1"/>
  <c r="E118" i="8"/>
  <c r="E119" i="8"/>
  <c r="F119" i="8" s="1"/>
  <c r="E120" i="8"/>
  <c r="E121" i="8"/>
  <c r="F121" i="8" s="1"/>
  <c r="J116" i="8" s="1"/>
  <c r="E122" i="8"/>
  <c r="E123" i="8"/>
  <c r="F123" i="8" s="1"/>
  <c r="J117" i="8" s="1"/>
  <c r="E124" i="8"/>
  <c r="F124" i="8" s="1"/>
  <c r="E125" i="8"/>
  <c r="F125" i="8" s="1"/>
  <c r="E126" i="8"/>
  <c r="E127" i="8"/>
  <c r="F127" i="8" s="1"/>
  <c r="J118" i="8" s="1"/>
  <c r="E128" i="8"/>
  <c r="E129" i="8"/>
  <c r="F129" i="8" s="1"/>
  <c r="E130" i="8"/>
  <c r="E131" i="8"/>
  <c r="F131" i="8" s="1"/>
  <c r="E132" i="8"/>
  <c r="F132" i="8" s="1"/>
  <c r="E133" i="8"/>
  <c r="F133" i="8" s="1"/>
  <c r="E134" i="8"/>
  <c r="E135" i="8"/>
  <c r="F135" i="8" s="1"/>
  <c r="E136" i="8"/>
  <c r="E137" i="8"/>
  <c r="F137" i="8" s="1"/>
  <c r="J119" i="8" s="1"/>
  <c r="E138" i="8"/>
  <c r="E139" i="8"/>
  <c r="F139" i="8" s="1"/>
  <c r="E140" i="8"/>
  <c r="F140" i="8" s="1"/>
  <c r="E141" i="8"/>
  <c r="F141" i="8" s="1"/>
  <c r="E142" i="8"/>
  <c r="E143" i="8"/>
  <c r="F143" i="8" s="1"/>
  <c r="E144" i="8"/>
  <c r="E145" i="8"/>
  <c r="F145" i="8" s="1"/>
  <c r="E146" i="8"/>
  <c r="E147" i="8"/>
  <c r="F147" i="8" s="1"/>
  <c r="J120" i="8" s="1"/>
  <c r="E148" i="8"/>
  <c r="F148" i="8" s="1"/>
  <c r="E149" i="8"/>
  <c r="F149" i="8" s="1"/>
  <c r="E150" i="8"/>
  <c r="E151" i="8"/>
  <c r="F151" i="8" s="1"/>
  <c r="E152" i="8"/>
  <c r="E153" i="8"/>
  <c r="F153" i="8" s="1"/>
  <c r="E154" i="8"/>
  <c r="E155" i="8"/>
  <c r="F155" i="8" s="1"/>
  <c r="E156" i="8"/>
  <c r="F156" i="8" s="1"/>
  <c r="E157" i="8"/>
  <c r="F157" i="8" s="1"/>
  <c r="J122" i="8" s="1"/>
  <c r="E158" i="8"/>
  <c r="E159" i="8"/>
  <c r="F159" i="8" s="1"/>
  <c r="E160" i="8"/>
  <c r="E161" i="8"/>
  <c r="F161" i="8" s="1"/>
  <c r="E162" i="8"/>
  <c r="E163" i="8"/>
  <c r="F163" i="8" s="1"/>
  <c r="E164" i="8"/>
  <c r="F164" i="8" s="1"/>
  <c r="E165" i="8"/>
  <c r="F165" i="8" s="1"/>
  <c r="E166" i="8"/>
  <c r="E167" i="8"/>
  <c r="F167" i="8" s="1"/>
  <c r="J124" i="8" s="1"/>
  <c r="E168" i="8"/>
  <c r="E169" i="8"/>
  <c r="F169" i="8" s="1"/>
  <c r="E170" i="8"/>
  <c r="E171" i="8"/>
  <c r="F171" i="8" s="1"/>
  <c r="E172" i="8"/>
  <c r="F172" i="8" s="1"/>
  <c r="J125" i="8" s="1"/>
  <c r="E173" i="8"/>
  <c r="F173" i="8" s="1"/>
  <c r="E174" i="8"/>
  <c r="E175" i="8"/>
  <c r="F175" i="8" s="1"/>
  <c r="E176" i="8"/>
  <c r="E177" i="8"/>
  <c r="F177" i="8" s="1"/>
  <c r="J126" i="8" s="1"/>
  <c r="E178" i="8"/>
  <c r="E179" i="8"/>
  <c r="F179" i="8" s="1"/>
  <c r="E180" i="8"/>
  <c r="F180" i="8" s="1"/>
  <c r="E181" i="8"/>
  <c r="F181" i="8" s="1"/>
  <c r="E182" i="8"/>
  <c r="E183" i="8"/>
  <c r="F183" i="8" s="1"/>
  <c r="E184" i="8"/>
  <c r="E185" i="8"/>
  <c r="F185" i="8" s="1"/>
  <c r="E186" i="8"/>
  <c r="E187" i="8"/>
  <c r="F187" i="8" s="1"/>
  <c r="J128" i="8" s="1"/>
  <c r="E188" i="8"/>
  <c r="F188" i="8" s="1"/>
  <c r="E189" i="8"/>
  <c r="F189" i="8" s="1"/>
  <c r="E190" i="8"/>
  <c r="E191" i="8"/>
  <c r="F191" i="8" s="1"/>
  <c r="E192" i="8"/>
  <c r="E193" i="8"/>
  <c r="F193" i="8" s="1"/>
  <c r="E194" i="8"/>
  <c r="E195" i="8"/>
  <c r="F195" i="8" s="1"/>
  <c r="J130" i="8" s="1"/>
  <c r="E196" i="8"/>
  <c r="F196" i="8" s="1"/>
  <c r="E197" i="8"/>
  <c r="F197" i="8" s="1"/>
  <c r="E198" i="8"/>
  <c r="E199" i="8"/>
  <c r="F199" i="8" s="1"/>
  <c r="J131" i="8" s="1"/>
  <c r="E200" i="8"/>
  <c r="E201" i="8"/>
  <c r="F201" i="8" s="1"/>
  <c r="E202" i="8"/>
  <c r="E203" i="8"/>
  <c r="F203" i="8" s="1"/>
  <c r="J132" i="8" s="1"/>
  <c r="E204" i="8"/>
  <c r="F204" i="8" s="1"/>
  <c r="E205" i="8"/>
  <c r="F205" i="8" s="1"/>
  <c r="E206" i="8"/>
  <c r="E207" i="8"/>
  <c r="F207" i="8" s="1"/>
  <c r="J133" i="8" s="1"/>
  <c r="E208" i="8"/>
  <c r="E209" i="8"/>
  <c r="F209" i="8" s="1"/>
  <c r="E210" i="8"/>
  <c r="E211" i="8"/>
  <c r="F211" i="8" s="1"/>
  <c r="J134" i="8" s="1"/>
  <c r="E212" i="8"/>
  <c r="F212" i="8" s="1"/>
  <c r="E213" i="8"/>
  <c r="F213" i="8" s="1"/>
  <c r="E214" i="8"/>
  <c r="E215" i="8"/>
  <c r="F215" i="8" s="1"/>
  <c r="E216" i="8"/>
  <c r="E217" i="8"/>
  <c r="F217" i="8" s="1"/>
  <c r="J135" i="8" s="1"/>
  <c r="E115" i="8"/>
  <c r="E152" i="7"/>
  <c r="O102" i="8"/>
  <c r="H72" i="8"/>
  <c r="H102" i="8" s="1"/>
  <c r="I72" i="8"/>
  <c r="I102" i="8" s="1"/>
  <c r="J72" i="8"/>
  <c r="J102" i="8" s="1"/>
  <c r="K72" i="8"/>
  <c r="K102" i="8" s="1"/>
  <c r="P72" i="8"/>
  <c r="P102" i="8" s="1"/>
  <c r="Q72" i="8"/>
  <c r="Q102" i="8" s="1"/>
  <c r="R72" i="8"/>
  <c r="R102" i="8" s="1"/>
  <c r="S72" i="8"/>
  <c r="S102" i="8" s="1"/>
  <c r="X72" i="8"/>
  <c r="X102" i="8" s="1"/>
  <c r="Y72" i="8"/>
  <c r="Y102" i="8" s="1"/>
  <c r="Z72" i="8"/>
  <c r="Z102" i="8" s="1"/>
  <c r="AA72" i="8"/>
  <c r="AA102" i="8" s="1"/>
  <c r="AF72" i="8"/>
  <c r="AF102" i="8" s="1"/>
  <c r="AG72" i="8"/>
  <c r="AG102" i="8" s="1"/>
  <c r="F72" i="8"/>
  <c r="F102" i="8" s="1"/>
  <c r="G42" i="8"/>
  <c r="G72" i="8" s="1"/>
  <c r="G102" i="8" s="1"/>
  <c r="H42" i="8"/>
  <c r="I42" i="8"/>
  <c r="J42" i="8"/>
  <c r="K42" i="8"/>
  <c r="L42" i="8"/>
  <c r="L72" i="8" s="1"/>
  <c r="L102" i="8" s="1"/>
  <c r="M42" i="8"/>
  <c r="M72" i="8" s="1"/>
  <c r="M102" i="8" s="1"/>
  <c r="N42" i="8"/>
  <c r="N72" i="8" s="1"/>
  <c r="N102" i="8" s="1"/>
  <c r="O42" i="8"/>
  <c r="O72" i="8" s="1"/>
  <c r="P42" i="8"/>
  <c r="Q42" i="8"/>
  <c r="R42" i="8"/>
  <c r="S42" i="8"/>
  <c r="T42" i="8"/>
  <c r="T72" i="8" s="1"/>
  <c r="T102" i="8" s="1"/>
  <c r="U42" i="8"/>
  <c r="U72" i="8" s="1"/>
  <c r="U102" i="8" s="1"/>
  <c r="V42" i="8"/>
  <c r="V72" i="8" s="1"/>
  <c r="V102" i="8" s="1"/>
  <c r="W42" i="8"/>
  <c r="W72" i="8" s="1"/>
  <c r="W102" i="8" s="1"/>
  <c r="X42" i="8"/>
  <c r="Y42" i="8"/>
  <c r="Z42" i="8"/>
  <c r="AA42" i="8"/>
  <c r="AB42" i="8"/>
  <c r="AB72" i="8" s="1"/>
  <c r="AB102" i="8" s="1"/>
  <c r="AC42" i="8"/>
  <c r="AC72" i="8" s="1"/>
  <c r="AC102" i="8" s="1"/>
  <c r="AD42" i="8"/>
  <c r="AD72" i="8" s="1"/>
  <c r="AD102" i="8" s="1"/>
  <c r="AE42" i="8"/>
  <c r="AE72" i="8" s="1"/>
  <c r="AE102" i="8" s="1"/>
  <c r="AF42" i="8"/>
  <c r="AG42" i="8"/>
  <c r="F42" i="8"/>
  <c r="A40" i="8"/>
  <c r="W54" i="8" s="1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AK100" i="7"/>
  <c r="AL100" i="7"/>
  <c r="AM100" i="7"/>
  <c r="AN100" i="7"/>
  <c r="AO100" i="7"/>
  <c r="AP100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AH101" i="7"/>
  <c r="AI101" i="7"/>
  <c r="AJ101" i="7"/>
  <c r="AK101" i="7"/>
  <c r="AL101" i="7"/>
  <c r="AM101" i="7"/>
  <c r="AN101" i="7"/>
  <c r="AO101" i="7"/>
  <c r="AP101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AH102" i="7"/>
  <c r="AI102" i="7"/>
  <c r="AJ102" i="7"/>
  <c r="AK102" i="7"/>
  <c r="AL102" i="7"/>
  <c r="AM102" i="7"/>
  <c r="AN102" i="7"/>
  <c r="AO102" i="7"/>
  <c r="AP102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AD103" i="7"/>
  <c r="AE103" i="7"/>
  <c r="AF103" i="7"/>
  <c r="AG103" i="7"/>
  <c r="AH103" i="7"/>
  <c r="AI103" i="7"/>
  <c r="AJ103" i="7"/>
  <c r="AK103" i="7"/>
  <c r="AL103" i="7"/>
  <c r="AM103" i="7"/>
  <c r="AN103" i="7"/>
  <c r="AO103" i="7"/>
  <c r="AP103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AH104" i="7"/>
  <c r="AI104" i="7"/>
  <c r="AJ104" i="7"/>
  <c r="AK104" i="7"/>
  <c r="AL104" i="7"/>
  <c r="AM104" i="7"/>
  <c r="AN104" i="7"/>
  <c r="AO104" i="7"/>
  <c r="AP104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AH105" i="7"/>
  <c r="AI105" i="7"/>
  <c r="AJ105" i="7"/>
  <c r="AK105" i="7"/>
  <c r="AL105" i="7"/>
  <c r="AM105" i="7"/>
  <c r="AN105" i="7"/>
  <c r="AO105" i="7"/>
  <c r="AP105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AH106" i="7"/>
  <c r="AI106" i="7"/>
  <c r="AJ106" i="7"/>
  <c r="AK106" i="7"/>
  <c r="AL106" i="7"/>
  <c r="AM106" i="7"/>
  <c r="AN106" i="7"/>
  <c r="AO106" i="7"/>
  <c r="AP106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AD107" i="7"/>
  <c r="AE107" i="7"/>
  <c r="AF107" i="7"/>
  <c r="AG107" i="7"/>
  <c r="AH107" i="7"/>
  <c r="AI107" i="7"/>
  <c r="AJ107" i="7"/>
  <c r="AK107" i="7"/>
  <c r="AL107" i="7"/>
  <c r="AM107" i="7"/>
  <c r="AN107" i="7"/>
  <c r="AO107" i="7"/>
  <c r="AP107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AA108" i="7"/>
  <c r="AB108" i="7"/>
  <c r="AC108" i="7"/>
  <c r="AD108" i="7"/>
  <c r="AE108" i="7"/>
  <c r="AF108" i="7"/>
  <c r="AG108" i="7"/>
  <c r="AH108" i="7"/>
  <c r="AI108" i="7"/>
  <c r="AJ108" i="7"/>
  <c r="AK108" i="7"/>
  <c r="AL108" i="7"/>
  <c r="AM108" i="7"/>
  <c r="AN108" i="7"/>
  <c r="AO108" i="7"/>
  <c r="AP108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AA109" i="7"/>
  <c r="AB109" i="7"/>
  <c r="AC109" i="7"/>
  <c r="AD109" i="7"/>
  <c r="AE109" i="7"/>
  <c r="AF109" i="7"/>
  <c r="AG109" i="7"/>
  <c r="AH109" i="7"/>
  <c r="AI109" i="7"/>
  <c r="AJ109" i="7"/>
  <c r="AK109" i="7"/>
  <c r="AL109" i="7"/>
  <c r="AM109" i="7"/>
  <c r="AN109" i="7"/>
  <c r="AO109" i="7"/>
  <c r="AP109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AD110" i="7"/>
  <c r="AE110" i="7"/>
  <c r="AF110" i="7"/>
  <c r="AG110" i="7"/>
  <c r="AH110" i="7"/>
  <c r="AI110" i="7"/>
  <c r="AJ110" i="7"/>
  <c r="AK110" i="7"/>
  <c r="AL110" i="7"/>
  <c r="AM110" i="7"/>
  <c r="AN110" i="7"/>
  <c r="AO110" i="7"/>
  <c r="AP110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AH111" i="7"/>
  <c r="AI111" i="7"/>
  <c r="AJ111" i="7"/>
  <c r="AK111" i="7"/>
  <c r="AL111" i="7"/>
  <c r="AM111" i="7"/>
  <c r="AN111" i="7"/>
  <c r="AO111" i="7"/>
  <c r="AP111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AH112" i="7"/>
  <c r="AI112" i="7"/>
  <c r="AJ112" i="7"/>
  <c r="AK112" i="7"/>
  <c r="AL112" i="7"/>
  <c r="AM112" i="7"/>
  <c r="AN112" i="7"/>
  <c r="AO112" i="7"/>
  <c r="AP112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AH113" i="7"/>
  <c r="AI113" i="7"/>
  <c r="AJ113" i="7"/>
  <c r="AK113" i="7"/>
  <c r="AL113" i="7"/>
  <c r="AM113" i="7"/>
  <c r="AN113" i="7"/>
  <c r="AO113" i="7"/>
  <c r="AP113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AA114" i="7"/>
  <c r="AB114" i="7"/>
  <c r="AC114" i="7"/>
  <c r="AD114" i="7"/>
  <c r="AE114" i="7"/>
  <c r="AF114" i="7"/>
  <c r="AG114" i="7"/>
  <c r="AH114" i="7"/>
  <c r="AI114" i="7"/>
  <c r="AJ114" i="7"/>
  <c r="AK114" i="7"/>
  <c r="AL114" i="7"/>
  <c r="AM114" i="7"/>
  <c r="AN114" i="7"/>
  <c r="AO114" i="7"/>
  <c r="AP114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AH115" i="7"/>
  <c r="AI115" i="7"/>
  <c r="AJ115" i="7"/>
  <c r="AK115" i="7"/>
  <c r="AL115" i="7"/>
  <c r="AM115" i="7"/>
  <c r="AN115" i="7"/>
  <c r="AO115" i="7"/>
  <c r="AP115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AD116" i="7"/>
  <c r="AE116" i="7"/>
  <c r="AF116" i="7"/>
  <c r="AG116" i="7"/>
  <c r="AH116" i="7"/>
  <c r="AI116" i="7"/>
  <c r="AJ116" i="7"/>
  <c r="AK116" i="7"/>
  <c r="AL116" i="7"/>
  <c r="AM116" i="7"/>
  <c r="AN116" i="7"/>
  <c r="AO116" i="7"/>
  <c r="AP116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AH117" i="7"/>
  <c r="AI117" i="7"/>
  <c r="AJ117" i="7"/>
  <c r="AK117" i="7"/>
  <c r="AL117" i="7"/>
  <c r="AM117" i="7"/>
  <c r="AN117" i="7"/>
  <c r="AO117" i="7"/>
  <c r="AP117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AH118" i="7"/>
  <c r="AI118" i="7"/>
  <c r="AJ118" i="7"/>
  <c r="AK118" i="7"/>
  <c r="AL118" i="7"/>
  <c r="AM118" i="7"/>
  <c r="AN118" i="7"/>
  <c r="AO118" i="7"/>
  <c r="AP118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AA119" i="7"/>
  <c r="AB119" i="7"/>
  <c r="AC119" i="7"/>
  <c r="AD119" i="7"/>
  <c r="AE119" i="7"/>
  <c r="AF119" i="7"/>
  <c r="AG119" i="7"/>
  <c r="AH119" i="7"/>
  <c r="AI119" i="7"/>
  <c r="AJ119" i="7"/>
  <c r="AK119" i="7"/>
  <c r="AL119" i="7"/>
  <c r="AM119" i="7"/>
  <c r="AN119" i="7"/>
  <c r="AO119" i="7"/>
  <c r="AP119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Z120" i="7"/>
  <c r="AA120" i="7"/>
  <c r="AB120" i="7"/>
  <c r="AC120" i="7"/>
  <c r="AD120" i="7"/>
  <c r="AE120" i="7"/>
  <c r="AF120" i="7"/>
  <c r="AG120" i="7"/>
  <c r="AH120" i="7"/>
  <c r="AI120" i="7"/>
  <c r="AJ120" i="7"/>
  <c r="AK120" i="7"/>
  <c r="AL120" i="7"/>
  <c r="AM120" i="7"/>
  <c r="AN120" i="7"/>
  <c r="AO120" i="7"/>
  <c r="AP120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Z121" i="7"/>
  <c r="AA121" i="7"/>
  <c r="AB121" i="7"/>
  <c r="AC121" i="7"/>
  <c r="AD121" i="7"/>
  <c r="AE121" i="7"/>
  <c r="AF121" i="7"/>
  <c r="AG121" i="7"/>
  <c r="AH121" i="7"/>
  <c r="AI121" i="7"/>
  <c r="AJ121" i="7"/>
  <c r="AK121" i="7"/>
  <c r="AL121" i="7"/>
  <c r="AM121" i="7"/>
  <c r="AN121" i="7"/>
  <c r="AO121" i="7"/>
  <c r="AP121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W122" i="7"/>
  <c r="X122" i="7"/>
  <c r="Y122" i="7"/>
  <c r="Z122" i="7"/>
  <c r="AA122" i="7"/>
  <c r="AB122" i="7"/>
  <c r="AC122" i="7"/>
  <c r="AD122" i="7"/>
  <c r="AE122" i="7"/>
  <c r="AF122" i="7"/>
  <c r="AG122" i="7"/>
  <c r="AH122" i="7"/>
  <c r="AI122" i="7"/>
  <c r="AJ122" i="7"/>
  <c r="AK122" i="7"/>
  <c r="AL122" i="7"/>
  <c r="AM122" i="7"/>
  <c r="AN122" i="7"/>
  <c r="AO122" i="7"/>
  <c r="AP122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V123" i="7"/>
  <c r="W123" i="7"/>
  <c r="X123" i="7"/>
  <c r="Y123" i="7"/>
  <c r="Z123" i="7"/>
  <c r="AA123" i="7"/>
  <c r="AB123" i="7"/>
  <c r="AC123" i="7"/>
  <c r="AD123" i="7"/>
  <c r="AE123" i="7"/>
  <c r="AF123" i="7"/>
  <c r="AG123" i="7"/>
  <c r="AH123" i="7"/>
  <c r="AI123" i="7"/>
  <c r="AJ123" i="7"/>
  <c r="AK123" i="7"/>
  <c r="AL123" i="7"/>
  <c r="AM123" i="7"/>
  <c r="AN123" i="7"/>
  <c r="AO123" i="7"/>
  <c r="AP123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V124" i="7"/>
  <c r="W124" i="7"/>
  <c r="X124" i="7"/>
  <c r="Y124" i="7"/>
  <c r="Z124" i="7"/>
  <c r="AA124" i="7"/>
  <c r="AB124" i="7"/>
  <c r="AC124" i="7"/>
  <c r="AD124" i="7"/>
  <c r="AE124" i="7"/>
  <c r="AF124" i="7"/>
  <c r="AG124" i="7"/>
  <c r="AH124" i="7"/>
  <c r="AI124" i="7"/>
  <c r="AJ124" i="7"/>
  <c r="AK124" i="7"/>
  <c r="AL124" i="7"/>
  <c r="AM124" i="7"/>
  <c r="AN124" i="7"/>
  <c r="AO124" i="7"/>
  <c r="AP124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Z125" i="7"/>
  <c r="AA125" i="7"/>
  <c r="AB125" i="7"/>
  <c r="AC125" i="7"/>
  <c r="AD125" i="7"/>
  <c r="AE125" i="7"/>
  <c r="AF125" i="7"/>
  <c r="AG125" i="7"/>
  <c r="AH125" i="7"/>
  <c r="AI125" i="7"/>
  <c r="AJ125" i="7"/>
  <c r="AK125" i="7"/>
  <c r="AL125" i="7"/>
  <c r="AM125" i="7"/>
  <c r="AN125" i="7"/>
  <c r="AO125" i="7"/>
  <c r="AP125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00" i="7"/>
  <c r="X136" i="3"/>
  <c r="W145" i="8"/>
  <c r="X117" i="3"/>
  <c r="Z145" i="8"/>
  <c r="X198" i="3"/>
  <c r="X8" i="3"/>
  <c r="Z154" i="8"/>
  <c r="X148" i="3"/>
  <c r="X163" i="3"/>
  <c r="X142" i="3"/>
  <c r="X133" i="3"/>
  <c r="X127" i="3"/>
  <c r="X168" i="3"/>
  <c r="K171" i="8"/>
  <c r="X177" i="3"/>
  <c r="X192" i="3"/>
  <c r="X90" i="3"/>
  <c r="X207" i="3"/>
  <c r="X141" i="8"/>
  <c r="X86" i="3"/>
  <c r="M166" i="8"/>
  <c r="Y142" i="8"/>
  <c r="X137" i="3"/>
  <c r="Y150" i="8"/>
  <c r="X95" i="3"/>
  <c r="L173" i="8"/>
  <c r="X21" i="3"/>
  <c r="Z143" i="8"/>
  <c r="X13" i="3"/>
  <c r="X93" i="3"/>
  <c r="X184" i="3"/>
  <c r="X6" i="3"/>
  <c r="X197" i="3"/>
  <c r="K167" i="8"/>
  <c r="Z147" i="8"/>
  <c r="X171" i="3"/>
  <c r="X144" i="3"/>
  <c r="X80" i="3"/>
  <c r="K163" i="8"/>
  <c r="Z155" i="8"/>
  <c r="Y147" i="8"/>
  <c r="X75" i="3"/>
  <c r="L161" i="8"/>
  <c r="X83" i="3"/>
  <c r="X169" i="3"/>
  <c r="Z151" i="8"/>
  <c r="X5" i="3"/>
  <c r="X68" i="3"/>
  <c r="X51" i="3"/>
  <c r="X211" i="3"/>
  <c r="W156" i="8"/>
  <c r="X203" i="3"/>
  <c r="J176" i="8"/>
  <c r="X121" i="3"/>
  <c r="X135" i="3"/>
  <c r="X66" i="3"/>
  <c r="X124" i="3"/>
  <c r="X31" i="3"/>
  <c r="Z141" i="8"/>
  <c r="X96" i="3"/>
  <c r="Z150" i="8"/>
  <c r="X12" i="3"/>
  <c r="L177" i="8"/>
  <c r="X153" i="8"/>
  <c r="X183" i="3"/>
  <c r="X200" i="3"/>
  <c r="X153" i="3"/>
  <c r="M167" i="8"/>
  <c r="X22" i="3"/>
  <c r="X150" i="3"/>
  <c r="X16" i="3"/>
  <c r="X40" i="3"/>
  <c r="Z156" i="8"/>
  <c r="J166" i="8"/>
  <c r="L162" i="8"/>
  <c r="X131" i="3"/>
  <c r="X115" i="3"/>
  <c r="X204" i="3"/>
  <c r="Y144" i="8"/>
  <c r="K169" i="8"/>
  <c r="X106" i="3"/>
  <c r="X212" i="3"/>
  <c r="L170" i="8"/>
  <c r="W154" i="8"/>
  <c r="X64" i="3"/>
  <c r="M169" i="8"/>
  <c r="L168" i="8"/>
  <c r="X101" i="3"/>
  <c r="L163" i="8"/>
  <c r="L169" i="8"/>
  <c r="M163" i="8"/>
  <c r="Y154" i="8"/>
  <c r="X194" i="3"/>
  <c r="X100" i="3"/>
  <c r="K165" i="8"/>
  <c r="X35" i="3"/>
  <c r="X148" i="8"/>
  <c r="X176" i="3"/>
  <c r="J171" i="8"/>
  <c r="X67" i="3"/>
  <c r="X110" i="3"/>
  <c r="X146" i="8"/>
  <c r="J175" i="8"/>
  <c r="X141" i="3"/>
  <c r="X151" i="3"/>
  <c r="M168" i="8"/>
  <c r="X82" i="3"/>
  <c r="Z148" i="8"/>
  <c r="X114" i="3"/>
  <c r="X165" i="3"/>
  <c r="M175" i="8"/>
  <c r="X161" i="3"/>
  <c r="X41" i="3"/>
  <c r="X38" i="3"/>
  <c r="X139" i="3"/>
  <c r="Z144" i="8"/>
  <c r="X44" i="3"/>
  <c r="X138" i="3"/>
  <c r="Y156" i="8"/>
  <c r="W147" i="8"/>
  <c r="X33" i="3"/>
  <c r="K177" i="8"/>
  <c r="X189" i="3"/>
  <c r="X140" i="3"/>
  <c r="M164" i="8"/>
  <c r="J173" i="8"/>
  <c r="X17" i="3"/>
  <c r="X27" i="3"/>
  <c r="X15" i="3"/>
  <c r="X72" i="3"/>
  <c r="X182" i="3"/>
  <c r="X213" i="3"/>
  <c r="L166" i="8"/>
  <c r="X81" i="3"/>
  <c r="X157" i="8"/>
  <c r="X195" i="3"/>
  <c r="X188" i="3"/>
  <c r="X152" i="3"/>
  <c r="X202" i="3"/>
  <c r="X34" i="3"/>
  <c r="X144" i="8"/>
  <c r="X32" i="3"/>
  <c r="X77" i="3"/>
  <c r="X210" i="3"/>
  <c r="X178" i="3"/>
  <c r="X143" i="8"/>
  <c r="X65" i="3"/>
  <c r="X20" i="3"/>
  <c r="X206" i="3"/>
  <c r="Z146" i="8"/>
  <c r="X47" i="3"/>
  <c r="X151" i="8"/>
  <c r="X36" i="3"/>
  <c r="X99" i="3"/>
  <c r="Y151" i="8"/>
  <c r="X58" i="3"/>
  <c r="X97" i="3"/>
  <c r="X19" i="3"/>
  <c r="X109" i="3"/>
  <c r="X25" i="3"/>
  <c r="Y146" i="8"/>
  <c r="X53" i="3"/>
  <c r="X155" i="3"/>
  <c r="X145" i="8"/>
  <c r="X214" i="3"/>
  <c r="X190" i="3"/>
  <c r="J162" i="8"/>
  <c r="L175" i="8"/>
  <c r="X52" i="3"/>
  <c r="X24" i="3"/>
  <c r="X59" i="3"/>
  <c r="X128" i="3"/>
  <c r="X43" i="3"/>
  <c r="X113" i="3"/>
  <c r="W149" i="8"/>
  <c r="X146" i="3"/>
  <c r="M162" i="8"/>
  <c r="X185" i="3"/>
  <c r="X193" i="3"/>
  <c r="W144" i="8"/>
  <c r="X208" i="3"/>
  <c r="X85" i="3"/>
  <c r="X180" i="3"/>
  <c r="J174" i="8"/>
  <c r="X130" i="3"/>
  <c r="X174" i="3"/>
  <c r="X166" i="3"/>
  <c r="X125" i="3"/>
  <c r="X122" i="3"/>
  <c r="J167" i="8"/>
  <c r="K172" i="8"/>
  <c r="X102" i="3"/>
  <c r="M177" i="8"/>
  <c r="X149" i="8"/>
  <c r="L167" i="8"/>
  <c r="X158" i="3"/>
  <c r="X123" i="3"/>
  <c r="X167" i="3"/>
  <c r="X154" i="3"/>
  <c r="Y155" i="8"/>
  <c r="X26" i="3"/>
  <c r="K176" i="8"/>
  <c r="X87" i="3"/>
  <c r="X69" i="3"/>
  <c r="W150" i="8"/>
  <c r="X152" i="8"/>
  <c r="X216" i="3"/>
  <c r="X79" i="3"/>
  <c r="X187" i="3"/>
  <c r="X76" i="3"/>
  <c r="X14" i="3"/>
  <c r="X55" i="3"/>
  <c r="X170" i="3"/>
  <c r="X156" i="3"/>
  <c r="X9" i="3"/>
  <c r="L176" i="8"/>
  <c r="X217" i="3"/>
  <c r="X48" i="3"/>
  <c r="W151" i="8"/>
  <c r="X116" i="3"/>
  <c r="X45" i="3"/>
  <c r="X209" i="3"/>
  <c r="X179" i="3"/>
  <c r="X50" i="3"/>
  <c r="X142" i="8"/>
  <c r="K175" i="8"/>
  <c r="X164" i="3"/>
  <c r="X149" i="3"/>
  <c r="X126" i="3"/>
  <c r="W155" i="8"/>
  <c r="X89" i="3"/>
  <c r="X147" i="3"/>
  <c r="X172" i="3"/>
  <c r="X143" i="3"/>
  <c r="Z142" i="8"/>
  <c r="X173" i="3"/>
  <c r="J165" i="8"/>
  <c r="L165" i="8"/>
  <c r="X10" i="3"/>
  <c r="X103" i="3"/>
  <c r="X120" i="3"/>
  <c r="X199" i="3"/>
  <c r="X92" i="3"/>
  <c r="X201" i="3"/>
  <c r="X46" i="3"/>
  <c r="Z153" i="8"/>
  <c r="X175" i="3"/>
  <c r="X71" i="3"/>
  <c r="M174" i="8"/>
  <c r="K164" i="8"/>
  <c r="J172" i="8"/>
  <c r="Z152" i="8"/>
  <c r="X105" i="3"/>
  <c r="J161" i="8"/>
  <c r="X94" i="3"/>
  <c r="X112" i="3"/>
  <c r="L171" i="8"/>
  <c r="X57" i="3"/>
  <c r="W148" i="8"/>
  <c r="X37" i="3"/>
  <c r="M172" i="8"/>
  <c r="X107" i="3"/>
  <c r="X147" i="8"/>
  <c r="X129" i="3"/>
  <c r="X181" i="3"/>
  <c r="X54" i="3"/>
  <c r="L174" i="8"/>
  <c r="K168" i="8"/>
  <c r="X156" i="8"/>
  <c r="M173" i="8"/>
  <c r="X150" i="8"/>
  <c r="M161" i="8"/>
  <c r="J163" i="8"/>
  <c r="J170" i="8"/>
  <c r="K162" i="8"/>
  <c r="X63" i="3"/>
  <c r="X155" i="8"/>
  <c r="M171" i="8"/>
  <c r="X196" i="3"/>
  <c r="X132" i="3"/>
  <c r="K173" i="8"/>
  <c r="J169" i="8"/>
  <c r="X42" i="3"/>
  <c r="X61" i="3"/>
  <c r="X18" i="3"/>
  <c r="M170" i="8"/>
  <c r="L172" i="8"/>
  <c r="X23" i="3"/>
  <c r="X39" i="3"/>
  <c r="W153" i="8"/>
  <c r="X11" i="3"/>
  <c r="X49" i="3"/>
  <c r="X154" i="8"/>
  <c r="W143" i="8"/>
  <c r="X159" i="3"/>
  <c r="X157" i="3"/>
  <c r="L164" i="8"/>
  <c r="X29" i="3"/>
  <c r="K174" i="8"/>
  <c r="M165" i="8"/>
  <c r="X84" i="3"/>
  <c r="X191" i="3"/>
  <c r="J177" i="8"/>
  <c r="X215" i="3"/>
  <c r="X73" i="3"/>
  <c r="X118" i="3"/>
  <c r="X30" i="3"/>
  <c r="W142" i="8"/>
  <c r="X111" i="3"/>
  <c r="X145" i="3"/>
  <c r="X134" i="3"/>
  <c r="X98" i="3"/>
  <c r="Y141" i="8"/>
  <c r="X91" i="3"/>
  <c r="Z149" i="8"/>
  <c r="X160" i="3"/>
  <c r="X88" i="3"/>
  <c r="Y145" i="8"/>
  <c r="W141" i="8"/>
  <c r="Y149" i="8"/>
  <c r="Y157" i="8"/>
  <c r="W152" i="8"/>
  <c r="K161" i="8"/>
  <c r="X78" i="3"/>
  <c r="Z157" i="8"/>
  <c r="X7" i="3"/>
  <c r="K166" i="8"/>
  <c r="X70" i="3"/>
  <c r="X108" i="3"/>
  <c r="W146" i="8"/>
  <c r="X74" i="3"/>
  <c r="J168" i="8"/>
  <c r="X186" i="3"/>
  <c r="X104" i="3"/>
  <c r="Y148" i="8"/>
  <c r="X162" i="3"/>
  <c r="X56" i="3"/>
  <c r="J164" i="8"/>
  <c r="W157" i="8"/>
  <c r="Y153" i="8"/>
  <c r="X60" i="3"/>
  <c r="X28" i="3"/>
  <c r="X205" i="3"/>
  <c r="Y143" i="8"/>
  <c r="X62" i="3"/>
  <c r="K170" i="8"/>
  <c r="X119" i="3"/>
  <c r="Y152" i="8"/>
  <c r="M176" i="8"/>
  <c r="F58" i="8" l="1"/>
  <c r="Z65" i="8"/>
  <c r="I64" i="8"/>
  <c r="Z61" i="8"/>
  <c r="P59" i="8"/>
  <c r="P103" i="8" s="1"/>
  <c r="AG56" i="8"/>
  <c r="H44" i="8"/>
  <c r="P44" i="8"/>
  <c r="X44" i="8"/>
  <c r="AF44" i="8"/>
  <c r="M45" i="8"/>
  <c r="U45" i="8"/>
  <c r="U106" i="8" s="1"/>
  <c r="AC45" i="8"/>
  <c r="J46" i="8"/>
  <c r="R46" i="8"/>
  <c r="Z46" i="8"/>
  <c r="G47" i="8"/>
  <c r="O47" i="8"/>
  <c r="W47" i="8"/>
  <c r="AE47" i="8"/>
  <c r="AE106" i="8" s="1"/>
  <c r="L48" i="8"/>
  <c r="T48" i="8"/>
  <c r="AB48" i="8"/>
  <c r="I49" i="8"/>
  <c r="Q49" i="8"/>
  <c r="Y49" i="8"/>
  <c r="AG49" i="8"/>
  <c r="N50" i="8"/>
  <c r="N106" i="8" s="1"/>
  <c r="V50" i="8"/>
  <c r="AD50" i="8"/>
  <c r="K51" i="8"/>
  <c r="S51" i="8"/>
  <c r="AA51" i="8"/>
  <c r="H52" i="8"/>
  <c r="P52" i="8"/>
  <c r="X52" i="8"/>
  <c r="X106" i="8" s="1"/>
  <c r="AF52" i="8"/>
  <c r="M53" i="8"/>
  <c r="U53" i="8"/>
  <c r="AC53" i="8"/>
  <c r="J54" i="8"/>
  <c r="R54" i="8"/>
  <c r="Z54" i="8"/>
  <c r="G55" i="8"/>
  <c r="G105" i="8" s="1"/>
  <c r="O55" i="8"/>
  <c r="W55" i="8"/>
  <c r="AE55" i="8"/>
  <c r="L56" i="8"/>
  <c r="T56" i="8"/>
  <c r="AB56" i="8"/>
  <c r="I57" i="8"/>
  <c r="Q57" i="8"/>
  <c r="Q105" i="8" s="1"/>
  <c r="Y57" i="8"/>
  <c r="AG57" i="8"/>
  <c r="N58" i="8"/>
  <c r="V58" i="8"/>
  <c r="AD58" i="8"/>
  <c r="K59" i="8"/>
  <c r="S59" i="8"/>
  <c r="AA59" i="8"/>
  <c r="AA103" i="8" s="1"/>
  <c r="H60" i="8"/>
  <c r="P60" i="8"/>
  <c r="X60" i="8"/>
  <c r="X103" i="8" s="1"/>
  <c r="AF60" i="8"/>
  <c r="M61" i="8"/>
  <c r="U61" i="8"/>
  <c r="AC61" i="8"/>
  <c r="J62" i="8"/>
  <c r="R62" i="8"/>
  <c r="Z62" i="8"/>
  <c r="G63" i="8"/>
  <c r="O63" i="8"/>
  <c r="W63" i="8"/>
  <c r="AE63" i="8"/>
  <c r="L64" i="8"/>
  <c r="T64" i="8"/>
  <c r="AB64" i="8"/>
  <c r="I65" i="8"/>
  <c r="Q65" i="8"/>
  <c r="Y65" i="8"/>
  <c r="AG65" i="8"/>
  <c r="F52" i="8"/>
  <c r="F60" i="8"/>
  <c r="I44" i="8"/>
  <c r="Q44" i="8"/>
  <c r="Y44" i="8"/>
  <c r="AG44" i="8"/>
  <c r="N45" i="8"/>
  <c r="V45" i="8"/>
  <c r="AD45" i="8"/>
  <c r="K46" i="8"/>
  <c r="S46" i="8"/>
  <c r="AA46" i="8"/>
  <c r="H47" i="8"/>
  <c r="P47" i="8"/>
  <c r="X47" i="8"/>
  <c r="AF47" i="8"/>
  <c r="M48" i="8"/>
  <c r="U48" i="8"/>
  <c r="AC48" i="8"/>
  <c r="J49" i="8"/>
  <c r="R49" i="8"/>
  <c r="Z49" i="8"/>
  <c r="G50" i="8"/>
  <c r="O50" i="8"/>
  <c r="W50" i="8"/>
  <c r="AE50" i="8"/>
  <c r="L51" i="8"/>
  <c r="T51" i="8"/>
  <c r="AB51" i="8"/>
  <c r="I52" i="8"/>
  <c r="Q52" i="8"/>
  <c r="Y52" i="8"/>
  <c r="AG52" i="8"/>
  <c r="N53" i="8"/>
  <c r="V53" i="8"/>
  <c r="AD53" i="8"/>
  <c r="K54" i="8"/>
  <c r="S54" i="8"/>
  <c r="AA54" i="8"/>
  <c r="H55" i="8"/>
  <c r="P55" i="8"/>
  <c r="X55" i="8"/>
  <c r="AF55" i="8"/>
  <c r="M56" i="8"/>
  <c r="U56" i="8"/>
  <c r="AC56" i="8"/>
  <c r="J57" i="8"/>
  <c r="R57" i="8"/>
  <c r="Z57" i="8"/>
  <c r="G58" i="8"/>
  <c r="O58" i="8"/>
  <c r="W58" i="8"/>
  <c r="AE58" i="8"/>
  <c r="L59" i="8"/>
  <c r="T59" i="8"/>
  <c r="T103" i="8" s="1"/>
  <c r="T107" i="8" s="1"/>
  <c r="AB59" i="8"/>
  <c r="I60" i="8"/>
  <c r="Q60" i="8"/>
  <c r="Y60" i="8"/>
  <c r="AG60" i="8"/>
  <c r="N61" i="8"/>
  <c r="V61" i="8"/>
  <c r="AD61" i="8"/>
  <c r="K62" i="8"/>
  <c r="S62" i="8"/>
  <c r="AA62" i="8"/>
  <c r="H63" i="8"/>
  <c r="P63" i="8"/>
  <c r="X63" i="8"/>
  <c r="AF63" i="8"/>
  <c r="M64" i="8"/>
  <c r="U64" i="8"/>
  <c r="AC64" i="8"/>
  <c r="J65" i="8"/>
  <c r="R65" i="8"/>
  <c r="J44" i="8"/>
  <c r="R44" i="8"/>
  <c r="Z44" i="8"/>
  <c r="G45" i="8"/>
  <c r="O45" i="8"/>
  <c r="W45" i="8"/>
  <c r="AE45" i="8"/>
  <c r="L46" i="8"/>
  <c r="L106" i="8" s="1"/>
  <c r="T46" i="8"/>
  <c r="AB46" i="8"/>
  <c r="I47" i="8"/>
  <c r="Q47" i="8"/>
  <c r="Y47" i="8"/>
  <c r="AG47" i="8"/>
  <c r="N48" i="8"/>
  <c r="V48" i="8"/>
  <c r="V106" i="8" s="1"/>
  <c r="V108" i="8" s="1"/>
  <c r="AD48" i="8"/>
  <c r="K49" i="8"/>
  <c r="S49" i="8"/>
  <c r="AA49" i="8"/>
  <c r="H50" i="8"/>
  <c r="P50" i="8"/>
  <c r="X50" i="8"/>
  <c r="AF50" i="8"/>
  <c r="M51" i="8"/>
  <c r="U51" i="8"/>
  <c r="AC51" i="8"/>
  <c r="J52" i="8"/>
  <c r="R52" i="8"/>
  <c r="Z52" i="8"/>
  <c r="G53" i="8"/>
  <c r="O53" i="8"/>
  <c r="O105" i="8" s="1"/>
  <c r="O107" i="8" s="1"/>
  <c r="W53" i="8"/>
  <c r="AE53" i="8"/>
  <c r="L54" i="8"/>
  <c r="T54" i="8"/>
  <c r="AB54" i="8"/>
  <c r="I55" i="8"/>
  <c r="Q55" i="8"/>
  <c r="Y55" i="8"/>
  <c r="AG55" i="8"/>
  <c r="N56" i="8"/>
  <c r="V56" i="8"/>
  <c r="AD56" i="8"/>
  <c r="K57" i="8"/>
  <c r="S57" i="8"/>
  <c r="AA57" i="8"/>
  <c r="H58" i="8"/>
  <c r="P58" i="8"/>
  <c r="X58" i="8"/>
  <c r="AF58" i="8"/>
  <c r="M59" i="8"/>
  <c r="U59" i="8"/>
  <c r="U103" i="8" s="1"/>
  <c r="U108" i="8" s="1"/>
  <c r="AC59" i="8"/>
  <c r="AC103" i="8" s="1"/>
  <c r="J60" i="8"/>
  <c r="R60" i="8"/>
  <c r="Z60" i="8"/>
  <c r="G61" i="8"/>
  <c r="O61" i="8"/>
  <c r="W61" i="8"/>
  <c r="AE61" i="8"/>
  <c r="L62" i="8"/>
  <c r="T62" i="8"/>
  <c r="AB62" i="8"/>
  <c r="AB103" i="8" s="1"/>
  <c r="I63" i="8"/>
  <c r="Q63" i="8"/>
  <c r="Y63" i="8"/>
  <c r="AG63" i="8"/>
  <c r="N64" i="8"/>
  <c r="V64" i="8"/>
  <c r="AD64" i="8"/>
  <c r="K65" i="8"/>
  <c r="K103" i="8" s="1"/>
  <c r="S65" i="8"/>
  <c r="AA65" i="8"/>
  <c r="F46" i="8"/>
  <c r="F54" i="8"/>
  <c r="F62" i="8"/>
  <c r="K44" i="8"/>
  <c r="S44" i="8"/>
  <c r="AA44" i="8"/>
  <c r="H45" i="8"/>
  <c r="P45" i="8"/>
  <c r="X45" i="8"/>
  <c r="AF45" i="8"/>
  <c r="M46" i="8"/>
  <c r="U46" i="8"/>
  <c r="AC46" i="8"/>
  <c r="J47" i="8"/>
  <c r="J106" i="8" s="1"/>
  <c r="R47" i="8"/>
  <c r="Z47" i="8"/>
  <c r="G48" i="8"/>
  <c r="O48" i="8"/>
  <c r="W48" i="8"/>
  <c r="AE48" i="8"/>
  <c r="L49" i="8"/>
  <c r="T49" i="8"/>
  <c r="AB49" i="8"/>
  <c r="I50" i="8"/>
  <c r="Q50" i="8"/>
  <c r="Y50" i="8"/>
  <c r="AG50" i="8"/>
  <c r="N51" i="8"/>
  <c r="V51" i="8"/>
  <c r="AD51" i="8"/>
  <c r="K52" i="8"/>
  <c r="S52" i="8"/>
  <c r="AA52" i="8"/>
  <c r="H53" i="8"/>
  <c r="P53" i="8"/>
  <c r="X53" i="8"/>
  <c r="AF53" i="8"/>
  <c r="M54" i="8"/>
  <c r="M105" i="8" s="1"/>
  <c r="U54" i="8"/>
  <c r="AC54" i="8"/>
  <c r="J55" i="8"/>
  <c r="R55" i="8"/>
  <c r="Z55" i="8"/>
  <c r="G56" i="8"/>
  <c r="O56" i="8"/>
  <c r="W56" i="8"/>
  <c r="AE56" i="8"/>
  <c r="L57" i="8"/>
  <c r="T57" i="8"/>
  <c r="AB57" i="8"/>
  <c r="I58" i="8"/>
  <c r="Q58" i="8"/>
  <c r="Y58" i="8"/>
  <c r="AG58" i="8"/>
  <c r="N59" i="8"/>
  <c r="N103" i="8" s="1"/>
  <c r="V59" i="8"/>
  <c r="V103" i="8" s="1"/>
  <c r="AD59" i="8"/>
  <c r="AD103" i="8" s="1"/>
  <c r="K60" i="8"/>
  <c r="S60" i="8"/>
  <c r="AA60" i="8"/>
  <c r="H61" i="8"/>
  <c r="P61" i="8"/>
  <c r="X61" i="8"/>
  <c r="AF61" i="8"/>
  <c r="M62" i="8"/>
  <c r="U62" i="8"/>
  <c r="AC62" i="8"/>
  <c r="J63" i="8"/>
  <c r="R63" i="8"/>
  <c r="Z63" i="8"/>
  <c r="G64" i="8"/>
  <c r="O64" i="8"/>
  <c r="W64" i="8"/>
  <c r="AE64" i="8"/>
  <c r="L65" i="8"/>
  <c r="T65" i="8"/>
  <c r="AB65" i="8"/>
  <c r="F47" i="8"/>
  <c r="F106" i="8" s="1"/>
  <c r="F55" i="8"/>
  <c r="F63" i="8"/>
  <c r="L44" i="8"/>
  <c r="T44" i="8"/>
  <c r="AB44" i="8"/>
  <c r="I45" i="8"/>
  <c r="Q45" i="8"/>
  <c r="Y45" i="8"/>
  <c r="Y105" i="8" s="1"/>
  <c r="AG45" i="8"/>
  <c r="N46" i="8"/>
  <c r="V46" i="8"/>
  <c r="AD46" i="8"/>
  <c r="K47" i="8"/>
  <c r="S47" i="8"/>
  <c r="AA47" i="8"/>
  <c r="H48" i="8"/>
  <c r="H106" i="8" s="1"/>
  <c r="P48" i="8"/>
  <c r="X48" i="8"/>
  <c r="AF48" i="8"/>
  <c r="M49" i="8"/>
  <c r="U49" i="8"/>
  <c r="AC49" i="8"/>
  <c r="J50" i="8"/>
  <c r="R50" i="8"/>
  <c r="Z50" i="8"/>
  <c r="G51" i="8"/>
  <c r="O51" i="8"/>
  <c r="W51" i="8"/>
  <c r="AE51" i="8"/>
  <c r="L52" i="8"/>
  <c r="T52" i="8"/>
  <c r="AB52" i="8"/>
  <c r="I53" i="8"/>
  <c r="Q53" i="8"/>
  <c r="Y53" i="8"/>
  <c r="AG53" i="8"/>
  <c r="N54" i="8"/>
  <c r="V54" i="8"/>
  <c r="AD54" i="8"/>
  <c r="K55" i="8"/>
  <c r="K105" i="8" s="1"/>
  <c r="S55" i="8"/>
  <c r="AA55" i="8"/>
  <c r="H56" i="8"/>
  <c r="P56" i="8"/>
  <c r="X56" i="8"/>
  <c r="AF56" i="8"/>
  <c r="M57" i="8"/>
  <c r="U57" i="8"/>
  <c r="AC57" i="8"/>
  <c r="J58" i="8"/>
  <c r="R58" i="8"/>
  <c r="Z58" i="8"/>
  <c r="G59" i="8"/>
  <c r="O59" i="8"/>
  <c r="O103" i="8" s="1"/>
  <c r="W59" i="8"/>
  <c r="W103" i="8" s="1"/>
  <c r="AE59" i="8"/>
  <c r="AE103" i="8" s="1"/>
  <c r="L60" i="8"/>
  <c r="T60" i="8"/>
  <c r="AB60" i="8"/>
  <c r="I61" i="8"/>
  <c r="Q61" i="8"/>
  <c r="Y61" i="8"/>
  <c r="AG61" i="8"/>
  <c r="N62" i="8"/>
  <c r="V62" i="8"/>
  <c r="AD62" i="8"/>
  <c r="K63" i="8"/>
  <c r="S63" i="8"/>
  <c r="AA63" i="8"/>
  <c r="H64" i="8"/>
  <c r="P64" i="8"/>
  <c r="X64" i="8"/>
  <c r="AF64" i="8"/>
  <c r="M65" i="8"/>
  <c r="U65" i="8"/>
  <c r="AC65" i="8"/>
  <c r="F48" i="8"/>
  <c r="F56" i="8"/>
  <c r="F64" i="8"/>
  <c r="M44" i="8"/>
  <c r="U44" i="8"/>
  <c r="AC44" i="8"/>
  <c r="J45" i="8"/>
  <c r="R45" i="8"/>
  <c r="Z45" i="8"/>
  <c r="G46" i="8"/>
  <c r="O46" i="8"/>
  <c r="W46" i="8"/>
  <c r="W106" i="8" s="1"/>
  <c r="W108" i="8" s="1"/>
  <c r="AE46" i="8"/>
  <c r="L47" i="8"/>
  <c r="T47" i="8"/>
  <c r="AB47" i="8"/>
  <c r="I48" i="8"/>
  <c r="Q48" i="8"/>
  <c r="Y48" i="8"/>
  <c r="AG48" i="8"/>
  <c r="AG105" i="8" s="1"/>
  <c r="AG107" i="8" s="1"/>
  <c r="N49" i="8"/>
  <c r="V49" i="8"/>
  <c r="AD49" i="8"/>
  <c r="K50" i="8"/>
  <c r="S50" i="8"/>
  <c r="AA50" i="8"/>
  <c r="H51" i="8"/>
  <c r="P51" i="8"/>
  <c r="P105" i="8" s="1"/>
  <c r="X51" i="8"/>
  <c r="AF51" i="8"/>
  <c r="M52" i="8"/>
  <c r="N44" i="8"/>
  <c r="V44" i="8"/>
  <c r="AD44" i="8"/>
  <c r="K45" i="8"/>
  <c r="S45" i="8"/>
  <c r="S106" i="8" s="1"/>
  <c r="AA45" i="8"/>
  <c r="H46" i="8"/>
  <c r="P46" i="8"/>
  <c r="X46" i="8"/>
  <c r="AF46" i="8"/>
  <c r="M47" i="8"/>
  <c r="U47" i="8"/>
  <c r="AC47" i="8"/>
  <c r="AC106" i="8" s="1"/>
  <c r="J48" i="8"/>
  <c r="R48" i="8"/>
  <c r="Z48" i="8"/>
  <c r="G49" i="8"/>
  <c r="O49" i="8"/>
  <c r="W49" i="8"/>
  <c r="AE49" i="8"/>
  <c r="L50" i="8"/>
  <c r="T50" i="8"/>
  <c r="AB50" i="8"/>
  <c r="I51" i="8"/>
  <c r="Q51" i="8"/>
  <c r="Y51" i="8"/>
  <c r="AG51" i="8"/>
  <c r="N52" i="8"/>
  <c r="V52" i="8"/>
  <c r="AD52" i="8"/>
  <c r="K53" i="8"/>
  <c r="S53" i="8"/>
  <c r="AA53" i="8"/>
  <c r="H54" i="8"/>
  <c r="P54" i="8"/>
  <c r="X54" i="8"/>
  <c r="AF54" i="8"/>
  <c r="M55" i="8"/>
  <c r="U55" i="8"/>
  <c r="AC55" i="8"/>
  <c r="J56" i="8"/>
  <c r="R56" i="8"/>
  <c r="Z56" i="8"/>
  <c r="G57" i="8"/>
  <c r="O57" i="8"/>
  <c r="W57" i="8"/>
  <c r="AE57" i="8"/>
  <c r="L58" i="8"/>
  <c r="T58" i="8"/>
  <c r="AB58" i="8"/>
  <c r="I59" i="8"/>
  <c r="Q59" i="8"/>
  <c r="Q103" i="8" s="1"/>
  <c r="Y59" i="8"/>
  <c r="Y103" i="8" s="1"/>
  <c r="Y107" i="8" s="1"/>
  <c r="AG59" i="8"/>
  <c r="AG103" i="8" s="1"/>
  <c r="N60" i="8"/>
  <c r="V60" i="8"/>
  <c r="AD60" i="8"/>
  <c r="K61" i="8"/>
  <c r="S61" i="8"/>
  <c r="AA61" i="8"/>
  <c r="H62" i="8"/>
  <c r="H103" i="8" s="1"/>
  <c r="P62" i="8"/>
  <c r="X62" i="8"/>
  <c r="AF62" i="8"/>
  <c r="M63" i="8"/>
  <c r="U63" i="8"/>
  <c r="AC63" i="8"/>
  <c r="J64" i="8"/>
  <c r="R64" i="8"/>
  <c r="Z64" i="8"/>
  <c r="G65" i="8"/>
  <c r="G44" i="8"/>
  <c r="O44" i="8"/>
  <c r="W44" i="8"/>
  <c r="AE44" i="8"/>
  <c r="L45" i="8"/>
  <c r="T45" i="8"/>
  <c r="T105" i="8" s="1"/>
  <c r="AB45" i="8"/>
  <c r="AB105" i="8" s="1"/>
  <c r="I46" i="8"/>
  <c r="Q46" i="8"/>
  <c r="Y46" i="8"/>
  <c r="AG46" i="8"/>
  <c r="N47" i="8"/>
  <c r="V47" i="8"/>
  <c r="AD47" i="8"/>
  <c r="AD106" i="8" s="1"/>
  <c r="K48" i="8"/>
  <c r="S48" i="8"/>
  <c r="AA48" i="8"/>
  <c r="H49" i="8"/>
  <c r="P49" i="8"/>
  <c r="X49" i="8"/>
  <c r="AF49" i="8"/>
  <c r="M50" i="8"/>
  <c r="M106" i="8" s="1"/>
  <c r="U50" i="8"/>
  <c r="AC50" i="8"/>
  <c r="J51" i="8"/>
  <c r="R51" i="8"/>
  <c r="Z51" i="8"/>
  <c r="G52" i="8"/>
  <c r="O52" i="8"/>
  <c r="W52" i="8"/>
  <c r="AE52" i="8"/>
  <c r="L53" i="8"/>
  <c r="T53" i="8"/>
  <c r="AB53" i="8"/>
  <c r="I54" i="8"/>
  <c r="Q54" i="8"/>
  <c r="Y54" i="8"/>
  <c r="AG54" i="8"/>
  <c r="N55" i="8"/>
  <c r="V55" i="8"/>
  <c r="AD55" i="8"/>
  <c r="K56" i="8"/>
  <c r="S56" i="8"/>
  <c r="AA56" i="8"/>
  <c r="H57" i="8"/>
  <c r="P57" i="8"/>
  <c r="X57" i="8"/>
  <c r="AF57" i="8"/>
  <c r="M58" i="8"/>
  <c r="U58" i="8"/>
  <c r="AC58" i="8"/>
  <c r="J59" i="8"/>
  <c r="J103" i="8" s="1"/>
  <c r="R59" i="8"/>
  <c r="R103" i="8" s="1"/>
  <c r="Z59" i="8"/>
  <c r="Z103" i="8" s="1"/>
  <c r="G60" i="8"/>
  <c r="G103" i="8" s="1"/>
  <c r="G107" i="8" s="1"/>
  <c r="O60" i="8"/>
  <c r="W60" i="8"/>
  <c r="AE60" i="8"/>
  <c r="L61" i="8"/>
  <c r="T61" i="8"/>
  <c r="AB61" i="8"/>
  <c r="I62" i="8"/>
  <c r="Q62" i="8"/>
  <c r="Y62" i="8"/>
  <c r="AG62" i="8"/>
  <c r="N63" i="8"/>
  <c r="V63" i="8"/>
  <c r="AD63" i="8"/>
  <c r="K64" i="8"/>
  <c r="S64" i="8"/>
  <c r="S103" i="8" s="1"/>
  <c r="S108" i="8" s="1"/>
  <c r="AA64" i="8"/>
  <c r="H65" i="8"/>
  <c r="P65" i="8"/>
  <c r="X65" i="8"/>
  <c r="AF65" i="8"/>
  <c r="F51" i="8"/>
  <c r="F59" i="8"/>
  <c r="F57" i="8"/>
  <c r="W65" i="8"/>
  <c r="AB63" i="8"/>
  <c r="R61" i="8"/>
  <c r="H59" i="8"/>
  <c r="Y56" i="8"/>
  <c r="O54" i="8"/>
  <c r="F53" i="8"/>
  <c r="V65" i="8"/>
  <c r="T63" i="8"/>
  <c r="J61" i="8"/>
  <c r="AA58" i="8"/>
  <c r="Q56" i="8"/>
  <c r="G54" i="8"/>
  <c r="F49" i="8"/>
  <c r="N65" i="8"/>
  <c r="AE62" i="8"/>
  <c r="U60" i="8"/>
  <c r="K58" i="8"/>
  <c r="AB55" i="8"/>
  <c r="R53" i="8"/>
  <c r="F65" i="8"/>
  <c r="AE65" i="8"/>
  <c r="Y64" i="8"/>
  <c r="O62" i="8"/>
  <c r="AF59" i="8"/>
  <c r="AF103" i="8" s="1"/>
  <c r="V57" i="8"/>
  <c r="L55" i="8"/>
  <c r="AC52" i="8"/>
  <c r="F103" i="8"/>
  <c r="I103" i="8"/>
  <c r="M103" i="8"/>
  <c r="L103" i="8"/>
  <c r="AF106" i="8"/>
  <c r="H262" i="8"/>
  <c r="I262" i="8"/>
  <c r="J262" i="8"/>
  <c r="K262" i="8"/>
  <c r="H105" i="8"/>
  <c r="R105" i="8"/>
  <c r="Z106" i="8"/>
  <c r="AA105" i="8"/>
  <c r="Z105" i="8"/>
  <c r="Y106" i="8"/>
  <c r="I106" i="8"/>
  <c r="G106" i="8"/>
  <c r="I105" i="8"/>
  <c r="O106" i="8"/>
  <c r="N105" i="8"/>
  <c r="J151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F153" i="7"/>
  <c r="F154" i="7"/>
  <c r="F157" i="7"/>
  <c r="J152" i="7" s="1"/>
  <c r="F161" i="7"/>
  <c r="F162" i="7"/>
  <c r="F165" i="7"/>
  <c r="F169" i="7"/>
  <c r="F170" i="7"/>
  <c r="F173" i="7"/>
  <c r="F177" i="7"/>
  <c r="F178" i="7"/>
  <c r="F181" i="7"/>
  <c r="F185" i="7"/>
  <c r="F186" i="7"/>
  <c r="F189" i="7"/>
  <c r="J158" i="7" s="1"/>
  <c r="F193" i="7"/>
  <c r="F194" i="7"/>
  <c r="J159" i="7" s="1"/>
  <c r="F197" i="7"/>
  <c r="F201" i="7"/>
  <c r="F202" i="7"/>
  <c r="F205" i="7"/>
  <c r="F209" i="7"/>
  <c r="J162" i="7" s="1"/>
  <c r="F210" i="7"/>
  <c r="F213" i="7"/>
  <c r="F217" i="7"/>
  <c r="F218" i="7"/>
  <c r="F221" i="7"/>
  <c r="F225" i="7"/>
  <c r="F226" i="7"/>
  <c r="F229" i="7"/>
  <c r="J166" i="7" s="1"/>
  <c r="F233" i="7"/>
  <c r="F234" i="7"/>
  <c r="F237" i="7"/>
  <c r="F241" i="7"/>
  <c r="F242" i="7"/>
  <c r="F245" i="7"/>
  <c r="F249" i="7"/>
  <c r="F250" i="7"/>
  <c r="F253" i="7"/>
  <c r="F152" i="7"/>
  <c r="E153" i="7"/>
  <c r="E154" i="7"/>
  <c r="E155" i="7"/>
  <c r="F155" i="7" s="1"/>
  <c r="E156" i="7"/>
  <c r="F156" i="7" s="1"/>
  <c r="E157" i="7"/>
  <c r="E158" i="7"/>
  <c r="F158" i="7" s="1"/>
  <c r="J153" i="7" s="1"/>
  <c r="E159" i="7"/>
  <c r="F159" i="7" s="1"/>
  <c r="E160" i="7"/>
  <c r="F160" i="7" s="1"/>
  <c r="J154" i="7" s="1"/>
  <c r="E161" i="7"/>
  <c r="E162" i="7"/>
  <c r="E163" i="7"/>
  <c r="F163" i="7" s="1"/>
  <c r="E164" i="7"/>
  <c r="F164" i="7" s="1"/>
  <c r="J155" i="7" s="1"/>
  <c r="E165" i="7"/>
  <c r="E166" i="7"/>
  <c r="F166" i="7" s="1"/>
  <c r="E167" i="7"/>
  <c r="F167" i="7" s="1"/>
  <c r="E168" i="7"/>
  <c r="F168" i="7" s="1"/>
  <c r="E169" i="7"/>
  <c r="E170" i="7"/>
  <c r="E171" i="7"/>
  <c r="F171" i="7" s="1"/>
  <c r="E172" i="7"/>
  <c r="F172" i="7" s="1"/>
  <c r="E173" i="7"/>
  <c r="E174" i="7"/>
  <c r="F174" i="7" s="1"/>
  <c r="J156" i="7" s="1"/>
  <c r="E175" i="7"/>
  <c r="F175" i="7" s="1"/>
  <c r="E176" i="7"/>
  <c r="F176" i="7" s="1"/>
  <c r="E177" i="7"/>
  <c r="E178" i="7"/>
  <c r="E179" i="7"/>
  <c r="F179" i="7" s="1"/>
  <c r="E180" i="7"/>
  <c r="F180" i="7" s="1"/>
  <c r="E181" i="7"/>
  <c r="E182" i="7"/>
  <c r="F182" i="7" s="1"/>
  <c r="E183" i="7"/>
  <c r="F183" i="7" s="1"/>
  <c r="E184" i="7"/>
  <c r="F184" i="7" s="1"/>
  <c r="J157" i="7" s="1"/>
  <c r="E185" i="7"/>
  <c r="E186" i="7"/>
  <c r="E187" i="7"/>
  <c r="F187" i="7" s="1"/>
  <c r="E188" i="7"/>
  <c r="F188" i="7" s="1"/>
  <c r="E189" i="7"/>
  <c r="E190" i="7"/>
  <c r="F190" i="7" s="1"/>
  <c r="E191" i="7"/>
  <c r="F191" i="7" s="1"/>
  <c r="E192" i="7"/>
  <c r="F192" i="7" s="1"/>
  <c r="E193" i="7"/>
  <c r="E194" i="7"/>
  <c r="E195" i="7"/>
  <c r="F195" i="7" s="1"/>
  <c r="E196" i="7"/>
  <c r="F196" i="7" s="1"/>
  <c r="E197" i="7"/>
  <c r="E198" i="7"/>
  <c r="F198" i="7" s="1"/>
  <c r="E199" i="7"/>
  <c r="F199" i="7" s="1"/>
  <c r="J160" i="7" s="1"/>
  <c r="E200" i="7"/>
  <c r="F200" i="7" s="1"/>
  <c r="E201" i="7"/>
  <c r="E202" i="7"/>
  <c r="E203" i="7"/>
  <c r="F203" i="7" s="1"/>
  <c r="E204" i="7"/>
  <c r="F204" i="7" s="1"/>
  <c r="J161" i="7" s="1"/>
  <c r="E205" i="7"/>
  <c r="E206" i="7"/>
  <c r="F206" i="7" s="1"/>
  <c r="E207" i="7"/>
  <c r="F207" i="7" s="1"/>
  <c r="E208" i="7"/>
  <c r="F208" i="7" s="1"/>
  <c r="E209" i="7"/>
  <c r="E210" i="7"/>
  <c r="E211" i="7"/>
  <c r="F211" i="7" s="1"/>
  <c r="E212" i="7"/>
  <c r="F212" i="7" s="1"/>
  <c r="E213" i="7"/>
  <c r="E214" i="7"/>
  <c r="F214" i="7" s="1"/>
  <c r="J163" i="7" s="1"/>
  <c r="E215" i="7"/>
  <c r="F215" i="7" s="1"/>
  <c r="E216" i="7"/>
  <c r="F216" i="7" s="1"/>
  <c r="E217" i="7"/>
  <c r="E218" i="7"/>
  <c r="E219" i="7"/>
  <c r="F219" i="7" s="1"/>
  <c r="J164" i="7" s="1"/>
  <c r="E220" i="7"/>
  <c r="F220" i="7" s="1"/>
  <c r="E221" i="7"/>
  <c r="E222" i="7"/>
  <c r="F222" i="7" s="1"/>
  <c r="E223" i="7"/>
  <c r="F223" i="7" s="1"/>
  <c r="E224" i="7"/>
  <c r="F224" i="7" s="1"/>
  <c r="J165" i="7" s="1"/>
  <c r="E225" i="7"/>
  <c r="E226" i="7"/>
  <c r="E227" i="7"/>
  <c r="F227" i="7" s="1"/>
  <c r="E228" i="7"/>
  <c r="F228" i="7" s="1"/>
  <c r="E229" i="7"/>
  <c r="E230" i="7"/>
  <c r="F230" i="7" s="1"/>
  <c r="E231" i="7"/>
  <c r="F231" i="7" s="1"/>
  <c r="E232" i="7"/>
  <c r="F232" i="7" s="1"/>
  <c r="J167" i="7" s="1"/>
  <c r="E233" i="7"/>
  <c r="E234" i="7"/>
  <c r="E235" i="7"/>
  <c r="F235" i="7" s="1"/>
  <c r="J176" i="7" s="1"/>
  <c r="E236" i="7"/>
  <c r="F236" i="7" s="1"/>
  <c r="J168" i="7" s="1"/>
  <c r="E237" i="7"/>
  <c r="E238" i="7"/>
  <c r="F238" i="7" s="1"/>
  <c r="E239" i="7"/>
  <c r="F239" i="7" s="1"/>
  <c r="E240" i="7"/>
  <c r="F240" i="7" s="1"/>
  <c r="J169" i="7" s="1"/>
  <c r="E241" i="7"/>
  <c r="E242" i="7"/>
  <c r="E243" i="7"/>
  <c r="F243" i="7" s="1"/>
  <c r="E244" i="7"/>
  <c r="F244" i="7" s="1"/>
  <c r="J170" i="7" s="1"/>
  <c r="E245" i="7"/>
  <c r="E246" i="7"/>
  <c r="F246" i="7" s="1"/>
  <c r="E247" i="7"/>
  <c r="F247" i="7" s="1"/>
  <c r="E248" i="7"/>
  <c r="F248" i="7" s="1"/>
  <c r="J171" i="7" s="1"/>
  <c r="E249" i="7"/>
  <c r="E250" i="7"/>
  <c r="E251" i="7"/>
  <c r="F251" i="7" s="1"/>
  <c r="E252" i="7"/>
  <c r="F252" i="7" s="1"/>
  <c r="E253" i="7"/>
  <c r="E254" i="7"/>
  <c r="F254" i="7" s="1"/>
  <c r="J172" i="7" s="1"/>
  <c r="E167" i="6"/>
  <c r="AD107" i="8" l="1"/>
  <c r="X108" i="8"/>
  <c r="AF107" i="8"/>
  <c r="AF108" i="8"/>
  <c r="AB107" i="8"/>
  <c r="AA108" i="8"/>
  <c r="AE108" i="8"/>
  <c r="AC108" i="8"/>
  <c r="L105" i="8"/>
  <c r="T106" i="8"/>
  <c r="Q106" i="8"/>
  <c r="Q108" i="8" s="1"/>
  <c r="AE105" i="8"/>
  <c r="AE107" i="8" s="1"/>
  <c r="O108" i="8"/>
  <c r="K106" i="8"/>
  <c r="J105" i="8"/>
  <c r="U105" i="8"/>
  <c r="Z107" i="8"/>
  <c r="F105" i="8"/>
  <c r="F107" i="8" s="1"/>
  <c r="F108" i="8"/>
  <c r="W105" i="8"/>
  <c r="W107" i="8" s="1"/>
  <c r="AD105" i="8"/>
  <c r="V105" i="8"/>
  <c r="V107" i="8" s="1"/>
  <c r="AA107" i="8"/>
  <c r="I108" i="8"/>
  <c r="R106" i="8"/>
  <c r="R108" i="8" s="1"/>
  <c r="AF105" i="8"/>
  <c r="P106" i="8"/>
  <c r="P108" i="8" s="1"/>
  <c r="AG106" i="8"/>
  <c r="AG108" i="8" s="1"/>
  <c r="X105" i="8"/>
  <c r="X107" i="8" s="1"/>
  <c r="Z108" i="8"/>
  <c r="Y108" i="8"/>
  <c r="S105" i="8"/>
  <c r="S107" i="8" s="1"/>
  <c r="R107" i="8"/>
  <c r="AB106" i="8"/>
  <c r="AB108" i="8" s="1"/>
  <c r="AA106" i="8"/>
  <c r="AC105" i="8"/>
  <c r="AC107" i="8" s="1"/>
  <c r="H107" i="8"/>
  <c r="U107" i="8"/>
  <c r="H108" i="8"/>
  <c r="L107" i="8"/>
  <c r="G108" i="8"/>
  <c r="P107" i="8"/>
  <c r="AD108" i="8"/>
  <c r="T108" i="8"/>
  <c r="I107" i="8"/>
  <c r="K107" i="8"/>
  <c r="N108" i="8"/>
  <c r="M108" i="8"/>
  <c r="K108" i="8"/>
  <c r="J107" i="8"/>
  <c r="Q107" i="8"/>
  <c r="M107" i="8"/>
  <c r="J108" i="8"/>
  <c r="N107" i="8"/>
  <c r="L108" i="8"/>
  <c r="J187" i="6"/>
  <c r="J179" i="6"/>
  <c r="J171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89" i="6"/>
  <c r="F167" i="6"/>
  <c r="J166" i="6" s="1"/>
  <c r="F169" i="6"/>
  <c r="F170" i="6"/>
  <c r="F173" i="6"/>
  <c r="J168" i="6" s="1"/>
  <c r="F177" i="6"/>
  <c r="F178" i="6"/>
  <c r="F181" i="6"/>
  <c r="F185" i="6"/>
  <c r="F186" i="6"/>
  <c r="F189" i="6"/>
  <c r="F193" i="6"/>
  <c r="F194" i="6"/>
  <c r="F197" i="6"/>
  <c r="F201" i="6"/>
  <c r="F202" i="6"/>
  <c r="F205" i="6"/>
  <c r="F209" i="6"/>
  <c r="J174" i="6" s="1"/>
  <c r="F210" i="6"/>
  <c r="F213" i="6"/>
  <c r="F217" i="6"/>
  <c r="F218" i="6"/>
  <c r="F221" i="6"/>
  <c r="F225" i="6"/>
  <c r="F226" i="6"/>
  <c r="F229" i="6"/>
  <c r="J178" i="6" s="1"/>
  <c r="F233" i="6"/>
  <c r="F234" i="6"/>
  <c r="F237" i="6"/>
  <c r="F241" i="6"/>
  <c r="F242" i="6"/>
  <c r="F245" i="6"/>
  <c r="F249" i="6"/>
  <c r="F250" i="6"/>
  <c r="J189" i="6" s="1"/>
  <c r="F253" i="6"/>
  <c r="F257" i="6"/>
  <c r="F258" i="6"/>
  <c r="F261" i="6"/>
  <c r="F265" i="6"/>
  <c r="F266" i="6"/>
  <c r="F269" i="6"/>
  <c r="E168" i="6"/>
  <c r="F168" i="6" s="1"/>
  <c r="E169" i="6"/>
  <c r="E170" i="6"/>
  <c r="E171" i="6"/>
  <c r="F171" i="6" s="1"/>
  <c r="E172" i="6"/>
  <c r="F172" i="6" s="1"/>
  <c r="J167" i="6" s="1"/>
  <c r="E173" i="6"/>
  <c r="E174" i="6"/>
  <c r="F174" i="6" s="1"/>
  <c r="E175" i="6"/>
  <c r="F175" i="6" s="1"/>
  <c r="J169" i="6" s="1"/>
  <c r="E176" i="6"/>
  <c r="F176" i="6" s="1"/>
  <c r="E177" i="6"/>
  <c r="E178" i="6"/>
  <c r="E179" i="6"/>
  <c r="F179" i="6" s="1"/>
  <c r="J170" i="6" s="1"/>
  <c r="E180" i="6"/>
  <c r="F180" i="6" s="1"/>
  <c r="E181" i="6"/>
  <c r="E182" i="6"/>
  <c r="F182" i="6" s="1"/>
  <c r="E183" i="6"/>
  <c r="F183" i="6" s="1"/>
  <c r="E184" i="6"/>
  <c r="F184" i="6" s="1"/>
  <c r="E185" i="6"/>
  <c r="E186" i="6"/>
  <c r="E187" i="6"/>
  <c r="F187" i="6" s="1"/>
  <c r="E188" i="6"/>
  <c r="F188" i="6" s="1"/>
  <c r="E189" i="6"/>
  <c r="E190" i="6"/>
  <c r="F190" i="6" s="1"/>
  <c r="E191" i="6"/>
  <c r="F191" i="6" s="1"/>
  <c r="E192" i="6"/>
  <c r="F192" i="6" s="1"/>
  <c r="E193" i="6"/>
  <c r="E194" i="6"/>
  <c r="E195" i="6"/>
  <c r="F195" i="6" s="1"/>
  <c r="E196" i="6"/>
  <c r="F196" i="6" s="1"/>
  <c r="E197" i="6"/>
  <c r="E198" i="6"/>
  <c r="F198" i="6" s="1"/>
  <c r="E199" i="6"/>
  <c r="F199" i="6" s="1"/>
  <c r="J172" i="6" s="1"/>
  <c r="E200" i="6"/>
  <c r="F200" i="6" s="1"/>
  <c r="E201" i="6"/>
  <c r="E202" i="6"/>
  <c r="E203" i="6"/>
  <c r="F203" i="6" s="1"/>
  <c r="E204" i="6"/>
  <c r="F204" i="6" s="1"/>
  <c r="J173" i="6" s="1"/>
  <c r="E205" i="6"/>
  <c r="E206" i="6"/>
  <c r="F206" i="6" s="1"/>
  <c r="E207" i="6"/>
  <c r="F207" i="6" s="1"/>
  <c r="E208" i="6"/>
  <c r="F208" i="6" s="1"/>
  <c r="E209" i="6"/>
  <c r="E210" i="6"/>
  <c r="E211" i="6"/>
  <c r="F211" i="6" s="1"/>
  <c r="E212" i="6"/>
  <c r="F212" i="6" s="1"/>
  <c r="E213" i="6"/>
  <c r="E214" i="6"/>
  <c r="F214" i="6" s="1"/>
  <c r="J175" i="6" s="1"/>
  <c r="E215" i="6"/>
  <c r="F215" i="6" s="1"/>
  <c r="E216" i="6"/>
  <c r="F216" i="6" s="1"/>
  <c r="E217" i="6"/>
  <c r="E218" i="6"/>
  <c r="E219" i="6"/>
  <c r="F219" i="6" s="1"/>
  <c r="J176" i="6" s="1"/>
  <c r="E220" i="6"/>
  <c r="F220" i="6" s="1"/>
  <c r="E221" i="6"/>
  <c r="E222" i="6"/>
  <c r="F222" i="6" s="1"/>
  <c r="E223" i="6"/>
  <c r="F223" i="6" s="1"/>
  <c r="E224" i="6"/>
  <c r="F224" i="6" s="1"/>
  <c r="J177" i="6" s="1"/>
  <c r="E225" i="6"/>
  <c r="E226" i="6"/>
  <c r="E227" i="6"/>
  <c r="F227" i="6" s="1"/>
  <c r="E228" i="6"/>
  <c r="F228" i="6" s="1"/>
  <c r="E229" i="6"/>
  <c r="E230" i="6"/>
  <c r="F230" i="6" s="1"/>
  <c r="E231" i="6"/>
  <c r="F231" i="6" s="1"/>
  <c r="E232" i="6"/>
  <c r="F232" i="6" s="1"/>
  <c r="E233" i="6"/>
  <c r="E234" i="6"/>
  <c r="E235" i="6"/>
  <c r="F235" i="6" s="1"/>
  <c r="E236" i="6"/>
  <c r="F236" i="6" s="1"/>
  <c r="E237" i="6"/>
  <c r="E238" i="6"/>
  <c r="F238" i="6" s="1"/>
  <c r="E239" i="6"/>
  <c r="F239" i="6" s="1"/>
  <c r="J180" i="6" s="1"/>
  <c r="E240" i="6"/>
  <c r="F240" i="6" s="1"/>
  <c r="E241" i="6"/>
  <c r="E242" i="6"/>
  <c r="E243" i="6"/>
  <c r="F243" i="6" s="1"/>
  <c r="E244" i="6"/>
  <c r="F244" i="6" s="1"/>
  <c r="J181" i="6" s="1"/>
  <c r="E245" i="6"/>
  <c r="E246" i="6"/>
  <c r="F246" i="6" s="1"/>
  <c r="E247" i="6"/>
  <c r="F247" i="6" s="1"/>
  <c r="J182" i="6" s="1"/>
  <c r="E248" i="6"/>
  <c r="F248" i="6" s="1"/>
  <c r="E249" i="6"/>
  <c r="E250" i="6"/>
  <c r="E251" i="6"/>
  <c r="F251" i="6" s="1"/>
  <c r="J183" i="6" s="1"/>
  <c r="E252" i="6"/>
  <c r="F252" i="6" s="1"/>
  <c r="E253" i="6"/>
  <c r="E254" i="6"/>
  <c r="F254" i="6" s="1"/>
  <c r="E255" i="6"/>
  <c r="F255" i="6" s="1"/>
  <c r="J184" i="6" s="1"/>
  <c r="E256" i="6"/>
  <c r="F256" i="6" s="1"/>
  <c r="E257" i="6"/>
  <c r="E258" i="6"/>
  <c r="E259" i="6"/>
  <c r="F259" i="6" s="1"/>
  <c r="J185" i="6" s="1"/>
  <c r="E260" i="6"/>
  <c r="F260" i="6" s="1"/>
  <c r="E261" i="6"/>
  <c r="E262" i="6"/>
  <c r="F262" i="6" s="1"/>
  <c r="E263" i="6"/>
  <c r="F263" i="6" s="1"/>
  <c r="J186" i="6" s="1"/>
  <c r="E264" i="6"/>
  <c r="F264" i="6" s="1"/>
  <c r="E265" i="6"/>
  <c r="E266" i="6"/>
  <c r="E267" i="6"/>
  <c r="F267" i="6" s="1"/>
  <c r="E268" i="6"/>
  <c r="F268" i="6" s="1"/>
  <c r="E269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AH106" i="6"/>
  <c r="AI106" i="6"/>
  <c r="AJ106" i="6"/>
  <c r="AK106" i="6"/>
  <c r="AL106" i="6"/>
  <c r="AM106" i="6"/>
  <c r="AN106" i="6"/>
  <c r="AO106" i="6"/>
  <c r="AP106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Z107" i="6"/>
  <c r="AA107" i="6"/>
  <c r="AB107" i="6"/>
  <c r="AC107" i="6"/>
  <c r="AD107" i="6"/>
  <c r="AE107" i="6"/>
  <c r="AF107" i="6"/>
  <c r="AG107" i="6"/>
  <c r="AH107" i="6"/>
  <c r="AI107" i="6"/>
  <c r="AJ107" i="6"/>
  <c r="AK107" i="6"/>
  <c r="AL107" i="6"/>
  <c r="AM107" i="6"/>
  <c r="AN107" i="6"/>
  <c r="AO107" i="6"/>
  <c r="AP107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Y108" i="6"/>
  <c r="Z108" i="6"/>
  <c r="AA108" i="6"/>
  <c r="AB108" i="6"/>
  <c r="AC108" i="6"/>
  <c r="AD108" i="6"/>
  <c r="AE108" i="6"/>
  <c r="AF108" i="6"/>
  <c r="AG108" i="6"/>
  <c r="AH108" i="6"/>
  <c r="AI108" i="6"/>
  <c r="AJ108" i="6"/>
  <c r="AK108" i="6"/>
  <c r="AL108" i="6"/>
  <c r="AM108" i="6"/>
  <c r="AN108" i="6"/>
  <c r="AO108" i="6"/>
  <c r="AP108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X109" i="6"/>
  <c r="Y109" i="6"/>
  <c r="Z109" i="6"/>
  <c r="AA109" i="6"/>
  <c r="AB109" i="6"/>
  <c r="AC109" i="6"/>
  <c r="AD109" i="6"/>
  <c r="AE109" i="6"/>
  <c r="AF109" i="6"/>
  <c r="AG109" i="6"/>
  <c r="AH109" i="6"/>
  <c r="AI109" i="6"/>
  <c r="AJ109" i="6"/>
  <c r="AK109" i="6"/>
  <c r="AL109" i="6"/>
  <c r="AM109" i="6"/>
  <c r="AN109" i="6"/>
  <c r="AO109" i="6"/>
  <c r="AP109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X110" i="6"/>
  <c r="Y110" i="6"/>
  <c r="Z110" i="6"/>
  <c r="AA110" i="6"/>
  <c r="AB110" i="6"/>
  <c r="AC110" i="6"/>
  <c r="AD110" i="6"/>
  <c r="AE110" i="6"/>
  <c r="AF110" i="6"/>
  <c r="AG110" i="6"/>
  <c r="AH110" i="6"/>
  <c r="AI110" i="6"/>
  <c r="AJ110" i="6"/>
  <c r="AK110" i="6"/>
  <c r="AL110" i="6"/>
  <c r="AM110" i="6"/>
  <c r="AN110" i="6"/>
  <c r="AO110" i="6"/>
  <c r="AP110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X111" i="6"/>
  <c r="Y111" i="6"/>
  <c r="Z111" i="6"/>
  <c r="AA111" i="6"/>
  <c r="AB111" i="6"/>
  <c r="AC111" i="6"/>
  <c r="AD111" i="6"/>
  <c r="AE111" i="6"/>
  <c r="AF111" i="6"/>
  <c r="AG111" i="6"/>
  <c r="AH111" i="6"/>
  <c r="AI111" i="6"/>
  <c r="AJ111" i="6"/>
  <c r="AK111" i="6"/>
  <c r="AL111" i="6"/>
  <c r="AM111" i="6"/>
  <c r="AN111" i="6"/>
  <c r="AO111" i="6"/>
  <c r="AP111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X112" i="6"/>
  <c r="Y112" i="6"/>
  <c r="Z112" i="6"/>
  <c r="AA112" i="6"/>
  <c r="AB112" i="6"/>
  <c r="AC112" i="6"/>
  <c r="AD112" i="6"/>
  <c r="AE112" i="6"/>
  <c r="AF112" i="6"/>
  <c r="AG112" i="6"/>
  <c r="AH112" i="6"/>
  <c r="AI112" i="6"/>
  <c r="AJ112" i="6"/>
  <c r="AK112" i="6"/>
  <c r="AL112" i="6"/>
  <c r="AM112" i="6"/>
  <c r="AN112" i="6"/>
  <c r="AO112" i="6"/>
  <c r="AP112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W113" i="6"/>
  <c r="X113" i="6"/>
  <c r="Y113" i="6"/>
  <c r="Z113" i="6"/>
  <c r="AA113" i="6"/>
  <c r="AB113" i="6"/>
  <c r="AC113" i="6"/>
  <c r="AD113" i="6"/>
  <c r="AE113" i="6"/>
  <c r="AF113" i="6"/>
  <c r="AG113" i="6"/>
  <c r="AH113" i="6"/>
  <c r="AI113" i="6"/>
  <c r="AJ113" i="6"/>
  <c r="AK113" i="6"/>
  <c r="AL113" i="6"/>
  <c r="AM113" i="6"/>
  <c r="AN113" i="6"/>
  <c r="AO113" i="6"/>
  <c r="AP113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Z114" i="6"/>
  <c r="AA114" i="6"/>
  <c r="AB114" i="6"/>
  <c r="AC114" i="6"/>
  <c r="AD114" i="6"/>
  <c r="AE114" i="6"/>
  <c r="AF114" i="6"/>
  <c r="AG114" i="6"/>
  <c r="AH114" i="6"/>
  <c r="AI114" i="6"/>
  <c r="AJ114" i="6"/>
  <c r="AK114" i="6"/>
  <c r="AL114" i="6"/>
  <c r="AM114" i="6"/>
  <c r="AN114" i="6"/>
  <c r="AO114" i="6"/>
  <c r="AP114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Z115" i="6"/>
  <c r="AA115" i="6"/>
  <c r="AB115" i="6"/>
  <c r="AC115" i="6"/>
  <c r="AD115" i="6"/>
  <c r="AE115" i="6"/>
  <c r="AF115" i="6"/>
  <c r="AG115" i="6"/>
  <c r="AH115" i="6"/>
  <c r="AI115" i="6"/>
  <c r="AJ115" i="6"/>
  <c r="AK115" i="6"/>
  <c r="AL115" i="6"/>
  <c r="AM115" i="6"/>
  <c r="AN115" i="6"/>
  <c r="AO115" i="6"/>
  <c r="AP115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X116" i="6"/>
  <c r="Y116" i="6"/>
  <c r="Z116" i="6"/>
  <c r="AA116" i="6"/>
  <c r="AB116" i="6"/>
  <c r="AC116" i="6"/>
  <c r="AD116" i="6"/>
  <c r="AE116" i="6"/>
  <c r="AF116" i="6"/>
  <c r="AG116" i="6"/>
  <c r="AH116" i="6"/>
  <c r="AI116" i="6"/>
  <c r="AJ116" i="6"/>
  <c r="AK116" i="6"/>
  <c r="AL116" i="6"/>
  <c r="AM116" i="6"/>
  <c r="AN116" i="6"/>
  <c r="AO116" i="6"/>
  <c r="AP116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X117" i="6"/>
  <c r="Y117" i="6"/>
  <c r="Z117" i="6"/>
  <c r="AA117" i="6"/>
  <c r="AB117" i="6"/>
  <c r="AC117" i="6"/>
  <c r="AD117" i="6"/>
  <c r="AE117" i="6"/>
  <c r="AF117" i="6"/>
  <c r="AG117" i="6"/>
  <c r="AH117" i="6"/>
  <c r="AI117" i="6"/>
  <c r="AJ117" i="6"/>
  <c r="AK117" i="6"/>
  <c r="AL117" i="6"/>
  <c r="AM117" i="6"/>
  <c r="AN117" i="6"/>
  <c r="AO117" i="6"/>
  <c r="AP117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X118" i="6"/>
  <c r="Y118" i="6"/>
  <c r="Z118" i="6"/>
  <c r="AA118" i="6"/>
  <c r="AB118" i="6"/>
  <c r="AC118" i="6"/>
  <c r="AD118" i="6"/>
  <c r="AE118" i="6"/>
  <c r="AF118" i="6"/>
  <c r="AG118" i="6"/>
  <c r="AH118" i="6"/>
  <c r="AI118" i="6"/>
  <c r="AJ118" i="6"/>
  <c r="AK118" i="6"/>
  <c r="AL118" i="6"/>
  <c r="AM118" i="6"/>
  <c r="AN118" i="6"/>
  <c r="AO118" i="6"/>
  <c r="AP118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S119" i="6"/>
  <c r="T119" i="6"/>
  <c r="U119" i="6"/>
  <c r="V119" i="6"/>
  <c r="W119" i="6"/>
  <c r="X119" i="6"/>
  <c r="Y119" i="6"/>
  <c r="Z119" i="6"/>
  <c r="AA119" i="6"/>
  <c r="AB119" i="6"/>
  <c r="AC119" i="6"/>
  <c r="AD119" i="6"/>
  <c r="AE119" i="6"/>
  <c r="AF119" i="6"/>
  <c r="AG119" i="6"/>
  <c r="AH119" i="6"/>
  <c r="AI119" i="6"/>
  <c r="AJ119" i="6"/>
  <c r="AK119" i="6"/>
  <c r="AL119" i="6"/>
  <c r="AM119" i="6"/>
  <c r="AN119" i="6"/>
  <c r="AO119" i="6"/>
  <c r="AP119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S120" i="6"/>
  <c r="T120" i="6"/>
  <c r="U120" i="6"/>
  <c r="V120" i="6"/>
  <c r="W120" i="6"/>
  <c r="X120" i="6"/>
  <c r="Y120" i="6"/>
  <c r="Z120" i="6"/>
  <c r="AA120" i="6"/>
  <c r="AB120" i="6"/>
  <c r="AC120" i="6"/>
  <c r="AD120" i="6"/>
  <c r="AE120" i="6"/>
  <c r="AF120" i="6"/>
  <c r="AG120" i="6"/>
  <c r="AH120" i="6"/>
  <c r="AI120" i="6"/>
  <c r="AJ120" i="6"/>
  <c r="AK120" i="6"/>
  <c r="AL120" i="6"/>
  <c r="AM120" i="6"/>
  <c r="AN120" i="6"/>
  <c r="AO120" i="6"/>
  <c r="AP120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X121" i="6"/>
  <c r="Y121" i="6"/>
  <c r="Z121" i="6"/>
  <c r="AA121" i="6"/>
  <c r="AB121" i="6"/>
  <c r="AC121" i="6"/>
  <c r="AD121" i="6"/>
  <c r="AE121" i="6"/>
  <c r="AF121" i="6"/>
  <c r="AG121" i="6"/>
  <c r="AH121" i="6"/>
  <c r="AI121" i="6"/>
  <c r="AJ121" i="6"/>
  <c r="AK121" i="6"/>
  <c r="AL121" i="6"/>
  <c r="AM121" i="6"/>
  <c r="AN121" i="6"/>
  <c r="AO121" i="6"/>
  <c r="AP121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S122" i="6"/>
  <c r="T122" i="6"/>
  <c r="U122" i="6"/>
  <c r="V122" i="6"/>
  <c r="W122" i="6"/>
  <c r="X122" i="6"/>
  <c r="Y122" i="6"/>
  <c r="Z122" i="6"/>
  <c r="AA122" i="6"/>
  <c r="AB122" i="6"/>
  <c r="AC122" i="6"/>
  <c r="AD122" i="6"/>
  <c r="AE122" i="6"/>
  <c r="AF122" i="6"/>
  <c r="AG122" i="6"/>
  <c r="AH122" i="6"/>
  <c r="AI122" i="6"/>
  <c r="AJ122" i="6"/>
  <c r="AK122" i="6"/>
  <c r="AL122" i="6"/>
  <c r="AM122" i="6"/>
  <c r="AN122" i="6"/>
  <c r="AO122" i="6"/>
  <c r="AP122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Y123" i="6"/>
  <c r="Z123" i="6"/>
  <c r="AA123" i="6"/>
  <c r="AB123" i="6"/>
  <c r="AC123" i="6"/>
  <c r="AD123" i="6"/>
  <c r="AE123" i="6"/>
  <c r="AF123" i="6"/>
  <c r="AG123" i="6"/>
  <c r="AH123" i="6"/>
  <c r="AI123" i="6"/>
  <c r="AJ123" i="6"/>
  <c r="AK123" i="6"/>
  <c r="AL123" i="6"/>
  <c r="AM123" i="6"/>
  <c r="AN123" i="6"/>
  <c r="AO123" i="6"/>
  <c r="AP123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Y124" i="6"/>
  <c r="Z124" i="6"/>
  <c r="AA124" i="6"/>
  <c r="AB124" i="6"/>
  <c r="AC124" i="6"/>
  <c r="AD124" i="6"/>
  <c r="AE124" i="6"/>
  <c r="AF124" i="6"/>
  <c r="AG124" i="6"/>
  <c r="AH124" i="6"/>
  <c r="AI124" i="6"/>
  <c r="AJ124" i="6"/>
  <c r="AK124" i="6"/>
  <c r="AL124" i="6"/>
  <c r="AM124" i="6"/>
  <c r="AN124" i="6"/>
  <c r="AO124" i="6"/>
  <c r="AP124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W125" i="6"/>
  <c r="X125" i="6"/>
  <c r="Y125" i="6"/>
  <c r="Z125" i="6"/>
  <c r="AA125" i="6"/>
  <c r="AB125" i="6"/>
  <c r="AC125" i="6"/>
  <c r="AD125" i="6"/>
  <c r="AE125" i="6"/>
  <c r="AF125" i="6"/>
  <c r="AG125" i="6"/>
  <c r="AH125" i="6"/>
  <c r="AI125" i="6"/>
  <c r="AJ125" i="6"/>
  <c r="AK125" i="6"/>
  <c r="AL125" i="6"/>
  <c r="AM125" i="6"/>
  <c r="AN125" i="6"/>
  <c r="AO125" i="6"/>
  <c r="AP125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S126" i="6"/>
  <c r="T126" i="6"/>
  <c r="U126" i="6"/>
  <c r="V126" i="6"/>
  <c r="W126" i="6"/>
  <c r="X126" i="6"/>
  <c r="Y126" i="6"/>
  <c r="Z126" i="6"/>
  <c r="AA126" i="6"/>
  <c r="AB126" i="6"/>
  <c r="AC126" i="6"/>
  <c r="AD126" i="6"/>
  <c r="AE126" i="6"/>
  <c r="AF126" i="6"/>
  <c r="AG126" i="6"/>
  <c r="AH126" i="6"/>
  <c r="AI126" i="6"/>
  <c r="AJ126" i="6"/>
  <c r="AK126" i="6"/>
  <c r="AL126" i="6"/>
  <c r="AM126" i="6"/>
  <c r="AN126" i="6"/>
  <c r="AO126" i="6"/>
  <c r="AP126" i="6"/>
  <c r="G127" i="6"/>
  <c r="H127" i="6"/>
  <c r="I127" i="6"/>
  <c r="J127" i="6"/>
  <c r="K127" i="6"/>
  <c r="L127" i="6"/>
  <c r="M127" i="6"/>
  <c r="N127" i="6"/>
  <c r="O127" i="6"/>
  <c r="P127" i="6"/>
  <c r="Q127" i="6"/>
  <c r="R127" i="6"/>
  <c r="S127" i="6"/>
  <c r="T127" i="6"/>
  <c r="U127" i="6"/>
  <c r="V127" i="6"/>
  <c r="W127" i="6"/>
  <c r="X127" i="6"/>
  <c r="Y127" i="6"/>
  <c r="Z127" i="6"/>
  <c r="AA127" i="6"/>
  <c r="AB127" i="6"/>
  <c r="AC127" i="6"/>
  <c r="AD127" i="6"/>
  <c r="AE127" i="6"/>
  <c r="AF127" i="6"/>
  <c r="AG127" i="6"/>
  <c r="AH127" i="6"/>
  <c r="AI127" i="6"/>
  <c r="AJ127" i="6"/>
  <c r="AK127" i="6"/>
  <c r="AL127" i="6"/>
  <c r="AM127" i="6"/>
  <c r="AN127" i="6"/>
  <c r="AO127" i="6"/>
  <c r="AP127" i="6"/>
  <c r="G128" i="6"/>
  <c r="H128" i="6"/>
  <c r="I128" i="6"/>
  <c r="J128" i="6"/>
  <c r="K128" i="6"/>
  <c r="L128" i="6"/>
  <c r="M128" i="6"/>
  <c r="N128" i="6"/>
  <c r="O128" i="6"/>
  <c r="P128" i="6"/>
  <c r="Q128" i="6"/>
  <c r="R128" i="6"/>
  <c r="S128" i="6"/>
  <c r="T128" i="6"/>
  <c r="U128" i="6"/>
  <c r="V128" i="6"/>
  <c r="W128" i="6"/>
  <c r="X128" i="6"/>
  <c r="Y128" i="6"/>
  <c r="Z128" i="6"/>
  <c r="AA128" i="6"/>
  <c r="AB128" i="6"/>
  <c r="AC128" i="6"/>
  <c r="AD128" i="6"/>
  <c r="AE128" i="6"/>
  <c r="AF128" i="6"/>
  <c r="AG128" i="6"/>
  <c r="AH128" i="6"/>
  <c r="AI128" i="6"/>
  <c r="AJ128" i="6"/>
  <c r="AK128" i="6"/>
  <c r="AL128" i="6"/>
  <c r="AM128" i="6"/>
  <c r="AN128" i="6"/>
  <c r="AO128" i="6"/>
  <c r="AP128" i="6"/>
  <c r="G129" i="6"/>
  <c r="H129" i="6"/>
  <c r="I129" i="6"/>
  <c r="J129" i="6"/>
  <c r="K129" i="6"/>
  <c r="L129" i="6"/>
  <c r="M129" i="6"/>
  <c r="N129" i="6"/>
  <c r="O129" i="6"/>
  <c r="P129" i="6"/>
  <c r="Q129" i="6"/>
  <c r="R129" i="6"/>
  <c r="S129" i="6"/>
  <c r="T129" i="6"/>
  <c r="U129" i="6"/>
  <c r="V129" i="6"/>
  <c r="W129" i="6"/>
  <c r="X129" i="6"/>
  <c r="Y129" i="6"/>
  <c r="Z129" i="6"/>
  <c r="AA129" i="6"/>
  <c r="AB129" i="6"/>
  <c r="AC129" i="6"/>
  <c r="AD129" i="6"/>
  <c r="AE129" i="6"/>
  <c r="AF129" i="6"/>
  <c r="AG129" i="6"/>
  <c r="AH129" i="6"/>
  <c r="AI129" i="6"/>
  <c r="AJ129" i="6"/>
  <c r="AK129" i="6"/>
  <c r="AL129" i="6"/>
  <c r="AM129" i="6"/>
  <c r="AN129" i="6"/>
  <c r="AO129" i="6"/>
  <c r="AP129" i="6"/>
  <c r="G130" i="6"/>
  <c r="H130" i="6"/>
  <c r="I130" i="6"/>
  <c r="J130" i="6"/>
  <c r="K130" i="6"/>
  <c r="L130" i="6"/>
  <c r="M130" i="6"/>
  <c r="N130" i="6"/>
  <c r="O130" i="6"/>
  <c r="P130" i="6"/>
  <c r="Q130" i="6"/>
  <c r="R130" i="6"/>
  <c r="S130" i="6"/>
  <c r="T130" i="6"/>
  <c r="U130" i="6"/>
  <c r="V130" i="6"/>
  <c r="W130" i="6"/>
  <c r="X130" i="6"/>
  <c r="Y130" i="6"/>
  <c r="Z130" i="6"/>
  <c r="AA130" i="6"/>
  <c r="AB130" i="6"/>
  <c r="AC130" i="6"/>
  <c r="AD130" i="6"/>
  <c r="AE130" i="6"/>
  <c r="AF130" i="6"/>
  <c r="AG130" i="6"/>
  <c r="AH130" i="6"/>
  <c r="AI130" i="6"/>
  <c r="AJ130" i="6"/>
  <c r="AK130" i="6"/>
  <c r="AL130" i="6"/>
  <c r="AM130" i="6"/>
  <c r="AN130" i="6"/>
  <c r="AO130" i="6"/>
  <c r="AP130" i="6"/>
  <c r="G131" i="6"/>
  <c r="H131" i="6"/>
  <c r="I131" i="6"/>
  <c r="J131" i="6"/>
  <c r="K131" i="6"/>
  <c r="L131" i="6"/>
  <c r="M131" i="6"/>
  <c r="N131" i="6"/>
  <c r="O131" i="6"/>
  <c r="P131" i="6"/>
  <c r="Q131" i="6"/>
  <c r="R131" i="6"/>
  <c r="S131" i="6"/>
  <c r="T131" i="6"/>
  <c r="U131" i="6"/>
  <c r="V131" i="6"/>
  <c r="W131" i="6"/>
  <c r="X131" i="6"/>
  <c r="Y131" i="6"/>
  <c r="Z131" i="6"/>
  <c r="AA131" i="6"/>
  <c r="AB131" i="6"/>
  <c r="AC131" i="6"/>
  <c r="AD131" i="6"/>
  <c r="AE131" i="6"/>
  <c r="AF131" i="6"/>
  <c r="AG131" i="6"/>
  <c r="AH131" i="6"/>
  <c r="AI131" i="6"/>
  <c r="AJ131" i="6"/>
  <c r="AK131" i="6"/>
  <c r="AL131" i="6"/>
  <c r="AM131" i="6"/>
  <c r="AN131" i="6"/>
  <c r="AO131" i="6"/>
  <c r="AP131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S132" i="6"/>
  <c r="T132" i="6"/>
  <c r="U132" i="6"/>
  <c r="V132" i="6"/>
  <c r="W132" i="6"/>
  <c r="X132" i="6"/>
  <c r="Y132" i="6"/>
  <c r="Z132" i="6"/>
  <c r="AA132" i="6"/>
  <c r="AB132" i="6"/>
  <c r="AC132" i="6"/>
  <c r="AD132" i="6"/>
  <c r="AE132" i="6"/>
  <c r="AF132" i="6"/>
  <c r="AG132" i="6"/>
  <c r="AH132" i="6"/>
  <c r="AI132" i="6"/>
  <c r="AJ132" i="6"/>
  <c r="AK132" i="6"/>
  <c r="AL132" i="6"/>
  <c r="AM132" i="6"/>
  <c r="AN132" i="6"/>
  <c r="AO132" i="6"/>
  <c r="AP132" i="6"/>
  <c r="G133" i="6"/>
  <c r="H133" i="6"/>
  <c r="I133" i="6"/>
  <c r="J133" i="6"/>
  <c r="K133" i="6"/>
  <c r="L133" i="6"/>
  <c r="M133" i="6"/>
  <c r="N133" i="6"/>
  <c r="O133" i="6"/>
  <c r="P133" i="6"/>
  <c r="Q133" i="6"/>
  <c r="R133" i="6"/>
  <c r="S133" i="6"/>
  <c r="T133" i="6"/>
  <c r="U133" i="6"/>
  <c r="V133" i="6"/>
  <c r="W133" i="6"/>
  <c r="X133" i="6"/>
  <c r="Y133" i="6"/>
  <c r="Z133" i="6"/>
  <c r="AA133" i="6"/>
  <c r="AB133" i="6"/>
  <c r="AC133" i="6"/>
  <c r="AD133" i="6"/>
  <c r="AE133" i="6"/>
  <c r="AF133" i="6"/>
  <c r="AG133" i="6"/>
  <c r="AH133" i="6"/>
  <c r="AI133" i="6"/>
  <c r="AJ133" i="6"/>
  <c r="AK133" i="6"/>
  <c r="AL133" i="6"/>
  <c r="AM133" i="6"/>
  <c r="AN133" i="6"/>
  <c r="AO133" i="6"/>
  <c r="AP133" i="6"/>
  <c r="G134" i="6"/>
  <c r="H134" i="6"/>
  <c r="I134" i="6"/>
  <c r="J134" i="6"/>
  <c r="K134" i="6"/>
  <c r="L134" i="6"/>
  <c r="M134" i="6"/>
  <c r="N134" i="6"/>
  <c r="O134" i="6"/>
  <c r="P134" i="6"/>
  <c r="Q134" i="6"/>
  <c r="R134" i="6"/>
  <c r="S134" i="6"/>
  <c r="T134" i="6"/>
  <c r="U134" i="6"/>
  <c r="V134" i="6"/>
  <c r="W134" i="6"/>
  <c r="X134" i="6"/>
  <c r="Y134" i="6"/>
  <c r="Z134" i="6"/>
  <c r="AA134" i="6"/>
  <c r="AB134" i="6"/>
  <c r="AC134" i="6"/>
  <c r="AD134" i="6"/>
  <c r="AE134" i="6"/>
  <c r="AF134" i="6"/>
  <c r="AG134" i="6"/>
  <c r="AH134" i="6"/>
  <c r="AI134" i="6"/>
  <c r="AJ134" i="6"/>
  <c r="AK134" i="6"/>
  <c r="AL134" i="6"/>
  <c r="AM134" i="6"/>
  <c r="AN134" i="6"/>
  <c r="AO134" i="6"/>
  <c r="AP134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06" i="6"/>
  <c r="Z69" i="6"/>
  <c r="AL69" i="6"/>
  <c r="AK70" i="6"/>
  <c r="I71" i="6"/>
  <c r="AP71" i="6"/>
  <c r="N72" i="6"/>
  <c r="AP72" i="6"/>
  <c r="K73" i="6"/>
  <c r="AL73" i="6"/>
  <c r="G74" i="6"/>
  <c r="AH74" i="6"/>
  <c r="AM74" i="6"/>
  <c r="AD75" i="6"/>
  <c r="AI75" i="6"/>
  <c r="Z76" i="6"/>
  <c r="AE76" i="6"/>
  <c r="Q77" i="6"/>
  <c r="V77" i="6"/>
  <c r="AP77" i="6"/>
  <c r="K78" i="6"/>
  <c r="AE78" i="6"/>
  <c r="AK78" i="6"/>
  <c r="S79" i="6"/>
  <c r="V79" i="6"/>
  <c r="AI79" i="6"/>
  <c r="AL79" i="6"/>
  <c r="O80" i="6"/>
  <c r="R80" i="6"/>
  <c r="AE80" i="6"/>
  <c r="AH80" i="6"/>
  <c r="K81" i="6"/>
  <c r="N81" i="6"/>
  <c r="AA81" i="6"/>
  <c r="AD81" i="6"/>
  <c r="G82" i="6"/>
  <c r="J82" i="6"/>
  <c r="W82" i="6"/>
  <c r="Z82" i="6"/>
  <c r="AM82" i="6"/>
  <c r="AP82" i="6"/>
  <c r="S83" i="6"/>
  <c r="V83" i="6"/>
  <c r="AI83" i="6"/>
  <c r="AL83" i="6"/>
  <c r="O84" i="6"/>
  <c r="R84" i="6"/>
  <c r="AE84" i="6"/>
  <c r="AH84" i="6"/>
  <c r="K85" i="6"/>
  <c r="N85" i="6"/>
  <c r="Y85" i="6"/>
  <c r="AA85" i="6"/>
  <c r="AM85" i="6"/>
  <c r="AN85" i="6"/>
  <c r="O86" i="6"/>
  <c r="R86" i="6"/>
  <c r="AB86" i="6"/>
  <c r="AC86" i="6"/>
  <c r="AP86" i="6"/>
  <c r="G87" i="6"/>
  <c r="Q87" i="6"/>
  <c r="S87" i="6"/>
  <c r="AB87" i="6"/>
  <c r="AD87" i="6"/>
  <c r="AM87" i="6"/>
  <c r="AN87" i="6"/>
  <c r="M88" i="6"/>
  <c r="O88" i="6"/>
  <c r="X88" i="6"/>
  <c r="Z88" i="6"/>
  <c r="AI88" i="6"/>
  <c r="AJ88" i="6"/>
  <c r="I89" i="6"/>
  <c r="K89" i="6"/>
  <c r="T89" i="6"/>
  <c r="V89" i="6"/>
  <c r="AE89" i="6"/>
  <c r="AF89" i="6"/>
  <c r="AO89" i="6"/>
  <c r="G90" i="6"/>
  <c r="P90" i="6"/>
  <c r="R90" i="6"/>
  <c r="AA90" i="6"/>
  <c r="AB90" i="6"/>
  <c r="AK90" i="6"/>
  <c r="AM90" i="6"/>
  <c r="L91" i="6"/>
  <c r="N91" i="6"/>
  <c r="W91" i="6"/>
  <c r="X91" i="6"/>
  <c r="AG91" i="6"/>
  <c r="AI91" i="6"/>
  <c r="H92" i="6"/>
  <c r="J92" i="6"/>
  <c r="S92" i="6"/>
  <c r="T92" i="6"/>
  <c r="AC92" i="6"/>
  <c r="AD92" i="6"/>
  <c r="AL92" i="6"/>
  <c r="AM92" i="6"/>
  <c r="J93" i="6"/>
  <c r="K93" i="6"/>
  <c r="R93" i="6"/>
  <c r="S93" i="6"/>
  <c r="Z93" i="6"/>
  <c r="AA93" i="6"/>
  <c r="AH93" i="6"/>
  <c r="AI93" i="6"/>
  <c r="AP93" i="6"/>
  <c r="G94" i="6"/>
  <c r="N94" i="6"/>
  <c r="O94" i="6"/>
  <c r="V94" i="6"/>
  <c r="W94" i="6"/>
  <c r="AD94" i="6"/>
  <c r="AE94" i="6"/>
  <c r="AL94" i="6"/>
  <c r="AM94" i="6"/>
  <c r="AN94" i="6"/>
  <c r="G95" i="6"/>
  <c r="J95" i="6"/>
  <c r="K95" i="6"/>
  <c r="L95" i="6"/>
  <c r="O95" i="6"/>
  <c r="R95" i="6"/>
  <c r="S95" i="6"/>
  <c r="T95" i="6"/>
  <c r="W95" i="6"/>
  <c r="Z95" i="6"/>
  <c r="AA95" i="6"/>
  <c r="AB95" i="6"/>
  <c r="AE95" i="6"/>
  <c r="AH95" i="6"/>
  <c r="AI95" i="6"/>
  <c r="AJ95" i="6"/>
  <c r="AM95" i="6"/>
  <c r="AP95" i="6"/>
  <c r="G96" i="6"/>
  <c r="H96" i="6"/>
  <c r="K96" i="6"/>
  <c r="N96" i="6"/>
  <c r="O96" i="6"/>
  <c r="P96" i="6"/>
  <c r="S96" i="6"/>
  <c r="V96" i="6"/>
  <c r="W96" i="6"/>
  <c r="X96" i="6"/>
  <c r="AA96" i="6"/>
  <c r="AD96" i="6"/>
  <c r="AE96" i="6"/>
  <c r="AF96" i="6"/>
  <c r="AI96" i="6"/>
  <c r="AL96" i="6"/>
  <c r="AM96" i="6"/>
  <c r="AN96" i="6"/>
  <c r="G97" i="6"/>
  <c r="J97" i="6"/>
  <c r="K97" i="6"/>
  <c r="L97" i="6"/>
  <c r="O97" i="6"/>
  <c r="R97" i="6"/>
  <c r="S97" i="6"/>
  <c r="T97" i="6"/>
  <c r="W97" i="6"/>
  <c r="Z97" i="6"/>
  <c r="AA97" i="6"/>
  <c r="AB97" i="6"/>
  <c r="AE97" i="6"/>
  <c r="AH97" i="6"/>
  <c r="AI97" i="6"/>
  <c r="AJ97" i="6"/>
  <c r="AM97" i="6"/>
  <c r="AP97" i="6"/>
  <c r="F70" i="6"/>
  <c r="F71" i="6"/>
  <c r="F74" i="6"/>
  <c r="F77" i="6"/>
  <c r="F78" i="6"/>
  <c r="F79" i="6"/>
  <c r="F82" i="6"/>
  <c r="F85" i="6"/>
  <c r="F86" i="6"/>
  <c r="F87" i="6"/>
  <c r="F90" i="6"/>
  <c r="F93" i="6"/>
  <c r="F94" i="6"/>
  <c r="F95" i="6"/>
  <c r="F69" i="6"/>
  <c r="F50" i="6"/>
  <c r="F49" i="6"/>
  <c r="F67" i="6" s="1"/>
  <c r="H98" i="7"/>
  <c r="H127" i="7" s="1"/>
  <c r="P98" i="7"/>
  <c r="P127" i="7" s="1"/>
  <c r="X98" i="7"/>
  <c r="X127" i="7" s="1"/>
  <c r="AF98" i="7"/>
  <c r="AF127" i="7" s="1"/>
  <c r="AN98" i="7"/>
  <c r="AN127" i="7" s="1"/>
  <c r="H63" i="7"/>
  <c r="J63" i="7"/>
  <c r="J98" i="7" s="1"/>
  <c r="J127" i="7" s="1"/>
  <c r="K63" i="7"/>
  <c r="K98" i="7" s="1"/>
  <c r="K127" i="7" s="1"/>
  <c r="L63" i="7"/>
  <c r="L98" i="7" s="1"/>
  <c r="L127" i="7" s="1"/>
  <c r="P63" i="7"/>
  <c r="R63" i="7"/>
  <c r="R98" i="7" s="1"/>
  <c r="R127" i="7" s="1"/>
  <c r="S63" i="7"/>
  <c r="S98" i="7" s="1"/>
  <c r="S127" i="7" s="1"/>
  <c r="T63" i="7"/>
  <c r="T98" i="7" s="1"/>
  <c r="T127" i="7" s="1"/>
  <c r="X63" i="7"/>
  <c r="Z63" i="7"/>
  <c r="Z98" i="7" s="1"/>
  <c r="Z127" i="7" s="1"/>
  <c r="AA63" i="7"/>
  <c r="AA98" i="7" s="1"/>
  <c r="AA127" i="7" s="1"/>
  <c r="AB63" i="7"/>
  <c r="AB98" i="7" s="1"/>
  <c r="AB127" i="7" s="1"/>
  <c r="AF63" i="7"/>
  <c r="AH63" i="7"/>
  <c r="AH98" i="7" s="1"/>
  <c r="AH127" i="7" s="1"/>
  <c r="AI63" i="7"/>
  <c r="AI98" i="7" s="1"/>
  <c r="AI127" i="7" s="1"/>
  <c r="AJ63" i="7"/>
  <c r="AJ98" i="7" s="1"/>
  <c r="AJ127" i="7" s="1"/>
  <c r="AN63" i="7"/>
  <c r="AP63" i="7"/>
  <c r="AP98" i="7" s="1"/>
  <c r="AP127" i="7" s="1"/>
  <c r="F63" i="7"/>
  <c r="F98" i="7" s="1"/>
  <c r="F127" i="7" s="1"/>
  <c r="G45" i="7"/>
  <c r="G48" i="7" s="1"/>
  <c r="H45" i="7"/>
  <c r="I45" i="7"/>
  <c r="I63" i="7" s="1"/>
  <c r="I98" i="7" s="1"/>
  <c r="I127" i="7" s="1"/>
  <c r="J45" i="7"/>
  <c r="K45" i="7"/>
  <c r="L45" i="7"/>
  <c r="M45" i="7"/>
  <c r="N45" i="7"/>
  <c r="N46" i="7" s="1"/>
  <c r="O45" i="7"/>
  <c r="O48" i="7" s="1"/>
  <c r="P45" i="7"/>
  <c r="Q45" i="7"/>
  <c r="Q47" i="7" s="1"/>
  <c r="R45" i="7"/>
  <c r="R47" i="7" s="1"/>
  <c r="S45" i="7"/>
  <c r="T45" i="7"/>
  <c r="U45" i="7"/>
  <c r="V45" i="7"/>
  <c r="W45" i="7"/>
  <c r="W48" i="7" s="1"/>
  <c r="X45" i="7"/>
  <c r="Y45" i="7"/>
  <c r="Y47" i="7" s="1"/>
  <c r="Z45" i="7"/>
  <c r="Z47" i="7" s="1"/>
  <c r="AA45" i="7"/>
  <c r="AB45" i="7"/>
  <c r="AC45" i="7"/>
  <c r="AD45" i="7"/>
  <c r="AE45" i="7"/>
  <c r="AE48" i="7" s="1"/>
  <c r="AF45" i="7"/>
  <c r="AG45" i="7"/>
  <c r="AG47" i="7" s="1"/>
  <c r="AH45" i="7"/>
  <c r="AH47" i="7" s="1"/>
  <c r="AI45" i="7"/>
  <c r="AJ45" i="7"/>
  <c r="AK45" i="7"/>
  <c r="AL45" i="7"/>
  <c r="AL46" i="7" s="1"/>
  <c r="AM45" i="7"/>
  <c r="AM48" i="7" s="1"/>
  <c r="AN45" i="7"/>
  <c r="AO45" i="7"/>
  <c r="AO47" i="7" s="1"/>
  <c r="AP45" i="7"/>
  <c r="AP47" i="7" s="1"/>
  <c r="F45" i="7"/>
  <c r="F46" i="7" s="1"/>
  <c r="A48" i="6"/>
  <c r="A44" i="7"/>
  <c r="G46" i="7"/>
  <c r="H46" i="7"/>
  <c r="L46" i="7"/>
  <c r="O46" i="7"/>
  <c r="P46" i="7"/>
  <c r="Q46" i="7"/>
  <c r="S46" i="7"/>
  <c r="T46" i="7"/>
  <c r="V46" i="7"/>
  <c r="W46" i="7"/>
  <c r="X46" i="7"/>
  <c r="AA46" i="7"/>
  <c r="AB46" i="7"/>
  <c r="AD46" i="7"/>
  <c r="AE46" i="7"/>
  <c r="AF46" i="7"/>
  <c r="AI46" i="7"/>
  <c r="AJ46" i="7"/>
  <c r="AM46" i="7"/>
  <c r="AN46" i="7"/>
  <c r="G47" i="7"/>
  <c r="H47" i="7"/>
  <c r="L47" i="7"/>
  <c r="M47" i="7"/>
  <c r="N47" i="7"/>
  <c r="O47" i="7"/>
  <c r="P47" i="7"/>
  <c r="T47" i="7"/>
  <c r="X47" i="7"/>
  <c r="AB47" i="7"/>
  <c r="AF47" i="7"/>
  <c r="AJ47" i="7"/>
  <c r="AL47" i="7"/>
  <c r="AM47" i="7"/>
  <c r="AN47" i="7"/>
  <c r="H48" i="7"/>
  <c r="L48" i="7"/>
  <c r="M48" i="7"/>
  <c r="P48" i="7"/>
  <c r="Q48" i="7"/>
  <c r="R48" i="7"/>
  <c r="S48" i="7"/>
  <c r="T48" i="7"/>
  <c r="U48" i="7"/>
  <c r="X48" i="7"/>
  <c r="Y48" i="7"/>
  <c r="AA48" i="7"/>
  <c r="AB48" i="7"/>
  <c r="AC48" i="7"/>
  <c r="AF48" i="7"/>
  <c r="AG48" i="7"/>
  <c r="AI48" i="7"/>
  <c r="AJ48" i="7"/>
  <c r="AK48" i="7"/>
  <c r="AN48" i="7"/>
  <c r="AO48" i="7"/>
  <c r="H49" i="7"/>
  <c r="L49" i="7"/>
  <c r="O49" i="7"/>
  <c r="P49" i="7"/>
  <c r="T49" i="7"/>
  <c r="W49" i="7"/>
  <c r="X49" i="7"/>
  <c r="AB49" i="7"/>
  <c r="AE49" i="7"/>
  <c r="AF49" i="7"/>
  <c r="AJ49" i="7"/>
  <c r="AK49" i="7"/>
  <c r="AN49" i="7"/>
  <c r="F49" i="7"/>
  <c r="F47" i="7"/>
  <c r="F48" i="7"/>
  <c r="F104" i="6"/>
  <c r="F141" i="6" s="1"/>
  <c r="H67" i="6"/>
  <c r="H104" i="6" s="1"/>
  <c r="H141" i="6" s="1"/>
  <c r="K67" i="6"/>
  <c r="K104" i="6" s="1"/>
  <c r="K141" i="6" s="1"/>
  <c r="AI67" i="6"/>
  <c r="AI104" i="6" s="1"/>
  <c r="AI141" i="6" s="1"/>
  <c r="U31" i="7"/>
  <c r="J30" i="7"/>
  <c r="J31" i="7"/>
  <c r="K31" i="7"/>
  <c r="K30" i="7"/>
  <c r="I30" i="7"/>
  <c r="K32" i="7"/>
  <c r="K46" i="7" s="1"/>
  <c r="K33" i="7"/>
  <c r="J32" i="7"/>
  <c r="J48" i="7" s="1"/>
  <c r="J33" i="7"/>
  <c r="I32" i="7"/>
  <c r="I33" i="7"/>
  <c r="K50" i="6"/>
  <c r="AA50" i="6"/>
  <c r="AI50" i="6"/>
  <c r="P51" i="6"/>
  <c r="S51" i="6"/>
  <c r="AI51" i="6"/>
  <c r="S52" i="6"/>
  <c r="AI52" i="6"/>
  <c r="K53" i="6"/>
  <c r="Q53" i="6"/>
  <c r="S53" i="6"/>
  <c r="AA53" i="6"/>
  <c r="AI53" i="6"/>
  <c r="F51" i="6"/>
  <c r="F52" i="6"/>
  <c r="F53" i="6"/>
  <c r="G49" i="6"/>
  <c r="G67" i="6" s="1"/>
  <c r="G104" i="6" s="1"/>
  <c r="G141" i="6" s="1"/>
  <c r="H49" i="6"/>
  <c r="H53" i="6" s="1"/>
  <c r="I49" i="6"/>
  <c r="I67" i="6" s="1"/>
  <c r="I104" i="6" s="1"/>
  <c r="I141" i="6" s="1"/>
  <c r="J49" i="6"/>
  <c r="J50" i="6" s="1"/>
  <c r="K49" i="6"/>
  <c r="K51" i="6" s="1"/>
  <c r="L49" i="6"/>
  <c r="L51" i="6" s="1"/>
  <c r="M49" i="6"/>
  <c r="M51" i="6" s="1"/>
  <c r="N49" i="6"/>
  <c r="N51" i="6" s="1"/>
  <c r="O49" i="6"/>
  <c r="O51" i="6" s="1"/>
  <c r="P49" i="6"/>
  <c r="P67" i="6" s="1"/>
  <c r="P104" i="6" s="1"/>
  <c r="P141" i="6" s="1"/>
  <c r="Q49" i="6"/>
  <c r="Q67" i="6" s="1"/>
  <c r="Q104" i="6" s="1"/>
  <c r="Q141" i="6" s="1"/>
  <c r="R49" i="6"/>
  <c r="R50" i="6" s="1"/>
  <c r="S49" i="6"/>
  <c r="S67" i="6" s="1"/>
  <c r="S104" i="6" s="1"/>
  <c r="S141" i="6" s="1"/>
  <c r="T49" i="6"/>
  <c r="U49" i="6"/>
  <c r="U51" i="6" s="1"/>
  <c r="V49" i="6"/>
  <c r="V51" i="6" s="1"/>
  <c r="W49" i="6"/>
  <c r="W51" i="6" s="1"/>
  <c r="X49" i="6"/>
  <c r="X53" i="6" s="1"/>
  <c r="Y49" i="6"/>
  <c r="Y67" i="6" s="1"/>
  <c r="Y104" i="6" s="1"/>
  <c r="Y141" i="6" s="1"/>
  <c r="Z49" i="6"/>
  <c r="Z67" i="6" s="1"/>
  <c r="Z104" i="6" s="1"/>
  <c r="Z141" i="6" s="1"/>
  <c r="AA49" i="6"/>
  <c r="AA67" i="6" s="1"/>
  <c r="AA104" i="6" s="1"/>
  <c r="AA141" i="6" s="1"/>
  <c r="AB49" i="6"/>
  <c r="AC49" i="6"/>
  <c r="AC51" i="6" s="1"/>
  <c r="AD49" i="6"/>
  <c r="AD51" i="6" s="1"/>
  <c r="AE49" i="6"/>
  <c r="AE51" i="6" s="1"/>
  <c r="AF49" i="6"/>
  <c r="AF53" i="6" s="1"/>
  <c r="AG49" i="6"/>
  <c r="AG67" i="6" s="1"/>
  <c r="AG104" i="6" s="1"/>
  <c r="AG141" i="6" s="1"/>
  <c r="AH49" i="6"/>
  <c r="AH50" i="6" s="1"/>
  <c r="AI49" i="6"/>
  <c r="AJ49" i="6"/>
  <c r="AK49" i="6"/>
  <c r="AK51" i="6" s="1"/>
  <c r="AL49" i="6"/>
  <c r="AL51" i="6" s="1"/>
  <c r="AM49" i="6"/>
  <c r="AM51" i="6" s="1"/>
  <c r="AN49" i="6"/>
  <c r="AN53" i="6" s="1"/>
  <c r="AO49" i="6"/>
  <c r="AO67" i="6" s="1"/>
  <c r="AO104" i="6" s="1"/>
  <c r="AO141" i="6" s="1"/>
  <c r="AP49" i="6"/>
  <c r="AP52" i="6" s="1"/>
  <c r="B146" i="7"/>
  <c r="B161" i="6"/>
  <c r="C60" i="6"/>
  <c r="K150" i="8"/>
  <c r="E334" i="7"/>
  <c r="E309" i="7"/>
  <c r="J144" i="8"/>
  <c r="J150" i="8"/>
  <c r="J148" i="8"/>
  <c r="E338" i="7"/>
  <c r="C343" i="7"/>
  <c r="J152" i="8"/>
  <c r="C341" i="7"/>
  <c r="J141" i="8"/>
  <c r="D342" i="7"/>
  <c r="J153" i="8"/>
  <c r="L143" i="8"/>
  <c r="C340" i="7"/>
  <c r="M149" i="8"/>
  <c r="E333" i="7"/>
  <c r="K143" i="8"/>
  <c r="M144" i="8"/>
  <c r="D310" i="7"/>
  <c r="M156" i="8"/>
  <c r="F330" i="7"/>
  <c r="F336" i="7"/>
  <c r="K141" i="8"/>
  <c r="F313" i="7"/>
  <c r="F310" i="7"/>
  <c r="D320" i="7"/>
  <c r="D313" i="7"/>
  <c r="D312" i="7"/>
  <c r="J145" i="8"/>
  <c r="C333" i="7"/>
  <c r="D343" i="7"/>
  <c r="E316" i="7"/>
  <c r="J143" i="8"/>
  <c r="C323" i="7"/>
  <c r="C319" i="7"/>
  <c r="C311" i="7"/>
  <c r="E312" i="7"/>
  <c r="D317" i="7"/>
  <c r="C317" i="7"/>
  <c r="F341" i="7"/>
  <c r="K148" i="8"/>
  <c r="D308" i="7"/>
  <c r="C314" i="7"/>
  <c r="J147" i="8"/>
  <c r="D332" i="7"/>
  <c r="M145" i="8"/>
  <c r="M151" i="8"/>
  <c r="F340" i="7"/>
  <c r="E331" i="7"/>
  <c r="E342" i="7"/>
  <c r="M150" i="8"/>
  <c r="C5" i="3"/>
  <c r="E314" i="7"/>
  <c r="L144" i="8"/>
  <c r="K151" i="8"/>
  <c r="K147" i="8"/>
  <c r="C316" i="7"/>
  <c r="E311" i="7"/>
  <c r="L147" i="8"/>
  <c r="D335" i="7"/>
  <c r="E335" i="7"/>
  <c r="C328" i="7"/>
  <c r="D309" i="7"/>
  <c r="F312" i="7"/>
  <c r="L154" i="8"/>
  <c r="C308" i="7"/>
  <c r="D334" i="7"/>
  <c r="J149" i="8"/>
  <c r="E318" i="7"/>
  <c r="M154" i="8"/>
  <c r="K153" i="8"/>
  <c r="F329" i="7"/>
  <c r="D316" i="7"/>
  <c r="C312" i="7"/>
  <c r="F334" i="7"/>
  <c r="K156" i="8"/>
  <c r="F308" i="7"/>
  <c r="C318" i="7"/>
  <c r="J154" i="8"/>
  <c r="D340" i="7"/>
  <c r="E321" i="7"/>
  <c r="F335" i="7"/>
  <c r="L145" i="8"/>
  <c r="F338" i="7"/>
  <c r="D328" i="7"/>
  <c r="C310" i="7"/>
  <c r="C320" i="7"/>
  <c r="C338" i="7"/>
  <c r="D322" i="7"/>
  <c r="K145" i="8"/>
  <c r="F318" i="7"/>
  <c r="E322" i="7"/>
  <c r="D319" i="7"/>
  <c r="D321" i="7"/>
  <c r="C330" i="7"/>
  <c r="M148" i="8"/>
  <c r="C322" i="7"/>
  <c r="D336" i="7"/>
  <c r="D341" i="7"/>
  <c r="M153" i="8"/>
  <c r="D338" i="7"/>
  <c r="J155" i="8"/>
  <c r="E330" i="7"/>
  <c r="F317" i="7"/>
  <c r="D329" i="7"/>
  <c r="C321" i="7"/>
  <c r="D330" i="7"/>
  <c r="L151" i="8"/>
  <c r="J151" i="8"/>
  <c r="D323" i="7"/>
  <c r="M146" i="8"/>
  <c r="F333" i="7"/>
  <c r="E323" i="7"/>
  <c r="C309" i="7"/>
  <c r="C332" i="7"/>
  <c r="L141" i="8"/>
  <c r="E328" i="7"/>
  <c r="K155" i="8"/>
  <c r="E310" i="7"/>
  <c r="C313" i="7"/>
  <c r="E332" i="7"/>
  <c r="K144" i="8"/>
  <c r="C331" i="7"/>
  <c r="F343" i="7"/>
  <c r="K146" i="8"/>
  <c r="F314" i="7"/>
  <c r="C315" i="7"/>
  <c r="M143" i="8"/>
  <c r="M147" i="8"/>
  <c r="D337" i="7"/>
  <c r="D333" i="7"/>
  <c r="F328" i="7"/>
  <c r="L150" i="8"/>
  <c r="E341" i="7"/>
  <c r="E313" i="7"/>
  <c r="D311" i="7"/>
  <c r="E329" i="7"/>
  <c r="D331" i="7"/>
  <c r="F311" i="7"/>
  <c r="D318" i="7"/>
  <c r="C337" i="7"/>
  <c r="F331" i="7"/>
  <c r="E337" i="7"/>
  <c r="L148" i="8"/>
  <c r="D339" i="7"/>
  <c r="D314" i="7"/>
  <c r="C334" i="7"/>
  <c r="K149" i="8"/>
  <c r="E315" i="7"/>
  <c r="F309" i="7"/>
  <c r="F319" i="7"/>
  <c r="E343" i="7"/>
  <c r="M152" i="8"/>
  <c r="F321" i="7"/>
  <c r="C329" i="7"/>
  <c r="K154" i="8"/>
  <c r="L153" i="8"/>
  <c r="E320" i="7"/>
  <c r="K152" i="8"/>
  <c r="L152" i="8"/>
  <c r="F316" i="7"/>
  <c r="F323" i="7"/>
  <c r="E317" i="7"/>
  <c r="C339" i="7"/>
  <c r="L142" i="8"/>
  <c r="F337" i="7"/>
  <c r="E319" i="7"/>
  <c r="F315" i="7"/>
  <c r="M141" i="8"/>
  <c r="C342" i="7"/>
  <c r="E308" i="7"/>
  <c r="M155" i="8"/>
  <c r="E339" i="7"/>
  <c r="L149" i="8"/>
  <c r="F332" i="7"/>
  <c r="J156" i="8"/>
  <c r="L146" i="8"/>
  <c r="F342" i="7"/>
  <c r="C336" i="7"/>
  <c r="F320" i="7"/>
  <c r="E336" i="7"/>
  <c r="C335" i="7"/>
  <c r="F322" i="7"/>
  <c r="L155" i="8"/>
  <c r="M142" i="8"/>
  <c r="L156" i="8"/>
  <c r="F339" i="7"/>
  <c r="K142" i="8"/>
  <c r="J142" i="8"/>
  <c r="J146" i="8"/>
  <c r="E340" i="7"/>
  <c r="D315" i="7"/>
  <c r="AJ51" i="6" l="1"/>
  <c r="AJ67" i="6"/>
  <c r="AJ104" i="6" s="1"/>
  <c r="AJ141" i="6" s="1"/>
  <c r="AJ52" i="6"/>
  <c r="L52" i="6"/>
  <c r="AL48" i="7"/>
  <c r="AL49" i="7"/>
  <c r="AL63" i="7"/>
  <c r="AL98" i="7" s="1"/>
  <c r="AL127" i="7" s="1"/>
  <c r="AD48" i="7"/>
  <c r="AD47" i="7"/>
  <c r="AD63" i="7"/>
  <c r="AD98" i="7" s="1"/>
  <c r="AD127" i="7" s="1"/>
  <c r="AD49" i="7"/>
  <c r="V48" i="7"/>
  <c r="V63" i="7"/>
  <c r="V98" i="7" s="1"/>
  <c r="V127" i="7" s="1"/>
  <c r="V128" i="7" s="1"/>
  <c r="V47" i="7"/>
  <c r="N48" i="7"/>
  <c r="N49" i="7"/>
  <c r="N63" i="7"/>
  <c r="N98" i="7" s="1"/>
  <c r="N127" i="7" s="1"/>
  <c r="V49" i="7"/>
  <c r="J65" i="7"/>
  <c r="R65" i="7"/>
  <c r="Z65" i="7"/>
  <c r="AH65" i="7"/>
  <c r="AP65" i="7"/>
  <c r="N66" i="7"/>
  <c r="V66" i="7"/>
  <c r="AD66" i="7"/>
  <c r="AL66" i="7"/>
  <c r="J67" i="7"/>
  <c r="R67" i="7"/>
  <c r="Z67" i="7"/>
  <c r="AH67" i="7"/>
  <c r="AP67" i="7"/>
  <c r="N68" i="7"/>
  <c r="V68" i="7"/>
  <c r="AD68" i="7"/>
  <c r="AL68" i="7"/>
  <c r="J69" i="7"/>
  <c r="R69" i="7"/>
  <c r="Z69" i="7"/>
  <c r="AH69" i="7"/>
  <c r="AP69" i="7"/>
  <c r="N70" i="7"/>
  <c r="V70" i="7"/>
  <c r="AD70" i="7"/>
  <c r="AL70" i="7"/>
  <c r="L65" i="7"/>
  <c r="T65" i="7"/>
  <c r="AB65" i="7"/>
  <c r="AJ65" i="7"/>
  <c r="H66" i="7"/>
  <c r="P66" i="7"/>
  <c r="X66" i="7"/>
  <c r="AF66" i="7"/>
  <c r="AN66" i="7"/>
  <c r="L67" i="7"/>
  <c r="T67" i="7"/>
  <c r="AB67" i="7"/>
  <c r="AJ67" i="7"/>
  <c r="H68" i="7"/>
  <c r="P68" i="7"/>
  <c r="X68" i="7"/>
  <c r="AF68" i="7"/>
  <c r="AN68" i="7"/>
  <c r="L69" i="7"/>
  <c r="T69" i="7"/>
  <c r="AB69" i="7"/>
  <c r="AJ69" i="7"/>
  <c r="H70" i="7"/>
  <c r="P70" i="7"/>
  <c r="X70" i="7"/>
  <c r="AF70" i="7"/>
  <c r="AN70" i="7"/>
  <c r="M65" i="7"/>
  <c r="U65" i="7"/>
  <c r="AC65" i="7"/>
  <c r="AK65" i="7"/>
  <c r="I66" i="7"/>
  <c r="Q66" i="7"/>
  <c r="Y66" i="7"/>
  <c r="AG66" i="7"/>
  <c r="AO66" i="7"/>
  <c r="M67" i="7"/>
  <c r="U67" i="7"/>
  <c r="AC67" i="7"/>
  <c r="AK67" i="7"/>
  <c r="I68" i="7"/>
  <c r="Q68" i="7"/>
  <c r="Y68" i="7"/>
  <c r="AG68" i="7"/>
  <c r="AO68" i="7"/>
  <c r="M69" i="7"/>
  <c r="U69" i="7"/>
  <c r="AC69" i="7"/>
  <c r="AK69" i="7"/>
  <c r="I70" i="7"/>
  <c r="Q70" i="7"/>
  <c r="Y70" i="7"/>
  <c r="AG70" i="7"/>
  <c r="AO70" i="7"/>
  <c r="N65" i="7"/>
  <c r="V65" i="7"/>
  <c r="AD65" i="7"/>
  <c r="AL65" i="7"/>
  <c r="J66" i="7"/>
  <c r="R66" i="7"/>
  <c r="Z66" i="7"/>
  <c r="AH66" i="7"/>
  <c r="AP66" i="7"/>
  <c r="N67" i="7"/>
  <c r="V67" i="7"/>
  <c r="AD67" i="7"/>
  <c r="AL67" i="7"/>
  <c r="J68" i="7"/>
  <c r="R68" i="7"/>
  <c r="Z68" i="7"/>
  <c r="AH68" i="7"/>
  <c r="AP68" i="7"/>
  <c r="N69" i="7"/>
  <c r="V69" i="7"/>
  <c r="AD69" i="7"/>
  <c r="AL69" i="7"/>
  <c r="J70" i="7"/>
  <c r="P65" i="7"/>
  <c r="AF65" i="7"/>
  <c r="L66" i="7"/>
  <c r="AB66" i="7"/>
  <c r="H67" i="7"/>
  <c r="X67" i="7"/>
  <c r="AN67" i="7"/>
  <c r="T68" i="7"/>
  <c r="AJ68" i="7"/>
  <c r="P69" i="7"/>
  <c r="AF69" i="7"/>
  <c r="L70" i="7"/>
  <c r="Z70" i="7"/>
  <c r="AK70" i="7"/>
  <c r="L71" i="7"/>
  <c r="T71" i="7"/>
  <c r="AB71" i="7"/>
  <c r="AJ71" i="7"/>
  <c r="H72" i="7"/>
  <c r="P72" i="7"/>
  <c r="X72" i="7"/>
  <c r="AF72" i="7"/>
  <c r="AN72" i="7"/>
  <c r="L73" i="7"/>
  <c r="T73" i="7"/>
  <c r="AB73" i="7"/>
  <c r="AJ73" i="7"/>
  <c r="H74" i="7"/>
  <c r="P74" i="7"/>
  <c r="X74" i="7"/>
  <c r="AF74" i="7"/>
  <c r="AN74" i="7"/>
  <c r="L75" i="7"/>
  <c r="T75" i="7"/>
  <c r="AB75" i="7"/>
  <c r="AJ75" i="7"/>
  <c r="H76" i="7"/>
  <c r="P76" i="7"/>
  <c r="X76" i="7"/>
  <c r="AF76" i="7"/>
  <c r="AN76" i="7"/>
  <c r="L77" i="7"/>
  <c r="T77" i="7"/>
  <c r="AB77" i="7"/>
  <c r="AJ77" i="7"/>
  <c r="H78" i="7"/>
  <c r="P78" i="7"/>
  <c r="X78" i="7"/>
  <c r="AF78" i="7"/>
  <c r="AN78" i="7"/>
  <c r="L79" i="7"/>
  <c r="T79" i="7"/>
  <c r="AB79" i="7"/>
  <c r="AJ79" i="7"/>
  <c r="H80" i="7"/>
  <c r="P80" i="7"/>
  <c r="X80" i="7"/>
  <c r="AF80" i="7"/>
  <c r="AN80" i="7"/>
  <c r="L81" i="7"/>
  <c r="T81" i="7"/>
  <c r="AB81" i="7"/>
  <c r="AJ81" i="7"/>
  <c r="H82" i="7"/>
  <c r="P82" i="7"/>
  <c r="X82" i="7"/>
  <c r="AF82" i="7"/>
  <c r="AN82" i="7"/>
  <c r="L83" i="7"/>
  <c r="T83" i="7"/>
  <c r="AB83" i="7"/>
  <c r="AJ83" i="7"/>
  <c r="H84" i="7"/>
  <c r="P84" i="7"/>
  <c r="X84" i="7"/>
  <c r="AF84" i="7"/>
  <c r="AF128" i="7" s="1"/>
  <c r="AN84" i="7"/>
  <c r="L85" i="7"/>
  <c r="T85" i="7"/>
  <c r="Q65" i="7"/>
  <c r="AG65" i="7"/>
  <c r="M66" i="7"/>
  <c r="AC66" i="7"/>
  <c r="I67" i="7"/>
  <c r="Y67" i="7"/>
  <c r="AO67" i="7"/>
  <c r="U68" i="7"/>
  <c r="AK68" i="7"/>
  <c r="Q69" i="7"/>
  <c r="AG69" i="7"/>
  <c r="M70" i="7"/>
  <c r="AA70" i="7"/>
  <c r="AM70" i="7"/>
  <c r="M71" i="7"/>
  <c r="U71" i="7"/>
  <c r="AC71" i="7"/>
  <c r="AK71" i="7"/>
  <c r="I72" i="7"/>
  <c r="Q72" i="7"/>
  <c r="Y72" i="7"/>
  <c r="AG72" i="7"/>
  <c r="AO72" i="7"/>
  <c r="M73" i="7"/>
  <c r="U73" i="7"/>
  <c r="AC73" i="7"/>
  <c r="AK73" i="7"/>
  <c r="I74" i="7"/>
  <c r="Q74" i="7"/>
  <c r="Y74" i="7"/>
  <c r="AG74" i="7"/>
  <c r="AO74" i="7"/>
  <c r="M75" i="7"/>
  <c r="U75" i="7"/>
  <c r="AC75" i="7"/>
  <c r="AK75" i="7"/>
  <c r="I76" i="7"/>
  <c r="Q76" i="7"/>
  <c r="Y76" i="7"/>
  <c r="AG76" i="7"/>
  <c r="AO76" i="7"/>
  <c r="M77" i="7"/>
  <c r="U77" i="7"/>
  <c r="AC77" i="7"/>
  <c r="AK77" i="7"/>
  <c r="I78" i="7"/>
  <c r="Q78" i="7"/>
  <c r="Y78" i="7"/>
  <c r="AG78" i="7"/>
  <c r="AO78" i="7"/>
  <c r="M79" i="7"/>
  <c r="U79" i="7"/>
  <c r="AC79" i="7"/>
  <c r="AK79" i="7"/>
  <c r="I80" i="7"/>
  <c r="Q80" i="7"/>
  <c r="Y80" i="7"/>
  <c r="AG80" i="7"/>
  <c r="AO80" i="7"/>
  <c r="M81" i="7"/>
  <c r="U81" i="7"/>
  <c r="AC81" i="7"/>
  <c r="AK81" i="7"/>
  <c r="I82" i="7"/>
  <c r="Q82" i="7"/>
  <c r="Y82" i="7"/>
  <c r="AG82" i="7"/>
  <c r="AO82" i="7"/>
  <c r="M83" i="7"/>
  <c r="U83" i="7"/>
  <c r="AC83" i="7"/>
  <c r="AK83" i="7"/>
  <c r="I84" i="7"/>
  <c r="I128" i="7" s="1"/>
  <c r="Q84" i="7"/>
  <c r="Y84" i="7"/>
  <c r="AG84" i="7"/>
  <c r="AO84" i="7"/>
  <c r="M85" i="7"/>
  <c r="U85" i="7"/>
  <c r="AC85" i="7"/>
  <c r="AK85" i="7"/>
  <c r="I86" i="7"/>
  <c r="Q86" i="7"/>
  <c r="Y86" i="7"/>
  <c r="AG86" i="7"/>
  <c r="AO86" i="7"/>
  <c r="M87" i="7"/>
  <c r="U87" i="7"/>
  <c r="AC87" i="7"/>
  <c r="AK87" i="7"/>
  <c r="I88" i="7"/>
  <c r="Q88" i="7"/>
  <c r="Y88" i="7"/>
  <c r="AG88" i="7"/>
  <c r="AO88" i="7"/>
  <c r="M89" i="7"/>
  <c r="U89" i="7"/>
  <c r="AC89" i="7"/>
  <c r="AK89" i="7"/>
  <c r="S65" i="7"/>
  <c r="AI65" i="7"/>
  <c r="O66" i="7"/>
  <c r="AE66" i="7"/>
  <c r="K67" i="7"/>
  <c r="AA67" i="7"/>
  <c r="G68" i="7"/>
  <c r="W68" i="7"/>
  <c r="AM68" i="7"/>
  <c r="S69" i="7"/>
  <c r="AI69" i="7"/>
  <c r="O70" i="7"/>
  <c r="AB70" i="7"/>
  <c r="AP70" i="7"/>
  <c r="N71" i="7"/>
  <c r="V71" i="7"/>
  <c r="AD71" i="7"/>
  <c r="AL71" i="7"/>
  <c r="J72" i="7"/>
  <c r="R72" i="7"/>
  <c r="Z72" i="7"/>
  <c r="AH72" i="7"/>
  <c r="AP72" i="7"/>
  <c r="N73" i="7"/>
  <c r="V73" i="7"/>
  <c r="AD73" i="7"/>
  <c r="AL73" i="7"/>
  <c r="J74" i="7"/>
  <c r="R74" i="7"/>
  <c r="Z74" i="7"/>
  <c r="AH74" i="7"/>
  <c r="AP74" i="7"/>
  <c r="N75" i="7"/>
  <c r="V75" i="7"/>
  <c r="AD75" i="7"/>
  <c r="AL75" i="7"/>
  <c r="J76" i="7"/>
  <c r="R76" i="7"/>
  <c r="Z76" i="7"/>
  <c r="AH76" i="7"/>
  <c r="AP76" i="7"/>
  <c r="N77" i="7"/>
  <c r="V77" i="7"/>
  <c r="AD77" i="7"/>
  <c r="AL77" i="7"/>
  <c r="J78" i="7"/>
  <c r="R78" i="7"/>
  <c r="Z78" i="7"/>
  <c r="AH78" i="7"/>
  <c r="AP78" i="7"/>
  <c r="N79" i="7"/>
  <c r="V79" i="7"/>
  <c r="AD79" i="7"/>
  <c r="AL79" i="7"/>
  <c r="J80" i="7"/>
  <c r="R80" i="7"/>
  <c r="Z80" i="7"/>
  <c r="AH80" i="7"/>
  <c r="AP80" i="7"/>
  <c r="N81" i="7"/>
  <c r="V81" i="7"/>
  <c r="AD81" i="7"/>
  <c r="AL81" i="7"/>
  <c r="J82" i="7"/>
  <c r="R82" i="7"/>
  <c r="Z82" i="7"/>
  <c r="AH82" i="7"/>
  <c r="AP82" i="7"/>
  <c r="N83" i="7"/>
  <c r="V83" i="7"/>
  <c r="AD83" i="7"/>
  <c r="AL83" i="7"/>
  <c r="J84" i="7"/>
  <c r="R84" i="7"/>
  <c r="R128" i="7" s="1"/>
  <c r="Z84" i="7"/>
  <c r="AH84" i="7"/>
  <c r="AH128" i="7" s="1"/>
  <c r="AP84" i="7"/>
  <c r="N85" i="7"/>
  <c r="V85" i="7"/>
  <c r="AD85" i="7"/>
  <c r="G65" i="7"/>
  <c r="W65" i="7"/>
  <c r="AM65" i="7"/>
  <c r="S66" i="7"/>
  <c r="AI66" i="7"/>
  <c r="O67" i="7"/>
  <c r="AE67" i="7"/>
  <c r="K68" i="7"/>
  <c r="AA68" i="7"/>
  <c r="G69" i="7"/>
  <c r="W69" i="7"/>
  <c r="AM69" i="7"/>
  <c r="R70" i="7"/>
  <c r="AC70" i="7"/>
  <c r="G71" i="7"/>
  <c r="O71" i="7"/>
  <c r="W71" i="7"/>
  <c r="AE71" i="7"/>
  <c r="AM71" i="7"/>
  <c r="K72" i="7"/>
  <c r="S72" i="7"/>
  <c r="AA72" i="7"/>
  <c r="AI72" i="7"/>
  <c r="G73" i="7"/>
  <c r="O73" i="7"/>
  <c r="W73" i="7"/>
  <c r="AE73" i="7"/>
  <c r="AM73" i="7"/>
  <c r="K74" i="7"/>
  <c r="S74" i="7"/>
  <c r="AA74" i="7"/>
  <c r="AI74" i="7"/>
  <c r="G75" i="7"/>
  <c r="O75" i="7"/>
  <c r="W75" i="7"/>
  <c r="AE75" i="7"/>
  <c r="AM75" i="7"/>
  <c r="K76" i="7"/>
  <c r="S76" i="7"/>
  <c r="AA76" i="7"/>
  <c r="AI76" i="7"/>
  <c r="G77" i="7"/>
  <c r="O77" i="7"/>
  <c r="W77" i="7"/>
  <c r="AE77" i="7"/>
  <c r="AM77" i="7"/>
  <c r="K78" i="7"/>
  <c r="S78" i="7"/>
  <c r="AA78" i="7"/>
  <c r="AI78" i="7"/>
  <c r="G79" i="7"/>
  <c r="O79" i="7"/>
  <c r="W79" i="7"/>
  <c r="AE79" i="7"/>
  <c r="AM79" i="7"/>
  <c r="K80" i="7"/>
  <c r="S80" i="7"/>
  <c r="AA80" i="7"/>
  <c r="AI80" i="7"/>
  <c r="G81" i="7"/>
  <c r="O81" i="7"/>
  <c r="W81" i="7"/>
  <c r="AE81" i="7"/>
  <c r="AM81" i="7"/>
  <c r="K82" i="7"/>
  <c r="S82" i="7"/>
  <c r="AA82" i="7"/>
  <c r="AI82" i="7"/>
  <c r="G83" i="7"/>
  <c r="O83" i="7"/>
  <c r="W83" i="7"/>
  <c r="AE83" i="7"/>
  <c r="AM83" i="7"/>
  <c r="K84" i="7"/>
  <c r="K128" i="7" s="1"/>
  <c r="S84" i="7"/>
  <c r="AA84" i="7"/>
  <c r="AA128" i="7" s="1"/>
  <c r="AI84" i="7"/>
  <c r="AI128" i="7" s="1"/>
  <c r="G85" i="7"/>
  <c r="O85" i="7"/>
  <c r="W85" i="7"/>
  <c r="AE85" i="7"/>
  <c r="AM85" i="7"/>
  <c r="K86" i="7"/>
  <c r="S86" i="7"/>
  <c r="S128" i="7" s="1"/>
  <c r="AA86" i="7"/>
  <c r="AI86" i="7"/>
  <c r="G87" i="7"/>
  <c r="O65" i="7"/>
  <c r="K66" i="7"/>
  <c r="G67" i="7"/>
  <c r="AM67" i="7"/>
  <c r="AI68" i="7"/>
  <c r="AE69" i="7"/>
  <c r="W70" i="7"/>
  <c r="K71" i="7"/>
  <c r="AA71" i="7"/>
  <c r="G72" i="7"/>
  <c r="W72" i="7"/>
  <c r="AM72" i="7"/>
  <c r="S73" i="7"/>
  <c r="AI73" i="7"/>
  <c r="O74" i="7"/>
  <c r="AE74" i="7"/>
  <c r="K75" i="7"/>
  <c r="AA75" i="7"/>
  <c r="G76" i="7"/>
  <c r="W76" i="7"/>
  <c r="AM76" i="7"/>
  <c r="S77" i="7"/>
  <c r="AI77" i="7"/>
  <c r="O78" i="7"/>
  <c r="AE78" i="7"/>
  <c r="K79" i="7"/>
  <c r="AA79" i="7"/>
  <c r="G80" i="7"/>
  <c r="W80" i="7"/>
  <c r="AM80" i="7"/>
  <c r="S81" i="7"/>
  <c r="AI81" i="7"/>
  <c r="O82" i="7"/>
  <c r="AE82" i="7"/>
  <c r="K83" i="7"/>
  <c r="AA83" i="7"/>
  <c r="G84" i="7"/>
  <c r="W84" i="7"/>
  <c r="AM84" i="7"/>
  <c r="S85" i="7"/>
  <c r="AH85" i="7"/>
  <c r="H86" i="7"/>
  <c r="T86" i="7"/>
  <c r="AD86" i="7"/>
  <c r="AN86" i="7"/>
  <c r="AN128" i="7" s="1"/>
  <c r="O87" i="7"/>
  <c r="X87" i="7"/>
  <c r="X128" i="7" s="1"/>
  <c r="AG87" i="7"/>
  <c r="AP87" i="7"/>
  <c r="O88" i="7"/>
  <c r="X88" i="7"/>
  <c r="AH88" i="7"/>
  <c r="G89" i="7"/>
  <c r="P89" i="7"/>
  <c r="Y89" i="7"/>
  <c r="AH89" i="7"/>
  <c r="G90" i="7"/>
  <c r="O90" i="7"/>
  <c r="W90" i="7"/>
  <c r="AE90" i="7"/>
  <c r="AM90" i="7"/>
  <c r="F70" i="7"/>
  <c r="F78" i="7"/>
  <c r="F86" i="7"/>
  <c r="Y65" i="7"/>
  <c r="U66" i="7"/>
  <c r="Q67" i="7"/>
  <c r="M68" i="7"/>
  <c r="I69" i="7"/>
  <c r="AO69" i="7"/>
  <c r="AH70" i="7"/>
  <c r="Q71" i="7"/>
  <c r="AG71" i="7"/>
  <c r="M72" i="7"/>
  <c r="AC72" i="7"/>
  <c r="I73" i="7"/>
  <c r="Y73" i="7"/>
  <c r="AO73" i="7"/>
  <c r="U74" i="7"/>
  <c r="AK74" i="7"/>
  <c r="Q75" i="7"/>
  <c r="AG75" i="7"/>
  <c r="M76" i="7"/>
  <c r="AC76" i="7"/>
  <c r="I77" i="7"/>
  <c r="Y77" i="7"/>
  <c r="AO77" i="7"/>
  <c r="U78" i="7"/>
  <c r="AK78" i="7"/>
  <c r="Q79" i="7"/>
  <c r="AG79" i="7"/>
  <c r="M80" i="7"/>
  <c r="AC80" i="7"/>
  <c r="I81" i="7"/>
  <c r="Y81" i="7"/>
  <c r="AO81" i="7"/>
  <c r="U82" i="7"/>
  <c r="AK82" i="7"/>
  <c r="Q83" i="7"/>
  <c r="AG83" i="7"/>
  <c r="M84" i="7"/>
  <c r="AA65" i="7"/>
  <c r="W66" i="7"/>
  <c r="S67" i="7"/>
  <c r="O68" i="7"/>
  <c r="K69" i="7"/>
  <c r="G70" i="7"/>
  <c r="AI70" i="7"/>
  <c r="R71" i="7"/>
  <c r="AH71" i="7"/>
  <c r="N72" i="7"/>
  <c r="AD72" i="7"/>
  <c r="J73" i="7"/>
  <c r="Z73" i="7"/>
  <c r="AP73" i="7"/>
  <c r="V74" i="7"/>
  <c r="AL74" i="7"/>
  <c r="R75" i="7"/>
  <c r="AH75" i="7"/>
  <c r="N76" i="7"/>
  <c r="AD76" i="7"/>
  <c r="J77" i="7"/>
  <c r="Z77" i="7"/>
  <c r="AP77" i="7"/>
  <c r="V78" i="7"/>
  <c r="AL78" i="7"/>
  <c r="R79" i="7"/>
  <c r="AH79" i="7"/>
  <c r="N80" i="7"/>
  <c r="AD80" i="7"/>
  <c r="J81" i="7"/>
  <c r="Z81" i="7"/>
  <c r="AP81" i="7"/>
  <c r="V82" i="7"/>
  <c r="AL82" i="7"/>
  <c r="R83" i="7"/>
  <c r="AH83" i="7"/>
  <c r="N84" i="7"/>
  <c r="AD84" i="7"/>
  <c r="J85" i="7"/>
  <c r="Z85" i="7"/>
  <c r="Z128" i="7" s="1"/>
  <c r="AL85" i="7"/>
  <c r="M86" i="7"/>
  <c r="W86" i="7"/>
  <c r="AH86" i="7"/>
  <c r="I87" i="7"/>
  <c r="R87" i="7"/>
  <c r="AA87" i="7"/>
  <c r="AJ87" i="7"/>
  <c r="AJ128" i="7" s="1"/>
  <c r="J88" i="7"/>
  <c r="S88" i="7"/>
  <c r="AB88" i="7"/>
  <c r="AK88" i="7"/>
  <c r="J89" i="7"/>
  <c r="S89" i="7"/>
  <c r="AB89" i="7"/>
  <c r="AL89" i="7"/>
  <c r="J90" i="7"/>
  <c r="R90" i="7"/>
  <c r="Z90" i="7"/>
  <c r="AH90" i="7"/>
  <c r="AP90" i="7"/>
  <c r="F73" i="7"/>
  <c r="F81" i="7"/>
  <c r="F89" i="7"/>
  <c r="AE65" i="7"/>
  <c r="AA66" i="7"/>
  <c r="W67" i="7"/>
  <c r="S68" i="7"/>
  <c r="O69" i="7"/>
  <c r="K70" i="7"/>
  <c r="AJ70" i="7"/>
  <c r="S71" i="7"/>
  <c r="AI71" i="7"/>
  <c r="O72" i="7"/>
  <c r="AE72" i="7"/>
  <c r="K73" i="7"/>
  <c r="AA73" i="7"/>
  <c r="G74" i="7"/>
  <c r="W74" i="7"/>
  <c r="AM74" i="7"/>
  <c r="S75" i="7"/>
  <c r="AI75" i="7"/>
  <c r="O76" i="7"/>
  <c r="AE76" i="7"/>
  <c r="K77" i="7"/>
  <c r="AA77" i="7"/>
  <c r="G78" i="7"/>
  <c r="W78" i="7"/>
  <c r="AM78" i="7"/>
  <c r="S79" i="7"/>
  <c r="AI79" i="7"/>
  <c r="O80" i="7"/>
  <c r="AE80" i="7"/>
  <c r="K81" i="7"/>
  <c r="AA81" i="7"/>
  <c r="G82" i="7"/>
  <c r="W82" i="7"/>
  <c r="AM82" i="7"/>
  <c r="S83" i="7"/>
  <c r="AI83" i="7"/>
  <c r="O84" i="7"/>
  <c r="AE84" i="7"/>
  <c r="K85" i="7"/>
  <c r="AA85" i="7"/>
  <c r="AN85" i="7"/>
  <c r="N86" i="7"/>
  <c r="X86" i="7"/>
  <c r="AJ86" i="7"/>
  <c r="J87" i="7"/>
  <c r="S87" i="7"/>
  <c r="AB87" i="7"/>
  <c r="AL87" i="7"/>
  <c r="K88" i="7"/>
  <c r="T88" i="7"/>
  <c r="AC88" i="7"/>
  <c r="AL88" i="7"/>
  <c r="K89" i="7"/>
  <c r="T89" i="7"/>
  <c r="AD89" i="7"/>
  <c r="AM89" i="7"/>
  <c r="K90" i="7"/>
  <c r="S90" i="7"/>
  <c r="AA90" i="7"/>
  <c r="AI90" i="7"/>
  <c r="F66" i="7"/>
  <c r="F74" i="7"/>
  <c r="F82" i="7"/>
  <c r="F90" i="7"/>
  <c r="AO65" i="7"/>
  <c r="AG67" i="7"/>
  <c r="Y69" i="7"/>
  <c r="I71" i="7"/>
  <c r="AO71" i="7"/>
  <c r="AK72" i="7"/>
  <c r="AG73" i="7"/>
  <c r="AC74" i="7"/>
  <c r="Y75" i="7"/>
  <c r="U76" i="7"/>
  <c r="Q77" i="7"/>
  <c r="M78" i="7"/>
  <c r="I79" i="7"/>
  <c r="AO79" i="7"/>
  <c r="AK80" i="7"/>
  <c r="AG81" i="7"/>
  <c r="AC82" i="7"/>
  <c r="Y83" i="7"/>
  <c r="U84" i="7"/>
  <c r="I85" i="7"/>
  <c r="AG85" i="7"/>
  <c r="O86" i="7"/>
  <c r="AE86" i="7"/>
  <c r="L87" i="7"/>
  <c r="Z87" i="7"/>
  <c r="AO87" i="7"/>
  <c r="U88" i="7"/>
  <c r="AI88" i="7"/>
  <c r="N89" i="7"/>
  <c r="AA89" i="7"/>
  <c r="AP89" i="7"/>
  <c r="T90" i="7"/>
  <c r="AF90" i="7"/>
  <c r="F68" i="7"/>
  <c r="F80" i="7"/>
  <c r="AA88" i="7"/>
  <c r="J75" i="7"/>
  <c r="R81" i="7"/>
  <c r="G86" i="7"/>
  <c r="AD88" i="7"/>
  <c r="AB90" i="7"/>
  <c r="AN71" i="7"/>
  <c r="T76" i="7"/>
  <c r="AB82" i="7"/>
  <c r="K87" i="7"/>
  <c r="AO89" i="7"/>
  <c r="G66" i="7"/>
  <c r="AI67" i="7"/>
  <c r="AA69" i="7"/>
  <c r="J71" i="7"/>
  <c r="AP71" i="7"/>
  <c r="AL72" i="7"/>
  <c r="AH73" i="7"/>
  <c r="AD74" i="7"/>
  <c r="Z75" i="7"/>
  <c r="V76" i="7"/>
  <c r="R77" i="7"/>
  <c r="N78" i="7"/>
  <c r="J79" i="7"/>
  <c r="AP79" i="7"/>
  <c r="AL80" i="7"/>
  <c r="AH81" i="7"/>
  <c r="AD82" i="7"/>
  <c r="Z83" i="7"/>
  <c r="V84" i="7"/>
  <c r="P85" i="7"/>
  <c r="P128" i="7" s="1"/>
  <c r="AI85" i="7"/>
  <c r="P86" i="7"/>
  <c r="AF86" i="7"/>
  <c r="N87" i="7"/>
  <c r="AD87" i="7"/>
  <c r="G88" i="7"/>
  <c r="V88" i="7"/>
  <c r="AJ88" i="7"/>
  <c r="O89" i="7"/>
  <c r="AE89" i="7"/>
  <c r="H90" i="7"/>
  <c r="U90" i="7"/>
  <c r="AG90" i="7"/>
  <c r="F69" i="7"/>
  <c r="F83" i="7"/>
  <c r="M82" i="7"/>
  <c r="M90" i="7"/>
  <c r="AM66" i="7"/>
  <c r="Z71" i="7"/>
  <c r="AH77" i="7"/>
  <c r="J83" i="7"/>
  <c r="AI87" i="7"/>
  <c r="N90" i="7"/>
  <c r="H71" i="7"/>
  <c r="P77" i="7"/>
  <c r="T84" i="7"/>
  <c r="R88" i="7"/>
  <c r="F67" i="7"/>
  <c r="T66" i="7"/>
  <c r="L68" i="7"/>
  <c r="AN69" i="7"/>
  <c r="P71" i="7"/>
  <c r="L72" i="7"/>
  <c r="H73" i="7"/>
  <c r="AN73" i="7"/>
  <c r="AJ74" i="7"/>
  <c r="AF75" i="7"/>
  <c r="AB76" i="7"/>
  <c r="X77" i="7"/>
  <c r="T78" i="7"/>
  <c r="P79" i="7"/>
  <c r="L80" i="7"/>
  <c r="H81" i="7"/>
  <c r="AN81" i="7"/>
  <c r="AJ82" i="7"/>
  <c r="AF83" i="7"/>
  <c r="AB84" i="7"/>
  <c r="Q85" i="7"/>
  <c r="AJ85" i="7"/>
  <c r="R86" i="7"/>
  <c r="AK86" i="7"/>
  <c r="P87" i="7"/>
  <c r="AE87" i="7"/>
  <c r="H88" i="7"/>
  <c r="W88" i="7"/>
  <c r="AM88" i="7"/>
  <c r="Q89" i="7"/>
  <c r="AF89" i="7"/>
  <c r="I90" i="7"/>
  <c r="V90" i="7"/>
  <c r="AJ90" i="7"/>
  <c r="F71" i="7"/>
  <c r="F84" i="7"/>
  <c r="F128" i="7" s="1"/>
  <c r="Q81" i="7"/>
  <c r="M88" i="7"/>
  <c r="V89" i="7"/>
  <c r="Y90" i="7"/>
  <c r="F87" i="7"/>
  <c r="AL76" i="7"/>
  <c r="N82" i="7"/>
  <c r="Z86" i="7"/>
  <c r="H89" i="7"/>
  <c r="F76" i="7"/>
  <c r="AJ72" i="7"/>
  <c r="H79" i="7"/>
  <c r="H85" i="7"/>
  <c r="Y87" i="7"/>
  <c r="AD90" i="7"/>
  <c r="H65" i="7"/>
  <c r="AJ66" i="7"/>
  <c r="AB68" i="7"/>
  <c r="S70" i="7"/>
  <c r="X71" i="7"/>
  <c r="T72" i="7"/>
  <c r="P73" i="7"/>
  <c r="L74" i="7"/>
  <c r="H75" i="7"/>
  <c r="AN75" i="7"/>
  <c r="AJ76" i="7"/>
  <c r="AF77" i="7"/>
  <c r="AB78" i="7"/>
  <c r="X79" i="7"/>
  <c r="T80" i="7"/>
  <c r="P81" i="7"/>
  <c r="L82" i="7"/>
  <c r="H83" i="7"/>
  <c r="AN83" i="7"/>
  <c r="AC84" i="7"/>
  <c r="R85" i="7"/>
  <c r="AO85" i="7"/>
  <c r="U86" i="7"/>
  <c r="AL86" i="7"/>
  <c r="Q87" i="7"/>
  <c r="AF87" i="7"/>
  <c r="L88" i="7"/>
  <c r="Z88" i="7"/>
  <c r="AN88" i="7"/>
  <c r="R89" i="7"/>
  <c r="AG89" i="7"/>
  <c r="L90" i="7"/>
  <c r="X90" i="7"/>
  <c r="AK90" i="7"/>
  <c r="F72" i="7"/>
  <c r="F85" i="7"/>
  <c r="AO75" i="7"/>
  <c r="AL90" i="7"/>
  <c r="K65" i="7"/>
  <c r="U70" i="7"/>
  <c r="R73" i="7"/>
  <c r="AP75" i="7"/>
  <c r="Z79" i="7"/>
  <c r="AP83" i="7"/>
  <c r="V87" i="7"/>
  <c r="AJ89" i="7"/>
  <c r="X75" i="7"/>
  <c r="AJ80" i="7"/>
  <c r="AF85" i="7"/>
  <c r="Z89" i="7"/>
  <c r="I65" i="7"/>
  <c r="AK66" i="7"/>
  <c r="AC68" i="7"/>
  <c r="T70" i="7"/>
  <c r="Y71" i="7"/>
  <c r="U72" i="7"/>
  <c r="Q73" i="7"/>
  <c r="M74" i="7"/>
  <c r="I75" i="7"/>
  <c r="AK76" i="7"/>
  <c r="AG77" i="7"/>
  <c r="AC78" i="7"/>
  <c r="Y79" i="7"/>
  <c r="U80" i="7"/>
  <c r="I83" i="7"/>
  <c r="AO83" i="7"/>
  <c r="AJ84" i="7"/>
  <c r="X85" i="7"/>
  <c r="AP85" i="7"/>
  <c r="V86" i="7"/>
  <c r="AM86" i="7"/>
  <c r="T87" i="7"/>
  <c r="AH87" i="7"/>
  <c r="AP88" i="7"/>
  <c r="AI89" i="7"/>
  <c r="F75" i="7"/>
  <c r="AE68" i="7"/>
  <c r="N74" i="7"/>
  <c r="V80" i="7"/>
  <c r="Y85" i="7"/>
  <c r="N88" i="7"/>
  <c r="AN90" i="7"/>
  <c r="AF67" i="7"/>
  <c r="L78" i="7"/>
  <c r="AC86" i="7"/>
  <c r="Q90" i="7"/>
  <c r="V72" i="7"/>
  <c r="AD78" i="7"/>
  <c r="AK84" i="7"/>
  <c r="AP86" i="7"/>
  <c r="AP128" i="7" s="1"/>
  <c r="W89" i="7"/>
  <c r="F88" i="7"/>
  <c r="AN65" i="7"/>
  <c r="AB74" i="7"/>
  <c r="AN79" i="7"/>
  <c r="L86" i="7"/>
  <c r="L89" i="7"/>
  <c r="X65" i="7"/>
  <c r="P67" i="7"/>
  <c r="H69" i="7"/>
  <c r="AE70" i="7"/>
  <c r="AF71" i="7"/>
  <c r="AB72" i="7"/>
  <c r="X73" i="7"/>
  <c r="T74" i="7"/>
  <c r="P75" i="7"/>
  <c r="L76" i="7"/>
  <c r="H77" i="7"/>
  <c r="AN77" i="7"/>
  <c r="AJ78" i="7"/>
  <c r="AF79" i="7"/>
  <c r="AB80" i="7"/>
  <c r="X81" i="7"/>
  <c r="T82" i="7"/>
  <c r="P83" i="7"/>
  <c r="L84" i="7"/>
  <c r="L128" i="7" s="1"/>
  <c r="AL84" i="7"/>
  <c r="AB85" i="7"/>
  <c r="J86" i="7"/>
  <c r="AB86" i="7"/>
  <c r="AB128" i="7" s="1"/>
  <c r="H87" i="7"/>
  <c r="W87" i="7"/>
  <c r="AM87" i="7"/>
  <c r="P88" i="7"/>
  <c r="AE88" i="7"/>
  <c r="I89" i="7"/>
  <c r="X89" i="7"/>
  <c r="AN89" i="7"/>
  <c r="P90" i="7"/>
  <c r="AC90" i="7"/>
  <c r="AO90" i="7"/>
  <c r="F77" i="7"/>
  <c r="F65" i="7"/>
  <c r="AF73" i="7"/>
  <c r="X83" i="7"/>
  <c r="AN87" i="7"/>
  <c r="F79" i="7"/>
  <c r="X69" i="7"/>
  <c r="AF81" i="7"/>
  <c r="AF88" i="7"/>
  <c r="AK63" i="7"/>
  <c r="AK98" i="7" s="1"/>
  <c r="AK127" i="7" s="1"/>
  <c r="AK46" i="7"/>
  <c r="AK47" i="7"/>
  <c r="AC47" i="7"/>
  <c r="AC63" i="7"/>
  <c r="AC98" i="7" s="1"/>
  <c r="AC127" i="7" s="1"/>
  <c r="AC49" i="7"/>
  <c r="AC46" i="7"/>
  <c r="U63" i="7"/>
  <c r="U98" i="7" s="1"/>
  <c r="U127" i="7" s="1"/>
  <c r="U47" i="7"/>
  <c r="U46" i="7"/>
  <c r="U49" i="7"/>
  <c r="M49" i="7"/>
  <c r="M63" i="7"/>
  <c r="M98" i="7" s="1"/>
  <c r="M127" i="7" s="1"/>
  <c r="M46" i="7"/>
  <c r="J128" i="7"/>
  <c r="AB51" i="6"/>
  <c r="AB52" i="6"/>
  <c r="I46" i="7"/>
  <c r="I48" i="7"/>
  <c r="T51" i="6"/>
  <c r="T52" i="6"/>
  <c r="T128" i="7"/>
  <c r="H128" i="7"/>
  <c r="AO53" i="6"/>
  <c r="I53" i="6"/>
  <c r="K52" i="6"/>
  <c r="G49" i="7"/>
  <c r="K48" i="7"/>
  <c r="W47" i="7"/>
  <c r="K69" i="6"/>
  <c r="S69" i="6"/>
  <c r="AA69" i="6"/>
  <c r="AI69" i="6"/>
  <c r="G70" i="6"/>
  <c r="O70" i="6"/>
  <c r="W70" i="6"/>
  <c r="AE70" i="6"/>
  <c r="AM70" i="6"/>
  <c r="K71" i="6"/>
  <c r="S71" i="6"/>
  <c r="S146" i="6" s="1"/>
  <c r="AA71" i="6"/>
  <c r="AA146" i="6" s="1"/>
  <c r="AI71" i="6"/>
  <c r="G72" i="6"/>
  <c r="G146" i="6" s="1"/>
  <c r="O72" i="6"/>
  <c r="L69" i="6"/>
  <c r="T69" i="6"/>
  <c r="AB69" i="6"/>
  <c r="AJ69" i="6"/>
  <c r="H70" i="6"/>
  <c r="P70" i="6"/>
  <c r="X70" i="6"/>
  <c r="AF70" i="6"/>
  <c r="AN70" i="6"/>
  <c r="L71" i="6"/>
  <c r="T71" i="6"/>
  <c r="AB71" i="6"/>
  <c r="AJ71" i="6"/>
  <c r="H72" i="6"/>
  <c r="P72" i="6"/>
  <c r="X72" i="6"/>
  <c r="AF72" i="6"/>
  <c r="AN72" i="6"/>
  <c r="L73" i="6"/>
  <c r="T73" i="6"/>
  <c r="AB73" i="6"/>
  <c r="AJ73" i="6"/>
  <c r="H74" i="6"/>
  <c r="P74" i="6"/>
  <c r="X74" i="6"/>
  <c r="AF74" i="6"/>
  <c r="AN74" i="6"/>
  <c r="L75" i="6"/>
  <c r="T75" i="6"/>
  <c r="AB75" i="6"/>
  <c r="AJ75" i="6"/>
  <c r="H76" i="6"/>
  <c r="P76" i="6"/>
  <c r="X76" i="6"/>
  <c r="AF76" i="6"/>
  <c r="AN76" i="6"/>
  <c r="L77" i="6"/>
  <c r="T77" i="6"/>
  <c r="AB77" i="6"/>
  <c r="AJ77" i="6"/>
  <c r="H78" i="6"/>
  <c r="P78" i="6"/>
  <c r="X78" i="6"/>
  <c r="AF78" i="6"/>
  <c r="AN78" i="6"/>
  <c r="L79" i="6"/>
  <c r="M69" i="6"/>
  <c r="U69" i="6"/>
  <c r="AC69" i="6"/>
  <c r="AK69" i="6"/>
  <c r="I70" i="6"/>
  <c r="Q70" i="6"/>
  <c r="Y70" i="6"/>
  <c r="AG70" i="6"/>
  <c r="AO70" i="6"/>
  <c r="M71" i="6"/>
  <c r="U71" i="6"/>
  <c r="AC71" i="6"/>
  <c r="AK71" i="6"/>
  <c r="I72" i="6"/>
  <c r="Q72" i="6"/>
  <c r="Y72" i="6"/>
  <c r="AG72" i="6"/>
  <c r="AO72" i="6"/>
  <c r="M73" i="6"/>
  <c r="U73" i="6"/>
  <c r="AC73" i="6"/>
  <c r="AK73" i="6"/>
  <c r="I74" i="6"/>
  <c r="I146" i="6" s="1"/>
  <c r="Q74" i="6"/>
  <c r="Y74" i="6"/>
  <c r="Y145" i="6" s="1"/>
  <c r="AG74" i="6"/>
  <c r="AO74" i="6"/>
  <c r="M75" i="6"/>
  <c r="U75" i="6"/>
  <c r="AC75" i="6"/>
  <c r="AK75" i="6"/>
  <c r="I76" i="6"/>
  <c r="Q76" i="6"/>
  <c r="Y76" i="6"/>
  <c r="AG76" i="6"/>
  <c r="AO76" i="6"/>
  <c r="M77" i="6"/>
  <c r="U77" i="6"/>
  <c r="AC77" i="6"/>
  <c r="AK77" i="6"/>
  <c r="I78" i="6"/>
  <c r="Q78" i="6"/>
  <c r="Y78" i="6"/>
  <c r="AG78" i="6"/>
  <c r="AO78" i="6"/>
  <c r="M79" i="6"/>
  <c r="N69" i="6"/>
  <c r="V69" i="6"/>
  <c r="AD69" i="6"/>
  <c r="G69" i="6"/>
  <c r="O69" i="6"/>
  <c r="W69" i="6"/>
  <c r="AE69" i="6"/>
  <c r="AM69" i="6"/>
  <c r="K70" i="6"/>
  <c r="S70" i="6"/>
  <c r="AA70" i="6"/>
  <c r="AI70" i="6"/>
  <c r="G71" i="6"/>
  <c r="O71" i="6"/>
  <c r="W71" i="6"/>
  <c r="AE71" i="6"/>
  <c r="AM71" i="6"/>
  <c r="K72" i="6"/>
  <c r="S72" i="6"/>
  <c r="AA72" i="6"/>
  <c r="AI72" i="6"/>
  <c r="G73" i="6"/>
  <c r="O73" i="6"/>
  <c r="W73" i="6"/>
  <c r="AE73" i="6"/>
  <c r="AM73" i="6"/>
  <c r="K74" i="6"/>
  <c r="S74" i="6"/>
  <c r="AA74" i="6"/>
  <c r="AI74" i="6"/>
  <c r="G75" i="6"/>
  <c r="O75" i="6"/>
  <c r="W75" i="6"/>
  <c r="AE75" i="6"/>
  <c r="AM75" i="6"/>
  <c r="K76" i="6"/>
  <c r="S76" i="6"/>
  <c r="AA76" i="6"/>
  <c r="H69" i="6"/>
  <c r="P69" i="6"/>
  <c r="X69" i="6"/>
  <c r="AF69" i="6"/>
  <c r="AN69" i="6"/>
  <c r="L70" i="6"/>
  <c r="T70" i="6"/>
  <c r="AB70" i="6"/>
  <c r="AJ70" i="6"/>
  <c r="H71" i="6"/>
  <c r="H145" i="6" s="1"/>
  <c r="P71" i="6"/>
  <c r="P146" i="6" s="1"/>
  <c r="X71" i="6"/>
  <c r="AF71" i="6"/>
  <c r="AN71" i="6"/>
  <c r="L72" i="6"/>
  <c r="T72" i="6"/>
  <c r="AB72" i="6"/>
  <c r="AJ72" i="6"/>
  <c r="H73" i="6"/>
  <c r="P73" i="6"/>
  <c r="X73" i="6"/>
  <c r="AF73" i="6"/>
  <c r="AN73" i="6"/>
  <c r="L74" i="6"/>
  <c r="T74" i="6"/>
  <c r="AB74" i="6"/>
  <c r="AJ74" i="6"/>
  <c r="H75" i="6"/>
  <c r="P75" i="6"/>
  <c r="X75" i="6"/>
  <c r="AF75" i="6"/>
  <c r="AN75" i="6"/>
  <c r="L76" i="6"/>
  <c r="T76" i="6"/>
  <c r="AB76" i="6"/>
  <c r="AJ76" i="6"/>
  <c r="H77" i="6"/>
  <c r="P77" i="6"/>
  <c r="X77" i="6"/>
  <c r="AF77" i="6"/>
  <c r="AN77" i="6"/>
  <c r="L78" i="6"/>
  <c r="T78" i="6"/>
  <c r="AB78" i="6"/>
  <c r="AJ78" i="6"/>
  <c r="H79" i="6"/>
  <c r="Q69" i="6"/>
  <c r="AP69" i="6"/>
  <c r="AC70" i="6"/>
  <c r="N71" i="6"/>
  <c r="AH71" i="6"/>
  <c r="U72" i="6"/>
  <c r="AK72" i="6"/>
  <c r="Q73" i="6"/>
  <c r="AG73" i="6"/>
  <c r="M74" i="6"/>
  <c r="AC74" i="6"/>
  <c r="I75" i="6"/>
  <c r="Y75" i="6"/>
  <c r="AO75" i="6"/>
  <c r="U76" i="6"/>
  <c r="AI76" i="6"/>
  <c r="K77" i="6"/>
  <c r="Y77" i="6"/>
  <c r="AL77" i="6"/>
  <c r="N78" i="6"/>
  <c r="AA78" i="6"/>
  <c r="AM78" i="6"/>
  <c r="P79" i="6"/>
  <c r="X79" i="6"/>
  <c r="AF79" i="6"/>
  <c r="AN79" i="6"/>
  <c r="L80" i="6"/>
  <c r="T80" i="6"/>
  <c r="AB80" i="6"/>
  <c r="AJ80" i="6"/>
  <c r="H81" i="6"/>
  <c r="P81" i="6"/>
  <c r="X81" i="6"/>
  <c r="AF81" i="6"/>
  <c r="AN81" i="6"/>
  <c r="L82" i="6"/>
  <c r="T82" i="6"/>
  <c r="AB82" i="6"/>
  <c r="AJ82" i="6"/>
  <c r="H83" i="6"/>
  <c r="P83" i="6"/>
  <c r="X83" i="6"/>
  <c r="AF83" i="6"/>
  <c r="AN83" i="6"/>
  <c r="L84" i="6"/>
  <c r="T84" i="6"/>
  <c r="AB84" i="6"/>
  <c r="AJ84" i="6"/>
  <c r="H85" i="6"/>
  <c r="H142" i="6" s="1"/>
  <c r="P85" i="6"/>
  <c r="Y69" i="6"/>
  <c r="M70" i="6"/>
  <c r="AH70" i="6"/>
  <c r="R71" i="6"/>
  <c r="AO71" i="6"/>
  <c r="AO145" i="6" s="1"/>
  <c r="W72" i="6"/>
  <c r="AM72" i="6"/>
  <c r="S73" i="6"/>
  <c r="AI73" i="6"/>
  <c r="O74" i="6"/>
  <c r="AE74" i="6"/>
  <c r="K75" i="6"/>
  <c r="AA75" i="6"/>
  <c r="G76" i="6"/>
  <c r="W76" i="6"/>
  <c r="AL76" i="6"/>
  <c r="O77" i="6"/>
  <c r="AA77" i="6"/>
  <c r="AO77" i="6"/>
  <c r="R78" i="6"/>
  <c r="AD78" i="6"/>
  <c r="G79" i="6"/>
  <c r="R79" i="6"/>
  <c r="Z79" i="6"/>
  <c r="AH79" i="6"/>
  <c r="AP79" i="6"/>
  <c r="N80" i="6"/>
  <c r="V80" i="6"/>
  <c r="AD80" i="6"/>
  <c r="AL80" i="6"/>
  <c r="J81" i="6"/>
  <c r="R81" i="6"/>
  <c r="Z81" i="6"/>
  <c r="AH81" i="6"/>
  <c r="AP81" i="6"/>
  <c r="N82" i="6"/>
  <c r="V82" i="6"/>
  <c r="AD82" i="6"/>
  <c r="AL82" i="6"/>
  <c r="J83" i="6"/>
  <c r="R83" i="6"/>
  <c r="Z83" i="6"/>
  <c r="AH83" i="6"/>
  <c r="AP83" i="6"/>
  <c r="N84" i="6"/>
  <c r="V84" i="6"/>
  <c r="AD84" i="6"/>
  <c r="AL84" i="6"/>
  <c r="J85" i="6"/>
  <c r="R85" i="6"/>
  <c r="Z85" i="6"/>
  <c r="Z142" i="6" s="1"/>
  <c r="AH85" i="6"/>
  <c r="AP85" i="6"/>
  <c r="N86" i="6"/>
  <c r="V86" i="6"/>
  <c r="AD86" i="6"/>
  <c r="AL86" i="6"/>
  <c r="J87" i="6"/>
  <c r="R87" i="6"/>
  <c r="Z87" i="6"/>
  <c r="AH87" i="6"/>
  <c r="AP87" i="6"/>
  <c r="N88" i="6"/>
  <c r="V88" i="6"/>
  <c r="AD88" i="6"/>
  <c r="AL88" i="6"/>
  <c r="J89" i="6"/>
  <c r="R89" i="6"/>
  <c r="Z89" i="6"/>
  <c r="AH89" i="6"/>
  <c r="AP89" i="6"/>
  <c r="N90" i="6"/>
  <c r="V90" i="6"/>
  <c r="AD90" i="6"/>
  <c r="AL90" i="6"/>
  <c r="J91" i="6"/>
  <c r="R91" i="6"/>
  <c r="Z91" i="6"/>
  <c r="AH91" i="6"/>
  <c r="AP91" i="6"/>
  <c r="N92" i="6"/>
  <c r="V92" i="6"/>
  <c r="AG69" i="6"/>
  <c r="R70" i="6"/>
  <c r="AL70" i="6"/>
  <c r="Y71" i="6"/>
  <c r="J72" i="6"/>
  <c r="AC72" i="6"/>
  <c r="I73" i="6"/>
  <c r="Y73" i="6"/>
  <c r="AO73" i="6"/>
  <c r="U74" i="6"/>
  <c r="AK74" i="6"/>
  <c r="Q75" i="6"/>
  <c r="AG75" i="6"/>
  <c r="M76" i="6"/>
  <c r="AC76" i="6"/>
  <c r="AP76" i="6"/>
  <c r="R77" i="6"/>
  <c r="AE77" i="6"/>
  <c r="G78" i="6"/>
  <c r="G145" i="6" s="1"/>
  <c r="U78" i="6"/>
  <c r="AH78" i="6"/>
  <c r="J79" i="6"/>
  <c r="T79" i="6"/>
  <c r="AB79" i="6"/>
  <c r="AJ79" i="6"/>
  <c r="H80" i="6"/>
  <c r="P80" i="6"/>
  <c r="X80" i="6"/>
  <c r="AF80" i="6"/>
  <c r="AN80" i="6"/>
  <c r="L81" i="6"/>
  <c r="T81" i="6"/>
  <c r="AB81" i="6"/>
  <c r="AJ81" i="6"/>
  <c r="H82" i="6"/>
  <c r="P82" i="6"/>
  <c r="X82" i="6"/>
  <c r="AF82" i="6"/>
  <c r="AN82" i="6"/>
  <c r="L83" i="6"/>
  <c r="T83" i="6"/>
  <c r="AB83" i="6"/>
  <c r="AJ83" i="6"/>
  <c r="H84" i="6"/>
  <c r="P84" i="6"/>
  <c r="X84" i="6"/>
  <c r="AF84" i="6"/>
  <c r="AN84" i="6"/>
  <c r="L85" i="6"/>
  <c r="T85" i="6"/>
  <c r="AB85" i="6"/>
  <c r="AJ85" i="6"/>
  <c r="H86" i="6"/>
  <c r="P86" i="6"/>
  <c r="P142" i="6" s="1"/>
  <c r="P148" i="6" s="1"/>
  <c r="X86" i="6"/>
  <c r="AF86" i="6"/>
  <c r="AN86" i="6"/>
  <c r="L87" i="6"/>
  <c r="AH69" i="6"/>
  <c r="U70" i="6"/>
  <c r="AP70" i="6"/>
  <c r="Z71" i="6"/>
  <c r="M72" i="6"/>
  <c r="AD72" i="6"/>
  <c r="J73" i="6"/>
  <c r="Z73" i="6"/>
  <c r="AP73" i="6"/>
  <c r="V74" i="6"/>
  <c r="AL74" i="6"/>
  <c r="R75" i="6"/>
  <c r="AH75" i="6"/>
  <c r="N76" i="6"/>
  <c r="AD76" i="6"/>
  <c r="G77" i="6"/>
  <c r="S77" i="6"/>
  <c r="AG77" i="6"/>
  <c r="J78" i="6"/>
  <c r="V78" i="6"/>
  <c r="AI78" i="6"/>
  <c r="K79" i="6"/>
  <c r="U79" i="6"/>
  <c r="AC79" i="6"/>
  <c r="AK79" i="6"/>
  <c r="I80" i="6"/>
  <c r="Q80" i="6"/>
  <c r="Y80" i="6"/>
  <c r="AG80" i="6"/>
  <c r="AO80" i="6"/>
  <c r="M81" i="6"/>
  <c r="U81" i="6"/>
  <c r="AC81" i="6"/>
  <c r="AK81" i="6"/>
  <c r="I82" i="6"/>
  <c r="Q82" i="6"/>
  <c r="Y82" i="6"/>
  <c r="AG82" i="6"/>
  <c r="AO82" i="6"/>
  <c r="M83" i="6"/>
  <c r="U83" i="6"/>
  <c r="AC83" i="6"/>
  <c r="AK83" i="6"/>
  <c r="I84" i="6"/>
  <c r="I145" i="6" s="1"/>
  <c r="Q84" i="6"/>
  <c r="Y84" i="6"/>
  <c r="AG84" i="6"/>
  <c r="AG145" i="6" s="1"/>
  <c r="AO84" i="6"/>
  <c r="M85" i="6"/>
  <c r="U85" i="6"/>
  <c r="AC85" i="6"/>
  <c r="AK85" i="6"/>
  <c r="I86" i="6"/>
  <c r="Q86" i="6"/>
  <c r="Y86" i="6"/>
  <c r="AG86" i="6"/>
  <c r="AO86" i="6"/>
  <c r="M87" i="6"/>
  <c r="U87" i="6"/>
  <c r="AC87" i="6"/>
  <c r="AK87" i="6"/>
  <c r="I88" i="6"/>
  <c r="Q88" i="6"/>
  <c r="Y88" i="6"/>
  <c r="AG88" i="6"/>
  <c r="AO88" i="6"/>
  <c r="M89" i="6"/>
  <c r="U89" i="6"/>
  <c r="AC89" i="6"/>
  <c r="AK89" i="6"/>
  <c r="I90" i="6"/>
  <c r="Q90" i="6"/>
  <c r="Y90" i="6"/>
  <c r="AG90" i="6"/>
  <c r="AO90" i="6"/>
  <c r="M91" i="6"/>
  <c r="U91" i="6"/>
  <c r="AC91" i="6"/>
  <c r="AK91" i="6"/>
  <c r="I92" i="6"/>
  <c r="Q92" i="6"/>
  <c r="Q143" i="6" s="1"/>
  <c r="Y92" i="6"/>
  <c r="AG92" i="6"/>
  <c r="AO63" i="7"/>
  <c r="AO98" i="7" s="1"/>
  <c r="AO127" i="7" s="1"/>
  <c r="AO128" i="7" s="1"/>
  <c r="AG63" i="7"/>
  <c r="AG98" i="7" s="1"/>
  <c r="AG127" i="7" s="1"/>
  <c r="AG128" i="7" s="1"/>
  <c r="Y63" i="7"/>
  <c r="Y98" i="7" s="1"/>
  <c r="Y127" i="7" s="1"/>
  <c r="Q63" i="7"/>
  <c r="Q98" i="7" s="1"/>
  <c r="Q127" i="7" s="1"/>
  <c r="Q128" i="7" s="1"/>
  <c r="F92" i="6"/>
  <c r="F143" i="6" s="1"/>
  <c r="F84" i="6"/>
  <c r="F145" i="6" s="1"/>
  <c r="F76" i="6"/>
  <c r="AO97" i="6"/>
  <c r="AG97" i="6"/>
  <c r="Y97" i="6"/>
  <c r="Q97" i="6"/>
  <c r="I97" i="6"/>
  <c r="AK96" i="6"/>
  <c r="AC96" i="6"/>
  <c r="U96" i="6"/>
  <c r="M96" i="6"/>
  <c r="AO95" i="6"/>
  <c r="AG95" i="6"/>
  <c r="Y95" i="6"/>
  <c r="Q95" i="6"/>
  <c r="I95" i="6"/>
  <c r="AK94" i="6"/>
  <c r="AC94" i="6"/>
  <c r="U94" i="6"/>
  <c r="M94" i="6"/>
  <c r="AO93" i="6"/>
  <c r="AG93" i="6"/>
  <c r="AG143" i="6" s="1"/>
  <c r="Y93" i="6"/>
  <c r="Y143" i="6" s="1"/>
  <c r="Q93" i="6"/>
  <c r="I93" i="6"/>
  <c r="I143" i="6" s="1"/>
  <c r="AK92" i="6"/>
  <c r="AB92" i="6"/>
  <c r="R92" i="6"/>
  <c r="G92" i="6"/>
  <c r="AF91" i="6"/>
  <c r="V91" i="6"/>
  <c r="K91" i="6"/>
  <c r="AJ90" i="6"/>
  <c r="Z90" i="6"/>
  <c r="O90" i="6"/>
  <c r="AN89" i="6"/>
  <c r="AD89" i="6"/>
  <c r="S89" i="6"/>
  <c r="H89" i="6"/>
  <c r="AH88" i="6"/>
  <c r="W88" i="6"/>
  <c r="L88" i="6"/>
  <c r="AL87" i="6"/>
  <c r="AA87" i="6"/>
  <c r="P87" i="6"/>
  <c r="AM86" i="6"/>
  <c r="AA86" i="6"/>
  <c r="AA142" i="6" s="1"/>
  <c r="AA148" i="6" s="1"/>
  <c r="M86" i="6"/>
  <c r="AL85" i="6"/>
  <c r="X85" i="6"/>
  <c r="I85" i="6"/>
  <c r="AC84" i="6"/>
  <c r="M84" i="6"/>
  <c r="AG83" i="6"/>
  <c r="Q83" i="6"/>
  <c r="AK82" i="6"/>
  <c r="U82" i="6"/>
  <c r="AO81" i="6"/>
  <c r="Y81" i="6"/>
  <c r="I81" i="6"/>
  <c r="AC80" i="6"/>
  <c r="M80" i="6"/>
  <c r="AG79" i="6"/>
  <c r="Q79" i="6"/>
  <c r="AC78" i="6"/>
  <c r="AM77" i="6"/>
  <c r="N77" i="6"/>
  <c r="V76" i="6"/>
  <c r="Z75" i="6"/>
  <c r="AD74" i="6"/>
  <c r="AH73" i="6"/>
  <c r="AL72" i="6"/>
  <c r="AL71" i="6"/>
  <c r="AD70" i="6"/>
  <c r="R69" i="6"/>
  <c r="AN51" i="6"/>
  <c r="H51" i="6"/>
  <c r="AP48" i="7"/>
  <c r="AH48" i="7"/>
  <c r="Z48" i="7"/>
  <c r="F91" i="6"/>
  <c r="F83" i="6"/>
  <c r="F75" i="6"/>
  <c r="AN97" i="6"/>
  <c r="AF97" i="6"/>
  <c r="X97" i="6"/>
  <c r="P97" i="6"/>
  <c r="H97" i="6"/>
  <c r="AJ96" i="6"/>
  <c r="AB96" i="6"/>
  <c r="T96" i="6"/>
  <c r="L96" i="6"/>
  <c r="AN95" i="6"/>
  <c r="AF95" i="6"/>
  <c r="X95" i="6"/>
  <c r="P95" i="6"/>
  <c r="H95" i="6"/>
  <c r="AJ94" i="6"/>
  <c r="AB94" i="6"/>
  <c r="T94" i="6"/>
  <c r="L94" i="6"/>
  <c r="AN93" i="6"/>
  <c r="AF93" i="6"/>
  <c r="X93" i="6"/>
  <c r="P93" i="6"/>
  <c r="H93" i="6"/>
  <c r="H143" i="6" s="1"/>
  <c r="AJ92" i="6"/>
  <c r="AA92" i="6"/>
  <c r="AA143" i="6" s="1"/>
  <c r="P92" i="6"/>
  <c r="AO91" i="6"/>
  <c r="AE91" i="6"/>
  <c r="T91" i="6"/>
  <c r="I91" i="6"/>
  <c r="AI90" i="6"/>
  <c r="X90" i="6"/>
  <c r="M90" i="6"/>
  <c r="AM89" i="6"/>
  <c r="AB89" i="6"/>
  <c r="Q89" i="6"/>
  <c r="G89" i="6"/>
  <c r="AF88" i="6"/>
  <c r="U88" i="6"/>
  <c r="K88" i="6"/>
  <c r="K142" i="6" s="1"/>
  <c r="K148" i="6" s="1"/>
  <c r="AJ87" i="6"/>
  <c r="Y87" i="6"/>
  <c r="O87" i="6"/>
  <c r="AK86" i="6"/>
  <c r="Z86" i="6"/>
  <c r="L86" i="6"/>
  <c r="AI85" i="6"/>
  <c r="W85" i="6"/>
  <c r="G85" i="6"/>
  <c r="AA84" i="6"/>
  <c r="AA145" i="6" s="1"/>
  <c r="K84" i="6"/>
  <c r="AE83" i="6"/>
  <c r="O83" i="6"/>
  <c r="AI82" i="6"/>
  <c r="S82" i="6"/>
  <c r="AM81" i="6"/>
  <c r="W81" i="6"/>
  <c r="G81" i="6"/>
  <c r="AA80" i="6"/>
  <c r="K80" i="6"/>
  <c r="AE79" i="6"/>
  <c r="O79" i="6"/>
  <c r="Z78" i="6"/>
  <c r="AI77" i="6"/>
  <c r="J77" i="6"/>
  <c r="R76" i="6"/>
  <c r="V75" i="6"/>
  <c r="Z74" i="6"/>
  <c r="AD73" i="6"/>
  <c r="AH72" i="6"/>
  <c r="AG71" i="6"/>
  <c r="Z70" i="6"/>
  <c r="J69" i="6"/>
  <c r="AG146" i="6"/>
  <c r="Y142" i="6"/>
  <c r="I142" i="6"/>
  <c r="AG53" i="6"/>
  <c r="J47" i="7"/>
  <c r="AM63" i="7"/>
  <c r="AM98" i="7" s="1"/>
  <c r="AM127" i="7" s="1"/>
  <c r="AM128" i="7" s="1"/>
  <c r="AE63" i="7"/>
  <c r="AE98" i="7" s="1"/>
  <c r="AE127" i="7" s="1"/>
  <c r="AE128" i="7" s="1"/>
  <c r="W63" i="7"/>
  <c r="W98" i="7" s="1"/>
  <c r="W127" i="7" s="1"/>
  <c r="W128" i="7" s="1"/>
  <c r="O63" i="7"/>
  <c r="O98" i="7" s="1"/>
  <c r="O127" i="7" s="1"/>
  <c r="O128" i="7" s="1"/>
  <c r="G63" i="7"/>
  <c r="G98" i="7" s="1"/>
  <c r="G127" i="7" s="1"/>
  <c r="AI94" i="6"/>
  <c r="AA94" i="6"/>
  <c r="S94" i="6"/>
  <c r="S143" i="6" s="1"/>
  <c r="K94" i="6"/>
  <c r="K143" i="6" s="1"/>
  <c r="AM93" i="6"/>
  <c r="AE93" i="6"/>
  <c r="W93" i="6"/>
  <c r="O93" i="6"/>
  <c r="G93" i="6"/>
  <c r="G143" i="6" s="1"/>
  <c r="AI92" i="6"/>
  <c r="AI143" i="6" s="1"/>
  <c r="Z92" i="6"/>
  <c r="O92" i="6"/>
  <c r="AN91" i="6"/>
  <c r="AD91" i="6"/>
  <c r="S91" i="6"/>
  <c r="H91" i="6"/>
  <c r="AH90" i="6"/>
  <c r="W90" i="6"/>
  <c r="L90" i="6"/>
  <c r="AL89" i="6"/>
  <c r="AA89" i="6"/>
  <c r="P89" i="6"/>
  <c r="AP88" i="6"/>
  <c r="AE88" i="6"/>
  <c r="T88" i="6"/>
  <c r="J88" i="6"/>
  <c r="AI87" i="6"/>
  <c r="X87" i="6"/>
  <c r="N87" i="6"/>
  <c r="AJ86" i="6"/>
  <c r="W86" i="6"/>
  <c r="K86" i="6"/>
  <c r="AG85" i="6"/>
  <c r="AG142" i="6" s="1"/>
  <c r="AG148" i="6" s="1"/>
  <c r="V85" i="6"/>
  <c r="AP84" i="6"/>
  <c r="Z84" i="6"/>
  <c r="Z145" i="6" s="1"/>
  <c r="J84" i="6"/>
  <c r="AD83" i="6"/>
  <c r="N83" i="6"/>
  <c r="AH82" i="6"/>
  <c r="R82" i="6"/>
  <c r="AL81" i="6"/>
  <c r="V81" i="6"/>
  <c r="AP80" i="6"/>
  <c r="Z80" i="6"/>
  <c r="J80" i="6"/>
  <c r="AD79" i="6"/>
  <c r="N79" i="6"/>
  <c r="W78" i="6"/>
  <c r="AH77" i="6"/>
  <c r="I77" i="6"/>
  <c r="O76" i="6"/>
  <c r="S75" i="6"/>
  <c r="W74" i="6"/>
  <c r="AA73" i="6"/>
  <c r="AE72" i="6"/>
  <c r="AD71" i="6"/>
  <c r="V70" i="6"/>
  <c r="I69" i="6"/>
  <c r="AI146" i="6"/>
  <c r="AE47" i="7"/>
  <c r="AP46" i="7"/>
  <c r="AH46" i="7"/>
  <c r="Z46" i="7"/>
  <c r="R46" i="7"/>
  <c r="J46" i="7"/>
  <c r="I47" i="7"/>
  <c r="F97" i="6"/>
  <c r="F89" i="6"/>
  <c r="F81" i="6"/>
  <c r="F73" i="6"/>
  <c r="AL97" i="6"/>
  <c r="AD97" i="6"/>
  <c r="V97" i="6"/>
  <c r="N97" i="6"/>
  <c r="AP96" i="6"/>
  <c r="AH96" i="6"/>
  <c r="Z96" i="6"/>
  <c r="Z143" i="6" s="1"/>
  <c r="R96" i="6"/>
  <c r="J96" i="6"/>
  <c r="AL95" i="6"/>
  <c r="AD95" i="6"/>
  <c r="V95" i="6"/>
  <c r="N95" i="6"/>
  <c r="AP94" i="6"/>
  <c r="AH94" i="6"/>
  <c r="Z94" i="6"/>
  <c r="R94" i="6"/>
  <c r="J94" i="6"/>
  <c r="AL93" i="6"/>
  <c r="AD93" i="6"/>
  <c r="V93" i="6"/>
  <c r="N93" i="6"/>
  <c r="AP92" i="6"/>
  <c r="AH92" i="6"/>
  <c r="X92" i="6"/>
  <c r="M92" i="6"/>
  <c r="AM91" i="6"/>
  <c r="AB91" i="6"/>
  <c r="Q91" i="6"/>
  <c r="G91" i="6"/>
  <c r="AF90" i="6"/>
  <c r="U90" i="6"/>
  <c r="K90" i="6"/>
  <c r="AJ89" i="6"/>
  <c r="Y89" i="6"/>
  <c r="O89" i="6"/>
  <c r="AN88" i="6"/>
  <c r="AC88" i="6"/>
  <c r="S88" i="6"/>
  <c r="H88" i="6"/>
  <c r="AG87" i="6"/>
  <c r="W87" i="6"/>
  <c r="K87" i="6"/>
  <c r="AI86" i="6"/>
  <c r="AI142" i="6" s="1"/>
  <c r="AI148" i="6" s="1"/>
  <c r="U86" i="6"/>
  <c r="J86" i="6"/>
  <c r="AF85" i="6"/>
  <c r="S85" i="6"/>
  <c r="S142" i="6" s="1"/>
  <c r="S148" i="6" s="1"/>
  <c r="AM84" i="6"/>
  <c r="W84" i="6"/>
  <c r="G84" i="6"/>
  <c r="AA83" i="6"/>
  <c r="K83" i="6"/>
  <c r="AE82" i="6"/>
  <c r="O82" i="6"/>
  <c r="AI81" i="6"/>
  <c r="S81" i="6"/>
  <c r="AM80" i="6"/>
  <c r="W80" i="6"/>
  <c r="G80" i="6"/>
  <c r="AA79" i="6"/>
  <c r="I79" i="6"/>
  <c r="S78" i="6"/>
  <c r="AD77" i="6"/>
  <c r="AM76" i="6"/>
  <c r="J76" i="6"/>
  <c r="N75" i="6"/>
  <c r="R74" i="6"/>
  <c r="V73" i="6"/>
  <c r="Z72" i="6"/>
  <c r="V71" i="6"/>
  <c r="N70" i="6"/>
  <c r="P145" i="6"/>
  <c r="P143" i="6"/>
  <c r="AF51" i="6"/>
  <c r="Y53" i="6"/>
  <c r="AA52" i="6"/>
  <c r="AA51" i="6"/>
  <c r="S50" i="6"/>
  <c r="AM49" i="7"/>
  <c r="AO46" i="7"/>
  <c r="AG46" i="7"/>
  <c r="Y46" i="7"/>
  <c r="F96" i="6"/>
  <c r="F88" i="6"/>
  <c r="F142" i="6" s="1"/>
  <c r="F148" i="6" s="1"/>
  <c r="F80" i="6"/>
  <c r="F72" i="6"/>
  <c r="F146" i="6" s="1"/>
  <c r="AK97" i="6"/>
  <c r="AC97" i="6"/>
  <c r="U97" i="6"/>
  <c r="M97" i="6"/>
  <c r="AO96" i="6"/>
  <c r="AG96" i="6"/>
  <c r="Y96" i="6"/>
  <c r="Q96" i="6"/>
  <c r="I96" i="6"/>
  <c r="AK95" i="6"/>
  <c r="AC95" i="6"/>
  <c r="U95" i="6"/>
  <c r="M95" i="6"/>
  <c r="AO94" i="6"/>
  <c r="AG94" i="6"/>
  <c r="Y94" i="6"/>
  <c r="Q94" i="6"/>
  <c r="I94" i="6"/>
  <c r="AK93" i="6"/>
  <c r="AC93" i="6"/>
  <c r="U93" i="6"/>
  <c r="M93" i="6"/>
  <c r="AO92" i="6"/>
  <c r="AO143" i="6" s="1"/>
  <c r="AF92" i="6"/>
  <c r="W92" i="6"/>
  <c r="L92" i="6"/>
  <c r="AL91" i="6"/>
  <c r="AA91" i="6"/>
  <c r="P91" i="6"/>
  <c r="AP90" i="6"/>
  <c r="AE90" i="6"/>
  <c r="T90" i="6"/>
  <c r="J90" i="6"/>
  <c r="AI89" i="6"/>
  <c r="X89" i="6"/>
  <c r="N89" i="6"/>
  <c r="AM88" i="6"/>
  <c r="AB88" i="6"/>
  <c r="R88" i="6"/>
  <c r="G88" i="6"/>
  <c r="AF87" i="6"/>
  <c r="V87" i="6"/>
  <c r="I87" i="6"/>
  <c r="AH86" i="6"/>
  <c r="T86" i="6"/>
  <c r="G86" i="6"/>
  <c r="G142" i="6" s="1"/>
  <c r="G148" i="6" s="1"/>
  <c r="AE85" i="6"/>
  <c r="Q85" i="6"/>
  <c r="Q142" i="6" s="1"/>
  <c r="AK84" i="6"/>
  <c r="U84" i="6"/>
  <c r="AO83" i="6"/>
  <c r="Y83" i="6"/>
  <c r="I83" i="6"/>
  <c r="AC82" i="6"/>
  <c r="M82" i="6"/>
  <c r="AG81" i="6"/>
  <c r="Q81" i="6"/>
  <c r="AK80" i="6"/>
  <c r="U80" i="6"/>
  <c r="AO79" i="6"/>
  <c r="Y79" i="6"/>
  <c r="AP78" i="6"/>
  <c r="O78" i="6"/>
  <c r="Z77" i="6"/>
  <c r="AK76" i="6"/>
  <c r="AP75" i="6"/>
  <c r="J75" i="6"/>
  <c r="N74" i="6"/>
  <c r="R73" i="6"/>
  <c r="V72" i="6"/>
  <c r="Q71" i="6"/>
  <c r="Q145" i="6" s="1"/>
  <c r="J70" i="6"/>
  <c r="X51" i="6"/>
  <c r="K146" i="6"/>
  <c r="K145" i="6"/>
  <c r="AF94" i="6"/>
  <c r="X94" i="6"/>
  <c r="P94" i="6"/>
  <c r="H94" i="6"/>
  <c r="AJ93" i="6"/>
  <c r="AB93" i="6"/>
  <c r="T93" i="6"/>
  <c r="L93" i="6"/>
  <c r="AN92" i="6"/>
  <c r="AE92" i="6"/>
  <c r="U92" i="6"/>
  <c r="K92" i="6"/>
  <c r="AJ91" i="6"/>
  <c r="Y91" i="6"/>
  <c r="O91" i="6"/>
  <c r="AN90" i="6"/>
  <c r="AC90" i="6"/>
  <c r="S90" i="6"/>
  <c r="H90" i="6"/>
  <c r="AG89" i="6"/>
  <c r="W89" i="6"/>
  <c r="L89" i="6"/>
  <c r="AK88" i="6"/>
  <c r="AA88" i="6"/>
  <c r="P88" i="6"/>
  <c r="AO87" i="6"/>
  <c r="AE87" i="6"/>
  <c r="T87" i="6"/>
  <c r="H87" i="6"/>
  <c r="AE86" i="6"/>
  <c r="S86" i="6"/>
  <c r="AO85" i="6"/>
  <c r="AO142" i="6" s="1"/>
  <c r="AD85" i="6"/>
  <c r="O85" i="6"/>
  <c r="AI84" i="6"/>
  <c r="AI145" i="6" s="1"/>
  <c r="S84" i="6"/>
  <c r="S145" i="6" s="1"/>
  <c r="AM83" i="6"/>
  <c r="W83" i="6"/>
  <c r="G83" i="6"/>
  <c r="AA82" i="6"/>
  <c r="K82" i="6"/>
  <c r="AE81" i="6"/>
  <c r="O81" i="6"/>
  <c r="AI80" i="6"/>
  <c r="S80" i="6"/>
  <c r="AM79" i="6"/>
  <c r="W79" i="6"/>
  <c r="AL78" i="6"/>
  <c r="M78" i="6"/>
  <c r="W77" i="6"/>
  <c r="AH76" i="6"/>
  <c r="AL75" i="6"/>
  <c r="AP74" i="6"/>
  <c r="J74" i="6"/>
  <c r="N73" i="6"/>
  <c r="R72" i="6"/>
  <c r="J71" i="6"/>
  <c r="AO69" i="6"/>
  <c r="R67" i="6"/>
  <c r="R104" i="6" s="1"/>
  <c r="R141" i="6" s="1"/>
  <c r="AP53" i="6"/>
  <c r="AH53" i="6"/>
  <c r="Z53" i="6"/>
  <c r="R53" i="6"/>
  <c r="J53" i="6"/>
  <c r="AK52" i="6"/>
  <c r="AC52" i="6"/>
  <c r="U52" i="6"/>
  <c r="M52" i="6"/>
  <c r="AO51" i="6"/>
  <c r="AG51" i="6"/>
  <c r="Y51" i="6"/>
  <c r="Q51" i="6"/>
  <c r="I51" i="6"/>
  <c r="AJ50" i="6"/>
  <c r="AB50" i="6"/>
  <c r="T50" i="6"/>
  <c r="L50" i="6"/>
  <c r="AK67" i="6"/>
  <c r="AK104" i="6" s="1"/>
  <c r="AK141" i="6" s="1"/>
  <c r="AB67" i="6"/>
  <c r="AB104" i="6" s="1"/>
  <c r="AB141" i="6" s="1"/>
  <c r="J67" i="6"/>
  <c r="J104" i="6" s="1"/>
  <c r="J141" i="6" s="1"/>
  <c r="AL52" i="6"/>
  <c r="AD52" i="6"/>
  <c r="V52" i="6"/>
  <c r="N52" i="6"/>
  <c r="AP51" i="6"/>
  <c r="AH51" i="6"/>
  <c r="Z51" i="6"/>
  <c r="R51" i="6"/>
  <c r="J51" i="6"/>
  <c r="AK50" i="6"/>
  <c r="AC50" i="6"/>
  <c r="U50" i="6"/>
  <c r="M50" i="6"/>
  <c r="AL67" i="6"/>
  <c r="AL104" i="6" s="1"/>
  <c r="AL141" i="6" s="1"/>
  <c r="AC67" i="6"/>
  <c r="AC104" i="6" s="1"/>
  <c r="AC141" i="6" s="1"/>
  <c r="T67" i="6"/>
  <c r="T104" i="6" s="1"/>
  <c r="T141" i="6" s="1"/>
  <c r="AJ53" i="6"/>
  <c r="AB53" i="6"/>
  <c r="T53" i="6"/>
  <c r="L53" i="6"/>
  <c r="AM52" i="6"/>
  <c r="AE52" i="6"/>
  <c r="W52" i="6"/>
  <c r="O52" i="6"/>
  <c r="G52" i="6"/>
  <c r="AL50" i="6"/>
  <c r="AD50" i="6"/>
  <c r="V50" i="6"/>
  <c r="N50" i="6"/>
  <c r="AP50" i="6"/>
  <c r="AM67" i="6"/>
  <c r="AM104" i="6" s="1"/>
  <c r="AM141" i="6" s="1"/>
  <c r="AD67" i="6"/>
  <c r="AD104" i="6" s="1"/>
  <c r="AD141" i="6" s="1"/>
  <c r="U67" i="6"/>
  <c r="U104" i="6" s="1"/>
  <c r="U141" i="6" s="1"/>
  <c r="L67" i="6"/>
  <c r="L104" i="6" s="1"/>
  <c r="L141" i="6" s="1"/>
  <c r="AK53" i="6"/>
  <c r="AC53" i="6"/>
  <c r="U53" i="6"/>
  <c r="M53" i="6"/>
  <c r="AN52" i="6"/>
  <c r="AF52" i="6"/>
  <c r="X52" i="6"/>
  <c r="P52" i="6"/>
  <c r="H52" i="6"/>
  <c r="AM50" i="6"/>
  <c r="AE50" i="6"/>
  <c r="W50" i="6"/>
  <c r="O50" i="6"/>
  <c r="G50" i="6"/>
  <c r="AN67" i="6"/>
  <c r="AN104" i="6" s="1"/>
  <c r="AN141" i="6" s="1"/>
  <c r="AE67" i="6"/>
  <c r="AE104" i="6" s="1"/>
  <c r="AE141" i="6" s="1"/>
  <c r="V67" i="6"/>
  <c r="V104" i="6" s="1"/>
  <c r="V141" i="6" s="1"/>
  <c r="M67" i="6"/>
  <c r="M104" i="6" s="1"/>
  <c r="M141" i="6" s="1"/>
  <c r="AL53" i="6"/>
  <c r="AD53" i="6"/>
  <c r="V53" i="6"/>
  <c r="N53" i="6"/>
  <c r="AO52" i="6"/>
  <c r="AG52" i="6"/>
  <c r="Y52" i="6"/>
  <c r="Q52" i="6"/>
  <c r="I52" i="6"/>
  <c r="AN50" i="6"/>
  <c r="AF50" i="6"/>
  <c r="X50" i="6"/>
  <c r="P50" i="6"/>
  <c r="H50" i="6"/>
  <c r="AP67" i="6"/>
  <c r="AP104" i="6" s="1"/>
  <c r="AP141" i="6" s="1"/>
  <c r="AF67" i="6"/>
  <c r="AF104" i="6" s="1"/>
  <c r="AF141" i="6" s="1"/>
  <c r="W67" i="6"/>
  <c r="W104" i="6" s="1"/>
  <c r="W141" i="6" s="1"/>
  <c r="N67" i="6"/>
  <c r="N104" i="6" s="1"/>
  <c r="N141" i="6" s="1"/>
  <c r="AM53" i="6"/>
  <c r="AE53" i="6"/>
  <c r="W53" i="6"/>
  <c r="O53" i="6"/>
  <c r="G53" i="6"/>
  <c r="AH52" i="6"/>
  <c r="Z52" i="6"/>
  <c r="R52" i="6"/>
  <c r="J52" i="6"/>
  <c r="AO50" i="6"/>
  <c r="AG50" i="6"/>
  <c r="Y50" i="6"/>
  <c r="Q50" i="6"/>
  <c r="I50" i="6"/>
  <c r="AH67" i="6"/>
  <c r="AH104" i="6" s="1"/>
  <c r="AH141" i="6" s="1"/>
  <c r="X67" i="6"/>
  <c r="X104" i="6" s="1"/>
  <c r="X141" i="6" s="1"/>
  <c r="O67" i="6"/>
  <c r="O104" i="6" s="1"/>
  <c r="O141" i="6" s="1"/>
  <c r="P53" i="6"/>
  <c r="G51" i="6"/>
  <c r="Z50" i="6"/>
  <c r="AI49" i="7"/>
  <c r="AA49" i="7"/>
  <c r="S49" i="7"/>
  <c r="K49" i="7"/>
  <c r="AI47" i="7"/>
  <c r="AA47" i="7"/>
  <c r="S47" i="7"/>
  <c r="K47" i="7"/>
  <c r="AO49" i="7"/>
  <c r="AG49" i="7"/>
  <c r="Y49" i="7"/>
  <c r="Q49" i="7"/>
  <c r="I49" i="7"/>
  <c r="AP49" i="7"/>
  <c r="AH49" i="7"/>
  <c r="Z49" i="7"/>
  <c r="R49" i="7"/>
  <c r="J49" i="7"/>
  <c r="V190" i="8"/>
  <c r="W198" i="8"/>
  <c r="X198" i="8"/>
  <c r="X190" i="8"/>
  <c r="Y198" i="8"/>
  <c r="V199" i="8"/>
  <c r="V191" i="8"/>
  <c r="W199" i="8"/>
  <c r="W191" i="8"/>
  <c r="X199" i="8"/>
  <c r="X191" i="8"/>
  <c r="Y199" i="8"/>
  <c r="Y191" i="8"/>
  <c r="V200" i="8"/>
  <c r="V192" i="8"/>
  <c r="W200" i="8"/>
  <c r="W192" i="8"/>
  <c r="X200" i="8"/>
  <c r="X192" i="8"/>
  <c r="Y200" i="8"/>
  <c r="Y192" i="8"/>
  <c r="V201" i="8"/>
  <c r="V193" i="8"/>
  <c r="W201" i="8"/>
  <c r="W193" i="8"/>
  <c r="X201" i="8"/>
  <c r="X193" i="8"/>
  <c r="Y201" i="8"/>
  <c r="Y193" i="8"/>
  <c r="V202" i="8"/>
  <c r="V194" i="8"/>
  <c r="W202" i="8"/>
  <c r="W194" i="8"/>
  <c r="X202" i="8"/>
  <c r="X194" i="8"/>
  <c r="Y202" i="8"/>
  <c r="Y194" i="8"/>
  <c r="V203" i="8"/>
  <c r="V195" i="8"/>
  <c r="W203" i="8"/>
  <c r="W195" i="8"/>
  <c r="X203" i="8"/>
  <c r="X195" i="8"/>
  <c r="Y203" i="8"/>
  <c r="Y195" i="8"/>
  <c r="V204" i="8"/>
  <c r="V196" i="8"/>
  <c r="W204" i="8"/>
  <c r="W196" i="8"/>
  <c r="X204" i="8"/>
  <c r="X196" i="8"/>
  <c r="Y204" i="8"/>
  <c r="Y196" i="8"/>
  <c r="V189" i="8"/>
  <c r="V197" i="8"/>
  <c r="W189" i="8"/>
  <c r="W197" i="8"/>
  <c r="X189" i="8"/>
  <c r="X197" i="8"/>
  <c r="Y189" i="8"/>
  <c r="Y197" i="8"/>
  <c r="V198" i="8"/>
  <c r="W190" i="8"/>
  <c r="Y190" i="8"/>
  <c r="R357" i="7"/>
  <c r="O365" i="7"/>
  <c r="O357" i="7"/>
  <c r="P365" i="7"/>
  <c r="P357" i="7"/>
  <c r="Q365" i="7"/>
  <c r="Q357" i="7"/>
  <c r="R365" i="7"/>
  <c r="O366" i="7"/>
  <c r="O358" i="7"/>
  <c r="P366" i="7"/>
  <c r="P358" i="7"/>
  <c r="Q366" i="7"/>
  <c r="Q358" i="7"/>
  <c r="R366" i="7"/>
  <c r="R358" i="7"/>
  <c r="O367" i="7"/>
  <c r="O359" i="7"/>
  <c r="P367" i="7"/>
  <c r="P359" i="7"/>
  <c r="Q367" i="7"/>
  <c r="Q359" i="7"/>
  <c r="R367" i="7"/>
  <c r="R359" i="7"/>
  <c r="O368" i="7"/>
  <c r="O360" i="7"/>
  <c r="P368" i="7"/>
  <c r="P360" i="7"/>
  <c r="Q368" i="7"/>
  <c r="Q360" i="7"/>
  <c r="R368" i="7"/>
  <c r="R360" i="7"/>
  <c r="O369" i="7"/>
  <c r="O361" i="7"/>
  <c r="P369" i="7"/>
  <c r="P361" i="7"/>
  <c r="Q369" i="7"/>
  <c r="Q361" i="7"/>
  <c r="R369" i="7"/>
  <c r="R361" i="7"/>
  <c r="O370" i="7"/>
  <c r="O362" i="7"/>
  <c r="P370" i="7"/>
  <c r="P362" i="7"/>
  <c r="Q370" i="7"/>
  <c r="Q362" i="7"/>
  <c r="R370" i="7"/>
  <c r="R362" i="7"/>
  <c r="O371" i="7"/>
  <c r="O363" i="7"/>
  <c r="P363" i="7"/>
  <c r="Q371" i="7"/>
  <c r="Q363" i="7"/>
  <c r="R371" i="7"/>
  <c r="R363" i="7"/>
  <c r="P371" i="7"/>
  <c r="O356" i="7"/>
  <c r="O364" i="7"/>
  <c r="P356" i="7"/>
  <c r="P364" i="7"/>
  <c r="Q356" i="7"/>
  <c r="Q364" i="7"/>
  <c r="R356" i="7"/>
  <c r="R364" i="7"/>
  <c r="AH132" i="7" l="1"/>
  <c r="F147" i="6"/>
  <c r="R132" i="7"/>
  <c r="R133" i="7"/>
  <c r="AB133" i="7"/>
  <c r="I148" i="6"/>
  <c r="AH131" i="7"/>
  <c r="AH133" i="7" s="1"/>
  <c r="AH130" i="7"/>
  <c r="W130" i="7"/>
  <c r="W132" i="7" s="1"/>
  <c r="W131" i="7"/>
  <c r="AC130" i="7"/>
  <c r="AC131" i="7"/>
  <c r="AP131" i="7"/>
  <c r="AP133" i="7" s="1"/>
  <c r="AP130" i="7"/>
  <c r="AP132" i="7" s="1"/>
  <c r="J131" i="7"/>
  <c r="J130" i="7"/>
  <c r="AG130" i="7"/>
  <c r="AG131" i="7"/>
  <c r="N130" i="7"/>
  <c r="N131" i="7"/>
  <c r="AJ146" i="6"/>
  <c r="AJ143" i="6"/>
  <c r="AJ142" i="6"/>
  <c r="AJ148" i="6" s="1"/>
  <c r="AJ145" i="6"/>
  <c r="AE142" i="6"/>
  <c r="AE145" i="6"/>
  <c r="AE146" i="6"/>
  <c r="AE143" i="6"/>
  <c r="W133" i="7"/>
  <c r="AN142" i="6"/>
  <c r="AN145" i="6"/>
  <c r="AN146" i="6"/>
  <c r="AN143" i="6"/>
  <c r="U145" i="6"/>
  <c r="U146" i="6"/>
  <c r="U143" i="6"/>
  <c r="U142" i="6"/>
  <c r="U148" i="6" s="1"/>
  <c r="M128" i="7"/>
  <c r="AC128" i="7"/>
  <c r="F130" i="7"/>
  <c r="F132" i="7" s="1"/>
  <c r="F131" i="7"/>
  <c r="F133" i="7" s="1"/>
  <c r="R131" i="7"/>
  <c r="R130" i="7"/>
  <c r="AB131" i="7"/>
  <c r="AB130" i="7"/>
  <c r="AB132" i="7" s="1"/>
  <c r="Y130" i="7"/>
  <c r="Y131" i="7"/>
  <c r="AD142" i="6"/>
  <c r="AD145" i="6"/>
  <c r="AD146" i="6"/>
  <c r="AD143" i="6"/>
  <c r="J143" i="6"/>
  <c r="J142" i="6"/>
  <c r="J145" i="6"/>
  <c r="J146" i="6"/>
  <c r="Q146" i="6"/>
  <c r="Q148" i="6" s="1"/>
  <c r="Z146" i="6"/>
  <c r="Z148" i="6" s="1"/>
  <c r="Q132" i="7"/>
  <c r="U130" i="7"/>
  <c r="U131" i="7"/>
  <c r="O130" i="7"/>
  <c r="O131" i="7"/>
  <c r="AK130" i="7"/>
  <c r="AK131" i="7"/>
  <c r="Q130" i="7"/>
  <c r="Q131" i="7"/>
  <c r="Q133" i="7" s="1"/>
  <c r="AN131" i="7"/>
  <c r="AN133" i="7" s="1"/>
  <c r="AN130" i="7"/>
  <c r="AN132" i="7" s="1"/>
  <c r="T146" i="6"/>
  <c r="T143" i="6"/>
  <c r="T142" i="6"/>
  <c r="T148" i="6" s="1"/>
  <c r="T145" i="6"/>
  <c r="O142" i="6"/>
  <c r="O145" i="6"/>
  <c r="O146" i="6"/>
  <c r="O143" i="6"/>
  <c r="AM142" i="6"/>
  <c r="AM145" i="6"/>
  <c r="AM146" i="6"/>
  <c r="AM143" i="6"/>
  <c r="AC145" i="6"/>
  <c r="AC146" i="6"/>
  <c r="AC143" i="6"/>
  <c r="AC142" i="6"/>
  <c r="AC148" i="6" s="1"/>
  <c r="AB146" i="6"/>
  <c r="AB143" i="6"/>
  <c r="AB142" i="6"/>
  <c r="AB148" i="6" s="1"/>
  <c r="AB145" i="6"/>
  <c r="Y128" i="7"/>
  <c r="AJ131" i="7"/>
  <c r="AJ133" i="7" s="1"/>
  <c r="AJ130" i="7"/>
  <c r="AJ132" i="7" s="1"/>
  <c r="AI130" i="7"/>
  <c r="AI132" i="7" s="1"/>
  <c r="AI131" i="7"/>
  <c r="AI133" i="7" s="1"/>
  <c r="AM130" i="7"/>
  <c r="AM131" i="7"/>
  <c r="Z131" i="7"/>
  <c r="Z133" i="7" s="1"/>
  <c r="Z130" i="7"/>
  <c r="Z132" i="7" s="1"/>
  <c r="I130" i="7"/>
  <c r="I132" i="7" s="1"/>
  <c r="I131" i="7"/>
  <c r="I133" i="7" s="1"/>
  <c r="AF131" i="7"/>
  <c r="AF133" i="7" s="1"/>
  <c r="AF130" i="7"/>
  <c r="AF132" i="7" s="1"/>
  <c r="AD128" i="7"/>
  <c r="L146" i="6"/>
  <c r="L143" i="6"/>
  <c r="L142" i="6"/>
  <c r="L145" i="6"/>
  <c r="AM132" i="7"/>
  <c r="AM133" i="7"/>
  <c r="X142" i="6"/>
  <c r="X145" i="6"/>
  <c r="X146" i="6"/>
  <c r="X143" i="6"/>
  <c r="N142" i="6"/>
  <c r="N145" i="6"/>
  <c r="N146" i="6"/>
  <c r="N143" i="6"/>
  <c r="AL142" i="6"/>
  <c r="AL145" i="6"/>
  <c r="AL146" i="6"/>
  <c r="AL143" i="6"/>
  <c r="AK145" i="6"/>
  <c r="AK146" i="6"/>
  <c r="AK143" i="6"/>
  <c r="AK142" i="6"/>
  <c r="AK148" i="6" s="1"/>
  <c r="AG133" i="7"/>
  <c r="AG132" i="7"/>
  <c r="T131" i="7"/>
  <c r="T133" i="7" s="1"/>
  <c r="T130" i="7"/>
  <c r="T132" i="7" s="1"/>
  <c r="K130" i="7"/>
  <c r="K132" i="7" s="1"/>
  <c r="K131" i="7"/>
  <c r="K133" i="7" s="1"/>
  <c r="G130" i="7"/>
  <c r="G131" i="7"/>
  <c r="AA130" i="7"/>
  <c r="AA132" i="7" s="1"/>
  <c r="AA131" i="7"/>
  <c r="AA133" i="7" s="1"/>
  <c r="L131" i="7"/>
  <c r="L133" i="7" s="1"/>
  <c r="L130" i="7"/>
  <c r="L132" i="7" s="1"/>
  <c r="X131" i="7"/>
  <c r="X133" i="7" s="1"/>
  <c r="X130" i="7"/>
  <c r="X132" i="7" s="1"/>
  <c r="N128" i="7"/>
  <c r="J132" i="7"/>
  <c r="J133" i="7"/>
  <c r="AK128" i="7"/>
  <c r="AE130" i="7"/>
  <c r="AE132" i="7" s="1"/>
  <c r="AE131" i="7"/>
  <c r="AE133" i="7" s="1"/>
  <c r="M130" i="7"/>
  <c r="M131" i="7"/>
  <c r="P131" i="7"/>
  <c r="P133" i="7" s="1"/>
  <c r="P130" i="7"/>
  <c r="P132" i="7" s="1"/>
  <c r="AL130" i="7"/>
  <c r="AL131" i="7"/>
  <c r="H146" i="6"/>
  <c r="H148" i="6" s="1"/>
  <c r="AF142" i="6"/>
  <c r="AF145" i="6"/>
  <c r="AF147" i="6" s="1"/>
  <c r="AF146" i="6"/>
  <c r="AF143" i="6"/>
  <c r="M145" i="6"/>
  <c r="M146" i="6"/>
  <c r="M143" i="6"/>
  <c r="M142" i="6"/>
  <c r="G128" i="7"/>
  <c r="Y146" i="6"/>
  <c r="Y148" i="6" s="1"/>
  <c r="AO146" i="6"/>
  <c r="AO148" i="6" s="1"/>
  <c r="U128" i="7"/>
  <c r="S130" i="7"/>
  <c r="S132" i="7" s="1"/>
  <c r="S131" i="7"/>
  <c r="S133" i="7" s="1"/>
  <c r="H131" i="7"/>
  <c r="H133" i="7" s="1"/>
  <c r="H130" i="7"/>
  <c r="H132" i="7" s="1"/>
  <c r="AD130" i="7"/>
  <c r="AD131" i="7"/>
  <c r="AL128" i="7"/>
  <c r="AH143" i="6"/>
  <c r="AH142" i="6"/>
  <c r="AH145" i="6"/>
  <c r="AH146" i="6"/>
  <c r="W142" i="6"/>
  <c r="W145" i="6"/>
  <c r="W146" i="6"/>
  <c r="W143" i="6"/>
  <c r="AP143" i="6"/>
  <c r="AP142" i="6"/>
  <c r="AP145" i="6"/>
  <c r="AP146" i="6"/>
  <c r="V142" i="6"/>
  <c r="V145" i="6"/>
  <c r="V146" i="6"/>
  <c r="V143" i="6"/>
  <c r="R143" i="6"/>
  <c r="R142" i="6"/>
  <c r="R145" i="6"/>
  <c r="R146" i="6"/>
  <c r="O132" i="7"/>
  <c r="O133" i="7"/>
  <c r="AO130" i="7"/>
  <c r="AO132" i="7" s="1"/>
  <c r="AO131" i="7"/>
  <c r="AO133" i="7" s="1"/>
  <c r="V130" i="7"/>
  <c r="V132" i="7" s="1"/>
  <c r="V131" i="7"/>
  <c r="V133" i="7" s="1"/>
  <c r="AP147" i="6"/>
  <c r="L147" i="6"/>
  <c r="Z147" i="6"/>
  <c r="G147" i="6"/>
  <c r="G132" i="7" l="1"/>
  <c r="G133" i="7"/>
  <c r="AF148" i="6"/>
  <c r="J148" i="6"/>
  <c r="AE148" i="6"/>
  <c r="V148" i="6"/>
  <c r="W148" i="6"/>
  <c r="M148" i="6"/>
  <c r="N148" i="6"/>
  <c r="L148" i="6"/>
  <c r="Y133" i="7"/>
  <c r="Y132" i="7"/>
  <c r="O148" i="6"/>
  <c r="AN148" i="6"/>
  <c r="M133" i="7"/>
  <c r="M132" i="7"/>
  <c r="R148" i="6"/>
  <c r="AH148" i="6"/>
  <c r="AD132" i="7"/>
  <c r="AD133" i="7"/>
  <c r="AK133" i="7"/>
  <c r="AK132" i="7"/>
  <c r="AP148" i="6"/>
  <c r="U133" i="7"/>
  <c r="U132" i="7"/>
  <c r="AL148" i="6"/>
  <c r="X148" i="6"/>
  <c r="AM148" i="6"/>
  <c r="AD148" i="6"/>
  <c r="N132" i="7"/>
  <c r="N133" i="7"/>
  <c r="AL132" i="7"/>
  <c r="AL133" i="7"/>
  <c r="AC133" i="7"/>
  <c r="AC132" i="7"/>
  <c r="O147" i="6"/>
  <c r="AJ147" i="6"/>
  <c r="J147" i="6"/>
  <c r="W147" i="6"/>
  <c r="R147" i="6"/>
  <c r="T147" i="6"/>
  <c r="AI147" i="6"/>
  <c r="Q147" i="6"/>
  <c r="AN147" i="6"/>
  <c r="AB147" i="6"/>
  <c r="Y147" i="6"/>
  <c r="P147" i="6"/>
  <c r="AK147" i="6"/>
  <c r="AE147" i="6"/>
  <c r="U147" i="6"/>
  <c r="AC147" i="6"/>
  <c r="M147" i="6"/>
  <c r="N147" i="6"/>
  <c r="V147" i="6" l="1"/>
  <c r="AD147" i="6"/>
  <c r="H147" i="6"/>
  <c r="AL147" i="6"/>
  <c r="AG147" i="6"/>
  <c r="S147" i="6"/>
  <c r="X147" i="6"/>
  <c r="K147" i="6"/>
  <c r="I147" i="6"/>
  <c r="AM147" i="6"/>
  <c r="AH147" i="6"/>
  <c r="AA147" i="6"/>
  <c r="AO147" i="6"/>
  <c r="J51" i="3"/>
  <c r="C10" i="3"/>
  <c r="Q59" i="3"/>
  <c r="J40" i="3"/>
  <c r="C53" i="3"/>
  <c r="C62" i="3"/>
  <c r="C38" i="3"/>
  <c r="J89" i="3"/>
  <c r="C43" i="3"/>
  <c r="C64" i="3"/>
  <c r="J28" i="3"/>
  <c r="J73" i="3"/>
  <c r="Q58" i="3"/>
  <c r="J38" i="3"/>
  <c r="J7" i="3"/>
  <c r="C47" i="3"/>
  <c r="C24" i="3"/>
  <c r="J72" i="3"/>
  <c r="Q8" i="3"/>
  <c r="J76" i="3"/>
  <c r="J68" i="3"/>
  <c r="J93" i="3"/>
  <c r="J62" i="3"/>
  <c r="Q11" i="3"/>
  <c r="J25" i="3"/>
  <c r="Q95" i="3"/>
  <c r="Q51" i="3"/>
  <c r="J69" i="3"/>
  <c r="C27" i="3"/>
  <c r="J43" i="3"/>
  <c r="J16" i="3"/>
  <c r="C31" i="3"/>
  <c r="J35" i="3"/>
  <c r="Q71" i="3"/>
  <c r="Q57" i="3"/>
  <c r="J55" i="3"/>
  <c r="C59" i="3"/>
  <c r="J64" i="3"/>
  <c r="C83" i="3"/>
  <c r="Q60" i="3"/>
  <c r="Q93" i="3"/>
  <c r="Q9" i="3"/>
  <c r="C39" i="3"/>
  <c r="Q84" i="3"/>
  <c r="J29" i="3"/>
  <c r="C74" i="3"/>
  <c r="J85" i="3"/>
  <c r="C71" i="3"/>
  <c r="J26" i="3"/>
  <c r="Q92" i="3"/>
  <c r="C9" i="3"/>
  <c r="J48" i="3"/>
  <c r="Q24" i="3"/>
  <c r="Q41" i="3"/>
  <c r="Q32" i="3"/>
  <c r="Q61" i="3"/>
  <c r="Q23" i="3"/>
  <c r="J87" i="3"/>
  <c r="C30" i="3"/>
  <c r="Q14" i="3"/>
  <c r="J81" i="3"/>
  <c r="J49" i="3"/>
  <c r="C26" i="3"/>
  <c r="J22" i="3"/>
  <c r="Q46" i="3"/>
  <c r="J53" i="3"/>
  <c r="Q43" i="3"/>
  <c r="J30" i="3"/>
  <c r="C87" i="3"/>
  <c r="Q89" i="3"/>
  <c r="Q56" i="3"/>
  <c r="C86" i="3"/>
  <c r="Q10" i="3"/>
  <c r="Q29" i="3"/>
  <c r="Q103" i="3"/>
  <c r="Q65" i="3"/>
  <c r="C15" i="3"/>
  <c r="C61" i="3"/>
  <c r="J14" i="3"/>
  <c r="C78" i="3"/>
  <c r="Q79" i="3"/>
  <c r="C69" i="3"/>
  <c r="J31" i="3"/>
  <c r="Q40" i="3"/>
  <c r="C29" i="3"/>
  <c r="C50" i="3"/>
  <c r="J10" i="3"/>
  <c r="C85" i="3"/>
  <c r="J13" i="3"/>
  <c r="J78" i="3"/>
  <c r="Q47" i="3"/>
  <c r="Q76" i="3"/>
  <c r="Q37" i="3"/>
  <c r="J88" i="3"/>
  <c r="Q45" i="3"/>
  <c r="Q101" i="3"/>
  <c r="J32" i="3"/>
  <c r="J15" i="3"/>
  <c r="C36" i="3"/>
  <c r="C67" i="3"/>
  <c r="J19" i="3"/>
  <c r="Q33" i="3"/>
  <c r="Q75" i="3"/>
  <c r="Q38" i="3"/>
  <c r="C70" i="3"/>
  <c r="J37" i="3"/>
  <c r="C48" i="3"/>
  <c r="Q39" i="3"/>
  <c r="Q68" i="3"/>
  <c r="C66" i="3"/>
  <c r="Q18" i="3"/>
  <c r="J42" i="3"/>
  <c r="Q50" i="3"/>
  <c r="Q88" i="3"/>
  <c r="Q80" i="3"/>
  <c r="Q19" i="3"/>
  <c r="Q94" i="3"/>
  <c r="Q36" i="3"/>
  <c r="Q96" i="3"/>
  <c r="J27" i="3"/>
  <c r="Q90" i="3"/>
  <c r="Q78" i="3"/>
  <c r="J11" i="3"/>
  <c r="Q13" i="3"/>
  <c r="Q73" i="3"/>
  <c r="J79" i="3"/>
  <c r="C79" i="3"/>
  <c r="J50" i="3"/>
  <c r="Q85" i="3"/>
  <c r="Q55" i="3"/>
  <c r="C12" i="3"/>
  <c r="C72" i="3"/>
  <c r="Q34" i="3"/>
  <c r="C52" i="3"/>
  <c r="Q21" i="3"/>
  <c r="C11" i="3"/>
  <c r="Q26" i="3"/>
  <c r="Q74" i="3"/>
  <c r="J77" i="3"/>
  <c r="J8" i="3"/>
  <c r="Q25" i="3"/>
  <c r="C18" i="3"/>
  <c r="C56" i="3"/>
  <c r="C23" i="3"/>
  <c r="Q83" i="3"/>
  <c r="Q48" i="3"/>
  <c r="C20" i="3"/>
  <c r="J59" i="3"/>
  <c r="C37" i="3"/>
  <c r="C42" i="3"/>
  <c r="J61" i="3"/>
  <c r="C41" i="3"/>
  <c r="Q82" i="3"/>
  <c r="J33" i="3"/>
  <c r="Q12" i="3"/>
  <c r="C22" i="3"/>
  <c r="J36" i="3"/>
  <c r="Q28" i="3"/>
  <c r="C60" i="3"/>
  <c r="Q54" i="3"/>
  <c r="Q52" i="3"/>
  <c r="J86" i="3"/>
  <c r="J58" i="3"/>
  <c r="C6" i="3"/>
  <c r="C55" i="3"/>
  <c r="Q6" i="3"/>
  <c r="J92" i="3"/>
  <c r="J9" i="3"/>
  <c r="Q15" i="3"/>
  <c r="J44" i="3"/>
  <c r="C58" i="3"/>
  <c r="J70" i="3"/>
  <c r="Q22" i="3"/>
  <c r="J39" i="3"/>
  <c r="Q72" i="3"/>
  <c r="Q53" i="3"/>
  <c r="J80" i="3"/>
  <c r="J12" i="3"/>
  <c r="J45" i="3"/>
  <c r="C25" i="3"/>
  <c r="Q69" i="3"/>
  <c r="C28" i="3"/>
  <c r="J65" i="3"/>
  <c r="Q91" i="3"/>
  <c r="Q97" i="3"/>
  <c r="J56" i="3"/>
  <c r="Q42" i="3"/>
  <c r="C40" i="3"/>
  <c r="C45" i="3"/>
  <c r="C51" i="3"/>
  <c r="C19" i="3"/>
  <c r="Q27" i="3"/>
  <c r="Q20" i="3"/>
  <c r="J63" i="3"/>
  <c r="C57" i="3"/>
  <c r="J75" i="3"/>
  <c r="C89" i="3"/>
  <c r="Q70" i="3"/>
  <c r="C54" i="3"/>
  <c r="J83" i="3"/>
  <c r="J47" i="3"/>
  <c r="Q62" i="3"/>
  <c r="C17" i="3"/>
  <c r="J91" i="3"/>
  <c r="Q99" i="3"/>
  <c r="Q87" i="3"/>
  <c r="J41" i="3"/>
  <c r="Q77" i="3"/>
  <c r="C49" i="3"/>
  <c r="J17" i="3"/>
  <c r="C33" i="3"/>
  <c r="C34" i="3"/>
  <c r="Q64" i="3"/>
  <c r="C82" i="3"/>
  <c r="J46" i="3"/>
  <c r="Q66" i="3"/>
  <c r="Q63" i="3"/>
  <c r="J6" i="3"/>
  <c r="C73" i="3"/>
  <c r="C14" i="3"/>
  <c r="J94" i="3"/>
  <c r="Q17" i="3"/>
  <c r="C46" i="3"/>
  <c r="J82" i="3"/>
  <c r="Q98" i="3"/>
  <c r="C8" i="3"/>
  <c r="C32" i="3"/>
  <c r="J21" i="3"/>
  <c r="Q81" i="3"/>
  <c r="J57" i="3"/>
  <c r="J60" i="3"/>
  <c r="J66" i="3"/>
  <c r="C68" i="3"/>
  <c r="C13" i="3"/>
  <c r="C81" i="3"/>
  <c r="C80" i="3"/>
  <c r="Q35" i="3"/>
  <c r="C77" i="3"/>
  <c r="C7" i="3"/>
  <c r="J54" i="3"/>
  <c r="Q44" i="3"/>
  <c r="J34" i="3"/>
  <c r="C76" i="3"/>
  <c r="J52" i="3"/>
  <c r="C88" i="3"/>
  <c r="C84" i="3"/>
  <c r="J90" i="3"/>
  <c r="C75" i="3"/>
  <c r="J23" i="3"/>
  <c r="Q67" i="3"/>
  <c r="Q30" i="3"/>
  <c r="J74" i="3"/>
  <c r="J71" i="3"/>
  <c r="J84" i="3"/>
  <c r="Q7" i="3"/>
  <c r="C16" i="3"/>
  <c r="J20" i="3"/>
  <c r="C35" i="3"/>
  <c r="Q5" i="3"/>
  <c r="Q100" i="3"/>
  <c r="C65" i="3"/>
  <c r="C44" i="3"/>
  <c r="C63" i="3"/>
  <c r="J67" i="3"/>
  <c r="Q16" i="3"/>
  <c r="C21" i="3"/>
  <c r="Q86" i="3"/>
  <c r="J24" i="3"/>
  <c r="Q102" i="3"/>
  <c r="Q49" i="3"/>
  <c r="J18" i="3"/>
  <c r="Q31" i="3"/>
</calcChain>
</file>

<file path=xl/comments1.xml><?xml version="1.0" encoding="utf-8"?>
<comments xmlns="http://schemas.openxmlformats.org/spreadsheetml/2006/main">
  <authors>
    <author>Балуева Кристина</author>
  </authors>
  <commentList>
    <comment ref="B161" authorId="0" shapeId="0">
      <text>
        <r>
          <rPr>
            <b/>
            <sz val="9"/>
            <color indexed="81"/>
            <rFont val="Tahoma"/>
            <family val="2"/>
            <charset val="204"/>
          </rPr>
          <t>Балуева Кристина:</t>
        </r>
        <r>
          <rPr>
            <sz val="9"/>
            <color indexed="81"/>
            <rFont val="Tahoma"/>
            <family val="2"/>
            <charset val="204"/>
          </rPr>
          <t xml:space="preserve">
Относительная ошибка (в %) энтальпии, рассчитанной по МВС, по сравнению с расчётом по СТС</t>
        </r>
      </text>
    </comment>
    <comment ref="B163" authorId="0" shapeId="0">
      <text>
        <r>
          <rPr>
            <b/>
            <sz val="9"/>
            <color indexed="81"/>
            <rFont val="Tahoma"/>
            <family val="2"/>
            <charset val="204"/>
          </rPr>
          <t>Балуева Кристина:</t>
        </r>
        <r>
          <rPr>
            <sz val="9"/>
            <color indexed="81"/>
            <rFont val="Tahoma"/>
            <family val="2"/>
            <charset val="204"/>
          </rPr>
          <t xml:space="preserve">
Энтальпия из МВС без поправки</t>
        </r>
      </text>
    </comment>
    <comment ref="C163" authorId="0" shapeId="0">
      <text>
        <r>
          <rPr>
            <b/>
            <sz val="9"/>
            <color indexed="81"/>
            <rFont val="Tahoma"/>
            <family val="2"/>
            <charset val="204"/>
          </rPr>
          <t>Балуева Кристина:</t>
        </r>
        <r>
          <rPr>
            <sz val="9"/>
            <color indexed="81"/>
            <rFont val="Tahoma"/>
            <family val="2"/>
            <charset val="204"/>
          </rPr>
          <t xml:space="preserve">
Энтальпия, рассчитанная по МВС с поправкой</t>
        </r>
      </text>
    </comment>
  </commentList>
</comments>
</file>

<file path=xl/comments2.xml><?xml version="1.0" encoding="utf-8"?>
<comments xmlns="http://schemas.openxmlformats.org/spreadsheetml/2006/main">
  <authors>
    <author>Балуева Кристина</author>
  </authors>
  <commentList>
    <comment ref="B146" authorId="0" shapeId="0">
      <text>
        <r>
          <rPr>
            <b/>
            <sz val="9"/>
            <color indexed="81"/>
            <rFont val="Tahoma"/>
            <family val="2"/>
            <charset val="204"/>
          </rPr>
          <t>Балуева Кристина:</t>
        </r>
        <r>
          <rPr>
            <sz val="9"/>
            <color indexed="81"/>
            <rFont val="Tahoma"/>
            <family val="2"/>
            <charset val="204"/>
          </rPr>
          <t xml:space="preserve">
Относительная ошибка (в %) энтальпии, рассчитанной по МВС, по сравнению с расчётом по СТС</t>
        </r>
      </text>
    </comment>
    <comment ref="B148" authorId="0" shapeId="0">
      <text>
        <r>
          <rPr>
            <b/>
            <sz val="9"/>
            <color indexed="81"/>
            <rFont val="Tahoma"/>
            <family val="2"/>
            <charset val="204"/>
          </rPr>
          <t>Балуева Кристина:</t>
        </r>
        <r>
          <rPr>
            <sz val="9"/>
            <color indexed="81"/>
            <rFont val="Tahoma"/>
            <family val="2"/>
            <charset val="204"/>
          </rPr>
          <t xml:space="preserve">
Энтальпия из МВС без поправки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  <charset val="204"/>
          </rPr>
          <t>Балуева Кристина:</t>
        </r>
        <r>
          <rPr>
            <sz val="9"/>
            <color indexed="81"/>
            <rFont val="Tahoma"/>
            <family val="2"/>
            <charset val="204"/>
          </rPr>
          <t xml:space="preserve">
Энтальпия, рассчитанная по МВС с поправкой</t>
        </r>
      </text>
    </comment>
  </commentList>
</comments>
</file>

<file path=xl/comments3.xml><?xml version="1.0" encoding="utf-8"?>
<comments xmlns="http://schemas.openxmlformats.org/spreadsheetml/2006/main">
  <authors>
    <author>Балуева Кристина</author>
  </authors>
  <commentList>
    <comment ref="B111" authorId="0" shapeId="0">
      <text>
        <r>
          <rPr>
            <b/>
            <sz val="9"/>
            <color indexed="81"/>
            <rFont val="Tahoma"/>
            <family val="2"/>
            <charset val="204"/>
          </rPr>
          <t>Балуева Кристина:</t>
        </r>
        <r>
          <rPr>
            <sz val="9"/>
            <color indexed="81"/>
            <rFont val="Tahoma"/>
            <family val="2"/>
            <charset val="204"/>
          </rPr>
          <t xml:space="preserve">
Энтальпия из МВС без поправки</t>
        </r>
      </text>
    </comment>
    <comment ref="C111" authorId="0" shapeId="0">
      <text>
        <r>
          <rPr>
            <b/>
            <sz val="9"/>
            <color indexed="81"/>
            <rFont val="Tahoma"/>
            <family val="2"/>
            <charset val="204"/>
          </rPr>
          <t>Балуева Кристина:</t>
        </r>
        <r>
          <rPr>
            <sz val="9"/>
            <color indexed="81"/>
            <rFont val="Tahoma"/>
            <family val="2"/>
            <charset val="204"/>
          </rPr>
          <t xml:space="preserve">
Энтальпия, рассчитанная по МВС с поправкой</t>
        </r>
      </text>
    </comment>
  </commentList>
</comments>
</file>

<file path=xl/sharedStrings.xml><?xml version="1.0" encoding="utf-8"?>
<sst xmlns="http://schemas.openxmlformats.org/spreadsheetml/2006/main" count="565" uniqueCount="88">
  <si>
    <t>Температура, К</t>
  </si>
  <si>
    <t>Соединение</t>
  </si>
  <si>
    <t>S5</t>
  </si>
  <si>
    <t>S4</t>
  </si>
  <si>
    <t>S3</t>
  </si>
  <si>
    <t>S2</t>
  </si>
  <si>
    <t>Bi</t>
  </si>
  <si>
    <t>S</t>
  </si>
  <si>
    <t>Bi2</t>
  </si>
  <si>
    <t>Bi3</t>
  </si>
  <si>
    <t>Bi4</t>
  </si>
  <si>
    <t>BiS</t>
  </si>
  <si>
    <t>Ar</t>
  </si>
  <si>
    <t>(1) Bi2S3 [liq]</t>
  </si>
  <si>
    <t>(1) S [liq]</t>
  </si>
  <si>
    <t>(1) Bi [liq1]</t>
  </si>
  <si>
    <t>(1) Bi [liq2]</t>
  </si>
  <si>
    <t>(2) Bi2S3</t>
  </si>
  <si>
    <t>(2) S</t>
  </si>
  <si>
    <t>(2) Bi</t>
  </si>
  <si>
    <t>μ (S)</t>
  </si>
  <si>
    <t>μ (Ar)</t>
  </si>
  <si>
    <t>μ (Bi)</t>
  </si>
  <si>
    <t>Vapor</t>
  </si>
  <si>
    <t>Solution #1</t>
  </si>
  <si>
    <t>Solution #2</t>
  </si>
  <si>
    <t>GeS</t>
  </si>
  <si>
    <t>GeS2</t>
  </si>
  <si>
    <t>*GeS2</t>
  </si>
  <si>
    <t>*GeS2 [liq]</t>
  </si>
  <si>
    <t>(1) Ge [liq]</t>
  </si>
  <si>
    <t>(1) GeS [liq]</t>
  </si>
  <si>
    <t>(1) GeS2 [liq]</t>
  </si>
  <si>
    <t>(2) Ge</t>
  </si>
  <si>
    <t>(2) GeS</t>
  </si>
  <si>
    <t>(2) GeS2</t>
  </si>
  <si>
    <t>μ (Ge)</t>
  </si>
  <si>
    <t>Ge</t>
  </si>
  <si>
    <t>Для Origin</t>
  </si>
  <si>
    <t>В атомах</t>
  </si>
  <si>
    <t>В атомных долях</t>
  </si>
  <si>
    <t>T, K</t>
  </si>
  <si>
    <t>R (Дж/(моль*К) =</t>
  </si>
  <si>
    <t>№ 1</t>
  </si>
  <si>
    <t>№ 2</t>
  </si>
  <si>
    <t>№ 3</t>
  </si>
  <si>
    <t>№ 4</t>
  </si>
  <si>
    <t>Стекло</t>
  </si>
  <si>
    <t>№ 1 (1,25)</t>
  </si>
  <si>
    <t>№ 2 (1,35)</t>
  </si>
  <si>
    <t>№ 3 (1,4)</t>
  </si>
  <si>
    <t>№ 4 (1,6)</t>
  </si>
  <si>
    <t>газовая фаза</t>
  </si>
  <si>
    <t>раствор 1 (ж)</t>
  </si>
  <si>
    <t>Энергия Гиббса, Дж/моль*атом</t>
  </si>
  <si>
    <t>Энергия Гиббса расплава, Дж/моль*атом</t>
  </si>
  <si>
    <t>раствор 2(тв)</t>
  </si>
  <si>
    <r>
      <t>G</t>
    </r>
    <r>
      <rPr>
        <i/>
        <vertAlign val="superscript"/>
        <sz val="11"/>
        <color theme="1"/>
        <rFont val="Calibri"/>
        <family val="2"/>
        <charset val="204"/>
        <scheme val="minor"/>
      </rPr>
      <t>°</t>
    </r>
    <r>
      <rPr>
        <i/>
        <sz val="11"/>
        <color theme="1"/>
        <rFont val="Calibri"/>
        <family val="2"/>
        <charset val="204"/>
        <scheme val="minor"/>
      </rPr>
      <t>(T) − H</t>
    </r>
    <r>
      <rPr>
        <i/>
        <vertAlign val="subscript"/>
        <sz val="11"/>
        <color theme="1"/>
        <rFont val="Calibri"/>
        <family val="2"/>
        <charset val="204"/>
        <scheme val="minor"/>
      </rPr>
      <t>l</t>
    </r>
    <r>
      <rPr>
        <i/>
        <vertAlign val="superscript"/>
        <sz val="11"/>
        <color theme="1"/>
        <rFont val="Calibri"/>
        <family val="2"/>
        <charset val="204"/>
        <scheme val="minor"/>
      </rPr>
      <t>°</t>
    </r>
    <r>
      <rPr>
        <i/>
        <sz val="11"/>
        <color theme="1"/>
        <rFont val="Calibri"/>
        <family val="2"/>
        <charset val="204"/>
        <scheme val="minor"/>
      </rPr>
      <t>(0)</t>
    </r>
  </si>
  <si>
    <t>S 1.25</t>
  </si>
  <si>
    <t>S 1.35</t>
  </si>
  <si>
    <t>S 1.6</t>
  </si>
  <si>
    <t>S 1.4</t>
  </si>
  <si>
    <t>Tg</t>
  </si>
  <si>
    <t>Из статьи</t>
  </si>
  <si>
    <t>Восстановленные</t>
  </si>
  <si>
    <t>G°(T) − Hl°(0)</t>
  </si>
  <si>
    <t>G°(298) − Hl°(0)</t>
  </si>
  <si>
    <t>Вычитание</t>
  </si>
  <si>
    <t>ΔfH(298) =</t>
  </si>
  <si>
    <t>ΔfH(298)</t>
  </si>
  <si>
    <t>Прибавление</t>
  </si>
  <si>
    <t>Для 1.35</t>
  </si>
  <si>
    <t>Эн.Гиббса</t>
  </si>
  <si>
    <t>раствор 1(ж) + газовая фаза</t>
  </si>
  <si>
    <t>газовая фаза с аргоном</t>
  </si>
  <si>
    <t>раствор 1(ж) + газовая фаза + Ar</t>
  </si>
  <si>
    <t>*Bi</t>
  </si>
  <si>
    <t>*GeS</t>
  </si>
  <si>
    <t>*Ge</t>
  </si>
  <si>
    <r>
      <rPr>
        <sz val="11"/>
        <color theme="1"/>
        <rFont val="Times New Roman"/>
        <family val="1"/>
        <charset val="204"/>
      </rPr>
      <t>λ</t>
    </r>
    <r>
      <rPr>
        <sz val="11"/>
        <color theme="1"/>
        <rFont val="Calibri"/>
        <family val="2"/>
        <charset val="204"/>
      </rPr>
      <t>i</t>
    </r>
  </si>
  <si>
    <t>ni</t>
  </si>
  <si>
    <t>С раствором</t>
  </si>
  <si>
    <t>Без твердого раствора</t>
  </si>
  <si>
    <r>
      <rPr>
        <b/>
        <sz val="11"/>
        <color theme="1"/>
        <rFont val="Times New Roman"/>
        <family val="1"/>
        <charset val="204"/>
      </rPr>
      <t>λ</t>
    </r>
    <r>
      <rPr>
        <b/>
        <sz val="11"/>
        <color theme="1"/>
        <rFont val="Calibri"/>
        <family val="2"/>
        <charset val="204"/>
      </rPr>
      <t>i</t>
    </r>
  </si>
  <si>
    <t>Разность</t>
  </si>
  <si>
    <t>Только жидкие компоненты</t>
  </si>
  <si>
    <t>S6</t>
  </si>
  <si>
    <t>Разность при 680 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</si>
</sst>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2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vertAlign val="superscript"/>
      <sz val="11"/>
      <color theme="1"/>
      <name val="Calibri"/>
      <family val="2"/>
      <charset val="204"/>
      <scheme val="minor"/>
    </font>
    <font>
      <i/>
      <vertAlign val="subscript"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sz val="13.5"/>
      <color rgb="FF000000"/>
      <name val="Courier New"/>
      <family val="3"/>
      <charset val="204"/>
    </font>
    <font>
      <sz val="10.5"/>
      <color rgb="FF000000"/>
      <name val="Lucida Console"/>
      <family val="3"/>
      <charset val="204"/>
    </font>
    <font>
      <sz val="11"/>
      <name val="Calibri"/>
      <family val="2"/>
      <charset val="204"/>
      <scheme val="minor"/>
    </font>
    <font>
      <b/>
      <sz val="11"/>
      <color theme="0" tint="-0.499984740745262"/>
      <name val="Calibri"/>
      <family val="2"/>
      <charset val="204"/>
      <scheme val="minor"/>
    </font>
    <font>
      <sz val="11"/>
      <color theme="0" tint="-0.499984740745262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11" fontId="0" fillId="0" borderId="0" xfId="0" applyNumberFormat="1"/>
    <xf numFmtId="11" fontId="3" fillId="0" borderId="0" xfId="0" applyNumberFormat="1" applyFont="1"/>
    <xf numFmtId="0" fontId="2" fillId="0" borderId="0" xfId="0" applyFont="1"/>
    <xf numFmtId="0" fontId="3" fillId="0" borderId="0" xfId="0" applyFont="1"/>
    <xf numFmtId="11" fontId="3" fillId="0" borderId="0" xfId="0" applyNumberFormat="1" applyFont="1" applyAlignment="1">
      <alignment horizontal="center" vertical="center"/>
    </xf>
    <xf numFmtId="11" fontId="3" fillId="0" borderId="0" xfId="0" applyNumberFormat="1" applyFont="1" applyAlignment="1">
      <alignment vertical="center"/>
    </xf>
    <xf numFmtId="11" fontId="0" fillId="0" borderId="0" xfId="0" applyNumberFormat="1" applyFont="1" applyAlignment="1">
      <alignment vertical="center"/>
    </xf>
    <xf numFmtId="11" fontId="0" fillId="0" borderId="0" xfId="0" applyNumberFormat="1" applyAlignment="1">
      <alignment horizontal="center" vertical="center"/>
    </xf>
    <xf numFmtId="11" fontId="4" fillId="0" borderId="0" xfId="0" applyNumberFormat="1" applyFont="1" applyAlignment="1">
      <alignment horizontal="center" vertical="center"/>
    </xf>
    <xf numFmtId="11" fontId="0" fillId="0" borderId="0" xfId="0" applyNumberFormat="1" applyAlignment="1">
      <alignment horizontal="center" vertical="center" wrapText="1"/>
    </xf>
    <xf numFmtId="11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1" fontId="3" fillId="0" borderId="0" xfId="0" quotePrefix="1" applyNumberFormat="1" applyFont="1" applyAlignment="1">
      <alignment horizontal="center" vertical="center"/>
    </xf>
    <xf numFmtId="11" fontId="3" fillId="0" borderId="0" xfId="0" applyNumberFormat="1" applyFont="1" applyAlignment="1"/>
    <xf numFmtId="0" fontId="1" fillId="0" borderId="0" xfId="0" applyFont="1" applyAlignment="1">
      <alignment horizontal="center" vertical="center"/>
    </xf>
    <xf numFmtId="0" fontId="5" fillId="0" borderId="0" xfId="0" applyFont="1"/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/>
    <xf numFmtId="0" fontId="5" fillId="0" borderId="0" xfId="0" applyFont="1" applyFill="1" applyBorder="1" applyAlignment="1">
      <alignment horizontal="center" vertical="center"/>
    </xf>
    <xf numFmtId="0" fontId="0" fillId="0" borderId="1" xfId="0" applyBorder="1"/>
    <xf numFmtId="0" fontId="5" fillId="0" borderId="2" xfId="0" applyFont="1" applyBorder="1"/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6" xfId="0" applyFont="1" applyBorder="1"/>
    <xf numFmtId="0" fontId="6" fillId="0" borderId="0" xfId="0" applyFont="1"/>
    <xf numFmtId="17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0" xfId="0" applyFill="1"/>
    <xf numFmtId="17" fontId="0" fillId="0" borderId="0" xfId="0" applyNumberFormat="1" applyBorder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13" fillId="0" borderId="0" xfId="0" applyFont="1"/>
    <xf numFmtId="0" fontId="5" fillId="0" borderId="0" xfId="0" applyFont="1" applyAlignment="1">
      <alignment horizontal="right"/>
    </xf>
    <xf numFmtId="0" fontId="5" fillId="0" borderId="1" xfId="0" applyFont="1" applyBorder="1" applyAlignment="1">
      <alignment horizontal="right"/>
    </xf>
    <xf numFmtId="0" fontId="14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0" fontId="15" fillId="0" borderId="0" xfId="0" applyFont="1"/>
    <xf numFmtId="0" fontId="5" fillId="0" borderId="0" xfId="0" applyFont="1" applyAlignment="1">
      <alignment horizontal="center"/>
    </xf>
    <xf numFmtId="11" fontId="3" fillId="0" borderId="0" xfId="0" applyNumberFormat="1" applyFont="1" applyBorder="1" applyAlignment="1">
      <alignment horizontal="center" wrapText="1"/>
    </xf>
    <xf numFmtId="0" fontId="15" fillId="0" borderId="0" xfId="0" applyFont="1" applyAlignment="1">
      <alignment horizontal="right"/>
    </xf>
    <xf numFmtId="11" fontId="16" fillId="0" borderId="0" xfId="0" applyNumberFormat="1" applyFont="1"/>
    <xf numFmtId="11" fontId="3" fillId="0" borderId="0" xfId="0" applyNumberFormat="1" applyFont="1" applyAlignment="1">
      <alignment horizontal="center"/>
    </xf>
    <xf numFmtId="11" fontId="17" fillId="0" borderId="0" xfId="0" applyNumberFormat="1" applyFont="1"/>
    <xf numFmtId="0" fontId="0" fillId="0" borderId="0" xfId="0" applyAlignment="1">
      <alignment horizontal="center"/>
    </xf>
    <xf numFmtId="11" fontId="18" fillId="0" borderId="0" xfId="0" applyNumberFormat="1" applyFont="1" applyAlignment="1">
      <alignment horizontal="center"/>
    </xf>
    <xf numFmtId="11" fontId="3" fillId="0" borderId="0" xfId="0" applyNumberFormat="1" applyFont="1" applyBorder="1" applyAlignment="1">
      <alignment horizontal="center"/>
    </xf>
    <xf numFmtId="0" fontId="0" fillId="0" borderId="0" xfId="0" applyFill="1"/>
    <xf numFmtId="0" fontId="5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0" fillId="3" borderId="0" xfId="0" applyFill="1"/>
    <xf numFmtId="0" fontId="14" fillId="0" borderId="0" xfId="0" applyFont="1" applyFill="1" applyBorder="1" applyAlignment="1">
      <alignment horizontal="center" vertical="center"/>
    </xf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19" fillId="0" borderId="1" xfId="0" applyFont="1" applyBorder="1" applyAlignment="1">
      <alignment horizontal="center"/>
    </xf>
    <xf numFmtId="0" fontId="20" fillId="0" borderId="0" xfId="0" applyNumberFormat="1" applyFont="1" applyAlignment="1">
      <alignment horizontal="center" vertical="center"/>
    </xf>
    <xf numFmtId="0" fontId="20" fillId="0" borderId="0" xfId="0" applyNumberFormat="1" applyFont="1" applyAlignment="1">
      <alignment horizontal="center"/>
    </xf>
    <xf numFmtId="0" fontId="20" fillId="0" borderId="1" xfId="0" applyNumberFormat="1" applyFont="1" applyBorder="1" applyAlignment="1">
      <alignment horizontal="center"/>
    </xf>
    <xf numFmtId="0" fontId="20" fillId="0" borderId="1" xfId="0" applyFont="1" applyBorder="1"/>
    <xf numFmtId="0" fontId="0" fillId="0" borderId="8" xfId="0" applyBorder="1"/>
    <xf numFmtId="0" fontId="0" fillId="0" borderId="0" xfId="0" applyFill="1" applyBorder="1"/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350376729771029E-2"/>
          <c:y val="7.6678665166853885E-2"/>
          <c:w val="0.79271301379699677"/>
          <c:h val="0.8223449568803958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'Основные данные (тв и ж р-ры)'!$E$50</c:f>
              <c:strCache>
                <c:ptCount val="1"/>
                <c:pt idx="0">
                  <c:v>№ 1 (1,25)</c:v>
                </c:pt>
              </c:strCache>
            </c:strRef>
          </c:tx>
          <c:marker>
            <c:symbol val="none"/>
          </c:marker>
          <c:xVal>
            <c:numRef>
              <c:f>'Основные данные (тв и ж р-ры)'!$F$49:$AP$49</c:f>
              <c:numCache>
                <c:formatCode>General</c:formatCode>
                <c:ptCount val="37"/>
                <c:pt idx="0">
                  <c:v>300</c:v>
                </c:pt>
                <c:pt idx="1">
                  <c:v>391.7</c:v>
                </c:pt>
                <c:pt idx="2">
                  <c:v>483.3</c:v>
                </c:pt>
                <c:pt idx="3">
                  <c:v>506.2</c:v>
                </c:pt>
                <c:pt idx="4">
                  <c:v>529.20000000000005</c:v>
                </c:pt>
                <c:pt idx="5">
                  <c:v>552.1</c:v>
                </c:pt>
                <c:pt idx="6">
                  <c:v>575</c:v>
                </c:pt>
                <c:pt idx="7">
                  <c:v>597.9</c:v>
                </c:pt>
                <c:pt idx="8">
                  <c:v>620.79999999999995</c:v>
                </c:pt>
                <c:pt idx="9">
                  <c:v>643.70000000000005</c:v>
                </c:pt>
                <c:pt idx="10">
                  <c:v>666.7</c:v>
                </c:pt>
                <c:pt idx="11">
                  <c:v>758.3</c:v>
                </c:pt>
                <c:pt idx="12">
                  <c:v>781.2</c:v>
                </c:pt>
                <c:pt idx="13">
                  <c:v>804.2</c:v>
                </c:pt>
                <c:pt idx="14">
                  <c:v>827.1</c:v>
                </c:pt>
                <c:pt idx="15">
                  <c:v>850</c:v>
                </c:pt>
                <c:pt idx="16">
                  <c:v>872.9</c:v>
                </c:pt>
                <c:pt idx="17">
                  <c:v>895.8</c:v>
                </c:pt>
                <c:pt idx="18">
                  <c:v>918.7</c:v>
                </c:pt>
                <c:pt idx="19">
                  <c:v>941.7</c:v>
                </c:pt>
                <c:pt idx="20">
                  <c:v>964.6</c:v>
                </c:pt>
                <c:pt idx="21">
                  <c:v>987.5</c:v>
                </c:pt>
                <c:pt idx="22">
                  <c:v>1010</c:v>
                </c:pt>
                <c:pt idx="23">
                  <c:v>1033</c:v>
                </c:pt>
                <c:pt idx="24">
                  <c:v>1056</c:v>
                </c:pt>
                <c:pt idx="25">
                  <c:v>1079</c:v>
                </c:pt>
                <c:pt idx="26">
                  <c:v>1102</c:v>
                </c:pt>
                <c:pt idx="27">
                  <c:v>1125</c:v>
                </c:pt>
                <c:pt idx="28">
                  <c:v>1148</c:v>
                </c:pt>
                <c:pt idx="29">
                  <c:v>1171</c:v>
                </c:pt>
                <c:pt idx="30">
                  <c:v>1194</c:v>
                </c:pt>
                <c:pt idx="31">
                  <c:v>1217</c:v>
                </c:pt>
                <c:pt idx="32">
                  <c:v>1308</c:v>
                </c:pt>
                <c:pt idx="33">
                  <c:v>1331</c:v>
                </c:pt>
                <c:pt idx="34">
                  <c:v>1354</c:v>
                </c:pt>
                <c:pt idx="35">
                  <c:v>1377</c:v>
                </c:pt>
                <c:pt idx="36">
                  <c:v>1400</c:v>
                </c:pt>
              </c:numCache>
            </c:numRef>
          </c:xVal>
          <c:yVal>
            <c:numRef>
              <c:f>'Основные данные (тв и ж р-ры)'!$F$50:$AP$50</c:f>
              <c:numCache>
                <c:formatCode>0.00E+00</c:formatCode>
                <c:ptCount val="37"/>
                <c:pt idx="0">
                  <c:v>-118.28808611590912</c:v>
                </c:pt>
                <c:pt idx="1">
                  <c:v>-126.63434410452275</c:v>
                </c:pt>
                <c:pt idx="2">
                  <c:v>-136.1471549014023</c:v>
                </c:pt>
                <c:pt idx="3">
                  <c:v>-138.66656506895458</c:v>
                </c:pt>
                <c:pt idx="4">
                  <c:v>-141.30127259697278</c:v>
                </c:pt>
                <c:pt idx="5">
                  <c:v>-143.93560740863185</c:v>
                </c:pt>
                <c:pt idx="6">
                  <c:v>-146.64089015113638</c:v>
                </c:pt>
                <c:pt idx="7">
                  <c:v>-149.39569095660005</c:v>
                </c:pt>
                <c:pt idx="8">
                  <c:v>-152.23792659054547</c:v>
                </c:pt>
                <c:pt idx="9">
                  <c:v>-155.06184137491366</c:v>
                </c:pt>
                <c:pt idx="10">
                  <c:v>-157.98919401929325</c:v>
                </c:pt>
                <c:pt idx="11">
                  <c:v>-170.07084328787727</c:v>
                </c:pt>
                <c:pt idx="12">
                  <c:v>-173.26710572105461</c:v>
                </c:pt>
                <c:pt idx="13">
                  <c:v>-176.45667868546369</c:v>
                </c:pt>
                <c:pt idx="14">
                  <c:v>-179.60647220959092</c:v>
                </c:pt>
                <c:pt idx="15">
                  <c:v>-182.93321023636366</c:v>
                </c:pt>
                <c:pt idx="16">
                  <c:v>-186.18412149707046</c:v>
                </c:pt>
                <c:pt idx="17">
                  <c:v>-189.57790708494548</c:v>
                </c:pt>
                <c:pt idx="18">
                  <c:v>-192.95658817418868</c:v>
                </c:pt>
                <c:pt idx="19">
                  <c:v>-196.40644315971144</c:v>
                </c:pt>
                <c:pt idx="20">
                  <c:v>-199.96426445987734</c:v>
                </c:pt>
                <c:pt idx="21">
                  <c:v>-203.71615333295458</c:v>
                </c:pt>
                <c:pt idx="22">
                  <c:v>-207.64589593704551</c:v>
                </c:pt>
                <c:pt idx="23">
                  <c:v>-212.29638513088639</c:v>
                </c:pt>
                <c:pt idx="24">
                  <c:v>-217.28542262400006</c:v>
                </c:pt>
                <c:pt idx="25">
                  <c:v>-222.29770783704552</c:v>
                </c:pt>
                <c:pt idx="26">
                  <c:v>-227.66093448954553</c:v>
                </c:pt>
                <c:pt idx="27">
                  <c:v>-233.16503522727274</c:v>
                </c:pt>
                <c:pt idx="28">
                  <c:v>-238.59794872772733</c:v>
                </c:pt>
                <c:pt idx="29">
                  <c:v>-243.87941833482958</c:v>
                </c:pt>
                <c:pt idx="30">
                  <c:v>-248.92223533670455</c:v>
                </c:pt>
                <c:pt idx="31">
                  <c:v>-254.96596507619321</c:v>
                </c:pt>
                <c:pt idx="32">
                  <c:v>-284.9444758963636</c:v>
                </c:pt>
                <c:pt idx="33">
                  <c:v>-292.63861782375</c:v>
                </c:pt>
                <c:pt idx="34">
                  <c:v>-300.48179716363637</c:v>
                </c:pt>
                <c:pt idx="35">
                  <c:v>-308.16463515034098</c:v>
                </c:pt>
                <c:pt idx="36">
                  <c:v>-316.04737261363641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'Основные данные (тв и ж р-ры)'!$E$51</c:f>
              <c:strCache>
                <c:ptCount val="1"/>
                <c:pt idx="0">
                  <c:v>№ 2 (1,35)</c:v>
                </c:pt>
              </c:strCache>
            </c:strRef>
          </c:tx>
          <c:marker>
            <c:symbol val="none"/>
          </c:marker>
          <c:xVal>
            <c:numRef>
              <c:f>'Основные данные (тв и ж р-ры)'!$F$49:$AP$49</c:f>
              <c:numCache>
                <c:formatCode>General</c:formatCode>
                <c:ptCount val="37"/>
                <c:pt idx="0">
                  <c:v>300</c:v>
                </c:pt>
                <c:pt idx="1">
                  <c:v>391.7</c:v>
                </c:pt>
                <c:pt idx="2">
                  <c:v>483.3</c:v>
                </c:pt>
                <c:pt idx="3">
                  <c:v>506.2</c:v>
                </c:pt>
                <c:pt idx="4">
                  <c:v>529.20000000000005</c:v>
                </c:pt>
                <c:pt idx="5">
                  <c:v>552.1</c:v>
                </c:pt>
                <c:pt idx="6">
                  <c:v>575</c:v>
                </c:pt>
                <c:pt idx="7">
                  <c:v>597.9</c:v>
                </c:pt>
                <c:pt idx="8">
                  <c:v>620.79999999999995</c:v>
                </c:pt>
                <c:pt idx="9">
                  <c:v>643.70000000000005</c:v>
                </c:pt>
                <c:pt idx="10">
                  <c:v>666.7</c:v>
                </c:pt>
                <c:pt idx="11">
                  <c:v>758.3</c:v>
                </c:pt>
                <c:pt idx="12">
                  <c:v>781.2</c:v>
                </c:pt>
                <c:pt idx="13">
                  <c:v>804.2</c:v>
                </c:pt>
                <c:pt idx="14">
                  <c:v>827.1</c:v>
                </c:pt>
                <c:pt idx="15">
                  <c:v>850</c:v>
                </c:pt>
                <c:pt idx="16">
                  <c:v>872.9</c:v>
                </c:pt>
                <c:pt idx="17">
                  <c:v>895.8</c:v>
                </c:pt>
                <c:pt idx="18">
                  <c:v>918.7</c:v>
                </c:pt>
                <c:pt idx="19">
                  <c:v>941.7</c:v>
                </c:pt>
                <c:pt idx="20">
                  <c:v>964.6</c:v>
                </c:pt>
                <c:pt idx="21">
                  <c:v>987.5</c:v>
                </c:pt>
                <c:pt idx="22">
                  <c:v>1010</c:v>
                </c:pt>
                <c:pt idx="23">
                  <c:v>1033</c:v>
                </c:pt>
                <c:pt idx="24">
                  <c:v>1056</c:v>
                </c:pt>
                <c:pt idx="25">
                  <c:v>1079</c:v>
                </c:pt>
                <c:pt idx="26">
                  <c:v>1102</c:v>
                </c:pt>
                <c:pt idx="27">
                  <c:v>1125</c:v>
                </c:pt>
                <c:pt idx="28">
                  <c:v>1148</c:v>
                </c:pt>
                <c:pt idx="29">
                  <c:v>1171</c:v>
                </c:pt>
                <c:pt idx="30">
                  <c:v>1194</c:v>
                </c:pt>
                <c:pt idx="31">
                  <c:v>1217</c:v>
                </c:pt>
                <c:pt idx="32">
                  <c:v>1308</c:v>
                </c:pt>
                <c:pt idx="33">
                  <c:v>1331</c:v>
                </c:pt>
                <c:pt idx="34">
                  <c:v>1354</c:v>
                </c:pt>
                <c:pt idx="35">
                  <c:v>1377</c:v>
                </c:pt>
                <c:pt idx="36">
                  <c:v>1400</c:v>
                </c:pt>
              </c:numCache>
            </c:numRef>
          </c:xVal>
          <c:yVal>
            <c:numRef>
              <c:f>'Основные данные (тв и ж р-ры)'!$F$51:$AP$51</c:f>
              <c:numCache>
                <c:formatCode>0.00E+00</c:formatCode>
                <c:ptCount val="37"/>
                <c:pt idx="0">
                  <c:v>-126.50097284772728</c:v>
                </c:pt>
                <c:pt idx="1">
                  <c:v>-135.07495597136818</c:v>
                </c:pt>
                <c:pt idx="2">
                  <c:v>-144.85867613130685</c:v>
                </c:pt>
                <c:pt idx="3">
                  <c:v>-147.45020292086366</c:v>
                </c:pt>
                <c:pt idx="4">
                  <c:v>-150.16307319891826</c:v>
                </c:pt>
                <c:pt idx="5">
                  <c:v>-152.87360254209551</c:v>
                </c:pt>
                <c:pt idx="6">
                  <c:v>-155.65832233674246</c:v>
                </c:pt>
                <c:pt idx="7">
                  <c:v>-158.49416405300002</c:v>
                </c:pt>
                <c:pt idx="8">
                  <c:v>-161.42199899296969</c:v>
                </c:pt>
                <c:pt idx="9">
                  <c:v>-164.32812106970755</c:v>
                </c:pt>
                <c:pt idx="10">
                  <c:v>-167.34305426467958</c:v>
                </c:pt>
                <c:pt idx="11">
                  <c:v>-179.78469735519849</c:v>
                </c:pt>
                <c:pt idx="12">
                  <c:v>-183.07984475836366</c:v>
                </c:pt>
                <c:pt idx="13">
                  <c:v>-186.36488692819094</c:v>
                </c:pt>
                <c:pt idx="14">
                  <c:v>-189.60468461247277</c:v>
                </c:pt>
                <c:pt idx="15">
                  <c:v>-193.03206072575759</c:v>
                </c:pt>
                <c:pt idx="16">
                  <c:v>-196.37404358564473</c:v>
                </c:pt>
                <c:pt idx="17">
                  <c:v>-199.86430000743636</c:v>
                </c:pt>
                <c:pt idx="18">
                  <c:v>-203.33071651533263</c:v>
                </c:pt>
                <c:pt idx="19">
                  <c:v>-206.86060256103414</c:v>
                </c:pt>
                <c:pt idx="20">
                  <c:v>-210.48874846489852</c:v>
                </c:pt>
                <c:pt idx="21">
                  <c:v>-214.28788261136367</c:v>
                </c:pt>
                <c:pt idx="22">
                  <c:v>-218.20292324780303</c:v>
                </c:pt>
                <c:pt idx="23">
                  <c:v>-222.7563377986591</c:v>
                </c:pt>
                <c:pt idx="24">
                  <c:v>-227.63832761600005</c:v>
                </c:pt>
                <c:pt idx="25">
                  <c:v>-232.54443431246975</c:v>
                </c:pt>
                <c:pt idx="26">
                  <c:v>-237.78734275930307</c:v>
                </c:pt>
                <c:pt idx="27">
                  <c:v>-243.16624493181823</c:v>
                </c:pt>
                <c:pt idx="28">
                  <c:v>-248.49808972184852</c:v>
                </c:pt>
                <c:pt idx="29">
                  <c:v>-253.73059576755531</c:v>
                </c:pt>
                <c:pt idx="30">
                  <c:v>-258.79193812211366</c:v>
                </c:pt>
                <c:pt idx="31">
                  <c:v>-265.02102479897962</c:v>
                </c:pt>
                <c:pt idx="32">
                  <c:v>-296.32779838509089</c:v>
                </c:pt>
                <c:pt idx="33">
                  <c:v>-304.36597156258335</c:v>
                </c:pt>
                <c:pt idx="34">
                  <c:v>-312.56065596424241</c:v>
                </c:pt>
                <c:pt idx="35">
                  <c:v>-320.58872265702274</c:v>
                </c:pt>
                <c:pt idx="36">
                  <c:v>-328.82124970757582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'Основные данные (тв и ж р-ры)'!$E$52</c:f>
              <c:strCache>
                <c:ptCount val="1"/>
                <c:pt idx="0">
                  <c:v>№ 3 (1,4)</c:v>
                </c:pt>
              </c:strCache>
            </c:strRef>
          </c:tx>
          <c:marker>
            <c:symbol val="none"/>
          </c:marker>
          <c:xVal>
            <c:numRef>
              <c:f>'Основные данные (тв и ж р-ры)'!$F$49:$AP$49</c:f>
              <c:numCache>
                <c:formatCode>General</c:formatCode>
                <c:ptCount val="37"/>
                <c:pt idx="0">
                  <c:v>300</c:v>
                </c:pt>
                <c:pt idx="1">
                  <c:v>391.7</c:v>
                </c:pt>
                <c:pt idx="2">
                  <c:v>483.3</c:v>
                </c:pt>
                <c:pt idx="3">
                  <c:v>506.2</c:v>
                </c:pt>
                <c:pt idx="4">
                  <c:v>529.20000000000005</c:v>
                </c:pt>
                <c:pt idx="5">
                  <c:v>552.1</c:v>
                </c:pt>
                <c:pt idx="6">
                  <c:v>575</c:v>
                </c:pt>
                <c:pt idx="7">
                  <c:v>597.9</c:v>
                </c:pt>
                <c:pt idx="8">
                  <c:v>620.79999999999995</c:v>
                </c:pt>
                <c:pt idx="9">
                  <c:v>643.70000000000005</c:v>
                </c:pt>
                <c:pt idx="10">
                  <c:v>666.7</c:v>
                </c:pt>
                <c:pt idx="11">
                  <c:v>758.3</c:v>
                </c:pt>
                <c:pt idx="12">
                  <c:v>781.2</c:v>
                </c:pt>
                <c:pt idx="13">
                  <c:v>804.2</c:v>
                </c:pt>
                <c:pt idx="14">
                  <c:v>827.1</c:v>
                </c:pt>
                <c:pt idx="15">
                  <c:v>850</c:v>
                </c:pt>
                <c:pt idx="16">
                  <c:v>872.9</c:v>
                </c:pt>
                <c:pt idx="17">
                  <c:v>895.8</c:v>
                </c:pt>
                <c:pt idx="18">
                  <c:v>918.7</c:v>
                </c:pt>
                <c:pt idx="19">
                  <c:v>941.7</c:v>
                </c:pt>
                <c:pt idx="20">
                  <c:v>964.6</c:v>
                </c:pt>
                <c:pt idx="21">
                  <c:v>987.5</c:v>
                </c:pt>
                <c:pt idx="22">
                  <c:v>1010</c:v>
                </c:pt>
                <c:pt idx="23">
                  <c:v>1033</c:v>
                </c:pt>
                <c:pt idx="24">
                  <c:v>1056</c:v>
                </c:pt>
                <c:pt idx="25">
                  <c:v>1079</c:v>
                </c:pt>
                <c:pt idx="26">
                  <c:v>1102</c:v>
                </c:pt>
                <c:pt idx="27">
                  <c:v>1125</c:v>
                </c:pt>
                <c:pt idx="28">
                  <c:v>1148</c:v>
                </c:pt>
                <c:pt idx="29">
                  <c:v>1171</c:v>
                </c:pt>
                <c:pt idx="30">
                  <c:v>1194</c:v>
                </c:pt>
                <c:pt idx="31">
                  <c:v>1217</c:v>
                </c:pt>
                <c:pt idx="32">
                  <c:v>1308</c:v>
                </c:pt>
                <c:pt idx="33">
                  <c:v>1331</c:v>
                </c:pt>
                <c:pt idx="34">
                  <c:v>1354</c:v>
                </c:pt>
                <c:pt idx="35">
                  <c:v>1377</c:v>
                </c:pt>
                <c:pt idx="36">
                  <c:v>1400</c:v>
                </c:pt>
              </c:numCache>
            </c:numRef>
          </c:xVal>
          <c:yVal>
            <c:numRef>
              <c:f>'Основные данные (тв и ж р-ры)'!$F$52:$AP$52</c:f>
              <c:numCache>
                <c:formatCode>0.00E+00</c:formatCode>
                <c:ptCount val="37"/>
                <c:pt idx="0">
                  <c:v>-130.60741621363638</c:v>
                </c:pt>
                <c:pt idx="1">
                  <c:v>-139.29526190479092</c:v>
                </c:pt>
                <c:pt idx="2">
                  <c:v>-149.21443674625911</c:v>
                </c:pt>
                <c:pt idx="3">
                  <c:v>-151.8420218468182</c:v>
                </c:pt>
                <c:pt idx="4">
                  <c:v>-154.59397349989095</c:v>
                </c:pt>
                <c:pt idx="5">
                  <c:v>-157.3426001088273</c:v>
                </c:pt>
                <c:pt idx="6">
                  <c:v>-160.16703842954547</c:v>
                </c:pt>
                <c:pt idx="7">
                  <c:v>-163.04340060120001</c:v>
                </c:pt>
                <c:pt idx="8">
                  <c:v>-166.01403519418182</c:v>
                </c:pt>
                <c:pt idx="9">
                  <c:v>-168.96126091710454</c:v>
                </c:pt>
                <c:pt idx="10">
                  <c:v>-172.01998438737277</c:v>
                </c:pt>
                <c:pt idx="11">
                  <c:v>-184.6416243888591</c:v>
                </c:pt>
                <c:pt idx="12">
                  <c:v>-187.98621427701821</c:v>
                </c:pt>
                <c:pt idx="13">
                  <c:v>-191.31899104955457</c:v>
                </c:pt>
                <c:pt idx="14">
                  <c:v>-194.60379081391366</c:v>
                </c:pt>
                <c:pt idx="15">
                  <c:v>-198.08148597045457</c:v>
                </c:pt>
                <c:pt idx="16">
                  <c:v>-201.46900462993182</c:v>
                </c:pt>
                <c:pt idx="17">
                  <c:v>-205.00749646868181</c:v>
                </c:pt>
                <c:pt idx="18">
                  <c:v>-208.51778068590457</c:v>
                </c:pt>
                <c:pt idx="19">
                  <c:v>-212.08768226169548</c:v>
                </c:pt>
                <c:pt idx="20">
                  <c:v>-215.75099046740908</c:v>
                </c:pt>
                <c:pt idx="21">
                  <c:v>-219.57374725056815</c:v>
                </c:pt>
                <c:pt idx="22">
                  <c:v>-223.48143690318182</c:v>
                </c:pt>
                <c:pt idx="23">
                  <c:v>-227.98631413254543</c:v>
                </c:pt>
                <c:pt idx="24">
                  <c:v>-232.81478011199999</c:v>
                </c:pt>
                <c:pt idx="25">
                  <c:v>-237.66779755018183</c:v>
                </c:pt>
                <c:pt idx="26">
                  <c:v>-242.85054689418186</c:v>
                </c:pt>
                <c:pt idx="27">
                  <c:v>-248.16684978409089</c:v>
                </c:pt>
                <c:pt idx="28">
                  <c:v>-253.44816021890912</c:v>
                </c:pt>
                <c:pt idx="29">
                  <c:v>-258.6561844839182</c:v>
                </c:pt>
                <c:pt idx="30">
                  <c:v>-263.72678951481822</c:v>
                </c:pt>
                <c:pt idx="31">
                  <c:v>-270.0485546603727</c:v>
                </c:pt>
                <c:pt idx="32">
                  <c:v>-302.01945962945456</c:v>
                </c:pt>
                <c:pt idx="33">
                  <c:v>-310.22964843200003</c:v>
                </c:pt>
                <c:pt idx="34">
                  <c:v>-318.60008536454546</c:v>
                </c:pt>
                <c:pt idx="35">
                  <c:v>-326.80076641036368</c:v>
                </c:pt>
                <c:pt idx="36">
                  <c:v>-335.20818825454546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'Основные данные (тв и ж р-ры)'!$E$53</c:f>
              <c:strCache>
                <c:ptCount val="1"/>
                <c:pt idx="0">
                  <c:v>№ 4 (1,6)</c:v>
                </c:pt>
              </c:strCache>
            </c:strRef>
          </c:tx>
          <c:marker>
            <c:symbol val="none"/>
          </c:marker>
          <c:xVal>
            <c:numRef>
              <c:f>'Основные данные (тв и ж р-ры)'!$F$49:$AP$49</c:f>
              <c:numCache>
                <c:formatCode>General</c:formatCode>
                <c:ptCount val="37"/>
                <c:pt idx="0">
                  <c:v>300</c:v>
                </c:pt>
                <c:pt idx="1">
                  <c:v>391.7</c:v>
                </c:pt>
                <c:pt idx="2">
                  <c:v>483.3</c:v>
                </c:pt>
                <c:pt idx="3">
                  <c:v>506.2</c:v>
                </c:pt>
                <c:pt idx="4">
                  <c:v>529.20000000000005</c:v>
                </c:pt>
                <c:pt idx="5">
                  <c:v>552.1</c:v>
                </c:pt>
                <c:pt idx="6">
                  <c:v>575</c:v>
                </c:pt>
                <c:pt idx="7">
                  <c:v>597.9</c:v>
                </c:pt>
                <c:pt idx="8">
                  <c:v>620.79999999999995</c:v>
                </c:pt>
                <c:pt idx="9">
                  <c:v>643.70000000000005</c:v>
                </c:pt>
                <c:pt idx="10">
                  <c:v>666.7</c:v>
                </c:pt>
                <c:pt idx="11">
                  <c:v>758.3</c:v>
                </c:pt>
                <c:pt idx="12">
                  <c:v>781.2</c:v>
                </c:pt>
                <c:pt idx="13">
                  <c:v>804.2</c:v>
                </c:pt>
                <c:pt idx="14">
                  <c:v>827.1</c:v>
                </c:pt>
                <c:pt idx="15">
                  <c:v>850</c:v>
                </c:pt>
                <c:pt idx="16">
                  <c:v>872.9</c:v>
                </c:pt>
                <c:pt idx="17">
                  <c:v>895.8</c:v>
                </c:pt>
                <c:pt idx="18">
                  <c:v>918.7</c:v>
                </c:pt>
                <c:pt idx="19">
                  <c:v>941.7</c:v>
                </c:pt>
                <c:pt idx="20">
                  <c:v>964.6</c:v>
                </c:pt>
                <c:pt idx="21">
                  <c:v>987.5</c:v>
                </c:pt>
                <c:pt idx="22">
                  <c:v>1010</c:v>
                </c:pt>
                <c:pt idx="23">
                  <c:v>1033</c:v>
                </c:pt>
                <c:pt idx="24">
                  <c:v>1056</c:v>
                </c:pt>
                <c:pt idx="25">
                  <c:v>1079</c:v>
                </c:pt>
                <c:pt idx="26">
                  <c:v>1102</c:v>
                </c:pt>
                <c:pt idx="27">
                  <c:v>1125</c:v>
                </c:pt>
                <c:pt idx="28">
                  <c:v>1148</c:v>
                </c:pt>
                <c:pt idx="29">
                  <c:v>1171</c:v>
                </c:pt>
                <c:pt idx="30">
                  <c:v>1194</c:v>
                </c:pt>
                <c:pt idx="31">
                  <c:v>1217</c:v>
                </c:pt>
                <c:pt idx="32">
                  <c:v>1308</c:v>
                </c:pt>
                <c:pt idx="33">
                  <c:v>1331</c:v>
                </c:pt>
                <c:pt idx="34">
                  <c:v>1354</c:v>
                </c:pt>
                <c:pt idx="35">
                  <c:v>1377</c:v>
                </c:pt>
                <c:pt idx="36">
                  <c:v>1400</c:v>
                </c:pt>
              </c:numCache>
            </c:numRef>
          </c:xVal>
          <c:yVal>
            <c:numRef>
              <c:f>'Основные данные (тв и ж р-ры)'!$F$53:$AP$53</c:f>
              <c:numCache>
                <c:formatCode>0.00E+00</c:formatCode>
                <c:ptCount val="37"/>
                <c:pt idx="0">
                  <c:v>-147.03318967727276</c:v>
                </c:pt>
                <c:pt idx="1">
                  <c:v>-156.17648563848184</c:v>
                </c:pt>
                <c:pt idx="2">
                  <c:v>-166.63747920606821</c:v>
                </c:pt>
                <c:pt idx="3">
                  <c:v>-169.40929755063635</c:v>
                </c:pt>
                <c:pt idx="4">
                  <c:v>-172.31757470378187</c:v>
                </c:pt>
                <c:pt idx="5">
                  <c:v>-175.21859037575456</c:v>
                </c:pt>
                <c:pt idx="6">
                  <c:v>-178.20190280075758</c:v>
                </c:pt>
                <c:pt idx="7">
                  <c:v>-181.240346794</c:v>
                </c:pt>
                <c:pt idx="8">
                  <c:v>-184.38217999903031</c:v>
                </c:pt>
                <c:pt idx="9">
                  <c:v>-187.49382030669247</c:v>
                </c:pt>
                <c:pt idx="10">
                  <c:v>-190.72770487814549</c:v>
                </c:pt>
                <c:pt idx="11">
                  <c:v>-204.06933252350154</c:v>
                </c:pt>
                <c:pt idx="12">
                  <c:v>-207.61169235163638</c:v>
                </c:pt>
                <c:pt idx="13">
                  <c:v>-211.13540753500914</c:v>
                </c:pt>
                <c:pt idx="14">
                  <c:v>-214.60021561967733</c:v>
                </c:pt>
                <c:pt idx="15">
                  <c:v>-218.27918694924244</c:v>
                </c:pt>
                <c:pt idx="16">
                  <c:v>-221.84884880708032</c:v>
                </c:pt>
                <c:pt idx="17">
                  <c:v>-225.58028231366362</c:v>
                </c:pt>
                <c:pt idx="18">
                  <c:v>-229.26603736819246</c:v>
                </c:pt>
                <c:pt idx="19">
                  <c:v>-232.99600106434096</c:v>
                </c:pt>
                <c:pt idx="20">
                  <c:v>-236.79995847745155</c:v>
                </c:pt>
                <c:pt idx="21">
                  <c:v>-240.71720580738636</c:v>
                </c:pt>
                <c:pt idx="22">
                  <c:v>-244.59549152469697</c:v>
                </c:pt>
                <c:pt idx="23">
                  <c:v>-248.90621946809091</c:v>
                </c:pt>
                <c:pt idx="24">
                  <c:v>-253.52059009600003</c:v>
                </c:pt>
                <c:pt idx="25">
                  <c:v>-258.16125050103034</c:v>
                </c:pt>
                <c:pt idx="26">
                  <c:v>-263.10336343369704</c:v>
                </c:pt>
                <c:pt idx="27">
                  <c:v>-268.16926919318189</c:v>
                </c:pt>
                <c:pt idx="28">
                  <c:v>-273.24844220715158</c:v>
                </c:pt>
                <c:pt idx="29">
                  <c:v>-278.35853934936972</c:v>
                </c:pt>
                <c:pt idx="30">
                  <c:v>-283.4661950856364</c:v>
                </c:pt>
                <c:pt idx="31">
                  <c:v>-290.15867410594552</c:v>
                </c:pt>
                <c:pt idx="32">
                  <c:v>-324.78610460690908</c:v>
                </c:pt>
                <c:pt idx="33">
                  <c:v>-333.68435590966669</c:v>
                </c:pt>
                <c:pt idx="34">
                  <c:v>-342.75780296575755</c:v>
                </c:pt>
                <c:pt idx="35">
                  <c:v>-351.64894142372731</c:v>
                </c:pt>
                <c:pt idx="36">
                  <c:v>-360.75594244242433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844816"/>
        <c:axId val="387840896"/>
      </c:scatterChart>
      <c:valAx>
        <c:axId val="387844816"/>
        <c:scaling>
          <c:orientation val="minMax"/>
          <c:max val="1400"/>
          <c:min val="3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i="1"/>
                  <a:t>Т</a:t>
                </a:r>
                <a:r>
                  <a:rPr lang="ru-RU"/>
                  <a:t>, К</a:t>
                </a:r>
              </a:p>
            </c:rich>
          </c:tx>
          <c:layout>
            <c:manualLayout>
              <c:xMode val="edge"/>
              <c:yMode val="edge"/>
              <c:x val="0.86944898472713217"/>
              <c:y val="2.283314585676846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87840896"/>
        <c:crosses val="autoZero"/>
        <c:crossBetween val="midCat"/>
      </c:valAx>
      <c:valAx>
        <c:axId val="38784089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ot"/>
            </a:ln>
          </c:spPr>
        </c:majorGridlines>
        <c:numFmt formatCode="General" sourceLinked="0"/>
        <c:majorTickMark val="out"/>
        <c:minorTickMark val="none"/>
        <c:tickLblPos val="nextTo"/>
        <c:crossAx val="3878448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0371110375371266"/>
          <c:y val="0.33256561679790464"/>
          <c:w val="8.8976281986689568E-2"/>
          <c:h val="0.56635024788568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'Основные данные (без тв раств) '!$E$128</c:f>
              <c:strCache>
                <c:ptCount val="1"/>
                <c:pt idx="0">
                  <c:v>раствор 1 (ж)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'Основные данные (без тв раств) '!$F$127:$AP$127</c:f>
              <c:numCache>
                <c:formatCode>General</c:formatCode>
                <c:ptCount val="37"/>
                <c:pt idx="0">
                  <c:v>300</c:v>
                </c:pt>
                <c:pt idx="1">
                  <c:v>322.89999999999998</c:v>
                </c:pt>
                <c:pt idx="2">
                  <c:v>345.8</c:v>
                </c:pt>
                <c:pt idx="3">
                  <c:v>368.8</c:v>
                </c:pt>
                <c:pt idx="4">
                  <c:v>391.7</c:v>
                </c:pt>
                <c:pt idx="5">
                  <c:v>483.3</c:v>
                </c:pt>
                <c:pt idx="6">
                  <c:v>506.2</c:v>
                </c:pt>
                <c:pt idx="7">
                  <c:v>529.20000000000005</c:v>
                </c:pt>
                <c:pt idx="8">
                  <c:v>552.1</c:v>
                </c:pt>
                <c:pt idx="9">
                  <c:v>575</c:v>
                </c:pt>
                <c:pt idx="10">
                  <c:v>597.9</c:v>
                </c:pt>
                <c:pt idx="11">
                  <c:v>620.79999999999995</c:v>
                </c:pt>
                <c:pt idx="12">
                  <c:v>643.70000000000005</c:v>
                </c:pt>
                <c:pt idx="13">
                  <c:v>666.7</c:v>
                </c:pt>
                <c:pt idx="14">
                  <c:v>689.6</c:v>
                </c:pt>
                <c:pt idx="15">
                  <c:v>712.5</c:v>
                </c:pt>
                <c:pt idx="16">
                  <c:v>735.4</c:v>
                </c:pt>
                <c:pt idx="17">
                  <c:v>758.3</c:v>
                </c:pt>
                <c:pt idx="18">
                  <c:v>850</c:v>
                </c:pt>
                <c:pt idx="19">
                  <c:v>872.9</c:v>
                </c:pt>
                <c:pt idx="20">
                  <c:v>895.8</c:v>
                </c:pt>
                <c:pt idx="21">
                  <c:v>918.7</c:v>
                </c:pt>
                <c:pt idx="22">
                  <c:v>941.7</c:v>
                </c:pt>
                <c:pt idx="23">
                  <c:v>1033</c:v>
                </c:pt>
                <c:pt idx="24">
                  <c:v>1056</c:v>
                </c:pt>
                <c:pt idx="25">
                  <c:v>1079</c:v>
                </c:pt>
                <c:pt idx="26">
                  <c:v>1102</c:v>
                </c:pt>
                <c:pt idx="27">
                  <c:v>1125</c:v>
                </c:pt>
                <c:pt idx="28">
                  <c:v>1148</c:v>
                </c:pt>
                <c:pt idx="29">
                  <c:v>1171</c:v>
                </c:pt>
                <c:pt idx="30">
                  <c:v>1194</c:v>
                </c:pt>
                <c:pt idx="31">
                  <c:v>1217</c:v>
                </c:pt>
                <c:pt idx="32">
                  <c:v>1308</c:v>
                </c:pt>
                <c:pt idx="33">
                  <c:v>1331</c:v>
                </c:pt>
                <c:pt idx="34">
                  <c:v>1354</c:v>
                </c:pt>
                <c:pt idx="35">
                  <c:v>1377</c:v>
                </c:pt>
                <c:pt idx="36">
                  <c:v>1400</c:v>
                </c:pt>
              </c:numCache>
            </c:numRef>
          </c:xVal>
          <c:yVal>
            <c:numRef>
              <c:f>'Основные данные (без тв раств) '!$F$128:$AP$128</c:f>
              <c:numCache>
                <c:formatCode>0.00E+00</c:formatCode>
                <c:ptCount val="37"/>
                <c:pt idx="0">
                  <c:v>-12.937855619554426</c:v>
                </c:pt>
                <c:pt idx="1">
                  <c:v>-6.9887253077437723</c:v>
                </c:pt>
                <c:pt idx="2">
                  <c:v>-6.6062007508471865</c:v>
                </c:pt>
                <c:pt idx="3">
                  <c:v>-5.8449449832457621</c:v>
                </c:pt>
                <c:pt idx="4">
                  <c:v>-5.4790572161928752</c:v>
                </c:pt>
                <c:pt idx="5">
                  <c:v>-6.152905456752241</c:v>
                </c:pt>
                <c:pt idx="6">
                  <c:v>-6.7421845930237634</c:v>
                </c:pt>
                <c:pt idx="7">
                  <c:v>-7.5518676402656464</c:v>
                </c:pt>
                <c:pt idx="8">
                  <c:v>-8.6524700343206131</c:v>
                </c:pt>
                <c:pt idx="9">
                  <c:v>-10.179463706417517</c:v>
                </c:pt>
                <c:pt idx="10">
                  <c:v>-12.374095000593872</c:v>
                </c:pt>
                <c:pt idx="11">
                  <c:v>-15.73533112662253</c:v>
                </c:pt>
                <c:pt idx="12">
                  <c:v>-21.439411066428317</c:v>
                </c:pt>
                <c:pt idx="13">
                  <c:v>-33.10171796645605</c:v>
                </c:pt>
                <c:pt idx="14">
                  <c:v>-70.315252033675563</c:v>
                </c:pt>
                <c:pt idx="15">
                  <c:v>-148.26678836931498</c:v>
                </c:pt>
                <c:pt idx="16">
                  <c:v>-160.05732301745732</c:v>
                </c:pt>
                <c:pt idx="17">
                  <c:v>-173.45688783464894</c:v>
                </c:pt>
                <c:pt idx="18">
                  <c:v>-214.7614709246335</c:v>
                </c:pt>
                <c:pt idx="19">
                  <c:v>-218.18440446449102</c:v>
                </c:pt>
                <c:pt idx="20">
                  <c:v>-221.28392555429636</c:v>
                </c:pt>
                <c:pt idx="21">
                  <c:v>-223.9421039140442</c:v>
                </c:pt>
                <c:pt idx="22">
                  <c:v>-225.86812270903354</c:v>
                </c:pt>
                <c:pt idx="23">
                  <c:v>-221.688658435962</c:v>
                </c:pt>
                <c:pt idx="24">
                  <c:v>-217.24916936854555</c:v>
                </c:pt>
                <c:pt idx="25">
                  <c:v>-211.96798999943201</c:v>
                </c:pt>
                <c:pt idx="26">
                  <c:v>-206.15286781534422</c:v>
                </c:pt>
                <c:pt idx="27">
                  <c:v>-198.16111358787276</c:v>
                </c:pt>
                <c:pt idx="28">
                  <c:v>-183.46711516303407</c:v>
                </c:pt>
                <c:pt idx="29">
                  <c:v>-152.22738129738244</c:v>
                </c:pt>
                <c:pt idx="30">
                  <c:v>-86.363627165887465</c:v>
                </c:pt>
                <c:pt idx="31">
                  <c:v>-20.298719485632851</c:v>
                </c:pt>
                <c:pt idx="32">
                  <c:v>-1.2691001542809801</c:v>
                </c:pt>
                <c:pt idx="33">
                  <c:v>-7.9949587339298328E-2</c:v>
                </c:pt>
                <c:pt idx="34">
                  <c:v>-2.2267135085436623E-4</c:v>
                </c:pt>
                <c:pt idx="35">
                  <c:v>-3.3299889860323185E-5</c:v>
                </c:pt>
                <c:pt idx="36">
                  <c:v>-1.5398896375940356E-5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534992"/>
        <c:axId val="387529112"/>
      </c:scatterChart>
      <c:scatterChart>
        <c:scatterStyle val="lineMarker"/>
        <c:varyColors val="0"/>
        <c:ser>
          <c:idx val="2"/>
          <c:order val="1"/>
          <c:tx>
            <c:v>Обработка</c:v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'Основные данные (без тв раств) '!$I$151:$I$168</c:f>
              <c:numCache>
                <c:formatCode>General</c:formatCode>
                <c:ptCount val="18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425</c:v>
                </c:pt>
                <c:pt idx="8">
                  <c:v>450</c:v>
                </c:pt>
                <c:pt idx="9">
                  <c:v>475</c:v>
                </c:pt>
                <c:pt idx="10">
                  <c:v>500</c:v>
                </c:pt>
                <c:pt idx="11">
                  <c:v>525</c:v>
                </c:pt>
                <c:pt idx="12">
                  <c:v>550</c:v>
                </c:pt>
                <c:pt idx="13">
                  <c:v>575</c:v>
                </c:pt>
                <c:pt idx="14">
                  <c:v>600</c:v>
                </c:pt>
                <c:pt idx="15">
                  <c:v>625</c:v>
                </c:pt>
                <c:pt idx="16">
                  <c:v>640</c:v>
                </c:pt>
                <c:pt idx="17">
                  <c:v>660</c:v>
                </c:pt>
              </c:numCache>
            </c:numRef>
          </c:xVal>
          <c:yVal>
            <c:numRef>
              <c:f>'Основные данные (без тв раств) '!$J$151:$J$168</c:f>
              <c:numCache>
                <c:formatCode>General</c:formatCode>
                <c:ptCount val="18"/>
                <c:pt idx="0">
                  <c:v>-131.32285260605525</c:v>
                </c:pt>
                <c:pt idx="1">
                  <c:v>-132.47575562953858</c:v>
                </c:pt>
                <c:pt idx="2">
                  <c:v>-134.27575562953859</c:v>
                </c:pt>
                <c:pt idx="3">
                  <c:v>-139.65575562953859</c:v>
                </c:pt>
                <c:pt idx="4">
                  <c:v>-147.15575562953859</c:v>
                </c:pt>
                <c:pt idx="5">
                  <c:v>-151.59034554937119</c:v>
                </c:pt>
                <c:pt idx="6">
                  <c:v>-156.4257556295386</c:v>
                </c:pt>
                <c:pt idx="7">
                  <c:v>-158.97934419577098</c:v>
                </c:pt>
                <c:pt idx="8">
                  <c:v>-161.61970524196153</c:v>
                </c:pt>
                <c:pt idx="9">
                  <c:v>-164.3455914819406</c:v>
                </c:pt>
                <c:pt idx="10">
                  <c:v>-167.15575562953859</c:v>
                </c:pt>
                <c:pt idx="11">
                  <c:v>-170.04678649322355</c:v>
                </c:pt>
                <c:pt idx="12">
                  <c:v>-173.00661726001422</c:v>
                </c:pt>
                <c:pt idx="13">
                  <c:v>-176.02101721156708</c:v>
                </c:pt>
                <c:pt idx="14">
                  <c:v>-179.07575562953861</c:v>
                </c:pt>
                <c:pt idx="15">
                  <c:v>-182.17610903249971</c:v>
                </c:pt>
                <c:pt idx="16">
                  <c:v>-184.09162287786023</c:v>
                </c:pt>
                <c:pt idx="17">
                  <c:v>-186.75566615568326</c:v>
                </c:pt>
              </c:numCache>
            </c:numRef>
          </c:yVal>
          <c:smooth val="0"/>
        </c:ser>
        <c:ser>
          <c:idx val="3"/>
          <c:order val="2"/>
          <c:tx>
            <c:v>Tg</c:v>
          </c:tx>
          <c:spPr>
            <a:ln w="28575">
              <a:noFill/>
            </a:ln>
          </c:spPr>
          <c:marker>
            <c:symbol val="triang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'Основные данные (без тв раств) '!$I$176</c:f>
              <c:numCache>
                <c:formatCode>General</c:formatCode>
                <c:ptCount val="1"/>
                <c:pt idx="0">
                  <c:v>655</c:v>
                </c:pt>
              </c:numCache>
            </c:numRef>
          </c:xVal>
          <c:yVal>
            <c:numRef>
              <c:f>'Основные данные (без тв раств) '!$J$176</c:f>
              <c:numCache>
                <c:formatCode>General</c:formatCode>
                <c:ptCount val="1"/>
                <c:pt idx="0">
                  <c:v>-186.07575562953861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534992"/>
        <c:axId val="387529112"/>
      </c:scatterChart>
      <c:valAx>
        <c:axId val="38753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7529112"/>
        <c:crosses val="autoZero"/>
        <c:crossBetween val="midCat"/>
        <c:majorUnit val="200"/>
      </c:valAx>
      <c:valAx>
        <c:axId val="387529112"/>
        <c:scaling>
          <c:orientation val="minMax"/>
          <c:max val="0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General" sourceLinked="0"/>
        <c:majorTickMark val="out"/>
        <c:minorTickMark val="none"/>
        <c:tickLblPos val="nextTo"/>
        <c:crossAx val="3875349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44" l="0.70000000000000062" r="0.70000000000000062" t="0.75000000000000644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1"/>
          <c:tx>
            <c:v>Обработка</c:v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'Основные данные (без тв раств) '!$I$151:$I$168</c:f>
              <c:numCache>
                <c:formatCode>General</c:formatCode>
                <c:ptCount val="18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425</c:v>
                </c:pt>
                <c:pt idx="8">
                  <c:v>450</c:v>
                </c:pt>
                <c:pt idx="9">
                  <c:v>475</c:v>
                </c:pt>
                <c:pt idx="10">
                  <c:v>500</c:v>
                </c:pt>
                <c:pt idx="11">
                  <c:v>525</c:v>
                </c:pt>
                <c:pt idx="12">
                  <c:v>550</c:v>
                </c:pt>
                <c:pt idx="13">
                  <c:v>575</c:v>
                </c:pt>
                <c:pt idx="14">
                  <c:v>600</c:v>
                </c:pt>
                <c:pt idx="15">
                  <c:v>625</c:v>
                </c:pt>
                <c:pt idx="16">
                  <c:v>640</c:v>
                </c:pt>
                <c:pt idx="17">
                  <c:v>660</c:v>
                </c:pt>
              </c:numCache>
            </c:numRef>
          </c:xVal>
          <c:yVal>
            <c:numRef>
              <c:f>'Основные данные (без тв раств) '!$J$151:$J$168</c:f>
              <c:numCache>
                <c:formatCode>General</c:formatCode>
                <c:ptCount val="18"/>
                <c:pt idx="0">
                  <c:v>-131.32285260605525</c:v>
                </c:pt>
                <c:pt idx="1">
                  <c:v>-132.47575562953858</c:v>
                </c:pt>
                <c:pt idx="2">
                  <c:v>-134.27575562953859</c:v>
                </c:pt>
                <c:pt idx="3">
                  <c:v>-139.65575562953859</c:v>
                </c:pt>
                <c:pt idx="4">
                  <c:v>-147.15575562953859</c:v>
                </c:pt>
                <c:pt idx="5">
                  <c:v>-151.59034554937119</c:v>
                </c:pt>
                <c:pt idx="6">
                  <c:v>-156.4257556295386</c:v>
                </c:pt>
                <c:pt idx="7">
                  <c:v>-158.97934419577098</c:v>
                </c:pt>
                <c:pt idx="8">
                  <c:v>-161.61970524196153</c:v>
                </c:pt>
                <c:pt idx="9">
                  <c:v>-164.3455914819406</c:v>
                </c:pt>
                <c:pt idx="10">
                  <c:v>-167.15575562953859</c:v>
                </c:pt>
                <c:pt idx="11">
                  <c:v>-170.04678649322355</c:v>
                </c:pt>
                <c:pt idx="12">
                  <c:v>-173.00661726001422</c:v>
                </c:pt>
                <c:pt idx="13">
                  <c:v>-176.02101721156708</c:v>
                </c:pt>
                <c:pt idx="14">
                  <c:v>-179.07575562953861</c:v>
                </c:pt>
                <c:pt idx="15">
                  <c:v>-182.17610903249971</c:v>
                </c:pt>
                <c:pt idx="16">
                  <c:v>-184.09162287786023</c:v>
                </c:pt>
                <c:pt idx="17">
                  <c:v>-186.75566615568326</c:v>
                </c:pt>
              </c:numCache>
            </c:numRef>
          </c:yVal>
          <c:smooth val="0"/>
        </c:ser>
        <c:ser>
          <c:idx val="3"/>
          <c:order val="2"/>
          <c:tx>
            <c:v>Tg</c:v>
          </c:tx>
          <c:spPr>
            <a:ln w="28575">
              <a:noFill/>
            </a:ln>
          </c:spPr>
          <c:marker>
            <c:symbol val="triang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'Основные данные (без тв раств) '!$I$176</c:f>
              <c:numCache>
                <c:formatCode>General</c:formatCode>
                <c:ptCount val="1"/>
                <c:pt idx="0">
                  <c:v>655</c:v>
                </c:pt>
              </c:numCache>
            </c:numRef>
          </c:xVal>
          <c:yVal>
            <c:numRef>
              <c:f>'Основные данные (без тв раств) '!$J$176</c:f>
              <c:numCache>
                <c:formatCode>General</c:formatCode>
                <c:ptCount val="1"/>
                <c:pt idx="0">
                  <c:v>-186.07575562953861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542048"/>
        <c:axId val="387539696"/>
      </c:scatterChart>
      <c:scatterChart>
        <c:scatterStyle val="smoothMarker"/>
        <c:varyColors val="0"/>
        <c:ser>
          <c:idx val="0"/>
          <c:order val="0"/>
          <c:tx>
            <c:strRef>
              <c:f>'Основные данные (без тв раств) '!$E$128</c:f>
              <c:strCache>
                <c:ptCount val="1"/>
                <c:pt idx="0">
                  <c:v>раствор 1 (ж)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'Основные данные (без тв раств) '!$F$127:$AP$127</c:f>
              <c:numCache>
                <c:formatCode>General</c:formatCode>
                <c:ptCount val="37"/>
                <c:pt idx="0">
                  <c:v>300</c:v>
                </c:pt>
                <c:pt idx="1">
                  <c:v>322.89999999999998</c:v>
                </c:pt>
                <c:pt idx="2">
                  <c:v>345.8</c:v>
                </c:pt>
                <c:pt idx="3">
                  <c:v>368.8</c:v>
                </c:pt>
                <c:pt idx="4">
                  <c:v>391.7</c:v>
                </c:pt>
                <c:pt idx="5">
                  <c:v>483.3</c:v>
                </c:pt>
                <c:pt idx="6">
                  <c:v>506.2</c:v>
                </c:pt>
                <c:pt idx="7">
                  <c:v>529.20000000000005</c:v>
                </c:pt>
                <c:pt idx="8">
                  <c:v>552.1</c:v>
                </c:pt>
                <c:pt idx="9">
                  <c:v>575</c:v>
                </c:pt>
                <c:pt idx="10">
                  <c:v>597.9</c:v>
                </c:pt>
                <c:pt idx="11">
                  <c:v>620.79999999999995</c:v>
                </c:pt>
                <c:pt idx="12">
                  <c:v>643.70000000000005</c:v>
                </c:pt>
                <c:pt idx="13">
                  <c:v>666.7</c:v>
                </c:pt>
                <c:pt idx="14">
                  <c:v>689.6</c:v>
                </c:pt>
                <c:pt idx="15">
                  <c:v>712.5</c:v>
                </c:pt>
                <c:pt idx="16">
                  <c:v>735.4</c:v>
                </c:pt>
                <c:pt idx="17">
                  <c:v>758.3</c:v>
                </c:pt>
                <c:pt idx="18">
                  <c:v>850</c:v>
                </c:pt>
                <c:pt idx="19">
                  <c:v>872.9</c:v>
                </c:pt>
                <c:pt idx="20">
                  <c:v>895.8</c:v>
                </c:pt>
                <c:pt idx="21">
                  <c:v>918.7</c:v>
                </c:pt>
                <c:pt idx="22">
                  <c:v>941.7</c:v>
                </c:pt>
                <c:pt idx="23">
                  <c:v>1033</c:v>
                </c:pt>
                <c:pt idx="24">
                  <c:v>1056</c:v>
                </c:pt>
                <c:pt idx="25">
                  <c:v>1079</c:v>
                </c:pt>
                <c:pt idx="26">
                  <c:v>1102</c:v>
                </c:pt>
                <c:pt idx="27">
                  <c:v>1125</c:v>
                </c:pt>
                <c:pt idx="28">
                  <c:v>1148</c:v>
                </c:pt>
                <c:pt idx="29">
                  <c:v>1171</c:v>
                </c:pt>
                <c:pt idx="30">
                  <c:v>1194</c:v>
                </c:pt>
                <c:pt idx="31">
                  <c:v>1217</c:v>
                </c:pt>
                <c:pt idx="32">
                  <c:v>1308</c:v>
                </c:pt>
                <c:pt idx="33">
                  <c:v>1331</c:v>
                </c:pt>
                <c:pt idx="34">
                  <c:v>1354</c:v>
                </c:pt>
                <c:pt idx="35">
                  <c:v>1377</c:v>
                </c:pt>
                <c:pt idx="36">
                  <c:v>1400</c:v>
                </c:pt>
              </c:numCache>
            </c:numRef>
          </c:xVal>
          <c:yVal>
            <c:numRef>
              <c:f>'Основные данные (без тв раств) '!$F$128:$AP$128</c:f>
              <c:numCache>
                <c:formatCode>0.00E+00</c:formatCode>
                <c:ptCount val="37"/>
                <c:pt idx="0">
                  <c:v>-12.937855619554426</c:v>
                </c:pt>
                <c:pt idx="1">
                  <c:v>-6.9887253077437723</c:v>
                </c:pt>
                <c:pt idx="2">
                  <c:v>-6.6062007508471865</c:v>
                </c:pt>
                <c:pt idx="3">
                  <c:v>-5.8449449832457621</c:v>
                </c:pt>
                <c:pt idx="4">
                  <c:v>-5.4790572161928752</c:v>
                </c:pt>
                <c:pt idx="5">
                  <c:v>-6.152905456752241</c:v>
                </c:pt>
                <c:pt idx="6">
                  <c:v>-6.7421845930237634</c:v>
                </c:pt>
                <c:pt idx="7">
                  <c:v>-7.5518676402656464</c:v>
                </c:pt>
                <c:pt idx="8">
                  <c:v>-8.6524700343206131</c:v>
                </c:pt>
                <c:pt idx="9">
                  <c:v>-10.179463706417517</c:v>
                </c:pt>
                <c:pt idx="10">
                  <c:v>-12.374095000593872</c:v>
                </c:pt>
                <c:pt idx="11">
                  <c:v>-15.73533112662253</c:v>
                </c:pt>
                <c:pt idx="12">
                  <c:v>-21.439411066428317</c:v>
                </c:pt>
                <c:pt idx="13">
                  <c:v>-33.10171796645605</c:v>
                </c:pt>
                <c:pt idx="14">
                  <c:v>-70.315252033675563</c:v>
                </c:pt>
                <c:pt idx="15">
                  <c:v>-148.26678836931498</c:v>
                </c:pt>
                <c:pt idx="16">
                  <c:v>-160.05732301745732</c:v>
                </c:pt>
                <c:pt idx="17">
                  <c:v>-173.45688783464894</c:v>
                </c:pt>
                <c:pt idx="18">
                  <c:v>-214.7614709246335</c:v>
                </c:pt>
                <c:pt idx="19">
                  <c:v>-218.18440446449102</c:v>
                </c:pt>
                <c:pt idx="20">
                  <c:v>-221.28392555429636</c:v>
                </c:pt>
                <c:pt idx="21">
                  <c:v>-223.9421039140442</c:v>
                </c:pt>
                <c:pt idx="22">
                  <c:v>-225.86812270903354</c:v>
                </c:pt>
                <c:pt idx="23">
                  <c:v>-221.688658435962</c:v>
                </c:pt>
                <c:pt idx="24">
                  <c:v>-217.24916936854555</c:v>
                </c:pt>
                <c:pt idx="25">
                  <c:v>-211.96798999943201</c:v>
                </c:pt>
                <c:pt idx="26">
                  <c:v>-206.15286781534422</c:v>
                </c:pt>
                <c:pt idx="27">
                  <c:v>-198.16111358787276</c:v>
                </c:pt>
                <c:pt idx="28">
                  <c:v>-183.46711516303407</c:v>
                </c:pt>
                <c:pt idx="29">
                  <c:v>-152.22738129738244</c:v>
                </c:pt>
                <c:pt idx="30">
                  <c:v>-86.363627165887465</c:v>
                </c:pt>
                <c:pt idx="31">
                  <c:v>-20.298719485632851</c:v>
                </c:pt>
                <c:pt idx="32">
                  <c:v>-1.2691001542809801</c:v>
                </c:pt>
                <c:pt idx="33">
                  <c:v>-7.9949587339298328E-2</c:v>
                </c:pt>
                <c:pt idx="34">
                  <c:v>-2.2267135085436623E-4</c:v>
                </c:pt>
                <c:pt idx="35">
                  <c:v>-3.3299889860323185E-5</c:v>
                </c:pt>
                <c:pt idx="36">
                  <c:v>-1.5398896375940356E-5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'Основные данные (без тв раств) '!$E$132</c:f>
              <c:strCache>
                <c:ptCount val="1"/>
                <c:pt idx="0">
                  <c:v>раствор 1(ж) + газовая фаза</c:v>
                </c:pt>
              </c:strCache>
            </c:strRef>
          </c:tx>
          <c:marker>
            <c:symbol val="none"/>
          </c:marker>
          <c:xVal>
            <c:numRef>
              <c:f>'Основные данные (без тв раств) '!$F$127:$AP$127</c:f>
              <c:numCache>
                <c:formatCode>General</c:formatCode>
                <c:ptCount val="37"/>
                <c:pt idx="0">
                  <c:v>300</c:v>
                </c:pt>
                <c:pt idx="1">
                  <c:v>322.89999999999998</c:v>
                </c:pt>
                <c:pt idx="2">
                  <c:v>345.8</c:v>
                </c:pt>
                <c:pt idx="3">
                  <c:v>368.8</c:v>
                </c:pt>
                <c:pt idx="4">
                  <c:v>391.7</c:v>
                </c:pt>
                <c:pt idx="5">
                  <c:v>483.3</c:v>
                </c:pt>
                <c:pt idx="6">
                  <c:v>506.2</c:v>
                </c:pt>
                <c:pt idx="7">
                  <c:v>529.20000000000005</c:v>
                </c:pt>
                <c:pt idx="8">
                  <c:v>552.1</c:v>
                </c:pt>
                <c:pt idx="9">
                  <c:v>575</c:v>
                </c:pt>
                <c:pt idx="10">
                  <c:v>597.9</c:v>
                </c:pt>
                <c:pt idx="11">
                  <c:v>620.79999999999995</c:v>
                </c:pt>
                <c:pt idx="12">
                  <c:v>643.70000000000005</c:v>
                </c:pt>
                <c:pt idx="13">
                  <c:v>666.7</c:v>
                </c:pt>
                <c:pt idx="14">
                  <c:v>689.6</c:v>
                </c:pt>
                <c:pt idx="15">
                  <c:v>712.5</c:v>
                </c:pt>
                <c:pt idx="16">
                  <c:v>735.4</c:v>
                </c:pt>
                <c:pt idx="17">
                  <c:v>758.3</c:v>
                </c:pt>
                <c:pt idx="18">
                  <c:v>850</c:v>
                </c:pt>
                <c:pt idx="19">
                  <c:v>872.9</c:v>
                </c:pt>
                <c:pt idx="20">
                  <c:v>895.8</c:v>
                </c:pt>
                <c:pt idx="21">
                  <c:v>918.7</c:v>
                </c:pt>
                <c:pt idx="22">
                  <c:v>941.7</c:v>
                </c:pt>
                <c:pt idx="23">
                  <c:v>1033</c:v>
                </c:pt>
                <c:pt idx="24">
                  <c:v>1056</c:v>
                </c:pt>
                <c:pt idx="25">
                  <c:v>1079</c:v>
                </c:pt>
                <c:pt idx="26">
                  <c:v>1102</c:v>
                </c:pt>
                <c:pt idx="27">
                  <c:v>1125</c:v>
                </c:pt>
                <c:pt idx="28">
                  <c:v>1148</c:v>
                </c:pt>
                <c:pt idx="29">
                  <c:v>1171</c:v>
                </c:pt>
                <c:pt idx="30">
                  <c:v>1194</c:v>
                </c:pt>
                <c:pt idx="31">
                  <c:v>1217</c:v>
                </c:pt>
                <c:pt idx="32">
                  <c:v>1308</c:v>
                </c:pt>
                <c:pt idx="33">
                  <c:v>1331</c:v>
                </c:pt>
                <c:pt idx="34">
                  <c:v>1354</c:v>
                </c:pt>
                <c:pt idx="35">
                  <c:v>1377</c:v>
                </c:pt>
                <c:pt idx="36">
                  <c:v>1400</c:v>
                </c:pt>
              </c:numCache>
            </c:numRef>
          </c:xVal>
          <c:yVal>
            <c:numRef>
              <c:f>'Основные данные (без тв раств) '!$F$132:$AP$132</c:f>
              <c:numCache>
                <c:formatCode>0.00E+00</c:formatCode>
                <c:ptCount val="37"/>
                <c:pt idx="0">
                  <c:v>-12.937855619554426</c:v>
                </c:pt>
                <c:pt idx="1">
                  <c:v>-6.9887253077437723</c:v>
                </c:pt>
                <c:pt idx="2">
                  <c:v>-6.6062007508471883</c:v>
                </c:pt>
                <c:pt idx="3">
                  <c:v>-5.844944983245818</c:v>
                </c:pt>
                <c:pt idx="4">
                  <c:v>-5.479057216194315</c:v>
                </c:pt>
                <c:pt idx="5">
                  <c:v>-6.1529054840018507</c:v>
                </c:pt>
                <c:pt idx="6">
                  <c:v>-6.7421847750577681</c:v>
                </c:pt>
                <c:pt idx="7">
                  <c:v>-7.5518686697721371</c:v>
                </c:pt>
                <c:pt idx="8">
                  <c:v>-8.6524750671936648</c:v>
                </c:pt>
                <c:pt idx="9">
                  <c:v>-10.179485350895817</c:v>
                </c:pt>
                <c:pt idx="10">
                  <c:v>-12.37417809867712</c:v>
                </c:pt>
                <c:pt idx="11">
                  <c:v>-15.735619497031282</c:v>
                </c:pt>
                <c:pt idx="12">
                  <c:v>-21.440325635148028</c:v>
                </c:pt>
                <c:pt idx="13">
                  <c:v>-33.104394516005442</c:v>
                </c:pt>
                <c:pt idx="14">
                  <c:v>-70.322537731427659</c:v>
                </c:pt>
                <c:pt idx="15">
                  <c:v>-148.28412525739813</c:v>
                </c:pt>
                <c:pt idx="16">
                  <c:v>-160.09386167412478</c:v>
                </c:pt>
                <c:pt idx="17">
                  <c:v>-173.52992944271185</c:v>
                </c:pt>
                <c:pt idx="18">
                  <c:v>-215.57799851850928</c:v>
                </c:pt>
                <c:pt idx="19">
                  <c:v>-219.58555901681896</c:v>
                </c:pt>
                <c:pt idx="20">
                  <c:v>-223.61711468427708</c:v>
                </c:pt>
                <c:pt idx="21">
                  <c:v>-227.71981732203108</c:v>
                </c:pt>
                <c:pt idx="22">
                  <c:v>-231.81994924994771</c:v>
                </c:pt>
                <c:pt idx="23">
                  <c:v>-248.97431789472316</c:v>
                </c:pt>
                <c:pt idx="24">
                  <c:v>-253.55101101963939</c:v>
                </c:pt>
                <c:pt idx="25">
                  <c:v>-258.16309158382677</c:v>
                </c:pt>
                <c:pt idx="26">
                  <c:v>-263.10819611570292</c:v>
                </c:pt>
                <c:pt idx="27">
                  <c:v>-268.16501066335888</c:v>
                </c:pt>
                <c:pt idx="28">
                  <c:v>-273.24729483060321</c:v>
                </c:pt>
                <c:pt idx="29">
                  <c:v>-278.3383095668903</c:v>
                </c:pt>
                <c:pt idx="30">
                  <c:v>-283.46665297611122</c:v>
                </c:pt>
                <c:pt idx="31">
                  <c:v>-290.15896965404067</c:v>
                </c:pt>
                <c:pt idx="32">
                  <c:v>-324.78406607539563</c:v>
                </c:pt>
                <c:pt idx="33">
                  <c:v>-333.68269544922703</c:v>
                </c:pt>
                <c:pt idx="34">
                  <c:v>-342.76172412627943</c:v>
                </c:pt>
                <c:pt idx="35">
                  <c:v>-351.64682955103342</c:v>
                </c:pt>
                <c:pt idx="36">
                  <c:v>-360.75775643906786</c:v>
                </c:pt>
              </c:numCache>
            </c:numRef>
          </c:yVal>
          <c:smooth val="1"/>
        </c:ser>
        <c:ser>
          <c:idx val="1"/>
          <c:order val="4"/>
          <c:tx>
            <c:v>Энергия Гиббса</c:v>
          </c:tx>
          <c:spPr>
            <a:ln w="25400">
              <a:prstDash val="sysDot"/>
            </a:ln>
          </c:spPr>
          <c:marker>
            <c:symbol val="none"/>
          </c:marker>
          <c:xVal>
            <c:numRef>
              <c:f>'Основные данные (без тв раств) '!$F$45:$AP$45</c:f>
              <c:numCache>
                <c:formatCode>General</c:formatCode>
                <c:ptCount val="37"/>
                <c:pt idx="0">
                  <c:v>300</c:v>
                </c:pt>
                <c:pt idx="1">
                  <c:v>322.89999999999998</c:v>
                </c:pt>
                <c:pt idx="2">
                  <c:v>345.8</c:v>
                </c:pt>
                <c:pt idx="3">
                  <c:v>368.8</c:v>
                </c:pt>
                <c:pt idx="4">
                  <c:v>391.7</c:v>
                </c:pt>
                <c:pt idx="5">
                  <c:v>483.3</c:v>
                </c:pt>
                <c:pt idx="6">
                  <c:v>506.2</c:v>
                </c:pt>
                <c:pt idx="7">
                  <c:v>529.20000000000005</c:v>
                </c:pt>
                <c:pt idx="8">
                  <c:v>552.1</c:v>
                </c:pt>
                <c:pt idx="9">
                  <c:v>575</c:v>
                </c:pt>
                <c:pt idx="10">
                  <c:v>597.9</c:v>
                </c:pt>
                <c:pt idx="11">
                  <c:v>620.79999999999995</c:v>
                </c:pt>
                <c:pt idx="12">
                  <c:v>643.70000000000005</c:v>
                </c:pt>
                <c:pt idx="13">
                  <c:v>666.7</c:v>
                </c:pt>
                <c:pt idx="14">
                  <c:v>689.6</c:v>
                </c:pt>
                <c:pt idx="15">
                  <c:v>712.5</c:v>
                </c:pt>
                <c:pt idx="16">
                  <c:v>735.4</c:v>
                </c:pt>
                <c:pt idx="17">
                  <c:v>758.3</c:v>
                </c:pt>
                <c:pt idx="18">
                  <c:v>850</c:v>
                </c:pt>
                <c:pt idx="19">
                  <c:v>872.9</c:v>
                </c:pt>
                <c:pt idx="20">
                  <c:v>895.8</c:v>
                </c:pt>
                <c:pt idx="21">
                  <c:v>918.7</c:v>
                </c:pt>
                <c:pt idx="22">
                  <c:v>941.7</c:v>
                </c:pt>
                <c:pt idx="23">
                  <c:v>1033</c:v>
                </c:pt>
                <c:pt idx="24">
                  <c:v>1056</c:v>
                </c:pt>
                <c:pt idx="25">
                  <c:v>1079</c:v>
                </c:pt>
                <c:pt idx="26">
                  <c:v>1102</c:v>
                </c:pt>
                <c:pt idx="27">
                  <c:v>1125</c:v>
                </c:pt>
                <c:pt idx="28">
                  <c:v>1148</c:v>
                </c:pt>
                <c:pt idx="29">
                  <c:v>1171</c:v>
                </c:pt>
                <c:pt idx="30">
                  <c:v>1194</c:v>
                </c:pt>
                <c:pt idx="31">
                  <c:v>1217</c:v>
                </c:pt>
                <c:pt idx="32">
                  <c:v>1308</c:v>
                </c:pt>
                <c:pt idx="33">
                  <c:v>1331</c:v>
                </c:pt>
                <c:pt idx="34">
                  <c:v>1354</c:v>
                </c:pt>
                <c:pt idx="35">
                  <c:v>1377</c:v>
                </c:pt>
                <c:pt idx="36">
                  <c:v>1400</c:v>
                </c:pt>
              </c:numCache>
            </c:numRef>
          </c:xVal>
          <c:yVal>
            <c:numRef>
              <c:f>'Основные данные (без тв раств) '!$F$49:$AP$49</c:f>
              <c:numCache>
                <c:formatCode>0.00E+00</c:formatCode>
                <c:ptCount val="37"/>
                <c:pt idx="0">
                  <c:v>-144.78607259454546</c:v>
                </c:pt>
                <c:pt idx="1">
                  <c:v>-146.71288595253787</c:v>
                </c:pt>
                <c:pt idx="2">
                  <c:v>-148.76857003261699</c:v>
                </c:pt>
                <c:pt idx="3">
                  <c:v>-150.91788434723881</c:v>
                </c:pt>
                <c:pt idx="4">
                  <c:v>-153.21028715711122</c:v>
                </c:pt>
                <c:pt idx="5">
                  <c:v>-163.09675926776458</c:v>
                </c:pt>
                <c:pt idx="6">
                  <c:v>-165.77553025111519</c:v>
                </c:pt>
                <c:pt idx="7">
                  <c:v>-168.51865697787278</c:v>
                </c:pt>
                <c:pt idx="8">
                  <c:v>-171.32070789425154</c:v>
                </c:pt>
                <c:pt idx="9">
                  <c:v>-174.21123632780308</c:v>
                </c:pt>
                <c:pt idx="10">
                  <c:v>-177.15701079926276</c:v>
                </c:pt>
                <c:pt idx="11">
                  <c:v>-180.12186529797822</c:v>
                </c:pt>
                <c:pt idx="12">
                  <c:v>-183.15639438621969</c:v>
                </c:pt>
                <c:pt idx="13">
                  <c:v>-186.32298325913638</c:v>
                </c:pt>
                <c:pt idx="14">
                  <c:v>-189.54524114453338</c:v>
                </c:pt>
                <c:pt idx="15">
                  <c:v>-193.01416670397731</c:v>
                </c:pt>
                <c:pt idx="16">
                  <c:v>-196.6019461428636</c:v>
                </c:pt>
                <c:pt idx="17">
                  <c:v>-200.31219402629699</c:v>
                </c:pt>
                <c:pt idx="18">
                  <c:v>-215.5773985727273</c:v>
                </c:pt>
                <c:pt idx="19">
                  <c:v>-219.5899362455485</c:v>
                </c:pt>
                <c:pt idx="20">
                  <c:v>-223.61803884713638</c:v>
                </c:pt>
                <c:pt idx="21">
                  <c:v>-227.71796172179248</c:v>
                </c:pt>
                <c:pt idx="22">
                  <c:v>-231.82248542922278</c:v>
                </c:pt>
                <c:pt idx="23">
                  <c:v>-248.97119997310608</c:v>
                </c:pt>
                <c:pt idx="24">
                  <c:v>-253.54923632000001</c:v>
                </c:pt>
                <c:pt idx="25">
                  <c:v>-258.16125050103034</c:v>
                </c:pt>
                <c:pt idx="26">
                  <c:v>-263.10336343369704</c:v>
                </c:pt>
                <c:pt idx="27">
                  <c:v>-268.16926919318189</c:v>
                </c:pt>
                <c:pt idx="28">
                  <c:v>-273.24844220715158</c:v>
                </c:pt>
                <c:pt idx="29">
                  <c:v>-278.35853934936972</c:v>
                </c:pt>
                <c:pt idx="30">
                  <c:v>-283.4661950856364</c:v>
                </c:pt>
                <c:pt idx="31">
                  <c:v>-290.15867410594552</c:v>
                </c:pt>
                <c:pt idx="32">
                  <c:v>-324.78610460690908</c:v>
                </c:pt>
                <c:pt idx="33">
                  <c:v>-333.68435590966669</c:v>
                </c:pt>
                <c:pt idx="34">
                  <c:v>-342.75780296575755</c:v>
                </c:pt>
                <c:pt idx="35">
                  <c:v>-351.64894142372731</c:v>
                </c:pt>
                <c:pt idx="36">
                  <c:v>-360.75594244242433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542048"/>
        <c:axId val="387539696"/>
      </c:scatterChart>
      <c:valAx>
        <c:axId val="38754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7539696"/>
        <c:crosses val="autoZero"/>
        <c:crossBetween val="midCat"/>
        <c:majorUnit val="200"/>
      </c:valAx>
      <c:valAx>
        <c:axId val="387539696"/>
        <c:scaling>
          <c:orientation val="minMax"/>
          <c:max val="0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General" sourceLinked="1"/>
        <c:majorTickMark val="out"/>
        <c:minorTickMark val="none"/>
        <c:tickLblPos val="nextTo"/>
        <c:crossAx val="3875420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66" l="0.70000000000000062" r="0.70000000000000062" t="0.7500000000000066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l-GR">
                <a:latin typeface="Times New Roman"/>
                <a:cs typeface="Times New Roman"/>
              </a:rPr>
              <a:t>λ</a:t>
            </a:r>
            <a:r>
              <a:rPr lang="en-US" baseline="-25000">
                <a:latin typeface="Times New Roman"/>
                <a:cs typeface="Times New Roman"/>
              </a:rPr>
              <a:t>i</a:t>
            </a:r>
            <a:r>
              <a:rPr lang="en-US"/>
              <a:t> Ge</a:t>
            </a:r>
            <a:endParaRPr lang="ru-RU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с раствором</c:v>
          </c:tx>
          <c:marker>
            <c:symbol val="none"/>
          </c:marker>
          <c:xVal>
            <c:numRef>
              <c:f>'Основные данные (без тв раств) '!$C$261:$AJ$261</c:f>
              <c:numCache>
                <c:formatCode>General</c:formatCode>
                <c:ptCount val="34"/>
                <c:pt idx="0">
                  <c:v>300</c:v>
                </c:pt>
                <c:pt idx="1">
                  <c:v>391.7</c:v>
                </c:pt>
                <c:pt idx="2">
                  <c:v>483.3</c:v>
                </c:pt>
                <c:pt idx="3">
                  <c:v>506.2</c:v>
                </c:pt>
                <c:pt idx="4">
                  <c:v>529.20000000000005</c:v>
                </c:pt>
                <c:pt idx="5">
                  <c:v>552.1</c:v>
                </c:pt>
                <c:pt idx="6">
                  <c:v>575</c:v>
                </c:pt>
                <c:pt idx="7">
                  <c:v>666.7</c:v>
                </c:pt>
                <c:pt idx="8">
                  <c:v>758.3</c:v>
                </c:pt>
              </c:numCache>
            </c:numRef>
          </c:xVal>
          <c:yVal>
            <c:numRef>
              <c:f>'Основные данные (без тв раств) '!$C$262:$AJ$262</c:f>
              <c:numCache>
                <c:formatCode>General</c:formatCode>
                <c:ptCount val="34"/>
                <c:pt idx="0">
                  <c:v>-5.2279999999999998</c:v>
                </c:pt>
                <c:pt idx="1">
                  <c:v>-5.399</c:v>
                </c:pt>
                <c:pt idx="2">
                  <c:v>-5.6509999999999998</c:v>
                </c:pt>
                <c:pt idx="3">
                  <c:v>-5.7190000000000003</c:v>
                </c:pt>
                <c:pt idx="4">
                  <c:v>-5.7869999999999999</c:v>
                </c:pt>
                <c:pt idx="5">
                  <c:v>-5.8559999999999999</c:v>
                </c:pt>
                <c:pt idx="6">
                  <c:v>-5.9249999999999998</c:v>
                </c:pt>
                <c:pt idx="7">
                  <c:v>-6.202</c:v>
                </c:pt>
                <c:pt idx="8">
                  <c:v>-6.4740000000000002</c:v>
                </c:pt>
              </c:numCache>
            </c:numRef>
          </c:yVal>
          <c:smooth val="1"/>
        </c:ser>
        <c:ser>
          <c:idx val="1"/>
          <c:order val="1"/>
          <c:tx>
            <c:v>без тв раствора</c:v>
          </c:tx>
          <c:marker>
            <c:symbol val="none"/>
          </c:marker>
          <c:xVal>
            <c:numRef>
              <c:f>'Основные данные (без тв раств) '!$C$268:$AP$268</c:f>
              <c:numCache>
                <c:formatCode>General</c:formatCode>
                <c:ptCount val="40"/>
                <c:pt idx="0">
                  <c:v>300</c:v>
                </c:pt>
                <c:pt idx="1">
                  <c:v>322.89999999999998</c:v>
                </c:pt>
                <c:pt idx="2">
                  <c:v>345.8</c:v>
                </c:pt>
                <c:pt idx="3">
                  <c:v>368.8</c:v>
                </c:pt>
                <c:pt idx="4">
                  <c:v>391.7</c:v>
                </c:pt>
                <c:pt idx="5">
                  <c:v>483.3</c:v>
                </c:pt>
                <c:pt idx="6">
                  <c:v>506.2</c:v>
                </c:pt>
                <c:pt idx="7">
                  <c:v>529.20000000000005</c:v>
                </c:pt>
                <c:pt idx="8">
                  <c:v>552.1</c:v>
                </c:pt>
                <c:pt idx="9">
                  <c:v>575</c:v>
                </c:pt>
                <c:pt idx="10">
                  <c:v>597.9</c:v>
                </c:pt>
                <c:pt idx="11">
                  <c:v>620.79999999999995</c:v>
                </c:pt>
                <c:pt idx="12">
                  <c:v>643.70000000000005</c:v>
                </c:pt>
                <c:pt idx="13">
                  <c:v>666.7</c:v>
                </c:pt>
                <c:pt idx="14">
                  <c:v>689.6</c:v>
                </c:pt>
                <c:pt idx="15">
                  <c:v>712.5</c:v>
                </c:pt>
                <c:pt idx="16">
                  <c:v>735.4</c:v>
                </c:pt>
                <c:pt idx="17">
                  <c:v>758.3</c:v>
                </c:pt>
              </c:numCache>
            </c:numRef>
          </c:xVal>
          <c:yVal>
            <c:numRef>
              <c:f>'Основные данные (без тв раств) '!$C$269:$AP$269</c:f>
              <c:numCache>
                <c:formatCode>General</c:formatCode>
                <c:ptCount val="40"/>
                <c:pt idx="0">
                  <c:v>-3.7389999999999999</c:v>
                </c:pt>
                <c:pt idx="1">
                  <c:v>-3.7480000000000002</c:v>
                </c:pt>
                <c:pt idx="2">
                  <c:v>-3.7690000000000001</c:v>
                </c:pt>
                <c:pt idx="3">
                  <c:v>-3.7890000000000001</c:v>
                </c:pt>
                <c:pt idx="4">
                  <c:v>-3.875</c:v>
                </c:pt>
                <c:pt idx="5">
                  <c:v>-4.3070000000000004</c:v>
                </c:pt>
                <c:pt idx="6">
                  <c:v>-4.4130000000000003</c:v>
                </c:pt>
                <c:pt idx="7">
                  <c:v>-4.5179999999999998</c:v>
                </c:pt>
                <c:pt idx="8">
                  <c:v>-4.6210000000000004</c:v>
                </c:pt>
                <c:pt idx="9">
                  <c:v>-4.7240000000000002</c:v>
                </c:pt>
                <c:pt idx="10">
                  <c:v>-4.8250000000000002</c:v>
                </c:pt>
                <c:pt idx="11">
                  <c:v>-4.9249999999999998</c:v>
                </c:pt>
                <c:pt idx="12">
                  <c:v>-5.0229999999999997</c:v>
                </c:pt>
                <c:pt idx="13">
                  <c:v>-5.12</c:v>
                </c:pt>
                <c:pt idx="14">
                  <c:v>-5.2169999999999996</c:v>
                </c:pt>
                <c:pt idx="15">
                  <c:v>-5.2169999999999996</c:v>
                </c:pt>
                <c:pt idx="16">
                  <c:v>-5.1459999999999999</c:v>
                </c:pt>
                <c:pt idx="17">
                  <c:v>-5.032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540480"/>
        <c:axId val="467486008"/>
      </c:scatterChart>
      <c:valAx>
        <c:axId val="387540480"/>
        <c:scaling>
          <c:orientation val="minMax"/>
          <c:min val="300"/>
        </c:scaling>
        <c:delete val="0"/>
        <c:axPos val="b"/>
        <c:numFmt formatCode="General" sourceLinked="1"/>
        <c:majorTickMark val="out"/>
        <c:minorTickMark val="none"/>
        <c:tickLblPos val="nextTo"/>
        <c:crossAx val="467486008"/>
        <c:crosses val="autoZero"/>
        <c:crossBetween val="midCat"/>
      </c:valAx>
      <c:valAx>
        <c:axId val="467486008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General" sourceLinked="1"/>
        <c:majorTickMark val="out"/>
        <c:minorTickMark val="none"/>
        <c:tickLblPos val="nextTo"/>
        <c:crossAx val="3875404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l-GR" sz="1800" b="1" i="0" u="none" strike="noStrike" baseline="0"/>
              <a:t>λ</a:t>
            </a:r>
            <a:r>
              <a:rPr lang="en-US" sz="1800" b="1" i="0" u="none" strike="noStrike" baseline="-25000"/>
              <a:t>i</a:t>
            </a:r>
            <a:r>
              <a:rPr lang="en-US"/>
              <a:t> Bi</a:t>
            </a:r>
            <a:r>
              <a:rPr lang="en-US" baseline="0"/>
              <a:t> </a:t>
            </a:r>
            <a:endParaRPr lang="ru-RU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с раствором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'Основные данные (без тв раств) '!$C$261:$AJ$261</c:f>
              <c:numCache>
                <c:formatCode>General</c:formatCode>
                <c:ptCount val="34"/>
                <c:pt idx="0">
                  <c:v>300</c:v>
                </c:pt>
                <c:pt idx="1">
                  <c:v>391.7</c:v>
                </c:pt>
                <c:pt idx="2">
                  <c:v>483.3</c:v>
                </c:pt>
                <c:pt idx="3">
                  <c:v>506.2</c:v>
                </c:pt>
                <c:pt idx="4">
                  <c:v>529.20000000000005</c:v>
                </c:pt>
                <c:pt idx="5">
                  <c:v>552.1</c:v>
                </c:pt>
                <c:pt idx="6">
                  <c:v>575</c:v>
                </c:pt>
                <c:pt idx="7">
                  <c:v>666.7</c:v>
                </c:pt>
                <c:pt idx="8">
                  <c:v>758.3</c:v>
                </c:pt>
              </c:numCache>
            </c:numRef>
          </c:xVal>
          <c:yVal>
            <c:numRef>
              <c:f>'Основные данные (без тв раств) '!$C$263:$AJ$263</c:f>
              <c:numCache>
                <c:formatCode>General</c:formatCode>
                <c:ptCount val="34"/>
                <c:pt idx="0">
                  <c:v>-10.63</c:v>
                </c:pt>
                <c:pt idx="1">
                  <c:v>-10.74</c:v>
                </c:pt>
                <c:pt idx="2">
                  <c:v>-10.94</c:v>
                </c:pt>
                <c:pt idx="3">
                  <c:v>-11</c:v>
                </c:pt>
                <c:pt idx="4">
                  <c:v>-11.06</c:v>
                </c:pt>
                <c:pt idx="5">
                  <c:v>-11.13</c:v>
                </c:pt>
                <c:pt idx="6">
                  <c:v>-11.19</c:v>
                </c:pt>
                <c:pt idx="7">
                  <c:v>-11.45</c:v>
                </c:pt>
                <c:pt idx="8">
                  <c:v>-11.71</c:v>
                </c:pt>
              </c:numCache>
            </c:numRef>
          </c:yVal>
          <c:smooth val="1"/>
        </c:ser>
        <c:ser>
          <c:idx val="0"/>
          <c:order val="1"/>
          <c:tx>
            <c:v>без раствора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'Основные данные (без тв раств) '!$C$268:$AP$268</c:f>
              <c:numCache>
                <c:formatCode>General</c:formatCode>
                <c:ptCount val="40"/>
                <c:pt idx="0">
                  <c:v>300</c:v>
                </c:pt>
                <c:pt idx="1">
                  <c:v>322.89999999999998</c:v>
                </c:pt>
                <c:pt idx="2">
                  <c:v>345.8</c:v>
                </c:pt>
                <c:pt idx="3">
                  <c:v>368.8</c:v>
                </c:pt>
                <c:pt idx="4">
                  <c:v>391.7</c:v>
                </c:pt>
                <c:pt idx="5">
                  <c:v>483.3</c:v>
                </c:pt>
                <c:pt idx="6">
                  <c:v>506.2</c:v>
                </c:pt>
                <c:pt idx="7">
                  <c:v>529.20000000000005</c:v>
                </c:pt>
                <c:pt idx="8">
                  <c:v>552.1</c:v>
                </c:pt>
                <c:pt idx="9">
                  <c:v>575</c:v>
                </c:pt>
                <c:pt idx="10">
                  <c:v>597.9</c:v>
                </c:pt>
                <c:pt idx="11">
                  <c:v>620.79999999999995</c:v>
                </c:pt>
                <c:pt idx="12">
                  <c:v>643.70000000000005</c:v>
                </c:pt>
                <c:pt idx="13">
                  <c:v>666.7</c:v>
                </c:pt>
                <c:pt idx="14">
                  <c:v>689.6</c:v>
                </c:pt>
                <c:pt idx="15">
                  <c:v>712.5</c:v>
                </c:pt>
                <c:pt idx="16">
                  <c:v>735.4</c:v>
                </c:pt>
                <c:pt idx="17">
                  <c:v>758.3</c:v>
                </c:pt>
              </c:numCache>
            </c:numRef>
          </c:xVal>
          <c:yVal>
            <c:numRef>
              <c:f>'Основные данные (без тв раств) '!$C$270:$AP$270</c:f>
              <c:numCache>
                <c:formatCode>General</c:formatCode>
                <c:ptCount val="40"/>
                <c:pt idx="0">
                  <c:v>-6.8010000000000002</c:v>
                </c:pt>
                <c:pt idx="1">
                  <c:v>-6.8129999999999997</c:v>
                </c:pt>
                <c:pt idx="2">
                  <c:v>-6.923</c:v>
                </c:pt>
                <c:pt idx="3">
                  <c:v>-7.117</c:v>
                </c:pt>
                <c:pt idx="4">
                  <c:v>-7.3239999999999998</c:v>
                </c:pt>
                <c:pt idx="5">
                  <c:v>-8.2430000000000003</c:v>
                </c:pt>
                <c:pt idx="6">
                  <c:v>-8.4849999999999994</c:v>
                </c:pt>
                <c:pt idx="7">
                  <c:v>-8.734</c:v>
                </c:pt>
                <c:pt idx="8">
                  <c:v>-8.9949999999999992</c:v>
                </c:pt>
                <c:pt idx="9">
                  <c:v>-9.2710000000000008</c:v>
                </c:pt>
                <c:pt idx="10">
                  <c:v>-9.5719999999999992</c:v>
                </c:pt>
                <c:pt idx="11">
                  <c:v>-9.9090000000000007</c:v>
                </c:pt>
                <c:pt idx="12">
                  <c:v>-10.31</c:v>
                </c:pt>
                <c:pt idx="13">
                  <c:v>-10.83</c:v>
                </c:pt>
                <c:pt idx="14">
                  <c:v>-11.65</c:v>
                </c:pt>
                <c:pt idx="15">
                  <c:v>-12.28</c:v>
                </c:pt>
                <c:pt idx="16">
                  <c:v>-12.58</c:v>
                </c:pt>
                <c:pt idx="17">
                  <c:v>-12.99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484832"/>
        <c:axId val="467485224"/>
      </c:scatterChart>
      <c:valAx>
        <c:axId val="467484832"/>
        <c:scaling>
          <c:orientation val="minMax"/>
          <c:min val="300"/>
        </c:scaling>
        <c:delete val="0"/>
        <c:axPos val="b"/>
        <c:numFmt formatCode="General" sourceLinked="1"/>
        <c:majorTickMark val="out"/>
        <c:minorTickMark val="none"/>
        <c:tickLblPos val="nextTo"/>
        <c:crossAx val="467485224"/>
        <c:crosses val="autoZero"/>
        <c:crossBetween val="midCat"/>
      </c:valAx>
      <c:valAx>
        <c:axId val="467485224"/>
        <c:scaling>
          <c:orientation val="minMax"/>
          <c:max val="-6"/>
          <c:min val="-16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General" sourceLinked="1"/>
        <c:majorTickMark val="out"/>
        <c:minorTickMark val="none"/>
        <c:tickLblPos val="nextTo"/>
        <c:crossAx val="4674848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l-GR" sz="1800" b="1" i="0" u="none" strike="noStrike" baseline="0"/>
              <a:t>λ</a:t>
            </a:r>
            <a:r>
              <a:rPr lang="en-US" sz="1800" b="1" i="0" u="none" strike="noStrike" baseline="-25000"/>
              <a:t>i</a:t>
            </a:r>
            <a:r>
              <a:rPr lang="ru-RU"/>
              <a:t> </a:t>
            </a:r>
            <a:r>
              <a:rPr lang="en-US"/>
              <a:t>GeS</a:t>
            </a:r>
            <a:endParaRPr lang="ru-RU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с раствором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'Основные данные (без тв раств) '!$C$261:$AJ$261</c:f>
              <c:numCache>
                <c:formatCode>General</c:formatCode>
                <c:ptCount val="34"/>
                <c:pt idx="0">
                  <c:v>300</c:v>
                </c:pt>
                <c:pt idx="1">
                  <c:v>391.7</c:v>
                </c:pt>
                <c:pt idx="2">
                  <c:v>483.3</c:v>
                </c:pt>
                <c:pt idx="3">
                  <c:v>506.2</c:v>
                </c:pt>
                <c:pt idx="4">
                  <c:v>529.20000000000005</c:v>
                </c:pt>
                <c:pt idx="5">
                  <c:v>552.1</c:v>
                </c:pt>
                <c:pt idx="6">
                  <c:v>575</c:v>
                </c:pt>
                <c:pt idx="7">
                  <c:v>666.7</c:v>
                </c:pt>
                <c:pt idx="8">
                  <c:v>758.3</c:v>
                </c:pt>
              </c:numCache>
            </c:numRef>
          </c:xVal>
          <c:yVal>
            <c:numRef>
              <c:f>'Основные данные (без тв раств) '!$C$264:$AJ$264</c:f>
              <c:numCache>
                <c:formatCode>General</c:formatCode>
                <c:ptCount val="34"/>
                <c:pt idx="0">
                  <c:v>-38.688000000000002</c:v>
                </c:pt>
                <c:pt idx="1">
                  <c:v>-31.888999999999999</c:v>
                </c:pt>
                <c:pt idx="2">
                  <c:v>-27.931000000000001</c:v>
                </c:pt>
                <c:pt idx="3">
                  <c:v>-27.199000000000002</c:v>
                </c:pt>
                <c:pt idx="4">
                  <c:v>-26.536999999999999</c:v>
                </c:pt>
                <c:pt idx="5">
                  <c:v>-25.945999999999998</c:v>
                </c:pt>
                <c:pt idx="6">
                  <c:v>-25.414999999999999</c:v>
                </c:pt>
                <c:pt idx="7">
                  <c:v>-23.722000000000001</c:v>
                </c:pt>
                <c:pt idx="8">
                  <c:v>-22.544</c:v>
                </c:pt>
              </c:numCache>
            </c:numRef>
          </c:yVal>
          <c:smooth val="1"/>
        </c:ser>
        <c:ser>
          <c:idx val="0"/>
          <c:order val="1"/>
          <c:tx>
            <c:v>без раствора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'Основные данные (без тв раств) '!$C$268:$AP$268</c:f>
              <c:numCache>
                <c:formatCode>General</c:formatCode>
                <c:ptCount val="40"/>
                <c:pt idx="0">
                  <c:v>300</c:v>
                </c:pt>
                <c:pt idx="1">
                  <c:v>322.89999999999998</c:v>
                </c:pt>
                <c:pt idx="2">
                  <c:v>345.8</c:v>
                </c:pt>
                <c:pt idx="3">
                  <c:v>368.8</c:v>
                </c:pt>
                <c:pt idx="4">
                  <c:v>391.7</c:v>
                </c:pt>
                <c:pt idx="5">
                  <c:v>483.3</c:v>
                </c:pt>
                <c:pt idx="6">
                  <c:v>506.2</c:v>
                </c:pt>
                <c:pt idx="7">
                  <c:v>529.20000000000005</c:v>
                </c:pt>
                <c:pt idx="8">
                  <c:v>552.1</c:v>
                </c:pt>
                <c:pt idx="9">
                  <c:v>575</c:v>
                </c:pt>
                <c:pt idx="10">
                  <c:v>597.9</c:v>
                </c:pt>
                <c:pt idx="11">
                  <c:v>620.79999999999995</c:v>
                </c:pt>
                <c:pt idx="12">
                  <c:v>643.70000000000005</c:v>
                </c:pt>
                <c:pt idx="13">
                  <c:v>666.7</c:v>
                </c:pt>
                <c:pt idx="14">
                  <c:v>689.6</c:v>
                </c:pt>
                <c:pt idx="15">
                  <c:v>712.5</c:v>
                </c:pt>
                <c:pt idx="16">
                  <c:v>735.4</c:v>
                </c:pt>
                <c:pt idx="17">
                  <c:v>758.3</c:v>
                </c:pt>
              </c:numCache>
            </c:numRef>
          </c:xVal>
          <c:yVal>
            <c:numRef>
              <c:f>'Основные данные (без тв раств) '!$C$272:$AP$272</c:f>
              <c:numCache>
                <c:formatCode>General</c:formatCode>
                <c:ptCount val="40"/>
                <c:pt idx="0">
                  <c:v>-71.399000000000001</c:v>
                </c:pt>
                <c:pt idx="1">
                  <c:v>-67.147999999999996</c:v>
                </c:pt>
                <c:pt idx="2">
                  <c:v>-63.509</c:v>
                </c:pt>
                <c:pt idx="3">
                  <c:v>-60.349000000000004</c:v>
                </c:pt>
                <c:pt idx="4">
                  <c:v>-57.594999999999999</c:v>
                </c:pt>
                <c:pt idx="5">
                  <c:v>-49.387</c:v>
                </c:pt>
                <c:pt idx="6">
                  <c:v>-47.852999999999994</c:v>
                </c:pt>
                <c:pt idx="7">
                  <c:v>-46.457999999999998</c:v>
                </c:pt>
                <c:pt idx="8">
                  <c:v>-45.201000000000001</c:v>
                </c:pt>
                <c:pt idx="9">
                  <c:v>-44.064000000000007</c:v>
                </c:pt>
                <c:pt idx="10">
                  <c:v>-43.025000000000006</c:v>
                </c:pt>
                <c:pt idx="11">
                  <c:v>-42.064999999999998</c:v>
                </c:pt>
                <c:pt idx="12">
                  <c:v>-41.182999999999993</c:v>
                </c:pt>
                <c:pt idx="13">
                  <c:v>-40.379999999999995</c:v>
                </c:pt>
                <c:pt idx="14">
                  <c:v>-39.637</c:v>
                </c:pt>
                <c:pt idx="15">
                  <c:v>-39.057000000000002</c:v>
                </c:pt>
                <c:pt idx="16">
                  <c:v>-38.585999999999999</c:v>
                </c:pt>
                <c:pt idx="17">
                  <c:v>-38.212000000000003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491104"/>
        <c:axId val="467484440"/>
      </c:scatterChart>
      <c:valAx>
        <c:axId val="467491104"/>
        <c:scaling>
          <c:orientation val="minMax"/>
          <c:min val="300"/>
        </c:scaling>
        <c:delete val="0"/>
        <c:axPos val="b"/>
        <c:numFmt formatCode="General" sourceLinked="1"/>
        <c:majorTickMark val="out"/>
        <c:minorTickMark val="none"/>
        <c:tickLblPos val="nextTo"/>
        <c:crossAx val="467484440"/>
        <c:crosses val="autoZero"/>
        <c:crossBetween val="midCat"/>
      </c:valAx>
      <c:valAx>
        <c:axId val="467484440"/>
        <c:scaling>
          <c:orientation val="minMax"/>
          <c:max val="-15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General" sourceLinked="1"/>
        <c:majorTickMark val="out"/>
        <c:minorTickMark val="none"/>
        <c:tickLblPos val="nextTo"/>
        <c:crossAx val="4674911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l-GR" sz="1800" b="1" i="0" u="none" strike="noStrike" baseline="0"/>
              <a:t>λ</a:t>
            </a:r>
            <a:r>
              <a:rPr lang="en-US" sz="1800" b="1" i="0" u="none" strike="noStrike" baseline="-25000"/>
              <a:t>i</a:t>
            </a:r>
            <a:r>
              <a:rPr lang="ru-RU" sz="1800" b="1" i="0" u="none" strike="noStrike" baseline="-25000"/>
              <a:t> </a:t>
            </a:r>
            <a:r>
              <a:rPr lang="en-US" sz="1800" b="1" i="0" u="none" strike="noStrike" baseline="0"/>
              <a:t>GeS</a:t>
            </a:r>
            <a:r>
              <a:rPr lang="en-US" sz="1800" b="1" i="0" u="none" strike="noStrike" baseline="-25000"/>
              <a:t>2</a:t>
            </a:r>
            <a:endParaRPr lang="ru-RU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с раствором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'Основные данные (без тв раств) '!$C$261:$AJ$261</c:f>
              <c:numCache>
                <c:formatCode>General</c:formatCode>
                <c:ptCount val="34"/>
                <c:pt idx="0">
                  <c:v>300</c:v>
                </c:pt>
                <c:pt idx="1">
                  <c:v>391.7</c:v>
                </c:pt>
                <c:pt idx="2">
                  <c:v>483.3</c:v>
                </c:pt>
                <c:pt idx="3">
                  <c:v>506.2</c:v>
                </c:pt>
                <c:pt idx="4">
                  <c:v>529.20000000000005</c:v>
                </c:pt>
                <c:pt idx="5">
                  <c:v>552.1</c:v>
                </c:pt>
                <c:pt idx="6">
                  <c:v>575</c:v>
                </c:pt>
                <c:pt idx="7">
                  <c:v>666.7</c:v>
                </c:pt>
                <c:pt idx="8">
                  <c:v>758.3</c:v>
                </c:pt>
              </c:numCache>
            </c:numRef>
          </c:xVal>
          <c:yVal>
            <c:numRef>
              <c:f>'Основные данные (без тв раств) '!$C$265:$AJ$265</c:f>
              <c:numCache>
                <c:formatCode>General</c:formatCode>
                <c:ptCount val="34"/>
                <c:pt idx="0">
                  <c:v>-72.147999999999996</c:v>
                </c:pt>
                <c:pt idx="1">
                  <c:v>-58.378999999999998</c:v>
                </c:pt>
                <c:pt idx="2">
                  <c:v>-50.210999999999999</c:v>
                </c:pt>
                <c:pt idx="3">
                  <c:v>-48.679000000000002</c:v>
                </c:pt>
                <c:pt idx="4">
                  <c:v>-47.286999999999999</c:v>
                </c:pt>
                <c:pt idx="5">
                  <c:v>-46.036000000000001</c:v>
                </c:pt>
                <c:pt idx="6">
                  <c:v>-44.904999999999994</c:v>
                </c:pt>
                <c:pt idx="7">
                  <c:v>-41.241999999999997</c:v>
                </c:pt>
                <c:pt idx="8">
                  <c:v>-38.614000000000004</c:v>
                </c:pt>
              </c:numCache>
            </c:numRef>
          </c:yVal>
          <c:smooth val="1"/>
        </c:ser>
        <c:ser>
          <c:idx val="0"/>
          <c:order val="1"/>
          <c:tx>
            <c:v>без тв раствора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'Основные данные (без тв раств) '!$C$268:$AP$268</c:f>
              <c:numCache>
                <c:formatCode>General</c:formatCode>
                <c:ptCount val="40"/>
                <c:pt idx="0">
                  <c:v>300</c:v>
                </c:pt>
                <c:pt idx="1">
                  <c:v>322.89999999999998</c:v>
                </c:pt>
                <c:pt idx="2">
                  <c:v>345.8</c:v>
                </c:pt>
                <c:pt idx="3">
                  <c:v>368.8</c:v>
                </c:pt>
                <c:pt idx="4">
                  <c:v>391.7</c:v>
                </c:pt>
                <c:pt idx="5">
                  <c:v>483.3</c:v>
                </c:pt>
                <c:pt idx="6">
                  <c:v>506.2</c:v>
                </c:pt>
                <c:pt idx="7">
                  <c:v>529.20000000000005</c:v>
                </c:pt>
                <c:pt idx="8">
                  <c:v>552.1</c:v>
                </c:pt>
                <c:pt idx="9">
                  <c:v>575</c:v>
                </c:pt>
                <c:pt idx="10">
                  <c:v>597.9</c:v>
                </c:pt>
                <c:pt idx="11">
                  <c:v>620.79999999999995</c:v>
                </c:pt>
                <c:pt idx="12">
                  <c:v>643.70000000000005</c:v>
                </c:pt>
                <c:pt idx="13">
                  <c:v>666.7</c:v>
                </c:pt>
                <c:pt idx="14">
                  <c:v>689.6</c:v>
                </c:pt>
                <c:pt idx="15">
                  <c:v>712.5</c:v>
                </c:pt>
                <c:pt idx="16">
                  <c:v>735.4</c:v>
                </c:pt>
                <c:pt idx="17">
                  <c:v>758.3</c:v>
                </c:pt>
              </c:numCache>
            </c:numRef>
          </c:xVal>
          <c:yVal>
            <c:numRef>
              <c:f>'Основные данные (без тв раств) '!$C$271:$AP$271</c:f>
              <c:numCache>
                <c:formatCode>General</c:formatCode>
                <c:ptCount val="40"/>
                <c:pt idx="0">
                  <c:v>-37.568999999999996</c:v>
                </c:pt>
                <c:pt idx="1">
                  <c:v>-35.448</c:v>
                </c:pt>
                <c:pt idx="2">
                  <c:v>-33.639000000000003</c:v>
                </c:pt>
                <c:pt idx="3">
                  <c:v>-32.069000000000003</c:v>
                </c:pt>
                <c:pt idx="4">
                  <c:v>-30.734999999999999</c:v>
                </c:pt>
                <c:pt idx="5">
                  <c:v>-26.847000000000001</c:v>
                </c:pt>
                <c:pt idx="6">
                  <c:v>-26.132999999999999</c:v>
                </c:pt>
                <c:pt idx="7">
                  <c:v>-25.488</c:v>
                </c:pt>
                <c:pt idx="8">
                  <c:v>-24.911000000000001</c:v>
                </c:pt>
                <c:pt idx="9">
                  <c:v>-24.394000000000002</c:v>
                </c:pt>
                <c:pt idx="10">
                  <c:v>-23.925000000000001</c:v>
                </c:pt>
                <c:pt idx="11">
                  <c:v>-23.495000000000001</c:v>
                </c:pt>
                <c:pt idx="12">
                  <c:v>-23.102999999999998</c:v>
                </c:pt>
                <c:pt idx="13">
                  <c:v>-22.75</c:v>
                </c:pt>
                <c:pt idx="14">
                  <c:v>-22.427</c:v>
                </c:pt>
                <c:pt idx="15">
                  <c:v>-22.137</c:v>
                </c:pt>
                <c:pt idx="16">
                  <c:v>-21.866</c:v>
                </c:pt>
                <c:pt idx="17">
                  <c:v>-21.622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489928"/>
        <c:axId val="467491496"/>
      </c:scatterChart>
      <c:valAx>
        <c:axId val="467489928"/>
        <c:scaling>
          <c:orientation val="minMax"/>
          <c:min val="300"/>
        </c:scaling>
        <c:delete val="0"/>
        <c:axPos val="b"/>
        <c:numFmt formatCode="General" sourceLinked="1"/>
        <c:majorTickMark val="out"/>
        <c:minorTickMark val="none"/>
        <c:tickLblPos val="nextTo"/>
        <c:crossAx val="467491496"/>
        <c:crosses val="autoZero"/>
        <c:crossBetween val="midCat"/>
      </c:valAx>
      <c:valAx>
        <c:axId val="467491496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prstDash val="solid"/>
          </a:ln>
        </c:spPr>
        <c:crossAx val="4674899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l-GR">
                <a:latin typeface="Times New Roman"/>
                <a:cs typeface="Times New Roman"/>
              </a:rPr>
              <a:t>λ</a:t>
            </a:r>
            <a:r>
              <a:rPr lang="en-US" baseline="-25000">
                <a:latin typeface="Times New Roman"/>
                <a:cs typeface="Times New Roman"/>
              </a:rPr>
              <a:t>i</a:t>
            </a:r>
            <a:r>
              <a:rPr lang="en-US"/>
              <a:t> Ge</a:t>
            </a:r>
            <a:endParaRPr lang="ru-RU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с раствором</c:v>
          </c:tx>
          <c:marker>
            <c:symbol val="none"/>
          </c:marker>
          <c:xVal>
            <c:numRef>
              <c:f>'Основные данные (без тв раств) '!$B$308:$B$323</c:f>
              <c:numCache>
                <c:formatCode>General</c:formatCode>
                <c:ptCount val="16"/>
                <c:pt idx="0">
                  <c:v>300</c:v>
                </c:pt>
                <c:pt idx="1">
                  <c:v>322.89999999999998</c:v>
                </c:pt>
                <c:pt idx="2">
                  <c:v>345.8</c:v>
                </c:pt>
                <c:pt idx="3">
                  <c:v>368.8</c:v>
                </c:pt>
                <c:pt idx="4">
                  <c:v>391.7</c:v>
                </c:pt>
                <c:pt idx="5">
                  <c:v>483.3</c:v>
                </c:pt>
                <c:pt idx="6">
                  <c:v>506.2</c:v>
                </c:pt>
                <c:pt idx="7">
                  <c:v>529.20000000000005</c:v>
                </c:pt>
                <c:pt idx="8">
                  <c:v>552.1</c:v>
                </c:pt>
                <c:pt idx="9">
                  <c:v>575</c:v>
                </c:pt>
                <c:pt idx="10">
                  <c:v>597.9</c:v>
                </c:pt>
                <c:pt idx="11">
                  <c:v>620.79999999999995</c:v>
                </c:pt>
                <c:pt idx="12">
                  <c:v>643.70000000000005</c:v>
                </c:pt>
                <c:pt idx="13">
                  <c:v>666.7</c:v>
                </c:pt>
                <c:pt idx="14">
                  <c:v>689.6</c:v>
                </c:pt>
                <c:pt idx="15">
                  <c:v>700</c:v>
                </c:pt>
              </c:numCache>
            </c:numRef>
          </c:xVal>
          <c:yVal>
            <c:numRef>
              <c:f>'Основные данные (без тв раств) '!$C$308:$C$323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без тв раствора</c:v>
          </c:tx>
          <c:marker>
            <c:symbol val="none"/>
          </c:marker>
          <c:xVal>
            <c:numRef>
              <c:f>'Основные данные (без тв раств) '!$B$328:$B$343</c:f>
              <c:numCache>
                <c:formatCode>General</c:formatCode>
                <c:ptCount val="16"/>
                <c:pt idx="0">
                  <c:v>300</c:v>
                </c:pt>
                <c:pt idx="1">
                  <c:v>322.89999999999998</c:v>
                </c:pt>
                <c:pt idx="2">
                  <c:v>345.8</c:v>
                </c:pt>
                <c:pt idx="3">
                  <c:v>368.8</c:v>
                </c:pt>
                <c:pt idx="4">
                  <c:v>391.7</c:v>
                </c:pt>
                <c:pt idx="5">
                  <c:v>483.3</c:v>
                </c:pt>
                <c:pt idx="6">
                  <c:v>506.2</c:v>
                </c:pt>
                <c:pt idx="7">
                  <c:v>529.20000000000005</c:v>
                </c:pt>
                <c:pt idx="8">
                  <c:v>552.1</c:v>
                </c:pt>
                <c:pt idx="9">
                  <c:v>575</c:v>
                </c:pt>
                <c:pt idx="10">
                  <c:v>597.9</c:v>
                </c:pt>
                <c:pt idx="11">
                  <c:v>620.79999999999995</c:v>
                </c:pt>
                <c:pt idx="12">
                  <c:v>643.70000000000005</c:v>
                </c:pt>
                <c:pt idx="13">
                  <c:v>666.7</c:v>
                </c:pt>
                <c:pt idx="14">
                  <c:v>689.6</c:v>
                </c:pt>
                <c:pt idx="15">
                  <c:v>700</c:v>
                </c:pt>
              </c:numCache>
            </c:numRef>
          </c:xVal>
          <c:yVal>
            <c:numRef>
              <c:f>'Основные данные (без тв раств) '!$C$328:$C$343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487576"/>
        <c:axId val="467488360"/>
      </c:scatterChart>
      <c:valAx>
        <c:axId val="467487576"/>
        <c:scaling>
          <c:orientation val="minMax"/>
          <c:max val="700"/>
          <c:min val="300"/>
        </c:scaling>
        <c:delete val="0"/>
        <c:axPos val="b"/>
        <c:numFmt formatCode="General" sourceLinked="1"/>
        <c:majorTickMark val="out"/>
        <c:minorTickMark val="none"/>
        <c:tickLblPos val="nextTo"/>
        <c:crossAx val="467488360"/>
        <c:crosses val="autoZero"/>
        <c:crossBetween val="midCat"/>
      </c:valAx>
      <c:valAx>
        <c:axId val="467488360"/>
        <c:scaling>
          <c:orientation val="minMax"/>
          <c:max val="-3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General" sourceLinked="1"/>
        <c:majorTickMark val="out"/>
        <c:minorTickMark val="none"/>
        <c:tickLblPos val="nextTo"/>
        <c:crossAx val="4674875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l-GR" sz="1800" b="1" i="0" u="none" strike="noStrike" baseline="0"/>
              <a:t>λ</a:t>
            </a:r>
            <a:r>
              <a:rPr lang="en-US" sz="1800" b="1" i="0" u="none" strike="noStrike" baseline="-25000"/>
              <a:t>i</a:t>
            </a:r>
            <a:r>
              <a:rPr lang="en-US"/>
              <a:t> Bi</a:t>
            </a:r>
            <a:r>
              <a:rPr lang="en-US" baseline="0"/>
              <a:t> </a:t>
            </a:r>
            <a:endParaRPr lang="ru-RU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с раствором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'Основные данные (без тв раств) '!$B$308:$B$323</c:f>
              <c:numCache>
                <c:formatCode>General</c:formatCode>
                <c:ptCount val="16"/>
                <c:pt idx="0">
                  <c:v>300</c:v>
                </c:pt>
                <c:pt idx="1">
                  <c:v>322.89999999999998</c:v>
                </c:pt>
                <c:pt idx="2">
                  <c:v>345.8</c:v>
                </c:pt>
                <c:pt idx="3">
                  <c:v>368.8</c:v>
                </c:pt>
                <c:pt idx="4">
                  <c:v>391.7</c:v>
                </c:pt>
                <c:pt idx="5">
                  <c:v>483.3</c:v>
                </c:pt>
                <c:pt idx="6">
                  <c:v>506.2</c:v>
                </c:pt>
                <c:pt idx="7">
                  <c:v>529.20000000000005</c:v>
                </c:pt>
                <c:pt idx="8">
                  <c:v>552.1</c:v>
                </c:pt>
                <c:pt idx="9">
                  <c:v>575</c:v>
                </c:pt>
                <c:pt idx="10">
                  <c:v>597.9</c:v>
                </c:pt>
                <c:pt idx="11">
                  <c:v>620.79999999999995</c:v>
                </c:pt>
                <c:pt idx="12">
                  <c:v>643.70000000000005</c:v>
                </c:pt>
                <c:pt idx="13">
                  <c:v>666.7</c:v>
                </c:pt>
                <c:pt idx="14">
                  <c:v>689.6</c:v>
                </c:pt>
                <c:pt idx="15">
                  <c:v>700</c:v>
                </c:pt>
              </c:numCache>
            </c:numRef>
          </c:xVal>
          <c:yVal>
            <c:numRef>
              <c:f>'Основные данные (без тв раств) '!$D$308:$D$323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</c:ser>
        <c:ser>
          <c:idx val="0"/>
          <c:order val="1"/>
          <c:tx>
            <c:v>без раствора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'Основные данные (без тв раств) '!$B$328:$B$343</c:f>
              <c:numCache>
                <c:formatCode>General</c:formatCode>
                <c:ptCount val="16"/>
                <c:pt idx="0">
                  <c:v>300</c:v>
                </c:pt>
                <c:pt idx="1">
                  <c:v>322.89999999999998</c:v>
                </c:pt>
                <c:pt idx="2">
                  <c:v>345.8</c:v>
                </c:pt>
                <c:pt idx="3">
                  <c:v>368.8</c:v>
                </c:pt>
                <c:pt idx="4">
                  <c:v>391.7</c:v>
                </c:pt>
                <c:pt idx="5">
                  <c:v>483.3</c:v>
                </c:pt>
                <c:pt idx="6">
                  <c:v>506.2</c:v>
                </c:pt>
                <c:pt idx="7">
                  <c:v>529.20000000000005</c:v>
                </c:pt>
                <c:pt idx="8">
                  <c:v>552.1</c:v>
                </c:pt>
                <c:pt idx="9">
                  <c:v>575</c:v>
                </c:pt>
                <c:pt idx="10">
                  <c:v>597.9</c:v>
                </c:pt>
                <c:pt idx="11">
                  <c:v>620.79999999999995</c:v>
                </c:pt>
                <c:pt idx="12">
                  <c:v>643.70000000000005</c:v>
                </c:pt>
                <c:pt idx="13">
                  <c:v>666.7</c:v>
                </c:pt>
                <c:pt idx="14">
                  <c:v>689.6</c:v>
                </c:pt>
                <c:pt idx="15">
                  <c:v>700</c:v>
                </c:pt>
              </c:numCache>
            </c:numRef>
          </c:xVal>
          <c:yVal>
            <c:numRef>
              <c:f>'Основные данные (без тв раств) '!$D$328:$D$343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492280"/>
        <c:axId val="467493064"/>
      </c:scatterChart>
      <c:valAx>
        <c:axId val="467492280"/>
        <c:scaling>
          <c:orientation val="minMax"/>
          <c:max val="700"/>
          <c:min val="300"/>
        </c:scaling>
        <c:delete val="0"/>
        <c:axPos val="b"/>
        <c:numFmt formatCode="General" sourceLinked="1"/>
        <c:majorTickMark val="out"/>
        <c:minorTickMark val="none"/>
        <c:tickLblPos val="nextTo"/>
        <c:crossAx val="467493064"/>
        <c:crosses val="autoZero"/>
        <c:crossBetween val="midCat"/>
      </c:valAx>
      <c:valAx>
        <c:axId val="467493064"/>
        <c:scaling>
          <c:orientation val="minMax"/>
          <c:max val="-6"/>
          <c:min val="-13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General" sourceLinked="1"/>
        <c:majorTickMark val="out"/>
        <c:minorTickMark val="none"/>
        <c:tickLblPos val="nextTo"/>
        <c:crossAx val="467492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l-GR" sz="1800" b="1" i="0" u="none" strike="noStrike" baseline="0"/>
              <a:t>λ</a:t>
            </a:r>
            <a:r>
              <a:rPr lang="en-US" sz="1800" b="1" i="0" u="none" strike="noStrike" baseline="-25000"/>
              <a:t>i</a:t>
            </a:r>
            <a:r>
              <a:rPr lang="ru-RU"/>
              <a:t> </a:t>
            </a:r>
            <a:r>
              <a:rPr lang="en-US"/>
              <a:t>GeS</a:t>
            </a:r>
            <a:endParaRPr lang="ru-RU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с раствором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'Основные данные (без тв раств) '!$B$308:$B$323</c:f>
              <c:numCache>
                <c:formatCode>General</c:formatCode>
                <c:ptCount val="16"/>
                <c:pt idx="0">
                  <c:v>300</c:v>
                </c:pt>
                <c:pt idx="1">
                  <c:v>322.89999999999998</c:v>
                </c:pt>
                <c:pt idx="2">
                  <c:v>345.8</c:v>
                </c:pt>
                <c:pt idx="3">
                  <c:v>368.8</c:v>
                </c:pt>
                <c:pt idx="4">
                  <c:v>391.7</c:v>
                </c:pt>
                <c:pt idx="5">
                  <c:v>483.3</c:v>
                </c:pt>
                <c:pt idx="6">
                  <c:v>506.2</c:v>
                </c:pt>
                <c:pt idx="7">
                  <c:v>529.20000000000005</c:v>
                </c:pt>
                <c:pt idx="8">
                  <c:v>552.1</c:v>
                </c:pt>
                <c:pt idx="9">
                  <c:v>575</c:v>
                </c:pt>
                <c:pt idx="10">
                  <c:v>597.9</c:v>
                </c:pt>
                <c:pt idx="11">
                  <c:v>620.79999999999995</c:v>
                </c:pt>
                <c:pt idx="12">
                  <c:v>643.70000000000005</c:v>
                </c:pt>
                <c:pt idx="13">
                  <c:v>666.7</c:v>
                </c:pt>
                <c:pt idx="14">
                  <c:v>689.6</c:v>
                </c:pt>
                <c:pt idx="15">
                  <c:v>700</c:v>
                </c:pt>
              </c:numCache>
            </c:numRef>
          </c:xVal>
          <c:yVal>
            <c:numRef>
              <c:f>'Основные данные (без тв раств) '!$E$308:$E$323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</c:ser>
        <c:ser>
          <c:idx val="0"/>
          <c:order val="1"/>
          <c:tx>
            <c:v>без раствора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'Основные данные (без тв раств) '!$B$328:$B$343</c:f>
              <c:numCache>
                <c:formatCode>General</c:formatCode>
                <c:ptCount val="16"/>
                <c:pt idx="0">
                  <c:v>300</c:v>
                </c:pt>
                <c:pt idx="1">
                  <c:v>322.89999999999998</c:v>
                </c:pt>
                <c:pt idx="2">
                  <c:v>345.8</c:v>
                </c:pt>
                <c:pt idx="3">
                  <c:v>368.8</c:v>
                </c:pt>
                <c:pt idx="4">
                  <c:v>391.7</c:v>
                </c:pt>
                <c:pt idx="5">
                  <c:v>483.3</c:v>
                </c:pt>
                <c:pt idx="6">
                  <c:v>506.2</c:v>
                </c:pt>
                <c:pt idx="7">
                  <c:v>529.20000000000005</c:v>
                </c:pt>
                <c:pt idx="8">
                  <c:v>552.1</c:v>
                </c:pt>
                <c:pt idx="9">
                  <c:v>575</c:v>
                </c:pt>
                <c:pt idx="10">
                  <c:v>597.9</c:v>
                </c:pt>
                <c:pt idx="11">
                  <c:v>620.79999999999995</c:v>
                </c:pt>
                <c:pt idx="12">
                  <c:v>643.70000000000005</c:v>
                </c:pt>
                <c:pt idx="13">
                  <c:v>666.7</c:v>
                </c:pt>
                <c:pt idx="14">
                  <c:v>689.6</c:v>
                </c:pt>
                <c:pt idx="15">
                  <c:v>700</c:v>
                </c:pt>
              </c:numCache>
            </c:numRef>
          </c:xVal>
          <c:yVal>
            <c:numRef>
              <c:f>'Основные данные (без тв раств) '!$E$328:$E$343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494632"/>
        <c:axId val="467497768"/>
      </c:scatterChart>
      <c:valAx>
        <c:axId val="467494632"/>
        <c:scaling>
          <c:orientation val="minMax"/>
          <c:max val="700"/>
          <c:min val="300"/>
        </c:scaling>
        <c:delete val="0"/>
        <c:axPos val="b"/>
        <c:numFmt formatCode="General" sourceLinked="1"/>
        <c:majorTickMark val="out"/>
        <c:minorTickMark val="none"/>
        <c:tickLblPos val="nextTo"/>
        <c:crossAx val="467497768"/>
        <c:crosses val="autoZero"/>
        <c:crossBetween val="midCat"/>
      </c:valAx>
      <c:valAx>
        <c:axId val="467497768"/>
        <c:scaling>
          <c:orientation val="minMax"/>
          <c:max val="-20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General" sourceLinked="1"/>
        <c:majorTickMark val="out"/>
        <c:minorTickMark val="none"/>
        <c:tickLblPos val="nextTo"/>
        <c:crossAx val="467494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l-GR" sz="1800" b="1" i="0" u="none" strike="noStrike" baseline="0"/>
              <a:t>λ</a:t>
            </a:r>
            <a:r>
              <a:rPr lang="en-US" sz="1800" b="1" i="0" u="none" strike="noStrike" baseline="-25000"/>
              <a:t>i</a:t>
            </a:r>
            <a:r>
              <a:rPr lang="ru-RU" sz="1800" b="1" i="0" u="none" strike="noStrike" baseline="-25000"/>
              <a:t> </a:t>
            </a:r>
            <a:r>
              <a:rPr lang="en-US" sz="1800" b="1" i="0" u="none" strike="noStrike" baseline="0"/>
              <a:t>GeS</a:t>
            </a:r>
            <a:r>
              <a:rPr lang="en-US" sz="1800" b="1" i="0" u="none" strike="noStrike" baseline="-25000"/>
              <a:t>2</a:t>
            </a:r>
            <a:endParaRPr lang="ru-RU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с раствором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'Основные данные (без тв раств) '!$B$308:$B$323</c:f>
              <c:numCache>
                <c:formatCode>General</c:formatCode>
                <c:ptCount val="16"/>
                <c:pt idx="0">
                  <c:v>300</c:v>
                </c:pt>
                <c:pt idx="1">
                  <c:v>322.89999999999998</c:v>
                </c:pt>
                <c:pt idx="2">
                  <c:v>345.8</c:v>
                </c:pt>
                <c:pt idx="3">
                  <c:v>368.8</c:v>
                </c:pt>
                <c:pt idx="4">
                  <c:v>391.7</c:v>
                </c:pt>
                <c:pt idx="5">
                  <c:v>483.3</c:v>
                </c:pt>
                <c:pt idx="6">
                  <c:v>506.2</c:v>
                </c:pt>
                <c:pt idx="7">
                  <c:v>529.20000000000005</c:v>
                </c:pt>
                <c:pt idx="8">
                  <c:v>552.1</c:v>
                </c:pt>
                <c:pt idx="9">
                  <c:v>575</c:v>
                </c:pt>
                <c:pt idx="10">
                  <c:v>597.9</c:v>
                </c:pt>
                <c:pt idx="11">
                  <c:v>620.79999999999995</c:v>
                </c:pt>
                <c:pt idx="12">
                  <c:v>643.70000000000005</c:v>
                </c:pt>
                <c:pt idx="13">
                  <c:v>666.7</c:v>
                </c:pt>
                <c:pt idx="14">
                  <c:v>689.6</c:v>
                </c:pt>
                <c:pt idx="15">
                  <c:v>700</c:v>
                </c:pt>
              </c:numCache>
            </c:numRef>
          </c:xVal>
          <c:yVal>
            <c:numRef>
              <c:f>'Основные данные (без тв раств) '!$F$308:$F$323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</c:ser>
        <c:ser>
          <c:idx val="0"/>
          <c:order val="1"/>
          <c:tx>
            <c:v>без тв раствора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'Основные данные (без тв раств) '!$B$328:$B$343</c:f>
              <c:numCache>
                <c:formatCode>General</c:formatCode>
                <c:ptCount val="16"/>
                <c:pt idx="0">
                  <c:v>300</c:v>
                </c:pt>
                <c:pt idx="1">
                  <c:v>322.89999999999998</c:v>
                </c:pt>
                <c:pt idx="2">
                  <c:v>345.8</c:v>
                </c:pt>
                <c:pt idx="3">
                  <c:v>368.8</c:v>
                </c:pt>
                <c:pt idx="4">
                  <c:v>391.7</c:v>
                </c:pt>
                <c:pt idx="5">
                  <c:v>483.3</c:v>
                </c:pt>
                <c:pt idx="6">
                  <c:v>506.2</c:v>
                </c:pt>
                <c:pt idx="7">
                  <c:v>529.20000000000005</c:v>
                </c:pt>
                <c:pt idx="8">
                  <c:v>552.1</c:v>
                </c:pt>
                <c:pt idx="9">
                  <c:v>575</c:v>
                </c:pt>
                <c:pt idx="10">
                  <c:v>597.9</c:v>
                </c:pt>
                <c:pt idx="11">
                  <c:v>620.79999999999995</c:v>
                </c:pt>
                <c:pt idx="12">
                  <c:v>643.70000000000005</c:v>
                </c:pt>
                <c:pt idx="13">
                  <c:v>666.7</c:v>
                </c:pt>
                <c:pt idx="14">
                  <c:v>689.6</c:v>
                </c:pt>
                <c:pt idx="15">
                  <c:v>700</c:v>
                </c:pt>
              </c:numCache>
            </c:numRef>
          </c:xVal>
          <c:yVal>
            <c:numRef>
              <c:f>'Основные данные (без тв раств) '!$F$328:$F$343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496984"/>
        <c:axId val="467497376"/>
      </c:scatterChart>
      <c:valAx>
        <c:axId val="467496984"/>
        <c:scaling>
          <c:orientation val="minMax"/>
          <c:max val="700"/>
          <c:min val="300"/>
        </c:scaling>
        <c:delete val="0"/>
        <c:axPos val="b"/>
        <c:numFmt formatCode="General" sourceLinked="1"/>
        <c:majorTickMark val="out"/>
        <c:minorTickMark val="none"/>
        <c:tickLblPos val="nextTo"/>
        <c:crossAx val="467497376"/>
        <c:crosses val="autoZero"/>
        <c:crossBetween val="midCat"/>
      </c:valAx>
      <c:valAx>
        <c:axId val="467497376"/>
        <c:scaling>
          <c:orientation val="minMax"/>
          <c:max val="-30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prstDash val="solid"/>
          </a:ln>
        </c:spPr>
        <c:crossAx val="467496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'Основные данные (тв и ж р-ры)'!$E$142</c:f>
              <c:strCache>
                <c:ptCount val="1"/>
                <c:pt idx="0">
                  <c:v>раствор 1 (ж)</c:v>
                </c:pt>
              </c:strCache>
            </c:strRef>
          </c:tx>
          <c:marker>
            <c:symbol val="none"/>
          </c:marker>
          <c:xVal>
            <c:numRef>
              <c:f>'Основные данные (тв и ж р-ры)'!$F$141:$AP$141</c:f>
              <c:numCache>
                <c:formatCode>General</c:formatCode>
                <c:ptCount val="37"/>
                <c:pt idx="0">
                  <c:v>300</c:v>
                </c:pt>
                <c:pt idx="1">
                  <c:v>391.7</c:v>
                </c:pt>
                <c:pt idx="2">
                  <c:v>483.3</c:v>
                </c:pt>
                <c:pt idx="3">
                  <c:v>506.2</c:v>
                </c:pt>
                <c:pt idx="4">
                  <c:v>529.20000000000005</c:v>
                </c:pt>
                <c:pt idx="5">
                  <c:v>552.1</c:v>
                </c:pt>
                <c:pt idx="6">
                  <c:v>575</c:v>
                </c:pt>
                <c:pt idx="7">
                  <c:v>597.9</c:v>
                </c:pt>
                <c:pt idx="8">
                  <c:v>620.79999999999995</c:v>
                </c:pt>
                <c:pt idx="9">
                  <c:v>643.70000000000005</c:v>
                </c:pt>
                <c:pt idx="10">
                  <c:v>666.7</c:v>
                </c:pt>
                <c:pt idx="11">
                  <c:v>758.3</c:v>
                </c:pt>
                <c:pt idx="12">
                  <c:v>781.2</c:v>
                </c:pt>
                <c:pt idx="13">
                  <c:v>804.2</c:v>
                </c:pt>
                <c:pt idx="14">
                  <c:v>827.1</c:v>
                </c:pt>
                <c:pt idx="15">
                  <c:v>850</c:v>
                </c:pt>
                <c:pt idx="16">
                  <c:v>872.9</c:v>
                </c:pt>
                <c:pt idx="17">
                  <c:v>895.8</c:v>
                </c:pt>
                <c:pt idx="18">
                  <c:v>918.7</c:v>
                </c:pt>
                <c:pt idx="19">
                  <c:v>941.7</c:v>
                </c:pt>
                <c:pt idx="20">
                  <c:v>964.6</c:v>
                </c:pt>
                <c:pt idx="21">
                  <c:v>987.5</c:v>
                </c:pt>
                <c:pt idx="22">
                  <c:v>1010</c:v>
                </c:pt>
                <c:pt idx="23">
                  <c:v>1033</c:v>
                </c:pt>
                <c:pt idx="24">
                  <c:v>1056</c:v>
                </c:pt>
                <c:pt idx="25">
                  <c:v>1079</c:v>
                </c:pt>
                <c:pt idx="26">
                  <c:v>1102</c:v>
                </c:pt>
                <c:pt idx="27">
                  <c:v>1125</c:v>
                </c:pt>
                <c:pt idx="28">
                  <c:v>1148</c:v>
                </c:pt>
                <c:pt idx="29">
                  <c:v>1171</c:v>
                </c:pt>
                <c:pt idx="30">
                  <c:v>1194</c:v>
                </c:pt>
                <c:pt idx="31">
                  <c:v>1217</c:v>
                </c:pt>
                <c:pt idx="32">
                  <c:v>1308</c:v>
                </c:pt>
                <c:pt idx="33">
                  <c:v>1331</c:v>
                </c:pt>
                <c:pt idx="34">
                  <c:v>1354</c:v>
                </c:pt>
                <c:pt idx="35">
                  <c:v>1377</c:v>
                </c:pt>
                <c:pt idx="36">
                  <c:v>1400</c:v>
                </c:pt>
              </c:numCache>
            </c:numRef>
          </c:xVal>
          <c:yVal>
            <c:numRef>
              <c:f>'Основные данные (тв и ж р-ры)'!$F$142:$AP$142</c:f>
              <c:numCache>
                <c:formatCode>0.00E+00</c:formatCode>
                <c:ptCount val="37"/>
                <c:pt idx="0">
                  <c:v>-1.2275617389785653E-10</c:v>
                </c:pt>
                <c:pt idx="1">
                  <c:v>-1.8830661398329165E-16</c:v>
                </c:pt>
                <c:pt idx="2">
                  <c:v>-2.6028451720819886E-16</c:v>
                </c:pt>
                <c:pt idx="3">
                  <c:v>-8.4517625332085044E-16</c:v>
                </c:pt>
                <c:pt idx="4">
                  <c:v>-3.5005508036720248E-15</c:v>
                </c:pt>
                <c:pt idx="5">
                  <c:v>-4.6020847312033598E-14</c:v>
                </c:pt>
                <c:pt idx="6">
                  <c:v>-2.3871780884298939E-13</c:v>
                </c:pt>
                <c:pt idx="7">
                  <c:v>-1.5149868645685012E-12</c:v>
                </c:pt>
                <c:pt idx="8">
                  <c:v>-2.3977277809362679E-11</c:v>
                </c:pt>
                <c:pt idx="9">
                  <c:v>-1.6980807281516034E-10</c:v>
                </c:pt>
                <c:pt idx="10">
                  <c:v>-1.2541717294315227E-9</c:v>
                </c:pt>
                <c:pt idx="11">
                  <c:v>-3.8703632898082367E-6</c:v>
                </c:pt>
                <c:pt idx="12">
                  <c:v>-1.1710984530599149E-5</c:v>
                </c:pt>
                <c:pt idx="13">
                  <c:v>-2.935894229644168E-5</c:v>
                </c:pt>
                <c:pt idx="14">
                  <c:v>-5.1873798951164155E-5</c:v>
                </c:pt>
                <c:pt idx="15">
                  <c:v>-8.703448474854448E-5</c:v>
                </c:pt>
                <c:pt idx="16">
                  <c:v>-1.4785422098186348E-4</c:v>
                </c:pt>
                <c:pt idx="17">
                  <c:v>-2.7983370720030337E-4</c:v>
                </c:pt>
                <c:pt idx="18">
                  <c:v>-6.6088431588555375E-4</c:v>
                </c:pt>
                <c:pt idx="19">
                  <c:v>-4.2460760316490945E-3</c:v>
                </c:pt>
                <c:pt idx="20">
                  <c:v>-1.0664473291365031</c:v>
                </c:pt>
                <c:pt idx="21">
                  <c:v>-16.344957139170322</c:v>
                </c:pt>
                <c:pt idx="22">
                  <c:v>-59.572429620189538</c:v>
                </c:pt>
                <c:pt idx="23">
                  <c:v>-159.69034488006017</c:v>
                </c:pt>
                <c:pt idx="24">
                  <c:v>-214.91600318037405</c:v>
                </c:pt>
                <c:pt idx="25">
                  <c:v>-211.93143227708725</c:v>
                </c:pt>
                <c:pt idx="26">
                  <c:v>-206.14196336815951</c:v>
                </c:pt>
                <c:pt idx="27">
                  <c:v>-198.16107780292614</c:v>
                </c:pt>
                <c:pt idx="28">
                  <c:v>-183.46711516303407</c:v>
                </c:pt>
                <c:pt idx="29">
                  <c:v>-152.24494456076098</c:v>
                </c:pt>
                <c:pt idx="30">
                  <c:v>-86.363627165887465</c:v>
                </c:pt>
                <c:pt idx="31">
                  <c:v>-20.293453369809377</c:v>
                </c:pt>
                <c:pt idx="32">
                  <c:v>-1.2720638003794924</c:v>
                </c:pt>
                <c:pt idx="33">
                  <c:v>-8.0035822343708984E-2</c:v>
                </c:pt>
                <c:pt idx="34">
                  <c:v>-1.8512257296206345E-4</c:v>
                </c:pt>
                <c:pt idx="35">
                  <c:v>-3.447126360912896E-5</c:v>
                </c:pt>
                <c:pt idx="36">
                  <c:v>-9.1163377631691984E-6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'Основные данные (тв и ж р-ры)'!$E$143</c:f>
              <c:strCache>
                <c:ptCount val="1"/>
                <c:pt idx="0">
                  <c:v>раствор 2(тв)</c:v>
                </c:pt>
              </c:strCache>
            </c:strRef>
          </c:tx>
          <c:marker>
            <c:symbol val="none"/>
          </c:marker>
          <c:xVal>
            <c:numRef>
              <c:f>'Основные данные (тв и ж р-ры)'!$F$141:$AP$141</c:f>
              <c:numCache>
                <c:formatCode>General</c:formatCode>
                <c:ptCount val="37"/>
                <c:pt idx="0">
                  <c:v>300</c:v>
                </c:pt>
                <c:pt idx="1">
                  <c:v>391.7</c:v>
                </c:pt>
                <c:pt idx="2">
                  <c:v>483.3</c:v>
                </c:pt>
                <c:pt idx="3">
                  <c:v>506.2</c:v>
                </c:pt>
                <c:pt idx="4">
                  <c:v>529.20000000000005</c:v>
                </c:pt>
                <c:pt idx="5">
                  <c:v>552.1</c:v>
                </c:pt>
                <c:pt idx="6">
                  <c:v>575</c:v>
                </c:pt>
                <c:pt idx="7">
                  <c:v>597.9</c:v>
                </c:pt>
                <c:pt idx="8">
                  <c:v>620.79999999999995</c:v>
                </c:pt>
                <c:pt idx="9">
                  <c:v>643.70000000000005</c:v>
                </c:pt>
                <c:pt idx="10">
                  <c:v>666.7</c:v>
                </c:pt>
                <c:pt idx="11">
                  <c:v>758.3</c:v>
                </c:pt>
                <c:pt idx="12">
                  <c:v>781.2</c:v>
                </c:pt>
                <c:pt idx="13">
                  <c:v>804.2</c:v>
                </c:pt>
                <c:pt idx="14">
                  <c:v>827.1</c:v>
                </c:pt>
                <c:pt idx="15">
                  <c:v>850</c:v>
                </c:pt>
                <c:pt idx="16">
                  <c:v>872.9</c:v>
                </c:pt>
                <c:pt idx="17">
                  <c:v>895.8</c:v>
                </c:pt>
                <c:pt idx="18">
                  <c:v>918.7</c:v>
                </c:pt>
                <c:pt idx="19">
                  <c:v>941.7</c:v>
                </c:pt>
                <c:pt idx="20">
                  <c:v>964.6</c:v>
                </c:pt>
                <c:pt idx="21">
                  <c:v>987.5</c:v>
                </c:pt>
                <c:pt idx="22">
                  <c:v>1010</c:v>
                </c:pt>
                <c:pt idx="23">
                  <c:v>1033</c:v>
                </c:pt>
                <c:pt idx="24">
                  <c:v>1056</c:v>
                </c:pt>
                <c:pt idx="25">
                  <c:v>1079</c:v>
                </c:pt>
                <c:pt idx="26">
                  <c:v>1102</c:v>
                </c:pt>
                <c:pt idx="27">
                  <c:v>1125</c:v>
                </c:pt>
                <c:pt idx="28">
                  <c:v>1148</c:v>
                </c:pt>
                <c:pt idx="29">
                  <c:v>1171</c:v>
                </c:pt>
                <c:pt idx="30">
                  <c:v>1194</c:v>
                </c:pt>
                <c:pt idx="31">
                  <c:v>1217</c:v>
                </c:pt>
                <c:pt idx="32">
                  <c:v>1308</c:v>
                </c:pt>
                <c:pt idx="33">
                  <c:v>1331</c:v>
                </c:pt>
                <c:pt idx="34">
                  <c:v>1354</c:v>
                </c:pt>
                <c:pt idx="35">
                  <c:v>1377</c:v>
                </c:pt>
                <c:pt idx="36">
                  <c:v>1400</c:v>
                </c:pt>
              </c:numCache>
            </c:numRef>
          </c:xVal>
          <c:yVal>
            <c:numRef>
              <c:f>'Основные данные (тв и ж р-ры)'!$F$143:$AP$143</c:f>
              <c:numCache>
                <c:formatCode>0.00E+00</c:formatCode>
                <c:ptCount val="37"/>
                <c:pt idx="0">
                  <c:v>-147.0342977789372</c:v>
                </c:pt>
                <c:pt idx="1">
                  <c:v>-156.17453824548321</c:v>
                </c:pt>
                <c:pt idx="2">
                  <c:v>-166.64090456623472</c:v>
                </c:pt>
                <c:pt idx="3">
                  <c:v>-169.40909297352621</c:v>
                </c:pt>
                <c:pt idx="4">
                  <c:v>-172.3184387559788</c:v>
                </c:pt>
                <c:pt idx="5">
                  <c:v>-175.22066937703067</c:v>
                </c:pt>
                <c:pt idx="6">
                  <c:v>-178.19862853176602</c:v>
                </c:pt>
                <c:pt idx="7">
                  <c:v>-181.24285489735189</c:v>
                </c:pt>
                <c:pt idx="8">
                  <c:v>-184.37886612583955</c:v>
                </c:pt>
                <c:pt idx="9">
                  <c:v>-187.49038222412241</c:v>
                </c:pt>
                <c:pt idx="10">
                  <c:v>-190.72315888556375</c:v>
                </c:pt>
                <c:pt idx="11">
                  <c:v>-204.03776985796358</c:v>
                </c:pt>
                <c:pt idx="12">
                  <c:v>-207.5445237804515</c:v>
                </c:pt>
                <c:pt idx="13">
                  <c:v>-211.00217131465857</c:v>
                </c:pt>
                <c:pt idx="14">
                  <c:v>-214.32346398862202</c:v>
                </c:pt>
                <c:pt idx="15">
                  <c:v>-217.75375120921152</c:v>
                </c:pt>
                <c:pt idx="16">
                  <c:v>-220.87297363413447</c:v>
                </c:pt>
                <c:pt idx="17">
                  <c:v>-223.81734357898119</c:v>
                </c:pt>
                <c:pt idx="18">
                  <c:v>-226.19157144014414</c:v>
                </c:pt>
                <c:pt idx="19">
                  <c:v>-227.78973516554152</c:v>
                </c:pt>
                <c:pt idx="20">
                  <c:v>-227.16612220462576</c:v>
                </c:pt>
                <c:pt idx="21">
                  <c:v>-210.70470871458326</c:v>
                </c:pt>
                <c:pt idx="22">
                  <c:v>-164.40224103039714</c:v>
                </c:pt>
                <c:pt idx="23">
                  <c:v>-61.085575148051092</c:v>
                </c:pt>
                <c:pt idx="24">
                  <c:v>-2.2574805735679178</c:v>
                </c:pt>
                <c:pt idx="25">
                  <c:v>-3.0544266443599238E-2</c:v>
                </c:pt>
                <c:pt idx="26">
                  <c:v>-1.2239399816578007E-3</c:v>
                </c:pt>
                <c:pt idx="27">
                  <c:v>-5.9849192641789036E-4</c:v>
                </c:pt>
                <c:pt idx="28">
                  <c:v>-3.0270281832675257E-4</c:v>
                </c:pt>
                <c:pt idx="29">
                  <c:v>-1.3924045370448528E-4</c:v>
                </c:pt>
                <c:pt idx="30">
                  <c:v>-4.0367096641588166E-5</c:v>
                </c:pt>
                <c:pt idx="31">
                  <c:v>-8.6329176713703925E-6</c:v>
                </c:pt>
                <c:pt idx="32">
                  <c:v>-2.1557358541497387E-15</c:v>
                </c:pt>
                <c:pt idx="33">
                  <c:v>0</c:v>
                </c:pt>
                <c:pt idx="34">
                  <c:v>0</c:v>
                </c:pt>
                <c:pt idx="35">
                  <c:v>-8.7713959574059323E-27</c:v>
                </c:pt>
                <c:pt idx="36">
                  <c:v>-2.2934373026281038E-23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'Основные данные (тв и ж р-ры)'!$B$167:$B$269</c:f>
              <c:numCache>
                <c:formatCode>General</c:formatCode>
                <c:ptCount val="10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293.14999999999998</c:v>
                </c:pt>
                <c:pt idx="11">
                  <c:v>298.14999999999998</c:v>
                </c:pt>
                <c:pt idx="12">
                  <c:v>300</c:v>
                </c:pt>
                <c:pt idx="13">
                  <c:v>305</c:v>
                </c:pt>
                <c:pt idx="14">
                  <c:v>310</c:v>
                </c:pt>
                <c:pt idx="15">
                  <c:v>315</c:v>
                </c:pt>
                <c:pt idx="16">
                  <c:v>320</c:v>
                </c:pt>
                <c:pt idx="17">
                  <c:v>325</c:v>
                </c:pt>
                <c:pt idx="18">
                  <c:v>330</c:v>
                </c:pt>
                <c:pt idx="19">
                  <c:v>335</c:v>
                </c:pt>
                <c:pt idx="20">
                  <c:v>340</c:v>
                </c:pt>
                <c:pt idx="21">
                  <c:v>345</c:v>
                </c:pt>
                <c:pt idx="22">
                  <c:v>350</c:v>
                </c:pt>
                <c:pt idx="23">
                  <c:v>355</c:v>
                </c:pt>
                <c:pt idx="24">
                  <c:v>360</c:v>
                </c:pt>
                <c:pt idx="25">
                  <c:v>365</c:v>
                </c:pt>
                <c:pt idx="26">
                  <c:v>370</c:v>
                </c:pt>
                <c:pt idx="27">
                  <c:v>375</c:v>
                </c:pt>
                <c:pt idx="28">
                  <c:v>380</c:v>
                </c:pt>
                <c:pt idx="29">
                  <c:v>385</c:v>
                </c:pt>
                <c:pt idx="30">
                  <c:v>390</c:v>
                </c:pt>
                <c:pt idx="31">
                  <c:v>395</c:v>
                </c:pt>
                <c:pt idx="32">
                  <c:v>400</c:v>
                </c:pt>
                <c:pt idx="33">
                  <c:v>405</c:v>
                </c:pt>
                <c:pt idx="34">
                  <c:v>410</c:v>
                </c:pt>
                <c:pt idx="35">
                  <c:v>415</c:v>
                </c:pt>
                <c:pt idx="36">
                  <c:v>420</c:v>
                </c:pt>
                <c:pt idx="37">
                  <c:v>425</c:v>
                </c:pt>
                <c:pt idx="38">
                  <c:v>430</c:v>
                </c:pt>
                <c:pt idx="39">
                  <c:v>435</c:v>
                </c:pt>
                <c:pt idx="40">
                  <c:v>440</c:v>
                </c:pt>
                <c:pt idx="41">
                  <c:v>445</c:v>
                </c:pt>
                <c:pt idx="42">
                  <c:v>450</c:v>
                </c:pt>
                <c:pt idx="43">
                  <c:v>455</c:v>
                </c:pt>
                <c:pt idx="44">
                  <c:v>460</c:v>
                </c:pt>
                <c:pt idx="45">
                  <c:v>465</c:v>
                </c:pt>
                <c:pt idx="46">
                  <c:v>470</c:v>
                </c:pt>
                <c:pt idx="47">
                  <c:v>475</c:v>
                </c:pt>
                <c:pt idx="48">
                  <c:v>480</c:v>
                </c:pt>
                <c:pt idx="49">
                  <c:v>485</c:v>
                </c:pt>
                <c:pt idx="50">
                  <c:v>490</c:v>
                </c:pt>
                <c:pt idx="51">
                  <c:v>495</c:v>
                </c:pt>
                <c:pt idx="52">
                  <c:v>500</c:v>
                </c:pt>
                <c:pt idx="53">
                  <c:v>505</c:v>
                </c:pt>
                <c:pt idx="54">
                  <c:v>510</c:v>
                </c:pt>
                <c:pt idx="55">
                  <c:v>515</c:v>
                </c:pt>
                <c:pt idx="56">
                  <c:v>520</c:v>
                </c:pt>
                <c:pt idx="57">
                  <c:v>525</c:v>
                </c:pt>
                <c:pt idx="58">
                  <c:v>530</c:v>
                </c:pt>
                <c:pt idx="59">
                  <c:v>535</c:v>
                </c:pt>
                <c:pt idx="60">
                  <c:v>540</c:v>
                </c:pt>
                <c:pt idx="61">
                  <c:v>545</c:v>
                </c:pt>
                <c:pt idx="62">
                  <c:v>550</c:v>
                </c:pt>
                <c:pt idx="63">
                  <c:v>555</c:v>
                </c:pt>
                <c:pt idx="64">
                  <c:v>560</c:v>
                </c:pt>
                <c:pt idx="65">
                  <c:v>565</c:v>
                </c:pt>
                <c:pt idx="66">
                  <c:v>570</c:v>
                </c:pt>
                <c:pt idx="67">
                  <c:v>575</c:v>
                </c:pt>
                <c:pt idx="68">
                  <c:v>580</c:v>
                </c:pt>
                <c:pt idx="69">
                  <c:v>585</c:v>
                </c:pt>
                <c:pt idx="70">
                  <c:v>590</c:v>
                </c:pt>
                <c:pt idx="71">
                  <c:v>595</c:v>
                </c:pt>
                <c:pt idx="72">
                  <c:v>600</c:v>
                </c:pt>
                <c:pt idx="73">
                  <c:v>605</c:v>
                </c:pt>
                <c:pt idx="74">
                  <c:v>610</c:v>
                </c:pt>
                <c:pt idx="75">
                  <c:v>615</c:v>
                </c:pt>
                <c:pt idx="76">
                  <c:v>620</c:v>
                </c:pt>
                <c:pt idx="77">
                  <c:v>625</c:v>
                </c:pt>
                <c:pt idx="78">
                  <c:v>630</c:v>
                </c:pt>
                <c:pt idx="79">
                  <c:v>635</c:v>
                </c:pt>
                <c:pt idx="80">
                  <c:v>640</c:v>
                </c:pt>
                <c:pt idx="81">
                  <c:v>645</c:v>
                </c:pt>
                <c:pt idx="82">
                  <c:v>650</c:v>
                </c:pt>
                <c:pt idx="83">
                  <c:v>655</c:v>
                </c:pt>
                <c:pt idx="84">
                  <c:v>660</c:v>
                </c:pt>
                <c:pt idx="85">
                  <c:v>665</c:v>
                </c:pt>
                <c:pt idx="86">
                  <c:v>670</c:v>
                </c:pt>
                <c:pt idx="87">
                  <c:v>675</c:v>
                </c:pt>
                <c:pt idx="88">
                  <c:v>680</c:v>
                </c:pt>
                <c:pt idx="89">
                  <c:v>685</c:v>
                </c:pt>
                <c:pt idx="90">
                  <c:v>690</c:v>
                </c:pt>
                <c:pt idx="91">
                  <c:v>695</c:v>
                </c:pt>
                <c:pt idx="92">
                  <c:v>700</c:v>
                </c:pt>
                <c:pt idx="93">
                  <c:v>705</c:v>
                </c:pt>
                <c:pt idx="94">
                  <c:v>710</c:v>
                </c:pt>
                <c:pt idx="95">
                  <c:v>715</c:v>
                </c:pt>
                <c:pt idx="96">
                  <c:v>720</c:v>
                </c:pt>
                <c:pt idx="97">
                  <c:v>725</c:v>
                </c:pt>
                <c:pt idx="98">
                  <c:v>730</c:v>
                </c:pt>
                <c:pt idx="99">
                  <c:v>735</c:v>
                </c:pt>
                <c:pt idx="100">
                  <c:v>740</c:v>
                </c:pt>
                <c:pt idx="101">
                  <c:v>745</c:v>
                </c:pt>
                <c:pt idx="102">
                  <c:v>750</c:v>
                </c:pt>
              </c:numCache>
            </c:numRef>
          </c:xVal>
          <c:yVal>
            <c:numRef>
              <c:f>'Основные данные (тв и ж р-ры)'!$F$167:$F$269</c:f>
              <c:numCache>
                <c:formatCode>General</c:formatCode>
                <c:ptCount val="103"/>
                <c:pt idx="0">
                  <c:v>-131.32285260605525</c:v>
                </c:pt>
                <c:pt idx="1">
                  <c:v>-131.35782781457016</c:v>
                </c:pt>
                <c:pt idx="2">
                  <c:v>-131.39384335568639</c:v>
                </c:pt>
                <c:pt idx="3">
                  <c:v>-131.48842310028627</c:v>
                </c:pt>
                <c:pt idx="4">
                  <c:v>-131.69695804178158</c:v>
                </c:pt>
                <c:pt idx="5">
                  <c:v>-132.47575562953858</c:v>
                </c:pt>
                <c:pt idx="6">
                  <c:v>-134.27575562953859</c:v>
                </c:pt>
                <c:pt idx="7">
                  <c:v>-136.68575562953859</c:v>
                </c:pt>
                <c:pt idx="8">
                  <c:v>-139.65575562953859</c:v>
                </c:pt>
                <c:pt idx="9">
                  <c:v>-143.16575562953858</c:v>
                </c:pt>
                <c:pt idx="10">
                  <c:v>-146.58212584785542</c:v>
                </c:pt>
                <c:pt idx="11">
                  <c:v>-147</c:v>
                </c:pt>
                <c:pt idx="12">
                  <c:v>-147.15575562953859</c:v>
                </c:pt>
                <c:pt idx="13">
                  <c:v>-147.57978859307582</c:v>
                </c:pt>
                <c:pt idx="14">
                  <c:v>-148.00826842807879</c:v>
                </c:pt>
                <c:pt idx="15">
                  <c:v>-148.44114639345173</c:v>
                </c:pt>
                <c:pt idx="16">
                  <c:v>-148.87837374809874</c:v>
                </c:pt>
                <c:pt idx="17">
                  <c:v>-149.31990175092409</c:v>
                </c:pt>
                <c:pt idx="18">
                  <c:v>-149.76568166083186</c:v>
                </c:pt>
                <c:pt idx="19">
                  <c:v>-150.2156647367263</c:v>
                </c:pt>
                <c:pt idx="20">
                  <c:v>-150.66980223751153</c:v>
                </c:pt>
                <c:pt idx="21">
                  <c:v>-151.12804542209179</c:v>
                </c:pt>
                <c:pt idx="22">
                  <c:v>-151.59034554937119</c:v>
                </c:pt>
                <c:pt idx="23">
                  <c:v>-152.05665387825397</c:v>
                </c:pt>
                <c:pt idx="24">
                  <c:v>-152.52692166764427</c:v>
                </c:pt>
                <c:pt idx="25">
                  <c:v>-153.00110017644624</c:v>
                </c:pt>
                <c:pt idx="26">
                  <c:v>-153.47914066356412</c:v>
                </c:pt>
                <c:pt idx="27">
                  <c:v>-153.96099438790202</c:v>
                </c:pt>
                <c:pt idx="28">
                  <c:v>-154.44661260836418</c:v>
                </c:pt>
                <c:pt idx="29">
                  <c:v>-154.93594658385473</c:v>
                </c:pt>
                <c:pt idx="30">
                  <c:v>-155.42894757327787</c:v>
                </c:pt>
                <c:pt idx="31">
                  <c:v>-155.92556683553775</c:v>
                </c:pt>
                <c:pt idx="32">
                  <c:v>-156.4257556295386</c:v>
                </c:pt>
                <c:pt idx="33">
                  <c:v>-156.92947167465229</c:v>
                </c:pt>
                <c:pt idx="34">
                  <c:v>-157.43669853212171</c:v>
                </c:pt>
                <c:pt idx="35">
                  <c:v>-157.94742622365754</c:v>
                </c:pt>
                <c:pt idx="36">
                  <c:v>-158.46164477097042</c:v>
                </c:pt>
                <c:pt idx="37">
                  <c:v>-158.97934419577098</c:v>
                </c:pt>
                <c:pt idx="38">
                  <c:v>-159.50051451976987</c:v>
                </c:pt>
                <c:pt idx="39">
                  <c:v>-160.02514576467772</c:v>
                </c:pt>
                <c:pt idx="40">
                  <c:v>-160.55322795220519</c:v>
                </c:pt>
                <c:pt idx="41">
                  <c:v>-161.08475110406292</c:v>
                </c:pt>
                <c:pt idx="42">
                  <c:v>-161.61970524196153</c:v>
                </c:pt>
                <c:pt idx="43">
                  <c:v>-162.1580803876117</c:v>
                </c:pt>
                <c:pt idx="44">
                  <c:v>-162.69986656272403</c:v>
                </c:pt>
                <c:pt idx="45">
                  <c:v>-163.24505378900921</c:v>
                </c:pt>
                <c:pt idx="46">
                  <c:v>-163.79363208817784</c:v>
                </c:pt>
                <c:pt idx="47">
                  <c:v>-164.3455914819406</c:v>
                </c:pt>
                <c:pt idx="48">
                  <c:v>-164.90092199200814</c:v>
                </c:pt>
                <c:pt idx="49">
                  <c:v>-165.45961364009102</c:v>
                </c:pt>
                <c:pt idx="50">
                  <c:v>-166.0216564479</c:v>
                </c:pt>
                <c:pt idx="51">
                  <c:v>-166.58704043714562</c:v>
                </c:pt>
                <c:pt idx="52">
                  <c:v>-167.15575562953859</c:v>
                </c:pt>
                <c:pt idx="53">
                  <c:v>-167.72777473554663</c:v>
                </c:pt>
                <c:pt idx="54">
                  <c:v>-168.30300122066589</c:v>
                </c:pt>
                <c:pt idx="55">
                  <c:v>-168.88132123914963</c:v>
                </c:pt>
                <c:pt idx="56">
                  <c:v>-169.4626209452511</c:v>
                </c:pt>
                <c:pt idx="57">
                  <c:v>-170.04678649322355</c:v>
                </c:pt>
                <c:pt idx="58">
                  <c:v>-170.63370403732023</c:v>
                </c:pt>
                <c:pt idx="59">
                  <c:v>-171.22325973179437</c:v>
                </c:pt>
                <c:pt idx="60">
                  <c:v>-171.81533973089927</c:v>
                </c:pt>
                <c:pt idx="61">
                  <c:v>-172.40983018888812</c:v>
                </c:pt>
                <c:pt idx="62">
                  <c:v>-173.00661726001422</c:v>
                </c:pt>
                <c:pt idx="63">
                  <c:v>-173.60558709853083</c:v>
                </c:pt>
                <c:pt idx="64">
                  <c:v>-174.20662585869115</c:v>
                </c:pt>
                <c:pt idx="65">
                  <c:v>-174.80961969474848</c:v>
                </c:pt>
                <c:pt idx="66">
                  <c:v>-175.41445476095603</c:v>
                </c:pt>
                <c:pt idx="67">
                  <c:v>-176.02101721156708</c:v>
                </c:pt>
                <c:pt idx="68">
                  <c:v>-176.62919320083492</c:v>
                </c:pt>
                <c:pt idx="69">
                  <c:v>-177.23886888301269</c:v>
                </c:pt>
                <c:pt idx="70">
                  <c:v>-177.84993041235376</c:v>
                </c:pt>
                <c:pt idx="71">
                  <c:v>-178.46226394311128</c:v>
                </c:pt>
                <c:pt idx="72">
                  <c:v>-179.07575562953861</c:v>
                </c:pt>
                <c:pt idx="73">
                  <c:v>-179.69044768378421</c:v>
                </c:pt>
                <c:pt idx="74">
                  <c:v>-180.30700654957798</c:v>
                </c:pt>
                <c:pt idx="75">
                  <c:v>-180.92625472854508</c:v>
                </c:pt>
                <c:pt idx="76">
                  <c:v>-181.54901472231057</c:v>
                </c:pt>
                <c:pt idx="77">
                  <c:v>-182.17610903249971</c:v>
                </c:pt>
                <c:pt idx="78">
                  <c:v>-182.80836016073761</c:v>
                </c:pt>
                <c:pt idx="79">
                  <c:v>-183.44659060864939</c:v>
                </c:pt>
                <c:pt idx="80">
                  <c:v>-184.09162287786023</c:v>
                </c:pt>
                <c:pt idx="81">
                  <c:v>-184.74427946999529</c:v>
                </c:pt>
                <c:pt idx="82">
                  <c:v>-185.40538288667969</c:v>
                </c:pt>
                <c:pt idx="83">
                  <c:v>-186.07575562953861</c:v>
                </c:pt>
                <c:pt idx="84">
                  <c:v>-186.75566615568326</c:v>
                </c:pt>
                <c:pt idx="85">
                  <c:v>-187.44316674416933</c:v>
                </c:pt>
                <c:pt idx="86">
                  <c:v>-188.13575562953861</c:v>
                </c:pt>
                <c:pt idx="87">
                  <c:v>-188.83138341354987</c:v>
                </c:pt>
                <c:pt idx="88">
                  <c:v>-189.5298101668306</c:v>
                </c:pt>
                <c:pt idx="89">
                  <c:v>-190.23124832722533</c:v>
                </c:pt>
                <c:pt idx="90">
                  <c:v>-190.93591033257852</c:v>
                </c:pt>
                <c:pt idx="91">
                  <c:v>-191.64400862073478</c:v>
                </c:pt>
                <c:pt idx="92">
                  <c:v>-192.35575562953858</c:v>
                </c:pt>
                <c:pt idx="93">
                  <c:v>-193.07131891078507</c:v>
                </c:pt>
                <c:pt idx="94">
                  <c:v>-193.79068647207146</c:v>
                </c:pt>
                <c:pt idx="95">
                  <c:v>-194.51380143494561</c:v>
                </c:pt>
                <c:pt idx="96">
                  <c:v>-195.24060692095532</c:v>
                </c:pt>
                <c:pt idx="97">
                  <c:v>-195.97104605164844</c:v>
                </c:pt>
                <c:pt idx="98">
                  <c:v>-196.70506194857273</c:v>
                </c:pt>
                <c:pt idx="99">
                  <c:v>-197.4425977332761</c:v>
                </c:pt>
                <c:pt idx="100">
                  <c:v>-198.18359652730632</c:v>
                </c:pt>
                <c:pt idx="101">
                  <c:v>-198.92800145221122</c:v>
                </c:pt>
                <c:pt idx="102">
                  <c:v>-199.6757556295386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845208"/>
        <c:axId val="387840112"/>
      </c:scatterChart>
      <c:valAx>
        <c:axId val="387845208"/>
        <c:scaling>
          <c:orientation val="minMax"/>
          <c:min val="300"/>
        </c:scaling>
        <c:delete val="0"/>
        <c:axPos val="b"/>
        <c:numFmt formatCode="General" sourceLinked="1"/>
        <c:majorTickMark val="out"/>
        <c:minorTickMark val="none"/>
        <c:tickLblPos val="nextTo"/>
        <c:crossAx val="387840112"/>
        <c:crosses val="autoZero"/>
        <c:crossBetween val="midCat"/>
        <c:majorUnit val="200"/>
      </c:valAx>
      <c:valAx>
        <c:axId val="387840112"/>
        <c:scaling>
          <c:orientation val="minMax"/>
          <c:max val="0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General" sourceLinked="0"/>
        <c:majorTickMark val="out"/>
        <c:minorTickMark val="none"/>
        <c:tickLblPos val="nextTo"/>
        <c:crossAx val="387845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r>
              <a:rPr lang="ru-RU" sz="1100">
                <a:latin typeface="Times New Roman" pitchFamily="18" charset="0"/>
                <a:cs typeface="Times New Roman" pitchFamily="18" charset="0"/>
              </a:rPr>
              <a:t>Конденсированная фаза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'Основные данные (без тв раств) '!$E$4</c:f>
              <c:strCache>
                <c:ptCount val="1"/>
                <c:pt idx="0">
                  <c:v>*GeS2 [liq]</c:v>
                </c:pt>
              </c:strCache>
            </c:strRef>
          </c:tx>
          <c:marker>
            <c:symbol val="none"/>
          </c:marker>
          <c:xVal>
            <c:numRef>
              <c:f>'Основные данные (без тв раств) '!$F$2:$AP$2</c:f>
              <c:numCache>
                <c:formatCode>General</c:formatCode>
                <c:ptCount val="37"/>
                <c:pt idx="0">
                  <c:v>300</c:v>
                </c:pt>
                <c:pt idx="1">
                  <c:v>322.89999999999998</c:v>
                </c:pt>
                <c:pt idx="2">
                  <c:v>345.8</c:v>
                </c:pt>
                <c:pt idx="3">
                  <c:v>368.8</c:v>
                </c:pt>
                <c:pt idx="4">
                  <c:v>391.7</c:v>
                </c:pt>
                <c:pt idx="5">
                  <c:v>483.3</c:v>
                </c:pt>
                <c:pt idx="6">
                  <c:v>506.2</c:v>
                </c:pt>
                <c:pt idx="7">
                  <c:v>529.20000000000005</c:v>
                </c:pt>
                <c:pt idx="8">
                  <c:v>552.1</c:v>
                </c:pt>
                <c:pt idx="9">
                  <c:v>575</c:v>
                </c:pt>
                <c:pt idx="10">
                  <c:v>597.9</c:v>
                </c:pt>
                <c:pt idx="11">
                  <c:v>620.79999999999995</c:v>
                </c:pt>
                <c:pt idx="12">
                  <c:v>643.70000000000005</c:v>
                </c:pt>
                <c:pt idx="13">
                  <c:v>666.7</c:v>
                </c:pt>
                <c:pt idx="14">
                  <c:v>689.6</c:v>
                </c:pt>
                <c:pt idx="15">
                  <c:v>712.5</c:v>
                </c:pt>
                <c:pt idx="16">
                  <c:v>735.4</c:v>
                </c:pt>
                <c:pt idx="17">
                  <c:v>758.3</c:v>
                </c:pt>
                <c:pt idx="18">
                  <c:v>850</c:v>
                </c:pt>
                <c:pt idx="19">
                  <c:v>872.9</c:v>
                </c:pt>
                <c:pt idx="20">
                  <c:v>895.8</c:v>
                </c:pt>
                <c:pt idx="21">
                  <c:v>918.7</c:v>
                </c:pt>
                <c:pt idx="22">
                  <c:v>941.7</c:v>
                </c:pt>
                <c:pt idx="23">
                  <c:v>1033</c:v>
                </c:pt>
                <c:pt idx="24">
                  <c:v>1056</c:v>
                </c:pt>
                <c:pt idx="25">
                  <c:v>1079</c:v>
                </c:pt>
                <c:pt idx="26">
                  <c:v>1102</c:v>
                </c:pt>
                <c:pt idx="27">
                  <c:v>1125</c:v>
                </c:pt>
                <c:pt idx="28">
                  <c:v>1148</c:v>
                </c:pt>
                <c:pt idx="29">
                  <c:v>1171</c:v>
                </c:pt>
                <c:pt idx="30">
                  <c:v>1194</c:v>
                </c:pt>
                <c:pt idx="31">
                  <c:v>1217</c:v>
                </c:pt>
                <c:pt idx="32">
                  <c:v>1308</c:v>
                </c:pt>
                <c:pt idx="33">
                  <c:v>1331</c:v>
                </c:pt>
                <c:pt idx="34">
                  <c:v>1354</c:v>
                </c:pt>
                <c:pt idx="35">
                  <c:v>1377</c:v>
                </c:pt>
                <c:pt idx="36">
                  <c:v>1400</c:v>
                </c:pt>
              </c:numCache>
            </c:numRef>
          </c:xVal>
          <c:yVal>
            <c:numRef>
              <c:f>'Основные данные (без тв раств) '!$F$4:$AP$4</c:f>
              <c:numCache>
                <c:formatCode>0.00E+00</c:formatCode>
                <c:ptCount val="37"/>
                <c:pt idx="0">
                  <c:v>1.8243999999999998E-15</c:v>
                </c:pt>
                <c:pt idx="1">
                  <c:v>1.3287000000000001E-32</c:v>
                </c:pt>
                <c:pt idx="2">
                  <c:v>0</c:v>
                </c:pt>
                <c:pt idx="3">
                  <c:v>0</c:v>
                </c:pt>
                <c:pt idx="4">
                  <c:v>1.409E-27</c:v>
                </c:pt>
                <c:pt idx="5">
                  <c:v>6.0826000000000003E-11</c:v>
                </c:pt>
                <c:pt idx="6">
                  <c:v>3.6381000000000001E-10</c:v>
                </c:pt>
                <c:pt idx="7">
                  <c:v>1.0574000000000001E-9</c:v>
                </c:pt>
                <c:pt idx="8">
                  <c:v>2.6791000000000001E-10</c:v>
                </c:pt>
                <c:pt idx="9">
                  <c:v>3.5290000000000002E-11</c:v>
                </c:pt>
                <c:pt idx="10">
                  <c:v>1.1591E-12</c:v>
                </c:pt>
                <c:pt idx="11">
                  <c:v>1.121E-14</c:v>
                </c:pt>
                <c:pt idx="12">
                  <c:v>4.0718000000000002E-18</c:v>
                </c:pt>
                <c:pt idx="13">
                  <c:v>2.8163000000000002E-25</c:v>
                </c:pt>
                <c:pt idx="14">
                  <c:v>0</c:v>
                </c:pt>
                <c:pt idx="15">
                  <c:v>1.3501E-30</c:v>
                </c:pt>
                <c:pt idx="16">
                  <c:v>8.3452000000000002E-17</c:v>
                </c:pt>
                <c:pt idx="17">
                  <c:v>7.2435999999999995E-19</c:v>
                </c:pt>
                <c:pt idx="18">
                  <c:v>1.8480000000000001E-30</c:v>
                </c:pt>
                <c:pt idx="19">
                  <c:v>4.3518999999999997E-23</c:v>
                </c:pt>
                <c:pt idx="20">
                  <c:v>5.3240999999999999E-19</c:v>
                </c:pt>
                <c:pt idx="21">
                  <c:v>2.1266999999999999E-16</c:v>
                </c:pt>
                <c:pt idx="22">
                  <c:v>1.8410000000000001E-14</c:v>
                </c:pt>
                <c:pt idx="23">
                  <c:v>8.3404999999999995E-11</c:v>
                </c:pt>
                <c:pt idx="24">
                  <c:v>4.8076E-10</c:v>
                </c:pt>
                <c:pt idx="25">
                  <c:v>4.2011000000000003E-9</c:v>
                </c:pt>
                <c:pt idx="26">
                  <c:v>2.8285999999999999E-8</c:v>
                </c:pt>
                <c:pt idx="27">
                  <c:v>8.3706999999999996E-8</c:v>
                </c:pt>
                <c:pt idx="28">
                  <c:v>1.3079E-7</c:v>
                </c:pt>
                <c:pt idx="29">
                  <c:v>1.1847E-7</c:v>
                </c:pt>
                <c:pt idx="30">
                  <c:v>7.1703000000000004E-8</c:v>
                </c:pt>
                <c:pt idx="31">
                  <c:v>4.6382E-9</c:v>
                </c:pt>
                <c:pt idx="32">
                  <c:v>1.7068000000000001E-26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'Основные данные (без тв раств) '!$E$5</c:f>
              <c:strCache>
                <c:ptCount val="1"/>
                <c:pt idx="0">
                  <c:v>*Bi</c:v>
                </c:pt>
              </c:strCache>
            </c:strRef>
          </c:tx>
          <c:marker>
            <c:symbol val="none"/>
          </c:marker>
          <c:xVal>
            <c:numRef>
              <c:f>'Основные данные (без тв раств) '!$F$2:$AP$2</c:f>
              <c:numCache>
                <c:formatCode>General</c:formatCode>
                <c:ptCount val="37"/>
                <c:pt idx="0">
                  <c:v>300</c:v>
                </c:pt>
                <c:pt idx="1">
                  <c:v>322.89999999999998</c:v>
                </c:pt>
                <c:pt idx="2">
                  <c:v>345.8</c:v>
                </c:pt>
                <c:pt idx="3">
                  <c:v>368.8</c:v>
                </c:pt>
                <c:pt idx="4">
                  <c:v>391.7</c:v>
                </c:pt>
                <c:pt idx="5">
                  <c:v>483.3</c:v>
                </c:pt>
                <c:pt idx="6">
                  <c:v>506.2</c:v>
                </c:pt>
                <c:pt idx="7">
                  <c:v>529.20000000000005</c:v>
                </c:pt>
                <c:pt idx="8">
                  <c:v>552.1</c:v>
                </c:pt>
                <c:pt idx="9">
                  <c:v>575</c:v>
                </c:pt>
                <c:pt idx="10">
                  <c:v>597.9</c:v>
                </c:pt>
                <c:pt idx="11">
                  <c:v>620.79999999999995</c:v>
                </c:pt>
                <c:pt idx="12">
                  <c:v>643.70000000000005</c:v>
                </c:pt>
                <c:pt idx="13">
                  <c:v>666.7</c:v>
                </c:pt>
                <c:pt idx="14">
                  <c:v>689.6</c:v>
                </c:pt>
                <c:pt idx="15">
                  <c:v>712.5</c:v>
                </c:pt>
                <c:pt idx="16">
                  <c:v>735.4</c:v>
                </c:pt>
                <c:pt idx="17">
                  <c:v>758.3</c:v>
                </c:pt>
                <c:pt idx="18">
                  <c:v>850</c:v>
                </c:pt>
                <c:pt idx="19">
                  <c:v>872.9</c:v>
                </c:pt>
                <c:pt idx="20">
                  <c:v>895.8</c:v>
                </c:pt>
                <c:pt idx="21">
                  <c:v>918.7</c:v>
                </c:pt>
                <c:pt idx="22">
                  <c:v>941.7</c:v>
                </c:pt>
                <c:pt idx="23">
                  <c:v>1033</c:v>
                </c:pt>
                <c:pt idx="24">
                  <c:v>1056</c:v>
                </c:pt>
                <c:pt idx="25">
                  <c:v>1079</c:v>
                </c:pt>
                <c:pt idx="26">
                  <c:v>1102</c:v>
                </c:pt>
                <c:pt idx="27">
                  <c:v>1125</c:v>
                </c:pt>
                <c:pt idx="28">
                  <c:v>1148</c:v>
                </c:pt>
                <c:pt idx="29">
                  <c:v>1171</c:v>
                </c:pt>
                <c:pt idx="30">
                  <c:v>1194</c:v>
                </c:pt>
                <c:pt idx="31">
                  <c:v>1217</c:v>
                </c:pt>
                <c:pt idx="32">
                  <c:v>1308</c:v>
                </c:pt>
                <c:pt idx="33">
                  <c:v>1331</c:v>
                </c:pt>
                <c:pt idx="34">
                  <c:v>1354</c:v>
                </c:pt>
                <c:pt idx="35">
                  <c:v>1377</c:v>
                </c:pt>
                <c:pt idx="36">
                  <c:v>1400</c:v>
                </c:pt>
              </c:numCache>
            </c:numRef>
          </c:xVal>
          <c:yVal>
            <c:numRef>
              <c:f>'Основные данные (без тв раств) '!$F$5:$AP$5</c:f>
              <c:numCache>
                <c:formatCode>0.00E+00</c:formatCode>
                <c:ptCount val="37"/>
                <c:pt idx="0">
                  <c:v>9.8006999999999992E-6</c:v>
                </c:pt>
                <c:pt idx="1">
                  <c:v>1.261E-3</c:v>
                </c:pt>
                <c:pt idx="2">
                  <c:v>3.1635E-10</c:v>
                </c:pt>
                <c:pt idx="3">
                  <c:v>6.0943E-20</c:v>
                </c:pt>
                <c:pt idx="4">
                  <c:v>7.1671000000000004E-19</c:v>
                </c:pt>
                <c:pt idx="5">
                  <c:v>2.0252E-17</c:v>
                </c:pt>
                <c:pt idx="6">
                  <c:v>1.2054E-18</c:v>
                </c:pt>
                <c:pt idx="7">
                  <c:v>9.6556000000000002E-21</c:v>
                </c:pt>
                <c:pt idx="8">
                  <c:v>5.6115000000000002E-25</c:v>
                </c:pt>
                <c:pt idx="9">
                  <c:v>1.2670000000000001E-30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1.5107000000000001E-32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2.5984E-34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'Основные данные (без тв раств) '!$E$6</c:f>
              <c:strCache>
                <c:ptCount val="1"/>
                <c:pt idx="0">
                  <c:v>*GeS2</c:v>
                </c:pt>
              </c:strCache>
            </c:strRef>
          </c:tx>
          <c:marker>
            <c:symbol val="none"/>
          </c:marker>
          <c:xVal>
            <c:numRef>
              <c:f>'Основные данные (без тв раств) '!$F$2:$AP$2</c:f>
              <c:numCache>
                <c:formatCode>General</c:formatCode>
                <c:ptCount val="37"/>
                <c:pt idx="0">
                  <c:v>300</c:v>
                </c:pt>
                <c:pt idx="1">
                  <c:v>322.89999999999998</c:v>
                </c:pt>
                <c:pt idx="2">
                  <c:v>345.8</c:v>
                </c:pt>
                <c:pt idx="3">
                  <c:v>368.8</c:v>
                </c:pt>
                <c:pt idx="4">
                  <c:v>391.7</c:v>
                </c:pt>
                <c:pt idx="5">
                  <c:v>483.3</c:v>
                </c:pt>
                <c:pt idx="6">
                  <c:v>506.2</c:v>
                </c:pt>
                <c:pt idx="7">
                  <c:v>529.20000000000005</c:v>
                </c:pt>
                <c:pt idx="8">
                  <c:v>552.1</c:v>
                </c:pt>
                <c:pt idx="9">
                  <c:v>575</c:v>
                </c:pt>
                <c:pt idx="10">
                  <c:v>597.9</c:v>
                </c:pt>
                <c:pt idx="11">
                  <c:v>620.79999999999995</c:v>
                </c:pt>
                <c:pt idx="12">
                  <c:v>643.70000000000005</c:v>
                </c:pt>
                <c:pt idx="13">
                  <c:v>666.7</c:v>
                </c:pt>
                <c:pt idx="14">
                  <c:v>689.6</c:v>
                </c:pt>
                <c:pt idx="15">
                  <c:v>712.5</c:v>
                </c:pt>
                <c:pt idx="16">
                  <c:v>735.4</c:v>
                </c:pt>
                <c:pt idx="17">
                  <c:v>758.3</c:v>
                </c:pt>
                <c:pt idx="18">
                  <c:v>850</c:v>
                </c:pt>
                <c:pt idx="19">
                  <c:v>872.9</c:v>
                </c:pt>
                <c:pt idx="20">
                  <c:v>895.8</c:v>
                </c:pt>
                <c:pt idx="21">
                  <c:v>918.7</c:v>
                </c:pt>
                <c:pt idx="22">
                  <c:v>941.7</c:v>
                </c:pt>
                <c:pt idx="23">
                  <c:v>1033</c:v>
                </c:pt>
                <c:pt idx="24">
                  <c:v>1056</c:v>
                </c:pt>
                <c:pt idx="25">
                  <c:v>1079</c:v>
                </c:pt>
                <c:pt idx="26">
                  <c:v>1102</c:v>
                </c:pt>
                <c:pt idx="27">
                  <c:v>1125</c:v>
                </c:pt>
                <c:pt idx="28">
                  <c:v>1148</c:v>
                </c:pt>
                <c:pt idx="29">
                  <c:v>1171</c:v>
                </c:pt>
                <c:pt idx="30">
                  <c:v>1194</c:v>
                </c:pt>
                <c:pt idx="31">
                  <c:v>1217</c:v>
                </c:pt>
                <c:pt idx="32">
                  <c:v>1308</c:v>
                </c:pt>
                <c:pt idx="33">
                  <c:v>1331</c:v>
                </c:pt>
                <c:pt idx="34">
                  <c:v>1354</c:v>
                </c:pt>
                <c:pt idx="35">
                  <c:v>1377</c:v>
                </c:pt>
                <c:pt idx="36">
                  <c:v>1400</c:v>
                </c:pt>
              </c:numCache>
            </c:numRef>
          </c:xVal>
          <c:yVal>
            <c:numRef>
              <c:f>'Основные данные (без тв раств) '!$F$6:$AP$6</c:f>
              <c:numCache>
                <c:formatCode>0.00E+00</c:formatCode>
                <c:ptCount val="37"/>
                <c:pt idx="0">
                  <c:v>0.20127</c:v>
                </c:pt>
                <c:pt idx="1">
                  <c:v>0.21054</c:v>
                </c:pt>
                <c:pt idx="2">
                  <c:v>0.2112</c:v>
                </c:pt>
                <c:pt idx="3">
                  <c:v>0.17388999999999999</c:v>
                </c:pt>
                <c:pt idx="4">
                  <c:v>0.15867999999999999</c:v>
                </c:pt>
                <c:pt idx="5">
                  <c:v>0.15906999999999999</c:v>
                </c:pt>
                <c:pt idx="6">
                  <c:v>0.15873999999999999</c:v>
                </c:pt>
                <c:pt idx="7">
                  <c:v>0.15822</c:v>
                </c:pt>
                <c:pt idx="8">
                  <c:v>0.15747</c:v>
                </c:pt>
                <c:pt idx="9">
                  <c:v>0.15640000000000001</c:v>
                </c:pt>
                <c:pt idx="10">
                  <c:v>0.15482000000000001</c:v>
                </c:pt>
                <c:pt idx="11">
                  <c:v>0.15237999999999999</c:v>
                </c:pt>
                <c:pt idx="12">
                  <c:v>0.14818999999999999</c:v>
                </c:pt>
                <c:pt idx="13">
                  <c:v>0.1396</c:v>
                </c:pt>
                <c:pt idx="14">
                  <c:v>0.11201999999999999</c:v>
                </c:pt>
                <c:pt idx="15">
                  <c:v>5.3452E-2</c:v>
                </c:pt>
                <c:pt idx="16">
                  <c:v>4.2969E-2</c:v>
                </c:pt>
                <c:pt idx="17">
                  <c:v>3.1029000000000001E-2</c:v>
                </c:pt>
                <c:pt idx="18">
                  <c:v>1.7315000000000001E-6</c:v>
                </c:pt>
                <c:pt idx="19">
                  <c:v>6.8991000000000001E-7</c:v>
                </c:pt>
                <c:pt idx="20">
                  <c:v>3.6744000000000001E-7</c:v>
                </c:pt>
                <c:pt idx="21">
                  <c:v>2.2317000000000001E-7</c:v>
                </c:pt>
                <c:pt idx="22">
                  <c:v>1.7473999999999999E-7</c:v>
                </c:pt>
                <c:pt idx="23">
                  <c:v>1.009E-7</c:v>
                </c:pt>
                <c:pt idx="24">
                  <c:v>8.9087999999999997E-8</c:v>
                </c:pt>
                <c:pt idx="25">
                  <c:v>1.0034E-7</c:v>
                </c:pt>
                <c:pt idx="26">
                  <c:v>8.0029999999999996E-8</c:v>
                </c:pt>
                <c:pt idx="27">
                  <c:v>2.5824E-8</c:v>
                </c:pt>
                <c:pt idx="28">
                  <c:v>4.1134999999999999E-9</c:v>
                </c:pt>
                <c:pt idx="29">
                  <c:v>4.7471000000000001E-10</c:v>
                </c:pt>
                <c:pt idx="30">
                  <c:v>1.1777E-10</c:v>
                </c:pt>
                <c:pt idx="31">
                  <c:v>3.1857E-11</c:v>
                </c:pt>
                <c:pt idx="32">
                  <c:v>9.5438000000000001E-30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'Основные данные (без тв раств) '!$E$7</c:f>
              <c:strCache>
                <c:ptCount val="1"/>
                <c:pt idx="0">
                  <c:v>*GeS</c:v>
                </c:pt>
              </c:strCache>
            </c:strRef>
          </c:tx>
          <c:marker>
            <c:symbol val="none"/>
          </c:marker>
          <c:xVal>
            <c:numRef>
              <c:f>'Основные данные (без тв раств) '!$F$2:$AP$2</c:f>
              <c:numCache>
                <c:formatCode>General</c:formatCode>
                <c:ptCount val="37"/>
                <c:pt idx="0">
                  <c:v>300</c:v>
                </c:pt>
                <c:pt idx="1">
                  <c:v>322.89999999999998</c:v>
                </c:pt>
                <c:pt idx="2">
                  <c:v>345.8</c:v>
                </c:pt>
                <c:pt idx="3">
                  <c:v>368.8</c:v>
                </c:pt>
                <c:pt idx="4">
                  <c:v>391.7</c:v>
                </c:pt>
                <c:pt idx="5">
                  <c:v>483.3</c:v>
                </c:pt>
                <c:pt idx="6">
                  <c:v>506.2</c:v>
                </c:pt>
                <c:pt idx="7">
                  <c:v>529.20000000000005</c:v>
                </c:pt>
                <c:pt idx="8">
                  <c:v>552.1</c:v>
                </c:pt>
                <c:pt idx="9">
                  <c:v>575</c:v>
                </c:pt>
                <c:pt idx="10">
                  <c:v>597.9</c:v>
                </c:pt>
                <c:pt idx="11">
                  <c:v>620.79999999999995</c:v>
                </c:pt>
                <c:pt idx="12">
                  <c:v>643.70000000000005</c:v>
                </c:pt>
                <c:pt idx="13">
                  <c:v>666.7</c:v>
                </c:pt>
                <c:pt idx="14">
                  <c:v>689.6</c:v>
                </c:pt>
                <c:pt idx="15">
                  <c:v>712.5</c:v>
                </c:pt>
                <c:pt idx="16">
                  <c:v>735.4</c:v>
                </c:pt>
                <c:pt idx="17">
                  <c:v>758.3</c:v>
                </c:pt>
                <c:pt idx="18">
                  <c:v>850</c:v>
                </c:pt>
                <c:pt idx="19">
                  <c:v>872.9</c:v>
                </c:pt>
                <c:pt idx="20">
                  <c:v>895.8</c:v>
                </c:pt>
                <c:pt idx="21">
                  <c:v>918.7</c:v>
                </c:pt>
                <c:pt idx="22">
                  <c:v>941.7</c:v>
                </c:pt>
                <c:pt idx="23">
                  <c:v>1033</c:v>
                </c:pt>
                <c:pt idx="24">
                  <c:v>1056</c:v>
                </c:pt>
                <c:pt idx="25">
                  <c:v>1079</c:v>
                </c:pt>
                <c:pt idx="26">
                  <c:v>1102</c:v>
                </c:pt>
                <c:pt idx="27">
                  <c:v>1125</c:v>
                </c:pt>
                <c:pt idx="28">
                  <c:v>1148</c:v>
                </c:pt>
                <c:pt idx="29">
                  <c:v>1171</c:v>
                </c:pt>
                <c:pt idx="30">
                  <c:v>1194</c:v>
                </c:pt>
                <c:pt idx="31">
                  <c:v>1217</c:v>
                </c:pt>
                <c:pt idx="32">
                  <c:v>1308</c:v>
                </c:pt>
                <c:pt idx="33">
                  <c:v>1331</c:v>
                </c:pt>
                <c:pt idx="34">
                  <c:v>1354</c:v>
                </c:pt>
                <c:pt idx="35">
                  <c:v>1377</c:v>
                </c:pt>
                <c:pt idx="36">
                  <c:v>1400</c:v>
                </c:pt>
              </c:numCache>
            </c:numRef>
          </c:xVal>
          <c:yVal>
            <c:numRef>
              <c:f>'Основные данные (без тв раств) '!$F$7:$AP$7</c:f>
              <c:numCache>
                <c:formatCode>0.00E+00</c:formatCode>
                <c:ptCount val="37"/>
                <c:pt idx="0">
                  <c:v>7.5157000000000005E-7</c:v>
                </c:pt>
                <c:pt idx="1">
                  <c:v>8.2839000000000002E-7</c:v>
                </c:pt>
                <c:pt idx="2">
                  <c:v>4.7688E-4</c:v>
                </c:pt>
                <c:pt idx="3">
                  <c:v>7.7771999999999994E-2</c:v>
                </c:pt>
                <c:pt idx="4">
                  <c:v>0.10964</c:v>
                </c:pt>
                <c:pt idx="5">
                  <c:v>0.10856</c:v>
                </c:pt>
                <c:pt idx="6">
                  <c:v>0.10807</c:v>
                </c:pt>
                <c:pt idx="7">
                  <c:v>0.10742</c:v>
                </c:pt>
                <c:pt idx="8">
                  <c:v>0.10655000000000001</c:v>
                </c:pt>
                <c:pt idx="9">
                  <c:v>0.10536</c:v>
                </c:pt>
                <c:pt idx="10">
                  <c:v>0.10364</c:v>
                </c:pt>
                <c:pt idx="11">
                  <c:v>0.10100000000000001</c:v>
                </c:pt>
                <c:pt idx="12">
                  <c:v>9.6500000000000002E-2</c:v>
                </c:pt>
                <c:pt idx="13">
                  <c:v>8.7271000000000001E-2</c:v>
                </c:pt>
                <c:pt idx="14">
                  <c:v>5.7709000000000003E-2</c:v>
                </c:pt>
                <c:pt idx="15">
                  <c:v>3.3204E-6</c:v>
                </c:pt>
                <c:pt idx="16">
                  <c:v>4.5777E-8</c:v>
                </c:pt>
                <c:pt idx="17">
                  <c:v>1.1135000000000001E-12</c:v>
                </c:pt>
                <c:pt idx="18">
                  <c:v>0</c:v>
                </c:pt>
                <c:pt idx="19">
                  <c:v>0</c:v>
                </c:pt>
                <c:pt idx="20">
                  <c:v>7.9993000000000005E-34</c:v>
                </c:pt>
                <c:pt idx="21">
                  <c:v>1.0260999999999999E-31</c:v>
                </c:pt>
                <c:pt idx="22">
                  <c:v>2.1525999999999998E-30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'Основные данные (без тв раств) '!$E$8</c:f>
              <c:strCache>
                <c:ptCount val="1"/>
                <c:pt idx="0">
                  <c:v>*Ge</c:v>
                </c:pt>
              </c:strCache>
            </c:strRef>
          </c:tx>
          <c:marker>
            <c:symbol val="none"/>
          </c:marker>
          <c:xVal>
            <c:numRef>
              <c:f>'Основные данные (без тв раств) '!$F$2:$AP$2</c:f>
              <c:numCache>
                <c:formatCode>General</c:formatCode>
                <c:ptCount val="37"/>
                <c:pt idx="0">
                  <c:v>300</c:v>
                </c:pt>
                <c:pt idx="1">
                  <c:v>322.89999999999998</c:v>
                </c:pt>
                <c:pt idx="2">
                  <c:v>345.8</c:v>
                </c:pt>
                <c:pt idx="3">
                  <c:v>368.8</c:v>
                </c:pt>
                <c:pt idx="4">
                  <c:v>391.7</c:v>
                </c:pt>
                <c:pt idx="5">
                  <c:v>483.3</c:v>
                </c:pt>
                <c:pt idx="6">
                  <c:v>506.2</c:v>
                </c:pt>
                <c:pt idx="7">
                  <c:v>529.20000000000005</c:v>
                </c:pt>
                <c:pt idx="8">
                  <c:v>552.1</c:v>
                </c:pt>
                <c:pt idx="9">
                  <c:v>575</c:v>
                </c:pt>
                <c:pt idx="10">
                  <c:v>597.9</c:v>
                </c:pt>
                <c:pt idx="11">
                  <c:v>620.79999999999995</c:v>
                </c:pt>
                <c:pt idx="12">
                  <c:v>643.70000000000005</c:v>
                </c:pt>
                <c:pt idx="13">
                  <c:v>666.7</c:v>
                </c:pt>
                <c:pt idx="14">
                  <c:v>689.6</c:v>
                </c:pt>
                <c:pt idx="15">
                  <c:v>712.5</c:v>
                </c:pt>
                <c:pt idx="16">
                  <c:v>735.4</c:v>
                </c:pt>
                <c:pt idx="17">
                  <c:v>758.3</c:v>
                </c:pt>
                <c:pt idx="18">
                  <c:v>850</c:v>
                </c:pt>
                <c:pt idx="19">
                  <c:v>872.9</c:v>
                </c:pt>
                <c:pt idx="20">
                  <c:v>895.8</c:v>
                </c:pt>
                <c:pt idx="21">
                  <c:v>918.7</c:v>
                </c:pt>
                <c:pt idx="22">
                  <c:v>941.7</c:v>
                </c:pt>
                <c:pt idx="23">
                  <c:v>1033</c:v>
                </c:pt>
                <c:pt idx="24">
                  <c:v>1056</c:v>
                </c:pt>
                <c:pt idx="25">
                  <c:v>1079</c:v>
                </c:pt>
                <c:pt idx="26">
                  <c:v>1102</c:v>
                </c:pt>
                <c:pt idx="27">
                  <c:v>1125</c:v>
                </c:pt>
                <c:pt idx="28">
                  <c:v>1148</c:v>
                </c:pt>
                <c:pt idx="29">
                  <c:v>1171</c:v>
                </c:pt>
                <c:pt idx="30">
                  <c:v>1194</c:v>
                </c:pt>
                <c:pt idx="31">
                  <c:v>1217</c:v>
                </c:pt>
                <c:pt idx="32">
                  <c:v>1308</c:v>
                </c:pt>
                <c:pt idx="33">
                  <c:v>1331</c:v>
                </c:pt>
                <c:pt idx="34">
                  <c:v>1354</c:v>
                </c:pt>
                <c:pt idx="35">
                  <c:v>1377</c:v>
                </c:pt>
                <c:pt idx="36">
                  <c:v>1400</c:v>
                </c:pt>
              </c:numCache>
            </c:numRef>
          </c:xVal>
          <c:yVal>
            <c:numRef>
              <c:f>'Основные данные (без тв раств) '!$F$8:$AP$8</c:f>
              <c:numCache>
                <c:formatCode>0.00E+00</c:formatCode>
                <c:ptCount val="37"/>
                <c:pt idx="0">
                  <c:v>5.5018999999999998E-2</c:v>
                </c:pt>
                <c:pt idx="1">
                  <c:v>5.5027E-2</c:v>
                </c:pt>
                <c:pt idx="2">
                  <c:v>5.4725999999999997E-2</c:v>
                </c:pt>
                <c:pt idx="3">
                  <c:v>1.6018999999999999E-2</c:v>
                </c:pt>
                <c:pt idx="4">
                  <c:v>1.2044E-5</c:v>
                </c:pt>
                <c:pt idx="5">
                  <c:v>1.4723E-7</c:v>
                </c:pt>
                <c:pt idx="6">
                  <c:v>7.5802000000000006E-8</c:v>
                </c:pt>
                <c:pt idx="7">
                  <c:v>3.5653000000000002E-8</c:v>
                </c:pt>
                <c:pt idx="8">
                  <c:v>5.3921999999999996E-9</c:v>
                </c:pt>
                <c:pt idx="9">
                  <c:v>4.4266999999999998E-10</c:v>
                </c:pt>
                <c:pt idx="10">
                  <c:v>1.1212E-11</c:v>
                </c:pt>
                <c:pt idx="11">
                  <c:v>6.4006999999999994E-14</c:v>
                </c:pt>
                <c:pt idx="12">
                  <c:v>9.9107999999999997E-18</c:v>
                </c:pt>
                <c:pt idx="13">
                  <c:v>1.2396E-25</c:v>
                </c:pt>
                <c:pt idx="14">
                  <c:v>0</c:v>
                </c:pt>
                <c:pt idx="15">
                  <c:v>0</c:v>
                </c:pt>
                <c:pt idx="16">
                  <c:v>2.3706999999999998E-34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1"/>
        </c:ser>
        <c:ser>
          <c:idx val="19"/>
          <c:order val="5"/>
          <c:tx>
            <c:strRef>
              <c:f>'Основные данные (без тв раств) '!$E$23</c:f>
              <c:strCache>
                <c:ptCount val="1"/>
                <c:pt idx="0">
                  <c:v>(1) Ge [liq]</c:v>
                </c:pt>
              </c:strCache>
            </c:strRef>
          </c:tx>
          <c:marker>
            <c:symbol val="none"/>
          </c:marker>
          <c:xVal>
            <c:numRef>
              <c:f>'Основные данные (без тв раств) '!$F$2:$AP$2</c:f>
              <c:numCache>
                <c:formatCode>General</c:formatCode>
                <c:ptCount val="37"/>
                <c:pt idx="0">
                  <c:v>300</c:v>
                </c:pt>
                <c:pt idx="1">
                  <c:v>322.89999999999998</c:v>
                </c:pt>
                <c:pt idx="2">
                  <c:v>345.8</c:v>
                </c:pt>
                <c:pt idx="3">
                  <c:v>368.8</c:v>
                </c:pt>
                <c:pt idx="4">
                  <c:v>391.7</c:v>
                </c:pt>
                <c:pt idx="5">
                  <c:v>483.3</c:v>
                </c:pt>
                <c:pt idx="6">
                  <c:v>506.2</c:v>
                </c:pt>
                <c:pt idx="7">
                  <c:v>529.20000000000005</c:v>
                </c:pt>
                <c:pt idx="8">
                  <c:v>552.1</c:v>
                </c:pt>
                <c:pt idx="9">
                  <c:v>575</c:v>
                </c:pt>
                <c:pt idx="10">
                  <c:v>597.9</c:v>
                </c:pt>
                <c:pt idx="11">
                  <c:v>620.79999999999995</c:v>
                </c:pt>
                <c:pt idx="12">
                  <c:v>643.70000000000005</c:v>
                </c:pt>
                <c:pt idx="13">
                  <c:v>666.7</c:v>
                </c:pt>
                <c:pt idx="14">
                  <c:v>689.6</c:v>
                </c:pt>
                <c:pt idx="15">
                  <c:v>712.5</c:v>
                </c:pt>
                <c:pt idx="16">
                  <c:v>735.4</c:v>
                </c:pt>
                <c:pt idx="17">
                  <c:v>758.3</c:v>
                </c:pt>
                <c:pt idx="18">
                  <c:v>850</c:v>
                </c:pt>
                <c:pt idx="19">
                  <c:v>872.9</c:v>
                </c:pt>
                <c:pt idx="20">
                  <c:v>895.8</c:v>
                </c:pt>
                <c:pt idx="21">
                  <c:v>918.7</c:v>
                </c:pt>
                <c:pt idx="22">
                  <c:v>941.7</c:v>
                </c:pt>
                <c:pt idx="23">
                  <c:v>1033</c:v>
                </c:pt>
                <c:pt idx="24">
                  <c:v>1056</c:v>
                </c:pt>
                <c:pt idx="25">
                  <c:v>1079</c:v>
                </c:pt>
                <c:pt idx="26">
                  <c:v>1102</c:v>
                </c:pt>
                <c:pt idx="27">
                  <c:v>1125</c:v>
                </c:pt>
                <c:pt idx="28">
                  <c:v>1148</c:v>
                </c:pt>
                <c:pt idx="29">
                  <c:v>1171</c:v>
                </c:pt>
                <c:pt idx="30">
                  <c:v>1194</c:v>
                </c:pt>
                <c:pt idx="31">
                  <c:v>1217</c:v>
                </c:pt>
                <c:pt idx="32">
                  <c:v>1308</c:v>
                </c:pt>
                <c:pt idx="33">
                  <c:v>1331</c:v>
                </c:pt>
                <c:pt idx="34">
                  <c:v>1354</c:v>
                </c:pt>
                <c:pt idx="35">
                  <c:v>1377</c:v>
                </c:pt>
                <c:pt idx="36">
                  <c:v>1400</c:v>
                </c:pt>
              </c:numCache>
            </c:numRef>
          </c:xVal>
          <c:yVal>
            <c:numRef>
              <c:f>'Основные данные (без тв раств) '!$F$23:$AP$23</c:f>
              <c:numCache>
                <c:formatCode>0.00E+00</c:formatCode>
                <c:ptCount val="37"/>
                <c:pt idx="0">
                  <c:v>4.8533000000000002E-7</c:v>
                </c:pt>
                <c:pt idx="1">
                  <c:v>8.1330000000000001E-7</c:v>
                </c:pt>
                <c:pt idx="2">
                  <c:v>2.0007000000000002E-6</c:v>
                </c:pt>
                <c:pt idx="3">
                  <c:v>4.0660999999999999E-6</c:v>
                </c:pt>
                <c:pt idx="4">
                  <c:v>7.2873999999999999E-6</c:v>
                </c:pt>
                <c:pt idx="5">
                  <c:v>4.8755999999999999E-5</c:v>
                </c:pt>
                <c:pt idx="6">
                  <c:v>7.3276999999999997E-5</c:v>
                </c:pt>
                <c:pt idx="7">
                  <c:v>1.0849E-4</c:v>
                </c:pt>
                <c:pt idx="8">
                  <c:v>1.5918E-4</c:v>
                </c:pt>
                <c:pt idx="9">
                  <c:v>2.3331E-4</c:v>
                </c:pt>
                <c:pt idx="10">
                  <c:v>3.4503000000000002E-4</c:v>
                </c:pt>
                <c:pt idx="11">
                  <c:v>5.2295E-4</c:v>
                </c:pt>
                <c:pt idx="12">
                  <c:v>8.3407999999999996E-4</c:v>
                </c:pt>
                <c:pt idx="13">
                  <c:v>1.4836000000000001E-3</c:v>
                </c:pt>
                <c:pt idx="14">
                  <c:v>3.5856999999999998E-3</c:v>
                </c:pt>
                <c:pt idx="15">
                  <c:v>7.4345000000000001E-3</c:v>
                </c:pt>
                <c:pt idx="16">
                  <c:v>6.9014999999999996E-3</c:v>
                </c:pt>
                <c:pt idx="17">
                  <c:v>6.3724999999999997E-3</c:v>
                </c:pt>
                <c:pt idx="18">
                  <c:v>5.0863000000000002E-3</c:v>
                </c:pt>
                <c:pt idx="19">
                  <c:v>4.9474000000000002E-3</c:v>
                </c:pt>
                <c:pt idx="20">
                  <c:v>4.7685000000000002E-3</c:v>
                </c:pt>
                <c:pt idx="21">
                  <c:v>4.5339000000000004E-3</c:v>
                </c:pt>
                <c:pt idx="22">
                  <c:v>4.2253000000000004E-3</c:v>
                </c:pt>
                <c:pt idx="23">
                  <c:v>2.1025000000000002E-3</c:v>
                </c:pt>
                <c:pt idx="24">
                  <c:v>1.4958E-3</c:v>
                </c:pt>
                <c:pt idx="25">
                  <c:v>9.9441000000000004E-4</c:v>
                </c:pt>
                <c:pt idx="26">
                  <c:v>6.3394000000000005E-4</c:v>
                </c:pt>
                <c:pt idx="27">
                  <c:v>4.0133999999999998E-4</c:v>
                </c:pt>
                <c:pt idx="28">
                  <c:v>2.5913999999999999E-4</c:v>
                </c:pt>
                <c:pt idx="29">
                  <c:v>1.662E-4</c:v>
                </c:pt>
                <c:pt idx="30">
                  <c:v>8.2803E-5</c:v>
                </c:pt>
                <c:pt idx="31">
                  <c:v>2.0366000000000001E-5</c:v>
                </c:pt>
                <c:pt idx="32">
                  <c:v>2.0041E-6</c:v>
                </c:pt>
                <c:pt idx="33">
                  <c:v>1.3929E-7</c:v>
                </c:pt>
                <c:pt idx="34">
                  <c:v>4.9996999999999998E-10</c:v>
                </c:pt>
                <c:pt idx="35">
                  <c:v>9.3802000000000006E-11</c:v>
                </c:pt>
                <c:pt idx="36">
                  <c:v>5.2913000000000001E-11</c:v>
                </c:pt>
              </c:numCache>
            </c:numRef>
          </c:yVal>
          <c:smooth val="1"/>
        </c:ser>
        <c:ser>
          <c:idx val="20"/>
          <c:order val="6"/>
          <c:tx>
            <c:strRef>
              <c:f>'Основные данные (без тв раств) '!$E$24</c:f>
              <c:strCache>
                <c:ptCount val="1"/>
                <c:pt idx="0">
                  <c:v>(1) Bi2S3 [liq]</c:v>
                </c:pt>
              </c:strCache>
            </c:strRef>
          </c:tx>
          <c:marker>
            <c:symbol val="none"/>
          </c:marker>
          <c:xVal>
            <c:numRef>
              <c:f>'Основные данные (без тв раств) '!$F$2:$AP$2</c:f>
              <c:numCache>
                <c:formatCode>General</c:formatCode>
                <c:ptCount val="37"/>
                <c:pt idx="0">
                  <c:v>300</c:v>
                </c:pt>
                <c:pt idx="1">
                  <c:v>322.89999999999998</c:v>
                </c:pt>
                <c:pt idx="2">
                  <c:v>345.8</c:v>
                </c:pt>
                <c:pt idx="3">
                  <c:v>368.8</c:v>
                </c:pt>
                <c:pt idx="4">
                  <c:v>391.7</c:v>
                </c:pt>
                <c:pt idx="5">
                  <c:v>483.3</c:v>
                </c:pt>
                <c:pt idx="6">
                  <c:v>506.2</c:v>
                </c:pt>
                <c:pt idx="7">
                  <c:v>529.20000000000005</c:v>
                </c:pt>
                <c:pt idx="8">
                  <c:v>552.1</c:v>
                </c:pt>
                <c:pt idx="9">
                  <c:v>575</c:v>
                </c:pt>
                <c:pt idx="10">
                  <c:v>597.9</c:v>
                </c:pt>
                <c:pt idx="11">
                  <c:v>620.79999999999995</c:v>
                </c:pt>
                <c:pt idx="12">
                  <c:v>643.70000000000005</c:v>
                </c:pt>
                <c:pt idx="13">
                  <c:v>666.7</c:v>
                </c:pt>
                <c:pt idx="14">
                  <c:v>689.6</c:v>
                </c:pt>
                <c:pt idx="15">
                  <c:v>712.5</c:v>
                </c:pt>
                <c:pt idx="16">
                  <c:v>735.4</c:v>
                </c:pt>
                <c:pt idx="17">
                  <c:v>758.3</c:v>
                </c:pt>
                <c:pt idx="18">
                  <c:v>850</c:v>
                </c:pt>
                <c:pt idx="19">
                  <c:v>872.9</c:v>
                </c:pt>
                <c:pt idx="20">
                  <c:v>895.8</c:v>
                </c:pt>
                <c:pt idx="21">
                  <c:v>918.7</c:v>
                </c:pt>
                <c:pt idx="22">
                  <c:v>941.7</c:v>
                </c:pt>
                <c:pt idx="23">
                  <c:v>1033</c:v>
                </c:pt>
                <c:pt idx="24">
                  <c:v>1056</c:v>
                </c:pt>
                <c:pt idx="25">
                  <c:v>1079</c:v>
                </c:pt>
                <c:pt idx="26">
                  <c:v>1102</c:v>
                </c:pt>
                <c:pt idx="27">
                  <c:v>1125</c:v>
                </c:pt>
                <c:pt idx="28">
                  <c:v>1148</c:v>
                </c:pt>
                <c:pt idx="29">
                  <c:v>1171</c:v>
                </c:pt>
                <c:pt idx="30">
                  <c:v>1194</c:v>
                </c:pt>
                <c:pt idx="31">
                  <c:v>1217</c:v>
                </c:pt>
                <c:pt idx="32">
                  <c:v>1308</c:v>
                </c:pt>
                <c:pt idx="33">
                  <c:v>1331</c:v>
                </c:pt>
                <c:pt idx="34">
                  <c:v>1354</c:v>
                </c:pt>
                <c:pt idx="35">
                  <c:v>1377</c:v>
                </c:pt>
                <c:pt idx="36">
                  <c:v>1400</c:v>
                </c:pt>
              </c:numCache>
            </c:numRef>
          </c:xVal>
          <c:yVal>
            <c:numRef>
              <c:f>'Основные данные (без тв раств) '!$F$24:$AP$24</c:f>
              <c:numCache>
                <c:formatCode>0.00E+00</c:formatCode>
                <c:ptCount val="37"/>
                <c:pt idx="0">
                  <c:v>2.4237999999999999E-21</c:v>
                </c:pt>
                <c:pt idx="1">
                  <c:v>3.452E-20</c:v>
                </c:pt>
                <c:pt idx="2">
                  <c:v>4.6181999999999998E-19</c:v>
                </c:pt>
                <c:pt idx="3">
                  <c:v>3.5453999999999996E-18</c:v>
                </c:pt>
                <c:pt idx="4">
                  <c:v>2.3699E-17</c:v>
                </c:pt>
                <c:pt idx="5">
                  <c:v>8.7989000000000003E-15</c:v>
                </c:pt>
                <c:pt idx="6">
                  <c:v>2.781E-14</c:v>
                </c:pt>
                <c:pt idx="7">
                  <c:v>7.9242000000000005E-14</c:v>
                </c:pt>
                <c:pt idx="8">
                  <c:v>2.0523999999999999E-13</c:v>
                </c:pt>
                <c:pt idx="9">
                  <c:v>4.8511999999999996E-13</c:v>
                </c:pt>
                <c:pt idx="10">
                  <c:v>1.0465E-12</c:v>
                </c:pt>
                <c:pt idx="11">
                  <c:v>2.0463999999999998E-12</c:v>
                </c:pt>
                <c:pt idx="12">
                  <c:v>3.5590000000000001E-12</c:v>
                </c:pt>
                <c:pt idx="13">
                  <c:v>5.2281000000000003E-12</c:v>
                </c:pt>
                <c:pt idx="14">
                  <c:v>5.3543000000000003E-12</c:v>
                </c:pt>
                <c:pt idx="15">
                  <c:v>6.5331000000000001E-12</c:v>
                </c:pt>
                <c:pt idx="16">
                  <c:v>1.8190000000000001E-11</c:v>
                </c:pt>
                <c:pt idx="17">
                  <c:v>4.8813999999999999E-11</c:v>
                </c:pt>
                <c:pt idx="18">
                  <c:v>1.2813999999999999E-9</c:v>
                </c:pt>
                <c:pt idx="19">
                  <c:v>2.4474E-9</c:v>
                </c:pt>
                <c:pt idx="20">
                  <c:v>4.6111000000000003E-9</c:v>
                </c:pt>
                <c:pt idx="21">
                  <c:v>8.6521000000000008E-9</c:v>
                </c:pt>
                <c:pt idx="22">
                  <c:v>1.6371000000000001E-8</c:v>
                </c:pt>
                <c:pt idx="23">
                  <c:v>3.3370999999999999E-7</c:v>
                </c:pt>
                <c:pt idx="24">
                  <c:v>8.8077000000000002E-7</c:v>
                </c:pt>
                <c:pt idx="25">
                  <c:v>2.5285999999999998E-6</c:v>
                </c:pt>
                <c:pt idx="26">
                  <c:v>7.5294999999999997E-6</c:v>
                </c:pt>
                <c:pt idx="27">
                  <c:v>2.1767999999999999E-5</c:v>
                </c:pt>
                <c:pt idx="28">
                  <c:v>5.7290000000000002E-5</c:v>
                </c:pt>
                <c:pt idx="29">
                  <c:v>1.3516E-4</c:v>
                </c:pt>
                <c:pt idx="30">
                  <c:v>3.2923000000000002E-4</c:v>
                </c:pt>
                <c:pt idx="31">
                  <c:v>7.5427999999999997E-4</c:v>
                </c:pt>
                <c:pt idx="32">
                  <c:v>1.2888999999999999E-4</c:v>
                </c:pt>
                <c:pt idx="33">
                  <c:v>6.6368999999999999E-6</c:v>
                </c:pt>
                <c:pt idx="34">
                  <c:v>1.1687000000000001E-8</c:v>
                </c:pt>
                <c:pt idx="35">
                  <c:v>1.0675999999999999E-9</c:v>
                </c:pt>
                <c:pt idx="36">
                  <c:v>2.9944999999999998E-10</c:v>
                </c:pt>
              </c:numCache>
            </c:numRef>
          </c:yVal>
          <c:smooth val="1"/>
        </c:ser>
        <c:ser>
          <c:idx val="21"/>
          <c:order val="7"/>
          <c:tx>
            <c:strRef>
              <c:f>'Основные данные (без тв раств) '!$E$25</c:f>
              <c:strCache>
                <c:ptCount val="1"/>
                <c:pt idx="0">
                  <c:v>(1) S [liq]</c:v>
                </c:pt>
              </c:strCache>
            </c:strRef>
          </c:tx>
          <c:marker>
            <c:symbol val="none"/>
          </c:marker>
          <c:xVal>
            <c:numRef>
              <c:f>'Основные данные (без тв раств) '!$F$2:$AP$2</c:f>
              <c:numCache>
                <c:formatCode>General</c:formatCode>
                <c:ptCount val="37"/>
                <c:pt idx="0">
                  <c:v>300</c:v>
                </c:pt>
                <c:pt idx="1">
                  <c:v>322.89999999999998</c:v>
                </c:pt>
                <c:pt idx="2">
                  <c:v>345.8</c:v>
                </c:pt>
                <c:pt idx="3">
                  <c:v>368.8</c:v>
                </c:pt>
                <c:pt idx="4">
                  <c:v>391.7</c:v>
                </c:pt>
                <c:pt idx="5">
                  <c:v>483.3</c:v>
                </c:pt>
                <c:pt idx="6">
                  <c:v>506.2</c:v>
                </c:pt>
                <c:pt idx="7">
                  <c:v>529.20000000000005</c:v>
                </c:pt>
                <c:pt idx="8">
                  <c:v>552.1</c:v>
                </c:pt>
                <c:pt idx="9">
                  <c:v>575</c:v>
                </c:pt>
                <c:pt idx="10">
                  <c:v>597.9</c:v>
                </c:pt>
                <c:pt idx="11">
                  <c:v>620.79999999999995</c:v>
                </c:pt>
                <c:pt idx="12">
                  <c:v>643.70000000000005</c:v>
                </c:pt>
                <c:pt idx="13">
                  <c:v>666.7</c:v>
                </c:pt>
                <c:pt idx="14">
                  <c:v>689.6</c:v>
                </c:pt>
                <c:pt idx="15">
                  <c:v>712.5</c:v>
                </c:pt>
                <c:pt idx="16">
                  <c:v>735.4</c:v>
                </c:pt>
                <c:pt idx="17">
                  <c:v>758.3</c:v>
                </c:pt>
                <c:pt idx="18">
                  <c:v>850</c:v>
                </c:pt>
                <c:pt idx="19">
                  <c:v>872.9</c:v>
                </c:pt>
                <c:pt idx="20">
                  <c:v>895.8</c:v>
                </c:pt>
                <c:pt idx="21">
                  <c:v>918.7</c:v>
                </c:pt>
                <c:pt idx="22">
                  <c:v>941.7</c:v>
                </c:pt>
                <c:pt idx="23">
                  <c:v>1033</c:v>
                </c:pt>
                <c:pt idx="24">
                  <c:v>1056</c:v>
                </c:pt>
                <c:pt idx="25">
                  <c:v>1079</c:v>
                </c:pt>
                <c:pt idx="26">
                  <c:v>1102</c:v>
                </c:pt>
                <c:pt idx="27">
                  <c:v>1125</c:v>
                </c:pt>
                <c:pt idx="28">
                  <c:v>1148</c:v>
                </c:pt>
                <c:pt idx="29">
                  <c:v>1171</c:v>
                </c:pt>
                <c:pt idx="30">
                  <c:v>1194</c:v>
                </c:pt>
                <c:pt idx="31">
                  <c:v>1217</c:v>
                </c:pt>
                <c:pt idx="32">
                  <c:v>1308</c:v>
                </c:pt>
                <c:pt idx="33">
                  <c:v>1331</c:v>
                </c:pt>
                <c:pt idx="34">
                  <c:v>1354</c:v>
                </c:pt>
                <c:pt idx="35">
                  <c:v>1377</c:v>
                </c:pt>
                <c:pt idx="36">
                  <c:v>1400</c:v>
                </c:pt>
              </c:numCache>
            </c:numRef>
          </c:xVal>
          <c:yVal>
            <c:numRef>
              <c:f>'Основные данные (без тв раств) '!$F$25:$AP$25</c:f>
              <c:numCache>
                <c:formatCode>0.00E+00</c:formatCode>
                <c:ptCount val="37"/>
                <c:pt idx="0">
                  <c:v>1.8735999999999999E-15</c:v>
                </c:pt>
                <c:pt idx="1">
                  <c:v>1.1456E-14</c:v>
                </c:pt>
                <c:pt idx="2">
                  <c:v>8.0336000000000002E-14</c:v>
                </c:pt>
                <c:pt idx="3">
                  <c:v>3.9098000000000002E-13</c:v>
                </c:pt>
                <c:pt idx="4">
                  <c:v>1.6799999999999999E-12</c:v>
                </c:pt>
                <c:pt idx="5">
                  <c:v>1.8591999999999999E-10</c:v>
                </c:pt>
                <c:pt idx="6">
                  <c:v>4.9011999999999996E-10</c:v>
                </c:pt>
                <c:pt idx="7">
                  <c:v>1.2198000000000001E-9</c:v>
                </c:pt>
                <c:pt idx="8">
                  <c:v>2.8976E-9</c:v>
                </c:pt>
                <c:pt idx="9">
                  <c:v>6.6502000000000001E-9</c:v>
                </c:pt>
                <c:pt idx="10">
                  <c:v>1.4950000000000002E-8</c:v>
                </c:pt>
                <c:pt idx="11">
                  <c:v>3.3542999999999998E-8</c:v>
                </c:pt>
                <c:pt idx="12">
                  <c:v>7.7331999999999994E-8</c:v>
                </c:pt>
                <c:pt idx="13">
                  <c:v>1.9460999999999999E-7</c:v>
                </c:pt>
                <c:pt idx="14">
                  <c:v>6.5211000000000003E-7</c:v>
                </c:pt>
                <c:pt idx="15">
                  <c:v>2.2844000000000001E-6</c:v>
                </c:pt>
                <c:pt idx="16">
                  <c:v>4.2912999999999999E-6</c:v>
                </c:pt>
                <c:pt idx="17">
                  <c:v>7.8807000000000006E-6</c:v>
                </c:pt>
                <c:pt idx="18">
                  <c:v>5.6410999999999999E-5</c:v>
                </c:pt>
                <c:pt idx="19">
                  <c:v>8.1420000000000003E-5</c:v>
                </c:pt>
                <c:pt idx="20">
                  <c:v>1.1564E-4</c:v>
                </c:pt>
                <c:pt idx="21">
                  <c:v>1.6203999999999999E-4</c:v>
                </c:pt>
                <c:pt idx="22">
                  <c:v>2.2474999999999999E-4</c:v>
                </c:pt>
                <c:pt idx="23">
                  <c:v>8.2939999999999999E-4</c:v>
                </c:pt>
                <c:pt idx="24">
                  <c:v>1.1869999999999999E-3</c:v>
                </c:pt>
                <c:pt idx="25">
                  <c:v>1.7308E-3</c:v>
                </c:pt>
                <c:pt idx="26">
                  <c:v>2.5403999999999999E-3</c:v>
                </c:pt>
                <c:pt idx="27">
                  <c:v>3.6476E-3</c:v>
                </c:pt>
                <c:pt idx="28">
                  <c:v>4.8665000000000002E-3</c:v>
                </c:pt>
                <c:pt idx="29">
                  <c:v>5.4381000000000004E-3</c:v>
                </c:pt>
                <c:pt idx="30">
                  <c:v>3.9477000000000002E-3</c:v>
                </c:pt>
                <c:pt idx="31">
                  <c:v>1.0487000000000001E-3</c:v>
                </c:pt>
                <c:pt idx="32">
                  <c:v>7.0041000000000002E-5</c:v>
                </c:pt>
                <c:pt idx="33">
                  <c:v>4.4150000000000001E-6</c:v>
                </c:pt>
                <c:pt idx="34">
                  <c:v>1.4483E-8</c:v>
                </c:pt>
                <c:pt idx="35">
                  <c:v>2.4920000000000001E-9</c:v>
                </c:pt>
                <c:pt idx="36">
                  <c:v>1.2929E-9</c:v>
                </c:pt>
              </c:numCache>
            </c:numRef>
          </c:yVal>
          <c:smooth val="1"/>
        </c:ser>
        <c:ser>
          <c:idx val="22"/>
          <c:order val="8"/>
          <c:tx>
            <c:strRef>
              <c:f>'Основные данные (без тв раств) '!$E$26</c:f>
              <c:strCache>
                <c:ptCount val="1"/>
                <c:pt idx="0">
                  <c:v>(1) Bi [liq1]</c:v>
                </c:pt>
              </c:strCache>
            </c:strRef>
          </c:tx>
          <c:marker>
            <c:symbol val="none"/>
          </c:marker>
          <c:xVal>
            <c:numRef>
              <c:f>'Основные данные (без тв раств) '!$F$2:$AP$2</c:f>
              <c:numCache>
                <c:formatCode>General</c:formatCode>
                <c:ptCount val="37"/>
                <c:pt idx="0">
                  <c:v>300</c:v>
                </c:pt>
                <c:pt idx="1">
                  <c:v>322.89999999999998</c:v>
                </c:pt>
                <c:pt idx="2">
                  <c:v>345.8</c:v>
                </c:pt>
                <c:pt idx="3">
                  <c:v>368.8</c:v>
                </c:pt>
                <c:pt idx="4">
                  <c:v>391.7</c:v>
                </c:pt>
                <c:pt idx="5">
                  <c:v>483.3</c:v>
                </c:pt>
                <c:pt idx="6">
                  <c:v>506.2</c:v>
                </c:pt>
                <c:pt idx="7">
                  <c:v>529.20000000000005</c:v>
                </c:pt>
                <c:pt idx="8">
                  <c:v>552.1</c:v>
                </c:pt>
                <c:pt idx="9">
                  <c:v>575</c:v>
                </c:pt>
                <c:pt idx="10">
                  <c:v>597.9</c:v>
                </c:pt>
                <c:pt idx="11">
                  <c:v>620.79999999999995</c:v>
                </c:pt>
                <c:pt idx="12">
                  <c:v>643.70000000000005</c:v>
                </c:pt>
                <c:pt idx="13">
                  <c:v>666.7</c:v>
                </c:pt>
                <c:pt idx="14">
                  <c:v>689.6</c:v>
                </c:pt>
                <c:pt idx="15">
                  <c:v>712.5</c:v>
                </c:pt>
                <c:pt idx="16">
                  <c:v>735.4</c:v>
                </c:pt>
                <c:pt idx="17">
                  <c:v>758.3</c:v>
                </c:pt>
                <c:pt idx="18">
                  <c:v>850</c:v>
                </c:pt>
                <c:pt idx="19">
                  <c:v>872.9</c:v>
                </c:pt>
                <c:pt idx="20">
                  <c:v>895.8</c:v>
                </c:pt>
                <c:pt idx="21">
                  <c:v>918.7</c:v>
                </c:pt>
                <c:pt idx="22">
                  <c:v>941.7</c:v>
                </c:pt>
                <c:pt idx="23">
                  <c:v>1033</c:v>
                </c:pt>
                <c:pt idx="24">
                  <c:v>1056</c:v>
                </c:pt>
                <c:pt idx="25">
                  <c:v>1079</c:v>
                </c:pt>
                <c:pt idx="26">
                  <c:v>1102</c:v>
                </c:pt>
                <c:pt idx="27">
                  <c:v>1125</c:v>
                </c:pt>
                <c:pt idx="28">
                  <c:v>1148</c:v>
                </c:pt>
                <c:pt idx="29">
                  <c:v>1171</c:v>
                </c:pt>
                <c:pt idx="30">
                  <c:v>1194</c:v>
                </c:pt>
                <c:pt idx="31">
                  <c:v>1217</c:v>
                </c:pt>
                <c:pt idx="32">
                  <c:v>1308</c:v>
                </c:pt>
                <c:pt idx="33">
                  <c:v>1331</c:v>
                </c:pt>
                <c:pt idx="34">
                  <c:v>1354</c:v>
                </c:pt>
                <c:pt idx="35">
                  <c:v>1377</c:v>
                </c:pt>
                <c:pt idx="36">
                  <c:v>1400</c:v>
                </c:pt>
              </c:numCache>
            </c:numRef>
          </c:xVal>
          <c:yVal>
            <c:numRef>
              <c:f>'Основные данные (без тв раств) '!$F$26:$AP$26</c:f>
              <c:numCache>
                <c:formatCode>0.00E+00</c:formatCode>
                <c:ptCount val="37"/>
                <c:pt idx="0">
                  <c:v>4.1546999999999999E-3</c:v>
                </c:pt>
                <c:pt idx="1">
                  <c:v>3.336E-3</c:v>
                </c:pt>
                <c:pt idx="2">
                  <c:v>3.9475999999999999E-3</c:v>
                </c:pt>
                <c:pt idx="3">
                  <c:v>3.8784000000000002E-3</c:v>
                </c:pt>
                <c:pt idx="4">
                  <c:v>3.8252999999999998E-3</c:v>
                </c:pt>
                <c:pt idx="5">
                  <c:v>3.7071000000000001E-3</c:v>
                </c:pt>
                <c:pt idx="6">
                  <c:v>3.6911000000000001E-3</c:v>
                </c:pt>
                <c:pt idx="7">
                  <c:v>3.6782999999999998E-3</c:v>
                </c:pt>
                <c:pt idx="8">
                  <c:v>3.6679999999999998E-3</c:v>
                </c:pt>
                <c:pt idx="9">
                  <c:v>3.6597000000000001E-3</c:v>
                </c:pt>
                <c:pt idx="10">
                  <c:v>3.6529000000000002E-3</c:v>
                </c:pt>
                <c:pt idx="11">
                  <c:v>3.6473E-3</c:v>
                </c:pt>
                <c:pt idx="12">
                  <c:v>3.6427999999999999E-3</c:v>
                </c:pt>
                <c:pt idx="13">
                  <c:v>3.6389999999999999E-3</c:v>
                </c:pt>
                <c:pt idx="14">
                  <c:v>3.6359999999999999E-3</c:v>
                </c:pt>
                <c:pt idx="15">
                  <c:v>3.6334000000000002E-3</c:v>
                </c:pt>
                <c:pt idx="16">
                  <c:v>3.6313000000000001E-3</c:v>
                </c:pt>
                <c:pt idx="17">
                  <c:v>3.6294999999999999E-3</c:v>
                </c:pt>
                <c:pt idx="18">
                  <c:v>3.6250000000000002E-3</c:v>
                </c:pt>
                <c:pt idx="19">
                  <c:v>3.6243E-3</c:v>
                </c:pt>
                <c:pt idx="20">
                  <c:v>3.6237000000000001E-3</c:v>
                </c:pt>
                <c:pt idx="21">
                  <c:v>3.6232E-3</c:v>
                </c:pt>
                <c:pt idx="22">
                  <c:v>3.6227999999999998E-3</c:v>
                </c:pt>
                <c:pt idx="23">
                  <c:v>3.6213999999999999E-3</c:v>
                </c:pt>
                <c:pt idx="24">
                  <c:v>3.6205E-3</c:v>
                </c:pt>
                <c:pt idx="25">
                  <c:v>3.6183000000000001E-3</c:v>
                </c:pt>
                <c:pt idx="26">
                  <c:v>3.6123000000000001E-3</c:v>
                </c:pt>
                <c:pt idx="27">
                  <c:v>3.5958000000000001E-3</c:v>
                </c:pt>
                <c:pt idx="28">
                  <c:v>3.5552000000000001E-3</c:v>
                </c:pt>
                <c:pt idx="29">
                  <c:v>3.4648000000000001E-3</c:v>
                </c:pt>
                <c:pt idx="30">
                  <c:v>3.2215E-3</c:v>
                </c:pt>
                <c:pt idx="31">
                  <c:v>2.5065999999999999E-3</c:v>
                </c:pt>
                <c:pt idx="32">
                  <c:v>7.2232000000000004E-4</c:v>
                </c:pt>
                <c:pt idx="33">
                  <c:v>5.2682999999999997E-5</c:v>
                </c:pt>
                <c:pt idx="34">
                  <c:v>1.5837999999999999E-7</c:v>
                </c:pt>
                <c:pt idx="35">
                  <c:v>2.4605999999999999E-8</c:v>
                </c:pt>
                <c:pt idx="36">
                  <c:v>1.1536E-8</c:v>
                </c:pt>
              </c:numCache>
            </c:numRef>
          </c:yVal>
          <c:smooth val="1"/>
        </c:ser>
        <c:ser>
          <c:idx val="23"/>
          <c:order val="9"/>
          <c:tx>
            <c:strRef>
              <c:f>'Основные данные (без тв раств) '!$E$27</c:f>
              <c:strCache>
                <c:ptCount val="1"/>
                <c:pt idx="0">
                  <c:v>(1) Bi [liq2]</c:v>
                </c:pt>
              </c:strCache>
            </c:strRef>
          </c:tx>
          <c:marker>
            <c:symbol val="none"/>
          </c:marker>
          <c:xVal>
            <c:numRef>
              <c:f>'Основные данные (без тв раств) '!$F$2:$AP$2</c:f>
              <c:numCache>
                <c:formatCode>General</c:formatCode>
                <c:ptCount val="37"/>
                <c:pt idx="0">
                  <c:v>300</c:v>
                </c:pt>
                <c:pt idx="1">
                  <c:v>322.89999999999998</c:v>
                </c:pt>
                <c:pt idx="2">
                  <c:v>345.8</c:v>
                </c:pt>
                <c:pt idx="3">
                  <c:v>368.8</c:v>
                </c:pt>
                <c:pt idx="4">
                  <c:v>391.7</c:v>
                </c:pt>
                <c:pt idx="5">
                  <c:v>483.3</c:v>
                </c:pt>
                <c:pt idx="6">
                  <c:v>506.2</c:v>
                </c:pt>
                <c:pt idx="7">
                  <c:v>529.20000000000005</c:v>
                </c:pt>
                <c:pt idx="8">
                  <c:v>552.1</c:v>
                </c:pt>
                <c:pt idx="9">
                  <c:v>575</c:v>
                </c:pt>
                <c:pt idx="10">
                  <c:v>597.9</c:v>
                </c:pt>
                <c:pt idx="11">
                  <c:v>620.79999999999995</c:v>
                </c:pt>
                <c:pt idx="12">
                  <c:v>643.70000000000005</c:v>
                </c:pt>
                <c:pt idx="13">
                  <c:v>666.7</c:v>
                </c:pt>
                <c:pt idx="14">
                  <c:v>689.6</c:v>
                </c:pt>
                <c:pt idx="15">
                  <c:v>712.5</c:v>
                </c:pt>
                <c:pt idx="16">
                  <c:v>735.4</c:v>
                </c:pt>
                <c:pt idx="17">
                  <c:v>758.3</c:v>
                </c:pt>
                <c:pt idx="18">
                  <c:v>850</c:v>
                </c:pt>
                <c:pt idx="19">
                  <c:v>872.9</c:v>
                </c:pt>
                <c:pt idx="20">
                  <c:v>895.8</c:v>
                </c:pt>
                <c:pt idx="21">
                  <c:v>918.7</c:v>
                </c:pt>
                <c:pt idx="22">
                  <c:v>941.7</c:v>
                </c:pt>
                <c:pt idx="23">
                  <c:v>1033</c:v>
                </c:pt>
                <c:pt idx="24">
                  <c:v>1056</c:v>
                </c:pt>
                <c:pt idx="25">
                  <c:v>1079</c:v>
                </c:pt>
                <c:pt idx="26">
                  <c:v>1102</c:v>
                </c:pt>
                <c:pt idx="27">
                  <c:v>1125</c:v>
                </c:pt>
                <c:pt idx="28">
                  <c:v>1148</c:v>
                </c:pt>
                <c:pt idx="29">
                  <c:v>1171</c:v>
                </c:pt>
                <c:pt idx="30">
                  <c:v>1194</c:v>
                </c:pt>
                <c:pt idx="31">
                  <c:v>1217</c:v>
                </c:pt>
                <c:pt idx="32">
                  <c:v>1308</c:v>
                </c:pt>
                <c:pt idx="33">
                  <c:v>1331</c:v>
                </c:pt>
                <c:pt idx="34">
                  <c:v>1354</c:v>
                </c:pt>
                <c:pt idx="35">
                  <c:v>1377</c:v>
                </c:pt>
                <c:pt idx="36">
                  <c:v>1400</c:v>
                </c:pt>
              </c:numCache>
            </c:numRef>
          </c:xVal>
          <c:yVal>
            <c:numRef>
              <c:f>'Основные данные (без тв раств) '!$F$27:$AP$27</c:f>
              <c:numCache>
                <c:formatCode>0.00E+00</c:formatCode>
                <c:ptCount val="37"/>
                <c:pt idx="0">
                  <c:v>3.0777999999999999E-3</c:v>
                </c:pt>
                <c:pt idx="1">
                  <c:v>2.6459999999999999E-3</c:v>
                </c:pt>
                <c:pt idx="2">
                  <c:v>3.2946999999999998E-3</c:v>
                </c:pt>
                <c:pt idx="3">
                  <c:v>3.3639E-3</c:v>
                </c:pt>
                <c:pt idx="4">
                  <c:v>3.4169999999999999E-3</c:v>
                </c:pt>
                <c:pt idx="5">
                  <c:v>3.5352999999999999E-3</c:v>
                </c:pt>
                <c:pt idx="6">
                  <c:v>3.5512E-3</c:v>
                </c:pt>
                <c:pt idx="7">
                  <c:v>3.5639999999999999E-3</c:v>
                </c:pt>
                <c:pt idx="8">
                  <c:v>3.5742999999999999E-3</c:v>
                </c:pt>
                <c:pt idx="9">
                  <c:v>3.5826E-3</c:v>
                </c:pt>
                <c:pt idx="10">
                  <c:v>3.5894E-3</c:v>
                </c:pt>
                <c:pt idx="11">
                  <c:v>3.5950000000000001E-3</c:v>
                </c:pt>
                <c:pt idx="12">
                  <c:v>3.5996000000000001E-3</c:v>
                </c:pt>
                <c:pt idx="13">
                  <c:v>3.6032999999999998E-3</c:v>
                </c:pt>
                <c:pt idx="14">
                  <c:v>3.6064000000000001E-3</c:v>
                </c:pt>
                <c:pt idx="15">
                  <c:v>3.6089E-3</c:v>
                </c:pt>
                <c:pt idx="16">
                  <c:v>3.6110999999999999E-3</c:v>
                </c:pt>
                <c:pt idx="17">
                  <c:v>3.6128000000000002E-3</c:v>
                </c:pt>
                <c:pt idx="18">
                  <c:v>3.6172999999999999E-3</c:v>
                </c:pt>
                <c:pt idx="19">
                  <c:v>3.6180000000000001E-3</c:v>
                </c:pt>
                <c:pt idx="20">
                  <c:v>3.6186E-3</c:v>
                </c:pt>
                <c:pt idx="21">
                  <c:v>3.6191000000000001E-3</c:v>
                </c:pt>
                <c:pt idx="22">
                  <c:v>3.6194999999999999E-3</c:v>
                </c:pt>
                <c:pt idx="23">
                  <c:v>3.62E-3</c:v>
                </c:pt>
                <c:pt idx="24">
                  <c:v>3.6194E-3</c:v>
                </c:pt>
                <c:pt idx="25">
                  <c:v>3.6175000000000001E-3</c:v>
                </c:pt>
                <c:pt idx="26">
                  <c:v>3.6116E-3</c:v>
                </c:pt>
                <c:pt idx="27">
                  <c:v>3.5953000000000001E-3</c:v>
                </c:pt>
                <c:pt idx="28">
                  <c:v>3.555E-3</c:v>
                </c:pt>
                <c:pt idx="29">
                  <c:v>3.4646E-3</c:v>
                </c:pt>
                <c:pt idx="30">
                  <c:v>3.2214000000000001E-3</c:v>
                </c:pt>
                <c:pt idx="31">
                  <c:v>2.5067000000000002E-3</c:v>
                </c:pt>
                <c:pt idx="32">
                  <c:v>7.2846E-4</c:v>
                </c:pt>
                <c:pt idx="33">
                  <c:v>5.2695000000000003E-5</c:v>
                </c:pt>
                <c:pt idx="34">
                  <c:v>1.5842000000000001E-7</c:v>
                </c:pt>
                <c:pt idx="35">
                  <c:v>2.4614999999999999E-8</c:v>
                </c:pt>
                <c:pt idx="36">
                  <c:v>1.1541000000000001E-8</c:v>
                </c:pt>
              </c:numCache>
            </c:numRef>
          </c:yVal>
          <c:smooth val="1"/>
        </c:ser>
        <c:ser>
          <c:idx val="24"/>
          <c:order val="10"/>
          <c:tx>
            <c:strRef>
              <c:f>'Основные данные (без тв раств) '!$E$28</c:f>
              <c:strCache>
                <c:ptCount val="1"/>
                <c:pt idx="0">
                  <c:v>(1) GeS [liq]</c:v>
                </c:pt>
              </c:strCache>
            </c:strRef>
          </c:tx>
          <c:marker>
            <c:symbol val="none"/>
          </c:marker>
          <c:xVal>
            <c:numRef>
              <c:f>'Основные данные (без тв раств) '!$F$2:$AP$2</c:f>
              <c:numCache>
                <c:formatCode>General</c:formatCode>
                <c:ptCount val="37"/>
                <c:pt idx="0">
                  <c:v>300</c:v>
                </c:pt>
                <c:pt idx="1">
                  <c:v>322.89999999999998</c:v>
                </c:pt>
                <c:pt idx="2">
                  <c:v>345.8</c:v>
                </c:pt>
                <c:pt idx="3">
                  <c:v>368.8</c:v>
                </c:pt>
                <c:pt idx="4">
                  <c:v>391.7</c:v>
                </c:pt>
                <c:pt idx="5">
                  <c:v>483.3</c:v>
                </c:pt>
                <c:pt idx="6">
                  <c:v>506.2</c:v>
                </c:pt>
                <c:pt idx="7">
                  <c:v>529.20000000000005</c:v>
                </c:pt>
                <c:pt idx="8">
                  <c:v>552.1</c:v>
                </c:pt>
                <c:pt idx="9">
                  <c:v>575</c:v>
                </c:pt>
                <c:pt idx="10">
                  <c:v>597.9</c:v>
                </c:pt>
                <c:pt idx="11">
                  <c:v>620.79999999999995</c:v>
                </c:pt>
                <c:pt idx="12">
                  <c:v>643.70000000000005</c:v>
                </c:pt>
                <c:pt idx="13">
                  <c:v>666.7</c:v>
                </c:pt>
                <c:pt idx="14">
                  <c:v>689.6</c:v>
                </c:pt>
                <c:pt idx="15">
                  <c:v>712.5</c:v>
                </c:pt>
                <c:pt idx="16">
                  <c:v>735.4</c:v>
                </c:pt>
                <c:pt idx="17">
                  <c:v>758.3</c:v>
                </c:pt>
                <c:pt idx="18">
                  <c:v>850</c:v>
                </c:pt>
                <c:pt idx="19">
                  <c:v>872.9</c:v>
                </c:pt>
                <c:pt idx="20">
                  <c:v>895.8</c:v>
                </c:pt>
                <c:pt idx="21">
                  <c:v>918.7</c:v>
                </c:pt>
                <c:pt idx="22">
                  <c:v>941.7</c:v>
                </c:pt>
                <c:pt idx="23">
                  <c:v>1033</c:v>
                </c:pt>
                <c:pt idx="24">
                  <c:v>1056</c:v>
                </c:pt>
                <c:pt idx="25">
                  <c:v>1079</c:v>
                </c:pt>
                <c:pt idx="26">
                  <c:v>1102</c:v>
                </c:pt>
                <c:pt idx="27">
                  <c:v>1125</c:v>
                </c:pt>
                <c:pt idx="28">
                  <c:v>1148</c:v>
                </c:pt>
                <c:pt idx="29">
                  <c:v>1171</c:v>
                </c:pt>
                <c:pt idx="30">
                  <c:v>1194</c:v>
                </c:pt>
                <c:pt idx="31">
                  <c:v>1217</c:v>
                </c:pt>
                <c:pt idx="32">
                  <c:v>1308</c:v>
                </c:pt>
                <c:pt idx="33">
                  <c:v>1331</c:v>
                </c:pt>
                <c:pt idx="34">
                  <c:v>1354</c:v>
                </c:pt>
                <c:pt idx="35">
                  <c:v>1377</c:v>
                </c:pt>
                <c:pt idx="36">
                  <c:v>1400</c:v>
                </c:pt>
              </c:numCache>
            </c:numRef>
          </c:xVal>
          <c:yVal>
            <c:numRef>
              <c:f>'Основные данные (без тв раств) '!$F$28:$AP$28</c:f>
              <c:numCache>
                <c:formatCode>0.00E+00</c:formatCode>
                <c:ptCount val="37"/>
                <c:pt idx="0">
                  <c:v>2.6683000000000002E-4</c:v>
                </c:pt>
                <c:pt idx="1">
                  <c:v>2.5004999999999998E-4</c:v>
                </c:pt>
                <c:pt idx="2">
                  <c:v>3.7518000000000002E-4</c:v>
                </c:pt>
                <c:pt idx="3">
                  <c:v>4.9525000000000003E-4</c:v>
                </c:pt>
                <c:pt idx="4">
                  <c:v>6.3221000000000002E-4</c:v>
                </c:pt>
                <c:pt idx="5">
                  <c:v>1.6475000000000001E-3</c:v>
                </c:pt>
                <c:pt idx="6">
                  <c:v>2.0931999999999999E-3</c:v>
                </c:pt>
                <c:pt idx="7">
                  <c:v>2.6718000000000002E-3</c:v>
                </c:pt>
                <c:pt idx="8">
                  <c:v>3.4374000000000002E-3</c:v>
                </c:pt>
                <c:pt idx="9">
                  <c:v>4.4835999999999999E-3</c:v>
                </c:pt>
                <c:pt idx="10">
                  <c:v>5.9776999999999999E-3</c:v>
                </c:pt>
                <c:pt idx="11">
                  <c:v>8.2615999999999992E-3</c:v>
                </c:pt>
                <c:pt idx="12">
                  <c:v>1.2137E-2</c:v>
                </c:pt>
                <c:pt idx="13">
                  <c:v>2.0063000000000001E-2</c:v>
                </c:pt>
                <c:pt idx="14">
                  <c:v>4.5411E-2</c:v>
                </c:pt>
                <c:pt idx="15">
                  <c:v>9.5399999999999999E-2</c:v>
                </c:pt>
                <c:pt idx="16">
                  <c:v>9.6433000000000005E-2</c:v>
                </c:pt>
                <c:pt idx="17">
                  <c:v>9.7423999999999997E-2</c:v>
                </c:pt>
                <c:pt idx="18">
                  <c:v>9.8715999999999998E-2</c:v>
                </c:pt>
                <c:pt idx="19">
                  <c:v>9.8021999999999998E-2</c:v>
                </c:pt>
                <c:pt idx="20">
                  <c:v>9.6863000000000005E-2</c:v>
                </c:pt>
                <c:pt idx="21">
                  <c:v>9.5036999999999996E-2</c:v>
                </c:pt>
                <c:pt idx="22">
                  <c:v>9.2283000000000004E-2</c:v>
                </c:pt>
                <c:pt idx="23">
                  <c:v>6.6286999999999999E-2</c:v>
                </c:pt>
                <c:pt idx="24">
                  <c:v>5.6073999999999999E-2</c:v>
                </c:pt>
                <c:pt idx="25">
                  <c:v>4.5789000000000003E-2</c:v>
                </c:pt>
                <c:pt idx="26">
                  <c:v>3.6490000000000002E-2</c:v>
                </c:pt>
                <c:pt idx="27">
                  <c:v>2.8718E-2</c:v>
                </c:pt>
                <c:pt idx="28">
                  <c:v>2.2304999999999998E-2</c:v>
                </c:pt>
                <c:pt idx="29">
                  <c:v>1.6254000000000001E-2</c:v>
                </c:pt>
                <c:pt idx="30">
                  <c:v>8.5275999999999998E-3</c:v>
                </c:pt>
                <c:pt idx="31">
                  <c:v>1.8621E-3</c:v>
                </c:pt>
                <c:pt idx="32">
                  <c:v>7.1569999999999994E-5</c:v>
                </c:pt>
                <c:pt idx="33">
                  <c:v>3.9917000000000003E-6</c:v>
                </c:pt>
                <c:pt idx="34">
                  <c:v>1.1622999999999999E-8</c:v>
                </c:pt>
                <c:pt idx="35">
                  <c:v>1.7827000000000001E-9</c:v>
                </c:pt>
                <c:pt idx="36">
                  <c:v>8.2807000000000002E-10</c:v>
                </c:pt>
              </c:numCache>
            </c:numRef>
          </c:yVal>
          <c:smooth val="1"/>
        </c:ser>
        <c:ser>
          <c:idx val="25"/>
          <c:order val="11"/>
          <c:tx>
            <c:strRef>
              <c:f>'Основные данные (без тв раств) '!$E$29</c:f>
              <c:strCache>
                <c:ptCount val="1"/>
                <c:pt idx="0">
                  <c:v>(1) GeS2 [liq]</c:v>
                </c:pt>
              </c:strCache>
            </c:strRef>
          </c:tx>
          <c:marker>
            <c:symbol val="none"/>
          </c:marker>
          <c:xVal>
            <c:numRef>
              <c:f>'Основные данные (без тв раств) '!$F$2:$AP$2</c:f>
              <c:numCache>
                <c:formatCode>General</c:formatCode>
                <c:ptCount val="37"/>
                <c:pt idx="0">
                  <c:v>300</c:v>
                </c:pt>
                <c:pt idx="1">
                  <c:v>322.89999999999998</c:v>
                </c:pt>
                <c:pt idx="2">
                  <c:v>345.8</c:v>
                </c:pt>
                <c:pt idx="3">
                  <c:v>368.8</c:v>
                </c:pt>
                <c:pt idx="4">
                  <c:v>391.7</c:v>
                </c:pt>
                <c:pt idx="5">
                  <c:v>483.3</c:v>
                </c:pt>
                <c:pt idx="6">
                  <c:v>506.2</c:v>
                </c:pt>
                <c:pt idx="7">
                  <c:v>529.20000000000005</c:v>
                </c:pt>
                <c:pt idx="8">
                  <c:v>552.1</c:v>
                </c:pt>
                <c:pt idx="9">
                  <c:v>575</c:v>
                </c:pt>
                <c:pt idx="10">
                  <c:v>597.9</c:v>
                </c:pt>
                <c:pt idx="11">
                  <c:v>620.79999999999995</c:v>
                </c:pt>
                <c:pt idx="12">
                  <c:v>643.70000000000005</c:v>
                </c:pt>
                <c:pt idx="13">
                  <c:v>666.7</c:v>
                </c:pt>
                <c:pt idx="14">
                  <c:v>689.6</c:v>
                </c:pt>
                <c:pt idx="15">
                  <c:v>712.5</c:v>
                </c:pt>
                <c:pt idx="16">
                  <c:v>735.4</c:v>
                </c:pt>
                <c:pt idx="17">
                  <c:v>758.3</c:v>
                </c:pt>
                <c:pt idx="18">
                  <c:v>850</c:v>
                </c:pt>
                <c:pt idx="19">
                  <c:v>872.9</c:v>
                </c:pt>
                <c:pt idx="20">
                  <c:v>895.8</c:v>
                </c:pt>
                <c:pt idx="21">
                  <c:v>918.7</c:v>
                </c:pt>
                <c:pt idx="22">
                  <c:v>941.7</c:v>
                </c:pt>
                <c:pt idx="23">
                  <c:v>1033</c:v>
                </c:pt>
                <c:pt idx="24">
                  <c:v>1056</c:v>
                </c:pt>
                <c:pt idx="25">
                  <c:v>1079</c:v>
                </c:pt>
                <c:pt idx="26">
                  <c:v>1102</c:v>
                </c:pt>
                <c:pt idx="27">
                  <c:v>1125</c:v>
                </c:pt>
                <c:pt idx="28">
                  <c:v>1148</c:v>
                </c:pt>
                <c:pt idx="29">
                  <c:v>1171</c:v>
                </c:pt>
                <c:pt idx="30">
                  <c:v>1194</c:v>
                </c:pt>
                <c:pt idx="31">
                  <c:v>1217</c:v>
                </c:pt>
                <c:pt idx="32">
                  <c:v>1308</c:v>
                </c:pt>
                <c:pt idx="33">
                  <c:v>1331</c:v>
                </c:pt>
                <c:pt idx="34">
                  <c:v>1354</c:v>
                </c:pt>
                <c:pt idx="35">
                  <c:v>1377</c:v>
                </c:pt>
                <c:pt idx="36">
                  <c:v>1400</c:v>
                </c:pt>
              </c:numCache>
            </c:numRef>
          </c:xVal>
          <c:yVal>
            <c:numRef>
              <c:f>'Основные данные (без тв раств) '!$F$29:$AP$29</c:f>
              <c:numCache>
                <c:formatCode>0.00E+00</c:formatCode>
                <c:ptCount val="37"/>
                <c:pt idx="0">
                  <c:v>1.9203999999999999E-2</c:v>
                </c:pt>
                <c:pt idx="1">
                  <c:v>9.9523000000000007E-3</c:v>
                </c:pt>
                <c:pt idx="2">
                  <c:v>8.9885999999999994E-3</c:v>
                </c:pt>
                <c:pt idx="3">
                  <c:v>7.5938999999999998E-3</c:v>
                </c:pt>
                <c:pt idx="4">
                  <c:v>6.7962999999999999E-3</c:v>
                </c:pt>
                <c:pt idx="5">
                  <c:v>6.4409999999999997E-3</c:v>
                </c:pt>
                <c:pt idx="6">
                  <c:v>6.7974999999999997E-3</c:v>
                </c:pt>
                <c:pt idx="7">
                  <c:v>7.3496999999999998E-3</c:v>
                </c:pt>
                <c:pt idx="8">
                  <c:v>8.1475999999999996E-3</c:v>
                </c:pt>
                <c:pt idx="9">
                  <c:v>9.2943999999999995E-3</c:v>
                </c:pt>
                <c:pt idx="10">
                  <c:v>1.098E-2</c:v>
                </c:pt>
                <c:pt idx="11">
                  <c:v>1.3604E-2</c:v>
                </c:pt>
                <c:pt idx="12">
                  <c:v>1.8100000000000002E-2</c:v>
                </c:pt>
                <c:pt idx="13">
                  <c:v>2.7347E-2</c:v>
                </c:pt>
                <c:pt idx="14">
                  <c:v>5.7027000000000001E-2</c:v>
                </c:pt>
                <c:pt idx="15">
                  <c:v>0.11944</c:v>
                </c:pt>
                <c:pt idx="16">
                  <c:v>0.12939000000000001</c:v>
                </c:pt>
                <c:pt idx="17">
                  <c:v>0.14079</c:v>
                </c:pt>
                <c:pt idx="18">
                  <c:v>0.17049</c:v>
                </c:pt>
                <c:pt idx="19">
                  <c:v>0.17032</c:v>
                </c:pt>
                <c:pt idx="20">
                  <c:v>0.17011000000000001</c:v>
                </c:pt>
                <c:pt idx="21">
                  <c:v>0.16983000000000001</c:v>
                </c:pt>
                <c:pt idx="22">
                  <c:v>0.16944999999999999</c:v>
                </c:pt>
                <c:pt idx="23">
                  <c:v>0.16658000000000001</c:v>
                </c:pt>
                <c:pt idx="24">
                  <c:v>0.16541</c:v>
                </c:pt>
                <c:pt idx="25">
                  <c:v>0.16383</c:v>
                </c:pt>
                <c:pt idx="26">
                  <c:v>0.16119</c:v>
                </c:pt>
                <c:pt idx="27">
                  <c:v>0.15576999999999999</c:v>
                </c:pt>
                <c:pt idx="28">
                  <c:v>0.14377000000000001</c:v>
                </c:pt>
                <c:pt idx="29">
                  <c:v>0.11763</c:v>
                </c:pt>
                <c:pt idx="30">
                  <c:v>6.4231999999999997E-2</c:v>
                </c:pt>
                <c:pt idx="31">
                  <c:v>1.2309E-2</c:v>
                </c:pt>
                <c:pt idx="32">
                  <c:v>1.7668E-4</c:v>
                </c:pt>
                <c:pt idx="33">
                  <c:v>7.8222999999999996E-6</c:v>
                </c:pt>
                <c:pt idx="34">
                  <c:v>1.8279999999999999E-8</c:v>
                </c:pt>
                <c:pt idx="35">
                  <c:v>2.2682000000000001E-9</c:v>
                </c:pt>
                <c:pt idx="36">
                  <c:v>8.5854000000000002E-10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579896"/>
        <c:axId val="387572448"/>
      </c:scatterChart>
      <c:valAx>
        <c:axId val="387579896"/>
        <c:scaling>
          <c:orientation val="minMax"/>
          <c:min val="300"/>
        </c:scaling>
        <c:delete val="0"/>
        <c:axPos val="b"/>
        <c:numFmt formatCode="General" sourceLinked="1"/>
        <c:majorTickMark val="out"/>
        <c:minorTickMark val="none"/>
        <c:tickLblPos val="nextTo"/>
        <c:crossAx val="387572448"/>
        <c:crosses val="autoZero"/>
        <c:crossBetween val="midCat"/>
      </c:valAx>
      <c:valAx>
        <c:axId val="387572448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General" sourceLinked="0"/>
        <c:majorTickMark val="out"/>
        <c:minorTickMark val="none"/>
        <c:tickLblPos val="nextTo"/>
        <c:crossAx val="3875798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359670247404668"/>
          <c:y val="4.3466973505102813E-2"/>
          <c:w val="0.19265759305859917"/>
          <c:h val="0.87104091931202265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r>
              <a:rPr lang="ru-RU" sz="1100">
                <a:latin typeface="Times New Roman" pitchFamily="18" charset="0"/>
                <a:cs typeface="Times New Roman" pitchFamily="18" charset="0"/>
              </a:rPr>
              <a:t>Газовая фаза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strRef>
              <c:f>'Основные данные (без тв раств) '!$E$9</c:f>
              <c:strCache>
                <c:ptCount val="1"/>
                <c:pt idx="0">
                  <c:v>S5</c:v>
                </c:pt>
              </c:strCache>
            </c:strRef>
          </c:tx>
          <c:marker>
            <c:symbol val="none"/>
          </c:marker>
          <c:xVal>
            <c:numRef>
              <c:f>'Основные данные (без тв раств) '!$F$2:$AP$2</c:f>
              <c:numCache>
                <c:formatCode>General</c:formatCode>
                <c:ptCount val="37"/>
                <c:pt idx="0">
                  <c:v>300</c:v>
                </c:pt>
                <c:pt idx="1">
                  <c:v>322.89999999999998</c:v>
                </c:pt>
                <c:pt idx="2">
                  <c:v>345.8</c:v>
                </c:pt>
                <c:pt idx="3">
                  <c:v>368.8</c:v>
                </c:pt>
                <c:pt idx="4">
                  <c:v>391.7</c:v>
                </c:pt>
                <c:pt idx="5">
                  <c:v>483.3</c:v>
                </c:pt>
                <c:pt idx="6">
                  <c:v>506.2</c:v>
                </c:pt>
                <c:pt idx="7">
                  <c:v>529.20000000000005</c:v>
                </c:pt>
                <c:pt idx="8">
                  <c:v>552.1</c:v>
                </c:pt>
                <c:pt idx="9">
                  <c:v>575</c:v>
                </c:pt>
                <c:pt idx="10">
                  <c:v>597.9</c:v>
                </c:pt>
                <c:pt idx="11">
                  <c:v>620.79999999999995</c:v>
                </c:pt>
                <c:pt idx="12">
                  <c:v>643.70000000000005</c:v>
                </c:pt>
                <c:pt idx="13">
                  <c:v>666.7</c:v>
                </c:pt>
                <c:pt idx="14">
                  <c:v>689.6</c:v>
                </c:pt>
                <c:pt idx="15">
                  <c:v>712.5</c:v>
                </c:pt>
                <c:pt idx="16">
                  <c:v>735.4</c:v>
                </c:pt>
                <c:pt idx="17">
                  <c:v>758.3</c:v>
                </c:pt>
                <c:pt idx="18">
                  <c:v>850</c:v>
                </c:pt>
                <c:pt idx="19">
                  <c:v>872.9</c:v>
                </c:pt>
                <c:pt idx="20">
                  <c:v>895.8</c:v>
                </c:pt>
                <c:pt idx="21">
                  <c:v>918.7</c:v>
                </c:pt>
                <c:pt idx="22">
                  <c:v>941.7</c:v>
                </c:pt>
                <c:pt idx="23">
                  <c:v>1033</c:v>
                </c:pt>
                <c:pt idx="24">
                  <c:v>1056</c:v>
                </c:pt>
                <c:pt idx="25">
                  <c:v>1079</c:v>
                </c:pt>
                <c:pt idx="26">
                  <c:v>1102</c:v>
                </c:pt>
                <c:pt idx="27">
                  <c:v>1125</c:v>
                </c:pt>
                <c:pt idx="28">
                  <c:v>1148</c:v>
                </c:pt>
                <c:pt idx="29">
                  <c:v>1171</c:v>
                </c:pt>
                <c:pt idx="30">
                  <c:v>1194</c:v>
                </c:pt>
                <c:pt idx="31">
                  <c:v>1217</c:v>
                </c:pt>
                <c:pt idx="32">
                  <c:v>1308</c:v>
                </c:pt>
                <c:pt idx="33">
                  <c:v>1331</c:v>
                </c:pt>
                <c:pt idx="34">
                  <c:v>1354</c:v>
                </c:pt>
                <c:pt idx="35">
                  <c:v>1377</c:v>
                </c:pt>
                <c:pt idx="36">
                  <c:v>1400</c:v>
                </c:pt>
              </c:numCache>
            </c:numRef>
          </c:xVal>
          <c:yVal>
            <c:numRef>
              <c:f>'Основные данные (без тв раств) '!$F$9:$AP$9</c:f>
              <c:numCache>
                <c:formatCode>0.00E+00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5.6112999999999998E-35</c:v>
                </c:pt>
                <c:pt idx="11">
                  <c:v>2.6127999999999999E-33</c:v>
                </c:pt>
                <c:pt idx="12">
                  <c:v>9.2115000000000004E-32</c:v>
                </c:pt>
                <c:pt idx="13">
                  <c:v>2.5579000000000002E-30</c:v>
                </c:pt>
                <c:pt idx="14">
                  <c:v>5.7035999999999995E-29</c:v>
                </c:pt>
                <c:pt idx="15">
                  <c:v>1.4937E-27</c:v>
                </c:pt>
                <c:pt idx="16">
                  <c:v>4.5435999999999999E-26</c:v>
                </c:pt>
                <c:pt idx="17">
                  <c:v>1.1695000000000001E-24</c:v>
                </c:pt>
                <c:pt idx="18">
                  <c:v>5.6955000000000003E-20</c:v>
                </c:pt>
                <c:pt idx="19">
                  <c:v>4.9918000000000005E-19</c:v>
                </c:pt>
                <c:pt idx="20">
                  <c:v>4.0006000000000001E-18</c:v>
                </c:pt>
                <c:pt idx="21">
                  <c:v>2.9924000000000002E-17</c:v>
                </c:pt>
                <c:pt idx="22">
                  <c:v>2.1414999999999999E-16</c:v>
                </c:pt>
                <c:pt idx="23">
                  <c:v>7.0896000000000004E-13</c:v>
                </c:pt>
                <c:pt idx="24">
                  <c:v>6.8206999999999998E-12</c:v>
                </c:pt>
                <c:pt idx="25">
                  <c:v>7.2531000000000003E-11</c:v>
                </c:pt>
                <c:pt idx="26">
                  <c:v>7.9353000000000005E-10</c:v>
                </c:pt>
                <c:pt idx="27">
                  <c:v>8.0309999999999993E-9</c:v>
                </c:pt>
                <c:pt idx="28">
                  <c:v>6.6745000000000006E-8</c:v>
                </c:pt>
                <c:pt idx="29">
                  <c:v>4.1581000000000002E-7</c:v>
                </c:pt>
                <c:pt idx="30">
                  <c:v>1.8242E-6</c:v>
                </c:pt>
                <c:pt idx="31">
                  <c:v>3.1624E-6</c:v>
                </c:pt>
                <c:pt idx="32">
                  <c:v>1.0925999999999999E-6</c:v>
                </c:pt>
                <c:pt idx="33">
                  <c:v>8.2244999999999996E-7</c:v>
                </c:pt>
                <c:pt idx="34">
                  <c:v>6.3237999999999995E-7</c:v>
                </c:pt>
                <c:pt idx="35">
                  <c:v>4.9100000000000004E-7</c:v>
                </c:pt>
                <c:pt idx="36">
                  <c:v>3.8439000000000002E-7</c:v>
                </c:pt>
              </c:numCache>
            </c:numRef>
          </c:yVal>
          <c:smooth val="1"/>
        </c:ser>
        <c:ser>
          <c:idx val="6"/>
          <c:order val="1"/>
          <c:tx>
            <c:strRef>
              <c:f>'Основные данные (без тв раств) '!$E$10</c:f>
              <c:strCache>
                <c:ptCount val="1"/>
                <c:pt idx="0">
                  <c:v>S4</c:v>
                </c:pt>
              </c:strCache>
            </c:strRef>
          </c:tx>
          <c:marker>
            <c:symbol val="none"/>
          </c:marker>
          <c:xVal>
            <c:numRef>
              <c:f>'Основные данные (без тв раств) '!$F$2:$AP$2</c:f>
              <c:numCache>
                <c:formatCode>General</c:formatCode>
                <c:ptCount val="37"/>
                <c:pt idx="0">
                  <c:v>300</c:v>
                </c:pt>
                <c:pt idx="1">
                  <c:v>322.89999999999998</c:v>
                </c:pt>
                <c:pt idx="2">
                  <c:v>345.8</c:v>
                </c:pt>
                <c:pt idx="3">
                  <c:v>368.8</c:v>
                </c:pt>
                <c:pt idx="4">
                  <c:v>391.7</c:v>
                </c:pt>
                <c:pt idx="5">
                  <c:v>483.3</c:v>
                </c:pt>
                <c:pt idx="6">
                  <c:v>506.2</c:v>
                </c:pt>
                <c:pt idx="7">
                  <c:v>529.20000000000005</c:v>
                </c:pt>
                <c:pt idx="8">
                  <c:v>552.1</c:v>
                </c:pt>
                <c:pt idx="9">
                  <c:v>575</c:v>
                </c:pt>
                <c:pt idx="10">
                  <c:v>597.9</c:v>
                </c:pt>
                <c:pt idx="11">
                  <c:v>620.79999999999995</c:v>
                </c:pt>
                <c:pt idx="12">
                  <c:v>643.70000000000005</c:v>
                </c:pt>
                <c:pt idx="13">
                  <c:v>666.7</c:v>
                </c:pt>
                <c:pt idx="14">
                  <c:v>689.6</c:v>
                </c:pt>
                <c:pt idx="15">
                  <c:v>712.5</c:v>
                </c:pt>
                <c:pt idx="16">
                  <c:v>735.4</c:v>
                </c:pt>
                <c:pt idx="17">
                  <c:v>758.3</c:v>
                </c:pt>
                <c:pt idx="18">
                  <c:v>850</c:v>
                </c:pt>
                <c:pt idx="19">
                  <c:v>872.9</c:v>
                </c:pt>
                <c:pt idx="20">
                  <c:v>895.8</c:v>
                </c:pt>
                <c:pt idx="21">
                  <c:v>918.7</c:v>
                </c:pt>
                <c:pt idx="22">
                  <c:v>941.7</c:v>
                </c:pt>
                <c:pt idx="23">
                  <c:v>1033</c:v>
                </c:pt>
                <c:pt idx="24">
                  <c:v>1056</c:v>
                </c:pt>
                <c:pt idx="25">
                  <c:v>1079</c:v>
                </c:pt>
                <c:pt idx="26">
                  <c:v>1102</c:v>
                </c:pt>
                <c:pt idx="27">
                  <c:v>1125</c:v>
                </c:pt>
                <c:pt idx="28">
                  <c:v>1148</c:v>
                </c:pt>
                <c:pt idx="29">
                  <c:v>1171</c:v>
                </c:pt>
                <c:pt idx="30">
                  <c:v>1194</c:v>
                </c:pt>
                <c:pt idx="31">
                  <c:v>1217</c:v>
                </c:pt>
                <c:pt idx="32">
                  <c:v>1308</c:v>
                </c:pt>
                <c:pt idx="33">
                  <c:v>1331</c:v>
                </c:pt>
                <c:pt idx="34">
                  <c:v>1354</c:v>
                </c:pt>
                <c:pt idx="35">
                  <c:v>1377</c:v>
                </c:pt>
                <c:pt idx="36">
                  <c:v>1400</c:v>
                </c:pt>
              </c:numCache>
            </c:numRef>
          </c:xVal>
          <c:yVal>
            <c:numRef>
              <c:f>'Основные данные (без тв раств) '!$F$10:$AP$10</c:f>
              <c:numCache>
                <c:formatCode>0.00E+00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2.8069000000000002E-35</c:v>
                </c:pt>
                <c:pt idx="8">
                  <c:v>1.8159999999999999E-33</c:v>
                </c:pt>
                <c:pt idx="9">
                  <c:v>8.4365000000000005E-32</c:v>
                </c:pt>
                <c:pt idx="10">
                  <c:v>2.9238E-30</c:v>
                </c:pt>
                <c:pt idx="11">
                  <c:v>7.8095999999999998E-29</c:v>
                </c:pt>
                <c:pt idx="12">
                  <c:v>1.6531999999999999E-27</c:v>
                </c:pt>
                <c:pt idx="13">
                  <c:v>2.8411999999999999E-26</c:v>
                </c:pt>
                <c:pt idx="14">
                  <c:v>4.0440999999999998E-25</c:v>
                </c:pt>
                <c:pt idx="15">
                  <c:v>6.4711000000000003E-24</c:v>
                </c:pt>
                <c:pt idx="16">
                  <c:v>1.1549E-22</c:v>
                </c:pt>
                <c:pt idx="17">
                  <c:v>1.7863999999999998E-21</c:v>
                </c:pt>
                <c:pt idx="18">
                  <c:v>1.6270999999999999E-17</c:v>
                </c:pt>
                <c:pt idx="19">
                  <c:v>1.0254E-16</c:v>
                </c:pt>
                <c:pt idx="20">
                  <c:v>5.9843000000000004E-16</c:v>
                </c:pt>
                <c:pt idx="21">
                  <c:v>3.2894999999999999E-15</c:v>
                </c:pt>
                <c:pt idx="22">
                  <c:v>1.7377000000000001E-14</c:v>
                </c:pt>
                <c:pt idx="23">
                  <c:v>1.5839000000000001E-11</c:v>
                </c:pt>
                <c:pt idx="24">
                  <c:v>1.0455E-10</c:v>
                </c:pt>
                <c:pt idx="25">
                  <c:v>7.4531999999999997E-10</c:v>
                </c:pt>
                <c:pt idx="26">
                  <c:v>5.4193000000000001E-9</c:v>
                </c:pt>
                <c:pt idx="27">
                  <c:v>3.6957999999999999E-8</c:v>
                </c:pt>
                <c:pt idx="28">
                  <c:v>2.1558E-7</c:v>
                </c:pt>
                <c:pt idx="29">
                  <c:v>1.0051999999999999E-6</c:v>
                </c:pt>
                <c:pt idx="30">
                  <c:v>3.5858E-6</c:v>
                </c:pt>
                <c:pt idx="31">
                  <c:v>6.0340000000000002E-6</c:v>
                </c:pt>
                <c:pt idx="32">
                  <c:v>3.1192999999999999E-6</c:v>
                </c:pt>
                <c:pt idx="33">
                  <c:v>2.5913999999999999E-6</c:v>
                </c:pt>
                <c:pt idx="34">
                  <c:v>2.1855000000000001E-6</c:v>
                </c:pt>
                <c:pt idx="35">
                  <c:v>1.8549E-6</c:v>
                </c:pt>
                <c:pt idx="36">
                  <c:v>1.5825000000000001E-6</c:v>
                </c:pt>
              </c:numCache>
            </c:numRef>
          </c:yVal>
          <c:smooth val="1"/>
        </c:ser>
        <c:ser>
          <c:idx val="7"/>
          <c:order val="2"/>
          <c:tx>
            <c:strRef>
              <c:f>'Основные данные (без тв раств) '!$E$11</c:f>
              <c:strCache>
                <c:ptCount val="1"/>
                <c:pt idx="0">
                  <c:v>S3</c:v>
                </c:pt>
              </c:strCache>
            </c:strRef>
          </c:tx>
          <c:marker>
            <c:symbol val="none"/>
          </c:marker>
          <c:xVal>
            <c:numRef>
              <c:f>'Основные данные (без тв раств) '!$F$2:$AP$2</c:f>
              <c:numCache>
                <c:formatCode>General</c:formatCode>
                <c:ptCount val="37"/>
                <c:pt idx="0">
                  <c:v>300</c:v>
                </c:pt>
                <c:pt idx="1">
                  <c:v>322.89999999999998</c:v>
                </c:pt>
                <c:pt idx="2">
                  <c:v>345.8</c:v>
                </c:pt>
                <c:pt idx="3">
                  <c:v>368.8</c:v>
                </c:pt>
                <c:pt idx="4">
                  <c:v>391.7</c:v>
                </c:pt>
                <c:pt idx="5">
                  <c:v>483.3</c:v>
                </c:pt>
                <c:pt idx="6">
                  <c:v>506.2</c:v>
                </c:pt>
                <c:pt idx="7">
                  <c:v>529.20000000000005</c:v>
                </c:pt>
                <c:pt idx="8">
                  <c:v>552.1</c:v>
                </c:pt>
                <c:pt idx="9">
                  <c:v>575</c:v>
                </c:pt>
                <c:pt idx="10">
                  <c:v>597.9</c:v>
                </c:pt>
                <c:pt idx="11">
                  <c:v>620.79999999999995</c:v>
                </c:pt>
                <c:pt idx="12">
                  <c:v>643.70000000000005</c:v>
                </c:pt>
                <c:pt idx="13">
                  <c:v>666.7</c:v>
                </c:pt>
                <c:pt idx="14">
                  <c:v>689.6</c:v>
                </c:pt>
                <c:pt idx="15">
                  <c:v>712.5</c:v>
                </c:pt>
                <c:pt idx="16">
                  <c:v>735.4</c:v>
                </c:pt>
                <c:pt idx="17">
                  <c:v>758.3</c:v>
                </c:pt>
                <c:pt idx="18">
                  <c:v>850</c:v>
                </c:pt>
                <c:pt idx="19">
                  <c:v>872.9</c:v>
                </c:pt>
                <c:pt idx="20">
                  <c:v>895.8</c:v>
                </c:pt>
                <c:pt idx="21">
                  <c:v>918.7</c:v>
                </c:pt>
                <c:pt idx="22">
                  <c:v>941.7</c:v>
                </c:pt>
                <c:pt idx="23">
                  <c:v>1033</c:v>
                </c:pt>
                <c:pt idx="24">
                  <c:v>1056</c:v>
                </c:pt>
                <c:pt idx="25">
                  <c:v>1079</c:v>
                </c:pt>
                <c:pt idx="26">
                  <c:v>1102</c:v>
                </c:pt>
                <c:pt idx="27">
                  <c:v>1125</c:v>
                </c:pt>
                <c:pt idx="28">
                  <c:v>1148</c:v>
                </c:pt>
                <c:pt idx="29">
                  <c:v>1171</c:v>
                </c:pt>
                <c:pt idx="30">
                  <c:v>1194</c:v>
                </c:pt>
                <c:pt idx="31">
                  <c:v>1217</c:v>
                </c:pt>
                <c:pt idx="32">
                  <c:v>1308</c:v>
                </c:pt>
                <c:pt idx="33">
                  <c:v>1331</c:v>
                </c:pt>
                <c:pt idx="34">
                  <c:v>1354</c:v>
                </c:pt>
                <c:pt idx="35">
                  <c:v>1377</c:v>
                </c:pt>
                <c:pt idx="36">
                  <c:v>1400</c:v>
                </c:pt>
              </c:numCache>
            </c:numRef>
          </c:xVal>
          <c:yVal>
            <c:numRef>
              <c:f>'Основные данные (без тв раств) '!$F$11:$AP$11</c:f>
              <c:numCache>
                <c:formatCode>0.00E+00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1.2629999999999999E-31</c:v>
                </c:pt>
                <c:pt idx="6">
                  <c:v>8.3938999999999995E-30</c:v>
                </c:pt>
                <c:pt idx="7">
                  <c:v>3.8784000000000001E-28</c:v>
                </c:pt>
                <c:pt idx="8">
                  <c:v>1.3036999999999999E-26</c:v>
                </c:pt>
                <c:pt idx="9">
                  <c:v>3.3121999999999999E-25</c:v>
                </c:pt>
                <c:pt idx="10">
                  <c:v>6.5690999999999997E-24</c:v>
                </c:pt>
                <c:pt idx="11">
                  <c:v>1.0455E-22</c:v>
                </c:pt>
                <c:pt idx="12">
                  <c:v>1.3671E-21</c:v>
                </c:pt>
                <c:pt idx="13">
                  <c:v>1.4987000000000001E-20</c:v>
                </c:pt>
                <c:pt idx="14">
                  <c:v>1.4013E-19</c:v>
                </c:pt>
                <c:pt idx="15">
                  <c:v>1.4075E-18</c:v>
                </c:pt>
                <c:pt idx="16">
                  <c:v>1.5122999999999999E-17</c:v>
                </c:pt>
                <c:pt idx="17">
                  <c:v>1.4411999999999999E-16</c:v>
                </c:pt>
                <c:pt idx="18">
                  <c:v>2.6738999999999998E-13</c:v>
                </c:pt>
                <c:pt idx="19">
                  <c:v>1.2348999999999999E-12</c:v>
                </c:pt>
                <c:pt idx="20">
                  <c:v>5.3443999999999997E-12</c:v>
                </c:pt>
                <c:pt idx="21">
                  <c:v>2.1967999999999998E-11</c:v>
                </c:pt>
                <c:pt idx="22">
                  <c:v>8.7138000000000005E-11</c:v>
                </c:pt>
                <c:pt idx="23">
                  <c:v>2.3209E-8</c:v>
                </c:pt>
                <c:pt idx="24">
                  <c:v>1.0654E-7</c:v>
                </c:pt>
                <c:pt idx="25">
                  <c:v>5.1582000000000002E-7</c:v>
                </c:pt>
                <c:pt idx="26">
                  <c:v>2.5239999999999999E-6</c:v>
                </c:pt>
                <c:pt idx="27">
                  <c:v>1.1739999999999999E-5</c:v>
                </c:pt>
                <c:pt idx="28">
                  <c:v>4.8625999999999998E-5</c:v>
                </c:pt>
                <c:pt idx="29">
                  <c:v>1.716E-4</c:v>
                </c:pt>
                <c:pt idx="30">
                  <c:v>5.0317000000000005E-4</c:v>
                </c:pt>
                <c:pt idx="31">
                  <c:v>8.3054999999999999E-4</c:v>
                </c:pt>
                <c:pt idx="32">
                  <c:v>6.6757999999999997E-4</c:v>
                </c:pt>
                <c:pt idx="33">
                  <c:v>6.1755999999999996E-4</c:v>
                </c:pt>
                <c:pt idx="34">
                  <c:v>5.7618999999999997E-4</c:v>
                </c:pt>
                <c:pt idx="35">
                  <c:v>5.3901000000000003E-4</c:v>
                </c:pt>
                <c:pt idx="36">
                  <c:v>5.0520000000000003E-4</c:v>
                </c:pt>
              </c:numCache>
            </c:numRef>
          </c:yVal>
          <c:smooth val="1"/>
        </c:ser>
        <c:ser>
          <c:idx val="8"/>
          <c:order val="3"/>
          <c:tx>
            <c:strRef>
              <c:f>'Основные данные (без тв раств) '!$E$12</c:f>
              <c:strCache>
                <c:ptCount val="1"/>
                <c:pt idx="0">
                  <c:v>GeS</c:v>
                </c:pt>
              </c:strCache>
            </c:strRef>
          </c:tx>
          <c:marker>
            <c:symbol val="none"/>
          </c:marker>
          <c:xVal>
            <c:numRef>
              <c:f>'Основные данные (без тв раств) '!$F$2:$AP$2</c:f>
              <c:numCache>
                <c:formatCode>General</c:formatCode>
                <c:ptCount val="37"/>
                <c:pt idx="0">
                  <c:v>300</c:v>
                </c:pt>
                <c:pt idx="1">
                  <c:v>322.89999999999998</c:v>
                </c:pt>
                <c:pt idx="2">
                  <c:v>345.8</c:v>
                </c:pt>
                <c:pt idx="3">
                  <c:v>368.8</c:v>
                </c:pt>
                <c:pt idx="4">
                  <c:v>391.7</c:v>
                </c:pt>
                <c:pt idx="5">
                  <c:v>483.3</c:v>
                </c:pt>
                <c:pt idx="6">
                  <c:v>506.2</c:v>
                </c:pt>
                <c:pt idx="7">
                  <c:v>529.20000000000005</c:v>
                </c:pt>
                <c:pt idx="8">
                  <c:v>552.1</c:v>
                </c:pt>
                <c:pt idx="9">
                  <c:v>575</c:v>
                </c:pt>
                <c:pt idx="10">
                  <c:v>597.9</c:v>
                </c:pt>
                <c:pt idx="11">
                  <c:v>620.79999999999995</c:v>
                </c:pt>
                <c:pt idx="12">
                  <c:v>643.70000000000005</c:v>
                </c:pt>
                <c:pt idx="13">
                  <c:v>666.7</c:v>
                </c:pt>
                <c:pt idx="14">
                  <c:v>689.6</c:v>
                </c:pt>
                <c:pt idx="15">
                  <c:v>712.5</c:v>
                </c:pt>
                <c:pt idx="16">
                  <c:v>735.4</c:v>
                </c:pt>
                <c:pt idx="17">
                  <c:v>758.3</c:v>
                </c:pt>
                <c:pt idx="18">
                  <c:v>850</c:v>
                </c:pt>
                <c:pt idx="19">
                  <c:v>872.9</c:v>
                </c:pt>
                <c:pt idx="20">
                  <c:v>895.8</c:v>
                </c:pt>
                <c:pt idx="21">
                  <c:v>918.7</c:v>
                </c:pt>
                <c:pt idx="22">
                  <c:v>941.7</c:v>
                </c:pt>
                <c:pt idx="23">
                  <c:v>1033</c:v>
                </c:pt>
                <c:pt idx="24">
                  <c:v>1056</c:v>
                </c:pt>
                <c:pt idx="25">
                  <c:v>1079</c:v>
                </c:pt>
                <c:pt idx="26">
                  <c:v>1102</c:v>
                </c:pt>
                <c:pt idx="27">
                  <c:v>1125</c:v>
                </c:pt>
                <c:pt idx="28">
                  <c:v>1148</c:v>
                </c:pt>
                <c:pt idx="29">
                  <c:v>1171</c:v>
                </c:pt>
                <c:pt idx="30">
                  <c:v>1194</c:v>
                </c:pt>
                <c:pt idx="31">
                  <c:v>1217</c:v>
                </c:pt>
                <c:pt idx="32">
                  <c:v>1308</c:v>
                </c:pt>
                <c:pt idx="33">
                  <c:v>1331</c:v>
                </c:pt>
                <c:pt idx="34">
                  <c:v>1354</c:v>
                </c:pt>
                <c:pt idx="35">
                  <c:v>1377</c:v>
                </c:pt>
                <c:pt idx="36">
                  <c:v>1400</c:v>
                </c:pt>
              </c:numCache>
            </c:numRef>
          </c:xVal>
          <c:yVal>
            <c:numRef>
              <c:f>'Основные данные (без тв раств) '!$F$12:$AP$12</c:f>
              <c:numCache>
                <c:formatCode>0.00E+00</c:formatCode>
                <c:ptCount val="37"/>
                <c:pt idx="0">
                  <c:v>4.3865000000000002E-22</c:v>
                </c:pt>
                <c:pt idx="1">
                  <c:v>5.7307999999999995E-20</c:v>
                </c:pt>
                <c:pt idx="2">
                  <c:v>3.9008000000000001E-18</c:v>
                </c:pt>
                <c:pt idx="3">
                  <c:v>1.5771E-16</c:v>
                </c:pt>
                <c:pt idx="4">
                  <c:v>3.9667000000000003E-15</c:v>
                </c:pt>
                <c:pt idx="5">
                  <c:v>6.9655000000000004E-11</c:v>
                </c:pt>
                <c:pt idx="6">
                  <c:v>4.564E-10</c:v>
                </c:pt>
                <c:pt idx="7">
                  <c:v>2.5315000000000002E-9</c:v>
                </c:pt>
                <c:pt idx="8">
                  <c:v>1.2137E-8</c:v>
                </c:pt>
                <c:pt idx="9">
                  <c:v>5.1179999999999999E-8</c:v>
                </c:pt>
                <c:pt idx="10">
                  <c:v>1.9266999999999999E-7</c:v>
                </c:pt>
                <c:pt idx="11">
                  <c:v>6.5575999999999999E-7</c:v>
                </c:pt>
                <c:pt idx="12">
                  <c:v>2.0397000000000001E-6</c:v>
                </c:pt>
                <c:pt idx="13">
                  <c:v>5.8528000000000001E-6</c:v>
                </c:pt>
                <c:pt idx="14">
                  <c:v>1.5625E-5</c:v>
                </c:pt>
                <c:pt idx="15">
                  <c:v>3.6347000000000003E-5</c:v>
                </c:pt>
                <c:pt idx="16">
                  <c:v>7.4660999999999995E-5</c:v>
                </c:pt>
                <c:pt idx="17">
                  <c:v>1.4543E-4</c:v>
                </c:pt>
                <c:pt idx="18">
                  <c:v>1.474E-3</c:v>
                </c:pt>
                <c:pt idx="19">
                  <c:v>2.4713999999999999E-3</c:v>
                </c:pt>
                <c:pt idx="20">
                  <c:v>4.0220000000000004E-3</c:v>
                </c:pt>
                <c:pt idx="21">
                  <c:v>6.3638000000000002E-3</c:v>
                </c:pt>
                <c:pt idx="22">
                  <c:v>9.7985999999999993E-3</c:v>
                </c:pt>
                <c:pt idx="23">
                  <c:v>4.0703999999999997E-2</c:v>
                </c:pt>
                <c:pt idx="24">
                  <c:v>5.2609000000000003E-2</c:v>
                </c:pt>
                <c:pt idx="25">
                  <c:v>6.4827999999999997E-2</c:v>
                </c:pt>
                <c:pt idx="26">
                  <c:v>7.6878000000000002E-2</c:v>
                </c:pt>
                <c:pt idx="27">
                  <c:v>8.9875999999999998E-2</c:v>
                </c:pt>
                <c:pt idx="28">
                  <c:v>0.10774</c:v>
                </c:pt>
                <c:pt idx="29">
                  <c:v>0.13882</c:v>
                </c:pt>
                <c:pt idx="30">
                  <c:v>0.19788</c:v>
                </c:pt>
                <c:pt idx="31">
                  <c:v>0.25491999999999998</c:v>
                </c:pt>
                <c:pt idx="32">
                  <c:v>0.27089000000000002</c:v>
                </c:pt>
                <c:pt idx="33">
                  <c:v>0.27156999999999998</c:v>
                </c:pt>
                <c:pt idx="34">
                  <c:v>0.27196999999999999</c:v>
                </c:pt>
                <c:pt idx="35">
                  <c:v>0.27229999999999999</c:v>
                </c:pt>
                <c:pt idx="36">
                  <c:v>0.27260000000000001</c:v>
                </c:pt>
              </c:numCache>
            </c:numRef>
          </c:yVal>
          <c:smooth val="1"/>
        </c:ser>
        <c:ser>
          <c:idx val="9"/>
          <c:order val="4"/>
          <c:tx>
            <c:strRef>
              <c:f>'Основные данные (без тв раств) '!$E$13</c:f>
              <c:strCache>
                <c:ptCount val="1"/>
                <c:pt idx="0">
                  <c:v>S2</c:v>
                </c:pt>
              </c:strCache>
            </c:strRef>
          </c:tx>
          <c:marker>
            <c:symbol val="none"/>
          </c:marker>
          <c:xVal>
            <c:numRef>
              <c:f>'Основные данные (без тв раств) '!$F$2:$AP$2</c:f>
              <c:numCache>
                <c:formatCode>General</c:formatCode>
                <c:ptCount val="37"/>
                <c:pt idx="0">
                  <c:v>300</c:v>
                </c:pt>
                <c:pt idx="1">
                  <c:v>322.89999999999998</c:v>
                </c:pt>
                <c:pt idx="2">
                  <c:v>345.8</c:v>
                </c:pt>
                <c:pt idx="3">
                  <c:v>368.8</c:v>
                </c:pt>
                <c:pt idx="4">
                  <c:v>391.7</c:v>
                </c:pt>
                <c:pt idx="5">
                  <c:v>483.3</c:v>
                </c:pt>
                <c:pt idx="6">
                  <c:v>506.2</c:v>
                </c:pt>
                <c:pt idx="7">
                  <c:v>529.20000000000005</c:v>
                </c:pt>
                <c:pt idx="8">
                  <c:v>552.1</c:v>
                </c:pt>
                <c:pt idx="9">
                  <c:v>575</c:v>
                </c:pt>
                <c:pt idx="10">
                  <c:v>597.9</c:v>
                </c:pt>
                <c:pt idx="11">
                  <c:v>620.79999999999995</c:v>
                </c:pt>
                <c:pt idx="12">
                  <c:v>643.70000000000005</c:v>
                </c:pt>
                <c:pt idx="13">
                  <c:v>666.7</c:v>
                </c:pt>
                <c:pt idx="14">
                  <c:v>689.6</c:v>
                </c:pt>
                <c:pt idx="15">
                  <c:v>712.5</c:v>
                </c:pt>
                <c:pt idx="16">
                  <c:v>735.4</c:v>
                </c:pt>
                <c:pt idx="17">
                  <c:v>758.3</c:v>
                </c:pt>
                <c:pt idx="18">
                  <c:v>850</c:v>
                </c:pt>
                <c:pt idx="19">
                  <c:v>872.9</c:v>
                </c:pt>
                <c:pt idx="20">
                  <c:v>895.8</c:v>
                </c:pt>
                <c:pt idx="21">
                  <c:v>918.7</c:v>
                </c:pt>
                <c:pt idx="22">
                  <c:v>941.7</c:v>
                </c:pt>
                <c:pt idx="23">
                  <c:v>1033</c:v>
                </c:pt>
                <c:pt idx="24">
                  <c:v>1056</c:v>
                </c:pt>
                <c:pt idx="25">
                  <c:v>1079</c:v>
                </c:pt>
                <c:pt idx="26">
                  <c:v>1102</c:v>
                </c:pt>
                <c:pt idx="27">
                  <c:v>1125</c:v>
                </c:pt>
                <c:pt idx="28">
                  <c:v>1148</c:v>
                </c:pt>
                <c:pt idx="29">
                  <c:v>1171</c:v>
                </c:pt>
                <c:pt idx="30">
                  <c:v>1194</c:v>
                </c:pt>
                <c:pt idx="31">
                  <c:v>1217</c:v>
                </c:pt>
                <c:pt idx="32">
                  <c:v>1308</c:v>
                </c:pt>
                <c:pt idx="33">
                  <c:v>1331</c:v>
                </c:pt>
                <c:pt idx="34">
                  <c:v>1354</c:v>
                </c:pt>
                <c:pt idx="35">
                  <c:v>1377</c:v>
                </c:pt>
                <c:pt idx="36">
                  <c:v>1400</c:v>
                </c:pt>
              </c:numCache>
            </c:numRef>
          </c:xVal>
          <c:yVal>
            <c:numRef>
              <c:f>'Основные данные (без тв раств) '!$F$13:$AP$13</c:f>
              <c:numCache>
                <c:formatCode>0.00E+00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1.0211E-34</c:v>
                </c:pt>
                <c:pt idx="3">
                  <c:v>4.0897E-32</c:v>
                </c:pt>
                <c:pt idx="4">
                  <c:v>8.6586999999999994E-30</c:v>
                </c:pt>
                <c:pt idx="5">
                  <c:v>1.1331E-22</c:v>
                </c:pt>
                <c:pt idx="6">
                  <c:v>2.6932000000000001E-21</c:v>
                </c:pt>
                <c:pt idx="7">
                  <c:v>4.8643000000000001E-20</c:v>
                </c:pt>
                <c:pt idx="8">
                  <c:v>6.9086E-19</c:v>
                </c:pt>
                <c:pt idx="9">
                  <c:v>7.9415999999999994E-18</c:v>
                </c:pt>
                <c:pt idx="10">
                  <c:v>7.5710999999999994E-17</c:v>
                </c:pt>
                <c:pt idx="11">
                  <c:v>6.1121000000000003E-16</c:v>
                </c:pt>
                <c:pt idx="12">
                  <c:v>4.2532999999999999E-15</c:v>
                </c:pt>
                <c:pt idx="13">
                  <c:v>2.5909E-14</c:v>
                </c:pt>
                <c:pt idx="14">
                  <c:v>1.3994000000000001E-13</c:v>
                </c:pt>
                <c:pt idx="15">
                  <c:v>7.8285000000000004E-13</c:v>
                </c:pt>
                <c:pt idx="16">
                  <c:v>4.5278999999999997E-12</c:v>
                </c:pt>
                <c:pt idx="17">
                  <c:v>2.3913000000000001E-11</c:v>
                </c:pt>
                <c:pt idx="18">
                  <c:v>6.3242000000000001E-9</c:v>
                </c:pt>
                <c:pt idx="19">
                  <c:v>1.9820999999999999E-8</c:v>
                </c:pt>
                <c:pt idx="20">
                  <c:v>5.9154000000000001E-8</c:v>
                </c:pt>
                <c:pt idx="21">
                  <c:v>1.6976000000000001E-7</c:v>
                </c:pt>
                <c:pt idx="22">
                  <c:v>4.7375999999999998E-7</c:v>
                </c:pt>
                <c:pt idx="23">
                  <c:v>2.9339000000000001E-5</c:v>
                </c:pt>
                <c:pt idx="24">
                  <c:v>8.9065000000000002E-5</c:v>
                </c:pt>
                <c:pt idx="25">
                  <c:v>2.7919000000000002E-4</c:v>
                </c:pt>
                <c:pt idx="26">
                  <c:v>8.7836999999999995E-4</c:v>
                </c:pt>
                <c:pt idx="27">
                  <c:v>2.6678000000000001E-3</c:v>
                </c:pt>
                <c:pt idx="28">
                  <c:v>7.5266999999999999E-3</c:v>
                </c:pt>
                <c:pt idx="29">
                  <c:v>1.9321999999999999E-2</c:v>
                </c:pt>
                <c:pt idx="30">
                  <c:v>4.4833999999999999E-2</c:v>
                </c:pt>
                <c:pt idx="31">
                  <c:v>7.0002999999999996E-2</c:v>
                </c:pt>
                <c:pt idx="32">
                  <c:v>7.6783000000000004E-2</c:v>
                </c:pt>
                <c:pt idx="33">
                  <c:v>7.6804999999999998E-2</c:v>
                </c:pt>
                <c:pt idx="34">
                  <c:v>7.7077999999999994E-2</c:v>
                </c:pt>
                <c:pt idx="35">
                  <c:v>7.7354000000000006E-2</c:v>
                </c:pt>
                <c:pt idx="36">
                  <c:v>7.7610999999999999E-2</c:v>
                </c:pt>
              </c:numCache>
            </c:numRef>
          </c:yVal>
          <c:smooth val="1"/>
        </c:ser>
        <c:ser>
          <c:idx val="10"/>
          <c:order val="5"/>
          <c:tx>
            <c:strRef>
              <c:f>'Основные данные (без тв раств) '!$E$14</c:f>
              <c:strCache>
                <c:ptCount val="1"/>
                <c:pt idx="0">
                  <c:v>GeS2</c:v>
                </c:pt>
              </c:strCache>
            </c:strRef>
          </c:tx>
          <c:marker>
            <c:symbol val="none"/>
          </c:marker>
          <c:xVal>
            <c:numRef>
              <c:f>'Основные данные (без тв раств) '!$F$2:$AP$2</c:f>
              <c:numCache>
                <c:formatCode>General</c:formatCode>
                <c:ptCount val="37"/>
                <c:pt idx="0">
                  <c:v>300</c:v>
                </c:pt>
                <c:pt idx="1">
                  <c:v>322.89999999999998</c:v>
                </c:pt>
                <c:pt idx="2">
                  <c:v>345.8</c:v>
                </c:pt>
                <c:pt idx="3">
                  <c:v>368.8</c:v>
                </c:pt>
                <c:pt idx="4">
                  <c:v>391.7</c:v>
                </c:pt>
                <c:pt idx="5">
                  <c:v>483.3</c:v>
                </c:pt>
                <c:pt idx="6">
                  <c:v>506.2</c:v>
                </c:pt>
                <c:pt idx="7">
                  <c:v>529.20000000000005</c:v>
                </c:pt>
                <c:pt idx="8">
                  <c:v>552.1</c:v>
                </c:pt>
                <c:pt idx="9">
                  <c:v>575</c:v>
                </c:pt>
                <c:pt idx="10">
                  <c:v>597.9</c:v>
                </c:pt>
                <c:pt idx="11">
                  <c:v>620.79999999999995</c:v>
                </c:pt>
                <c:pt idx="12">
                  <c:v>643.70000000000005</c:v>
                </c:pt>
                <c:pt idx="13">
                  <c:v>666.7</c:v>
                </c:pt>
                <c:pt idx="14">
                  <c:v>689.6</c:v>
                </c:pt>
                <c:pt idx="15">
                  <c:v>712.5</c:v>
                </c:pt>
                <c:pt idx="16">
                  <c:v>735.4</c:v>
                </c:pt>
                <c:pt idx="17">
                  <c:v>758.3</c:v>
                </c:pt>
                <c:pt idx="18">
                  <c:v>850</c:v>
                </c:pt>
                <c:pt idx="19">
                  <c:v>872.9</c:v>
                </c:pt>
                <c:pt idx="20">
                  <c:v>895.8</c:v>
                </c:pt>
                <c:pt idx="21">
                  <c:v>918.7</c:v>
                </c:pt>
                <c:pt idx="22">
                  <c:v>941.7</c:v>
                </c:pt>
                <c:pt idx="23">
                  <c:v>1033</c:v>
                </c:pt>
                <c:pt idx="24">
                  <c:v>1056</c:v>
                </c:pt>
                <c:pt idx="25">
                  <c:v>1079</c:v>
                </c:pt>
                <c:pt idx="26">
                  <c:v>1102</c:v>
                </c:pt>
                <c:pt idx="27">
                  <c:v>1125</c:v>
                </c:pt>
                <c:pt idx="28">
                  <c:v>1148</c:v>
                </c:pt>
                <c:pt idx="29">
                  <c:v>1171</c:v>
                </c:pt>
                <c:pt idx="30">
                  <c:v>1194</c:v>
                </c:pt>
                <c:pt idx="31">
                  <c:v>1217</c:v>
                </c:pt>
                <c:pt idx="32">
                  <c:v>1308</c:v>
                </c:pt>
                <c:pt idx="33">
                  <c:v>1331</c:v>
                </c:pt>
                <c:pt idx="34">
                  <c:v>1354</c:v>
                </c:pt>
                <c:pt idx="35">
                  <c:v>1377</c:v>
                </c:pt>
                <c:pt idx="36">
                  <c:v>1400</c:v>
                </c:pt>
              </c:numCache>
            </c:numRef>
          </c:xVal>
          <c:yVal>
            <c:numRef>
              <c:f>'Основные данные (без тв раств) '!$F$14:$AP$14</c:f>
              <c:numCache>
                <c:formatCode>0.00E+00</c:formatCode>
                <c:ptCount val="37"/>
                <c:pt idx="0">
                  <c:v>4.3938E-34</c:v>
                </c:pt>
                <c:pt idx="1">
                  <c:v>4.0808000000000001E-31</c:v>
                </c:pt>
                <c:pt idx="2">
                  <c:v>1.5222E-28</c:v>
                </c:pt>
                <c:pt idx="3">
                  <c:v>2.7099999999999998E-26</c:v>
                </c:pt>
                <c:pt idx="4">
                  <c:v>2.6113E-24</c:v>
                </c:pt>
                <c:pt idx="5">
                  <c:v>2.8746999999999998E-18</c:v>
                </c:pt>
                <c:pt idx="6">
                  <c:v>4.2073000000000001E-17</c:v>
                </c:pt>
                <c:pt idx="7">
                  <c:v>4.8681999999999999E-16</c:v>
                </c:pt>
                <c:pt idx="8">
                  <c:v>4.5857999999999997E-15</c:v>
                </c:pt>
                <c:pt idx="9">
                  <c:v>3.6046999999999999E-14</c:v>
                </c:pt>
                <c:pt idx="10">
                  <c:v>2.4142E-13</c:v>
                </c:pt>
                <c:pt idx="11">
                  <c:v>1.4024E-12</c:v>
                </c:pt>
                <c:pt idx="12">
                  <c:v>7.1745000000000002E-12</c:v>
                </c:pt>
                <c:pt idx="13">
                  <c:v>3.2750999999999999E-11</c:v>
                </c:pt>
                <c:pt idx="14">
                  <c:v>1.3497E-10</c:v>
                </c:pt>
                <c:pt idx="15">
                  <c:v>5.0676000000000002E-10</c:v>
                </c:pt>
                <c:pt idx="16">
                  <c:v>1.7507E-9</c:v>
                </c:pt>
                <c:pt idx="17">
                  <c:v>5.6037000000000004E-9</c:v>
                </c:pt>
                <c:pt idx="18">
                  <c:v>2.9032000000000002E-7</c:v>
                </c:pt>
                <c:pt idx="19">
                  <c:v>6.7016000000000001E-7</c:v>
                </c:pt>
                <c:pt idx="20">
                  <c:v>1.4834000000000001E-6</c:v>
                </c:pt>
                <c:pt idx="21">
                  <c:v>3.1644000000000001E-6</c:v>
                </c:pt>
                <c:pt idx="22">
                  <c:v>6.5397000000000003E-6</c:v>
                </c:pt>
                <c:pt idx="23">
                  <c:v>9.5589999999999998E-5</c:v>
                </c:pt>
                <c:pt idx="24">
                  <c:v>1.7877E-4</c:v>
                </c:pt>
                <c:pt idx="25">
                  <c:v>3.2629000000000002E-4</c:v>
                </c:pt>
                <c:pt idx="26">
                  <c:v>5.7826999999999998E-4</c:v>
                </c:pt>
                <c:pt idx="27">
                  <c:v>9.9665999999999991E-4</c:v>
                </c:pt>
                <c:pt idx="28">
                  <c:v>1.6915000000000001E-3</c:v>
                </c:pt>
                <c:pt idx="29">
                  <c:v>2.8941000000000001E-3</c:v>
                </c:pt>
                <c:pt idx="30">
                  <c:v>5.0435999999999996E-3</c:v>
                </c:pt>
                <c:pt idx="31">
                  <c:v>6.6550000000000003E-3</c:v>
                </c:pt>
                <c:pt idx="32">
                  <c:v>4.6267000000000001E-3</c:v>
                </c:pt>
                <c:pt idx="33">
                  <c:v>4.1818999999999997E-3</c:v>
                </c:pt>
                <c:pt idx="34">
                  <c:v>3.7997999999999999E-3</c:v>
                </c:pt>
                <c:pt idx="35">
                  <c:v>3.4643E-3</c:v>
                </c:pt>
                <c:pt idx="36">
                  <c:v>3.1678000000000001E-3</c:v>
                </c:pt>
              </c:numCache>
            </c:numRef>
          </c:yVal>
          <c:smooth val="1"/>
        </c:ser>
        <c:ser>
          <c:idx val="11"/>
          <c:order val="6"/>
          <c:tx>
            <c:strRef>
              <c:f>'Основные данные (без тв раств) '!$E$15</c:f>
              <c:strCache>
                <c:ptCount val="1"/>
                <c:pt idx="0">
                  <c:v>Bi</c:v>
                </c:pt>
              </c:strCache>
            </c:strRef>
          </c:tx>
          <c:marker>
            <c:symbol val="none"/>
          </c:marker>
          <c:xVal>
            <c:numRef>
              <c:f>'Основные данные (без тв раств) '!$F$2:$AP$2</c:f>
              <c:numCache>
                <c:formatCode>General</c:formatCode>
                <c:ptCount val="37"/>
                <c:pt idx="0">
                  <c:v>300</c:v>
                </c:pt>
                <c:pt idx="1">
                  <c:v>322.89999999999998</c:v>
                </c:pt>
                <c:pt idx="2">
                  <c:v>345.8</c:v>
                </c:pt>
                <c:pt idx="3">
                  <c:v>368.8</c:v>
                </c:pt>
                <c:pt idx="4">
                  <c:v>391.7</c:v>
                </c:pt>
                <c:pt idx="5">
                  <c:v>483.3</c:v>
                </c:pt>
                <c:pt idx="6">
                  <c:v>506.2</c:v>
                </c:pt>
                <c:pt idx="7">
                  <c:v>529.20000000000005</c:v>
                </c:pt>
                <c:pt idx="8">
                  <c:v>552.1</c:v>
                </c:pt>
                <c:pt idx="9">
                  <c:v>575</c:v>
                </c:pt>
                <c:pt idx="10">
                  <c:v>597.9</c:v>
                </c:pt>
                <c:pt idx="11">
                  <c:v>620.79999999999995</c:v>
                </c:pt>
                <c:pt idx="12">
                  <c:v>643.70000000000005</c:v>
                </c:pt>
                <c:pt idx="13">
                  <c:v>666.7</c:v>
                </c:pt>
                <c:pt idx="14">
                  <c:v>689.6</c:v>
                </c:pt>
                <c:pt idx="15">
                  <c:v>712.5</c:v>
                </c:pt>
                <c:pt idx="16">
                  <c:v>735.4</c:v>
                </c:pt>
                <c:pt idx="17">
                  <c:v>758.3</c:v>
                </c:pt>
                <c:pt idx="18">
                  <c:v>850</c:v>
                </c:pt>
                <c:pt idx="19">
                  <c:v>872.9</c:v>
                </c:pt>
                <c:pt idx="20">
                  <c:v>895.8</c:v>
                </c:pt>
                <c:pt idx="21">
                  <c:v>918.7</c:v>
                </c:pt>
                <c:pt idx="22">
                  <c:v>941.7</c:v>
                </c:pt>
                <c:pt idx="23">
                  <c:v>1033</c:v>
                </c:pt>
                <c:pt idx="24">
                  <c:v>1056</c:v>
                </c:pt>
                <c:pt idx="25">
                  <c:v>1079</c:v>
                </c:pt>
                <c:pt idx="26">
                  <c:v>1102</c:v>
                </c:pt>
                <c:pt idx="27">
                  <c:v>1125</c:v>
                </c:pt>
                <c:pt idx="28">
                  <c:v>1148</c:v>
                </c:pt>
                <c:pt idx="29">
                  <c:v>1171</c:v>
                </c:pt>
                <c:pt idx="30">
                  <c:v>1194</c:v>
                </c:pt>
                <c:pt idx="31">
                  <c:v>1217</c:v>
                </c:pt>
                <c:pt idx="32">
                  <c:v>1308</c:v>
                </c:pt>
                <c:pt idx="33">
                  <c:v>1331</c:v>
                </c:pt>
                <c:pt idx="34">
                  <c:v>1354</c:v>
                </c:pt>
                <c:pt idx="35">
                  <c:v>1377</c:v>
                </c:pt>
                <c:pt idx="36">
                  <c:v>1400</c:v>
                </c:pt>
              </c:numCache>
            </c:numRef>
          </c:xVal>
          <c:yVal>
            <c:numRef>
              <c:f>'Основные данные (без тв раств) '!$F$15:$AP$15</c:f>
              <c:numCache>
                <c:formatCode>0.00E+00</c:formatCode>
                <c:ptCount val="37"/>
                <c:pt idx="0">
                  <c:v>7.0548000000000003E-32</c:v>
                </c:pt>
                <c:pt idx="1">
                  <c:v>3.2128999999999999E-29</c:v>
                </c:pt>
                <c:pt idx="2">
                  <c:v>5.8667999999999998E-27</c:v>
                </c:pt>
                <c:pt idx="3">
                  <c:v>5.1945999999999998E-25</c:v>
                </c:pt>
                <c:pt idx="4">
                  <c:v>2.6366999999999999E-23</c:v>
                </c:pt>
                <c:pt idx="5">
                  <c:v>3.4190000000000001E-18</c:v>
                </c:pt>
                <c:pt idx="6">
                  <c:v>3.1728000000000003E-17</c:v>
                </c:pt>
                <c:pt idx="7">
                  <c:v>2.3711000000000002E-16</c:v>
                </c:pt>
                <c:pt idx="8">
                  <c:v>1.4601E-15</c:v>
                </c:pt>
                <c:pt idx="9">
                  <c:v>7.5303999999999995E-15</c:v>
                </c:pt>
                <c:pt idx="10">
                  <c:v>3.2872000000000002E-14</c:v>
                </c:pt>
                <c:pt idx="11">
                  <c:v>1.2167999999999999E-13</c:v>
                </c:pt>
                <c:pt idx="12">
                  <c:v>3.7760999999999999E-13</c:v>
                </c:pt>
                <c:pt idx="13">
                  <c:v>9.3915000000000009E-13</c:v>
                </c:pt>
                <c:pt idx="14">
                  <c:v>1.5547E-12</c:v>
                </c:pt>
                <c:pt idx="15">
                  <c:v>2.3715000000000001E-12</c:v>
                </c:pt>
                <c:pt idx="16">
                  <c:v>6.5268E-12</c:v>
                </c:pt>
                <c:pt idx="17">
                  <c:v>1.6779E-11</c:v>
                </c:pt>
                <c:pt idx="18">
                  <c:v>4.6484000000000002E-10</c:v>
                </c:pt>
                <c:pt idx="19">
                  <c:v>9.8440000000000003E-10</c:v>
                </c:pt>
                <c:pt idx="20">
                  <c:v>2.0137999999999998E-9</c:v>
                </c:pt>
                <c:pt idx="21">
                  <c:v>3.9981000000000001E-9</c:v>
                </c:pt>
                <c:pt idx="22">
                  <c:v>7.7397000000000005E-9</c:v>
                </c:pt>
                <c:pt idx="23">
                  <c:v>9.2385000000000003E-8</c:v>
                </c:pt>
                <c:pt idx="24">
                  <c:v>1.6645000000000001E-7</c:v>
                </c:pt>
                <c:pt idx="25">
                  <c:v>2.9441E-7</c:v>
                </c:pt>
                <c:pt idx="26">
                  <c:v>5.102E-7</c:v>
                </c:pt>
                <c:pt idx="27">
                  <c:v>8.7558000000000001E-7</c:v>
                </c:pt>
                <c:pt idx="28">
                  <c:v>1.5433999999999999E-6</c:v>
                </c:pt>
                <c:pt idx="29">
                  <c:v>3.0578000000000002E-6</c:v>
                </c:pt>
                <c:pt idx="30">
                  <c:v>8.8440000000000004E-6</c:v>
                </c:pt>
                <c:pt idx="31">
                  <c:v>4.6292000000000003E-5</c:v>
                </c:pt>
                <c:pt idx="32">
                  <c:v>6.0583999999999996E-4</c:v>
                </c:pt>
                <c:pt idx="33">
                  <c:v>8.8254999999999996E-4</c:v>
                </c:pt>
                <c:pt idx="34">
                  <c:v>1.0192999999999999E-3</c:v>
                </c:pt>
                <c:pt idx="35">
                  <c:v>1.1513000000000001E-3</c:v>
                </c:pt>
                <c:pt idx="36">
                  <c:v>1.292E-3</c:v>
                </c:pt>
              </c:numCache>
            </c:numRef>
          </c:yVal>
          <c:smooth val="1"/>
        </c:ser>
        <c:ser>
          <c:idx val="12"/>
          <c:order val="7"/>
          <c:tx>
            <c:strRef>
              <c:f>'Основные данные (без тв раств) '!$E$16</c:f>
              <c:strCache>
                <c:ptCount val="1"/>
                <c:pt idx="0">
                  <c:v>S</c:v>
                </c:pt>
              </c:strCache>
            </c:strRef>
          </c:tx>
          <c:marker>
            <c:symbol val="none"/>
          </c:marker>
          <c:xVal>
            <c:numRef>
              <c:f>'Основные данные (без тв раств) '!$F$2:$AP$2</c:f>
              <c:numCache>
                <c:formatCode>General</c:formatCode>
                <c:ptCount val="37"/>
                <c:pt idx="0">
                  <c:v>300</c:v>
                </c:pt>
                <c:pt idx="1">
                  <c:v>322.89999999999998</c:v>
                </c:pt>
                <c:pt idx="2">
                  <c:v>345.8</c:v>
                </c:pt>
                <c:pt idx="3">
                  <c:v>368.8</c:v>
                </c:pt>
                <c:pt idx="4">
                  <c:v>391.7</c:v>
                </c:pt>
                <c:pt idx="5">
                  <c:v>483.3</c:v>
                </c:pt>
                <c:pt idx="6">
                  <c:v>506.2</c:v>
                </c:pt>
                <c:pt idx="7">
                  <c:v>529.20000000000005</c:v>
                </c:pt>
                <c:pt idx="8">
                  <c:v>552.1</c:v>
                </c:pt>
                <c:pt idx="9">
                  <c:v>575</c:v>
                </c:pt>
                <c:pt idx="10">
                  <c:v>597.9</c:v>
                </c:pt>
                <c:pt idx="11">
                  <c:v>620.79999999999995</c:v>
                </c:pt>
                <c:pt idx="12">
                  <c:v>643.70000000000005</c:v>
                </c:pt>
                <c:pt idx="13">
                  <c:v>666.7</c:v>
                </c:pt>
                <c:pt idx="14">
                  <c:v>689.6</c:v>
                </c:pt>
                <c:pt idx="15">
                  <c:v>712.5</c:v>
                </c:pt>
                <c:pt idx="16">
                  <c:v>735.4</c:v>
                </c:pt>
                <c:pt idx="17">
                  <c:v>758.3</c:v>
                </c:pt>
                <c:pt idx="18">
                  <c:v>850</c:v>
                </c:pt>
                <c:pt idx="19">
                  <c:v>872.9</c:v>
                </c:pt>
                <c:pt idx="20">
                  <c:v>895.8</c:v>
                </c:pt>
                <c:pt idx="21">
                  <c:v>918.7</c:v>
                </c:pt>
                <c:pt idx="22">
                  <c:v>941.7</c:v>
                </c:pt>
                <c:pt idx="23">
                  <c:v>1033</c:v>
                </c:pt>
                <c:pt idx="24">
                  <c:v>1056</c:v>
                </c:pt>
                <c:pt idx="25">
                  <c:v>1079</c:v>
                </c:pt>
                <c:pt idx="26">
                  <c:v>1102</c:v>
                </c:pt>
                <c:pt idx="27">
                  <c:v>1125</c:v>
                </c:pt>
                <c:pt idx="28">
                  <c:v>1148</c:v>
                </c:pt>
                <c:pt idx="29">
                  <c:v>1171</c:v>
                </c:pt>
                <c:pt idx="30">
                  <c:v>1194</c:v>
                </c:pt>
                <c:pt idx="31">
                  <c:v>1217</c:v>
                </c:pt>
                <c:pt idx="32">
                  <c:v>1308</c:v>
                </c:pt>
                <c:pt idx="33">
                  <c:v>1331</c:v>
                </c:pt>
                <c:pt idx="34">
                  <c:v>1354</c:v>
                </c:pt>
                <c:pt idx="35">
                  <c:v>1377</c:v>
                </c:pt>
                <c:pt idx="36">
                  <c:v>1400</c:v>
                </c:pt>
              </c:numCache>
            </c:numRef>
          </c:xVal>
          <c:yVal>
            <c:numRef>
              <c:f>'Основные данные (без тв раств) '!$F$16:$AP$16</c:f>
              <c:numCache>
                <c:formatCode>0.00E+00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3.8080000000000001E-32</c:v>
                </c:pt>
                <c:pt idx="6">
                  <c:v>2.0707999999999998E-30</c:v>
                </c:pt>
                <c:pt idx="7">
                  <c:v>7.9752999999999998E-29</c:v>
                </c:pt>
                <c:pt idx="8">
                  <c:v>2.2707999999999999E-27</c:v>
                </c:pt>
                <c:pt idx="9">
                  <c:v>4.9554000000000003E-26</c:v>
                </c:pt>
                <c:pt idx="10">
                  <c:v>8.5453999999999999E-25</c:v>
                </c:pt>
                <c:pt idx="11">
                  <c:v>1.1953E-23</c:v>
                </c:pt>
                <c:pt idx="12">
                  <c:v>1.3866E-22</c:v>
                </c:pt>
                <c:pt idx="13">
                  <c:v>1.3601999999999999E-21</c:v>
                </c:pt>
                <c:pt idx="14">
                  <c:v>1.1470000000000001E-20</c:v>
                </c:pt>
                <c:pt idx="15">
                  <c:v>9.0642000000000006E-20</c:v>
                </c:pt>
                <c:pt idx="16">
                  <c:v>6.7595999999999998E-19</c:v>
                </c:pt>
                <c:pt idx="17">
                  <c:v>4.5008E-18</c:v>
                </c:pt>
                <c:pt idx="18">
                  <c:v>2.9216E-15</c:v>
                </c:pt>
                <c:pt idx="19">
                  <c:v>1.1543E-14</c:v>
                </c:pt>
                <c:pt idx="20">
                  <c:v>4.2765000000000001E-14</c:v>
                </c:pt>
                <c:pt idx="21">
                  <c:v>1.4983E-13</c:v>
                </c:pt>
                <c:pt idx="22">
                  <c:v>5.0085000000000003E-13</c:v>
                </c:pt>
                <c:pt idx="23">
                  <c:v>4.7954000000000002E-11</c:v>
                </c:pt>
                <c:pt idx="24">
                  <c:v>1.4693E-10</c:v>
                </c:pt>
                <c:pt idx="25">
                  <c:v>4.4709E-10</c:v>
                </c:pt>
                <c:pt idx="26">
                  <c:v>1.3335E-9</c:v>
                </c:pt>
                <c:pt idx="27">
                  <c:v>3.8389999999999997E-9</c:v>
                </c:pt>
                <c:pt idx="28">
                  <c:v>1.0553E-8</c:v>
                </c:pt>
                <c:pt idx="29">
                  <c:v>2.7799E-8</c:v>
                </c:pt>
                <c:pt idx="30">
                  <c:v>7.1074000000000005E-8</c:v>
                </c:pt>
                <c:pt idx="31">
                  <c:v>1.4436999999999999E-7</c:v>
                </c:pt>
                <c:pt idx="32">
                  <c:v>6.9192999999999998E-7</c:v>
                </c:pt>
                <c:pt idx="33">
                  <c:v>9.7656999999999991E-7</c:v>
                </c:pt>
                <c:pt idx="34">
                  <c:v>1.3632999999999999E-6</c:v>
                </c:pt>
                <c:pt idx="35">
                  <c:v>1.8822E-6</c:v>
                </c:pt>
                <c:pt idx="36">
                  <c:v>2.5712999999999998E-6</c:v>
                </c:pt>
              </c:numCache>
            </c:numRef>
          </c:yVal>
          <c:smooth val="1"/>
        </c:ser>
        <c:ser>
          <c:idx val="13"/>
          <c:order val="8"/>
          <c:tx>
            <c:strRef>
              <c:f>'Основные данные (без тв раств) '!$E$17</c:f>
              <c:strCache>
                <c:ptCount val="1"/>
                <c:pt idx="0">
                  <c:v>Bi2</c:v>
                </c:pt>
              </c:strCache>
            </c:strRef>
          </c:tx>
          <c:marker>
            <c:symbol val="none"/>
          </c:marker>
          <c:xVal>
            <c:numRef>
              <c:f>'Основные данные (без тв раств) '!$F$2:$AP$2</c:f>
              <c:numCache>
                <c:formatCode>General</c:formatCode>
                <c:ptCount val="37"/>
                <c:pt idx="0">
                  <c:v>300</c:v>
                </c:pt>
                <c:pt idx="1">
                  <c:v>322.89999999999998</c:v>
                </c:pt>
                <c:pt idx="2">
                  <c:v>345.8</c:v>
                </c:pt>
                <c:pt idx="3">
                  <c:v>368.8</c:v>
                </c:pt>
                <c:pt idx="4">
                  <c:v>391.7</c:v>
                </c:pt>
                <c:pt idx="5">
                  <c:v>483.3</c:v>
                </c:pt>
                <c:pt idx="6">
                  <c:v>506.2</c:v>
                </c:pt>
                <c:pt idx="7">
                  <c:v>529.20000000000005</c:v>
                </c:pt>
                <c:pt idx="8">
                  <c:v>552.1</c:v>
                </c:pt>
                <c:pt idx="9">
                  <c:v>575</c:v>
                </c:pt>
                <c:pt idx="10">
                  <c:v>597.9</c:v>
                </c:pt>
                <c:pt idx="11">
                  <c:v>620.79999999999995</c:v>
                </c:pt>
                <c:pt idx="12">
                  <c:v>643.70000000000005</c:v>
                </c:pt>
                <c:pt idx="13">
                  <c:v>666.7</c:v>
                </c:pt>
                <c:pt idx="14">
                  <c:v>689.6</c:v>
                </c:pt>
                <c:pt idx="15">
                  <c:v>712.5</c:v>
                </c:pt>
                <c:pt idx="16">
                  <c:v>735.4</c:v>
                </c:pt>
                <c:pt idx="17">
                  <c:v>758.3</c:v>
                </c:pt>
                <c:pt idx="18">
                  <c:v>850</c:v>
                </c:pt>
                <c:pt idx="19">
                  <c:v>872.9</c:v>
                </c:pt>
                <c:pt idx="20">
                  <c:v>895.8</c:v>
                </c:pt>
                <c:pt idx="21">
                  <c:v>918.7</c:v>
                </c:pt>
                <c:pt idx="22">
                  <c:v>941.7</c:v>
                </c:pt>
                <c:pt idx="23">
                  <c:v>1033</c:v>
                </c:pt>
                <c:pt idx="24">
                  <c:v>1056</c:v>
                </c:pt>
                <c:pt idx="25">
                  <c:v>1079</c:v>
                </c:pt>
                <c:pt idx="26">
                  <c:v>1102</c:v>
                </c:pt>
                <c:pt idx="27">
                  <c:v>1125</c:v>
                </c:pt>
                <c:pt idx="28">
                  <c:v>1148</c:v>
                </c:pt>
                <c:pt idx="29">
                  <c:v>1171</c:v>
                </c:pt>
                <c:pt idx="30">
                  <c:v>1194</c:v>
                </c:pt>
                <c:pt idx="31">
                  <c:v>1217</c:v>
                </c:pt>
                <c:pt idx="32">
                  <c:v>1308</c:v>
                </c:pt>
                <c:pt idx="33">
                  <c:v>1331</c:v>
                </c:pt>
                <c:pt idx="34">
                  <c:v>1354</c:v>
                </c:pt>
                <c:pt idx="35">
                  <c:v>1377</c:v>
                </c:pt>
                <c:pt idx="36">
                  <c:v>1400</c:v>
                </c:pt>
              </c:numCache>
            </c:numRef>
          </c:xVal>
          <c:yVal>
            <c:numRef>
              <c:f>'Основные данные (без тв раств) '!$F$17:$AP$17</c:f>
              <c:numCache>
                <c:formatCode>0.00E+00</c:formatCode>
                <c:ptCount val="37"/>
                <c:pt idx="0">
                  <c:v>5.1987999999999999E-33</c:v>
                </c:pt>
                <c:pt idx="1">
                  <c:v>3.6386999999999998E-30</c:v>
                </c:pt>
                <c:pt idx="2">
                  <c:v>8.6777999999999999E-28</c:v>
                </c:pt>
                <c:pt idx="3">
                  <c:v>8.9661999999999997E-26</c:v>
                </c:pt>
                <c:pt idx="4">
                  <c:v>5.0401000000000001E-24</c:v>
                </c:pt>
                <c:pt idx="5">
                  <c:v>7.0893000000000003E-19</c:v>
                </c:pt>
                <c:pt idx="6">
                  <c:v>6.3368999999999998E-18</c:v>
                </c:pt>
                <c:pt idx="7">
                  <c:v>4.4632000000000001E-17</c:v>
                </c:pt>
                <c:pt idx="8">
                  <c:v>2.5314000000000001E-16</c:v>
                </c:pt>
                <c:pt idx="9">
                  <c:v>1.1702999999999999E-15</c:v>
                </c:pt>
                <c:pt idx="10">
                  <c:v>4.4275999999999996E-15</c:v>
                </c:pt>
                <c:pt idx="11">
                  <c:v>1.3558E-14</c:v>
                </c:pt>
                <c:pt idx="12">
                  <c:v>3.2435999999999999E-14</c:v>
                </c:pt>
                <c:pt idx="13">
                  <c:v>5.4797000000000001E-14</c:v>
                </c:pt>
                <c:pt idx="14">
                  <c:v>4.4672E-14</c:v>
                </c:pt>
                <c:pt idx="15">
                  <c:v>3.3404000000000001E-14</c:v>
                </c:pt>
                <c:pt idx="16">
                  <c:v>8.7199999999999997E-14</c:v>
                </c:pt>
                <c:pt idx="17">
                  <c:v>2.1167999999999999E-13</c:v>
                </c:pt>
                <c:pt idx="18">
                  <c:v>5.0278999999999996E-12</c:v>
                </c:pt>
                <c:pt idx="19">
                  <c:v>1.0561000000000001E-11</c:v>
                </c:pt>
                <c:pt idx="20">
                  <c:v>2.1465999999999999E-11</c:v>
                </c:pt>
                <c:pt idx="21">
                  <c:v>4.2454000000000001E-11</c:v>
                </c:pt>
                <c:pt idx="22">
                  <c:v>8.2184999999999998E-11</c:v>
                </c:pt>
                <c:pt idx="23">
                  <c:v>1.0497E-9</c:v>
                </c:pt>
                <c:pt idx="24">
                  <c:v>1.9611999999999998E-9</c:v>
                </c:pt>
                <c:pt idx="25">
                  <c:v>3.6078999999999999E-9</c:v>
                </c:pt>
                <c:pt idx="26">
                  <c:v>6.5052000000000002E-9</c:v>
                </c:pt>
                <c:pt idx="27">
                  <c:v>1.1667E-8</c:v>
                </c:pt>
                <c:pt idx="28">
                  <c:v>2.2042E-8</c:v>
                </c:pt>
                <c:pt idx="29">
                  <c:v>5.1148999999999997E-8</c:v>
                </c:pt>
                <c:pt idx="30">
                  <c:v>2.3841E-7</c:v>
                </c:pt>
                <c:pt idx="31">
                  <c:v>3.8152999999999997E-6</c:v>
                </c:pt>
                <c:pt idx="32">
                  <c:v>1.5228999999999999E-4</c:v>
                </c:pt>
                <c:pt idx="33">
                  <c:v>2.332E-4</c:v>
                </c:pt>
                <c:pt idx="34">
                  <c:v>2.2741999999999999E-4</c:v>
                </c:pt>
                <c:pt idx="35">
                  <c:v>2.1439000000000001E-4</c:v>
                </c:pt>
                <c:pt idx="36">
                  <c:v>2.0149999999999999E-4</c:v>
                </c:pt>
              </c:numCache>
            </c:numRef>
          </c:yVal>
          <c:smooth val="1"/>
        </c:ser>
        <c:ser>
          <c:idx val="14"/>
          <c:order val="9"/>
          <c:tx>
            <c:strRef>
              <c:f>'Основные данные (без тв раств) '!$E$18</c:f>
              <c:strCache>
                <c:ptCount val="1"/>
                <c:pt idx="0">
                  <c:v>Bi3</c:v>
                </c:pt>
              </c:strCache>
            </c:strRef>
          </c:tx>
          <c:marker>
            <c:symbol val="none"/>
          </c:marker>
          <c:xVal>
            <c:numRef>
              <c:f>'Основные данные (без тв раств) '!$F$2:$AP$2</c:f>
              <c:numCache>
                <c:formatCode>General</c:formatCode>
                <c:ptCount val="37"/>
                <c:pt idx="0">
                  <c:v>300</c:v>
                </c:pt>
                <c:pt idx="1">
                  <c:v>322.89999999999998</c:v>
                </c:pt>
                <c:pt idx="2">
                  <c:v>345.8</c:v>
                </c:pt>
                <c:pt idx="3">
                  <c:v>368.8</c:v>
                </c:pt>
                <c:pt idx="4">
                  <c:v>391.7</c:v>
                </c:pt>
                <c:pt idx="5">
                  <c:v>483.3</c:v>
                </c:pt>
                <c:pt idx="6">
                  <c:v>506.2</c:v>
                </c:pt>
                <c:pt idx="7">
                  <c:v>529.20000000000005</c:v>
                </c:pt>
                <c:pt idx="8">
                  <c:v>552.1</c:v>
                </c:pt>
                <c:pt idx="9">
                  <c:v>575</c:v>
                </c:pt>
                <c:pt idx="10">
                  <c:v>597.9</c:v>
                </c:pt>
                <c:pt idx="11">
                  <c:v>620.79999999999995</c:v>
                </c:pt>
                <c:pt idx="12">
                  <c:v>643.70000000000005</c:v>
                </c:pt>
                <c:pt idx="13">
                  <c:v>666.7</c:v>
                </c:pt>
                <c:pt idx="14">
                  <c:v>689.6</c:v>
                </c:pt>
                <c:pt idx="15">
                  <c:v>712.5</c:v>
                </c:pt>
                <c:pt idx="16">
                  <c:v>735.4</c:v>
                </c:pt>
                <c:pt idx="17">
                  <c:v>758.3</c:v>
                </c:pt>
                <c:pt idx="18">
                  <c:v>850</c:v>
                </c:pt>
                <c:pt idx="19">
                  <c:v>872.9</c:v>
                </c:pt>
                <c:pt idx="20">
                  <c:v>895.8</c:v>
                </c:pt>
                <c:pt idx="21">
                  <c:v>918.7</c:v>
                </c:pt>
                <c:pt idx="22">
                  <c:v>941.7</c:v>
                </c:pt>
                <c:pt idx="23">
                  <c:v>1033</c:v>
                </c:pt>
                <c:pt idx="24">
                  <c:v>1056</c:v>
                </c:pt>
                <c:pt idx="25">
                  <c:v>1079</c:v>
                </c:pt>
                <c:pt idx="26">
                  <c:v>1102</c:v>
                </c:pt>
                <c:pt idx="27">
                  <c:v>1125</c:v>
                </c:pt>
                <c:pt idx="28">
                  <c:v>1148</c:v>
                </c:pt>
                <c:pt idx="29">
                  <c:v>1171</c:v>
                </c:pt>
                <c:pt idx="30">
                  <c:v>1194</c:v>
                </c:pt>
                <c:pt idx="31">
                  <c:v>1217</c:v>
                </c:pt>
                <c:pt idx="32">
                  <c:v>1308</c:v>
                </c:pt>
                <c:pt idx="33">
                  <c:v>1331</c:v>
                </c:pt>
                <c:pt idx="34">
                  <c:v>1354</c:v>
                </c:pt>
                <c:pt idx="35">
                  <c:v>1377</c:v>
                </c:pt>
                <c:pt idx="36">
                  <c:v>1400</c:v>
                </c:pt>
              </c:numCache>
            </c:numRef>
          </c:xVal>
          <c:yVal>
            <c:numRef>
              <c:f>'Основные данные (без тв раств) '!$F$18:$AP$18</c:f>
              <c:numCache>
                <c:formatCode>0.00E+00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2.6405000000000002E-34</c:v>
                </c:pt>
                <c:pt idx="4">
                  <c:v>5.1431999999999995E-32</c:v>
                </c:pt>
                <c:pt idx="5">
                  <c:v>2.5882000000000001E-25</c:v>
                </c:pt>
                <c:pt idx="6">
                  <c:v>4.396E-24</c:v>
                </c:pt>
                <c:pt idx="7">
                  <c:v>5.4335000000000002E-23</c:v>
                </c:pt>
                <c:pt idx="8">
                  <c:v>5.0245000000000001E-22</c:v>
                </c:pt>
                <c:pt idx="9">
                  <c:v>3.5257000000000001E-21</c:v>
                </c:pt>
                <c:pt idx="10">
                  <c:v>1.8814000000000001E-20</c:v>
                </c:pt>
                <c:pt idx="11">
                  <c:v>7.4888999999999996E-20</c:v>
                </c:pt>
                <c:pt idx="12">
                  <c:v>2.1032000000000001E-19</c:v>
                </c:pt>
                <c:pt idx="13">
                  <c:v>3.5728000000000001E-19</c:v>
                </c:pt>
                <c:pt idx="14">
                  <c:v>2.0700000000000001E-19</c:v>
                </c:pt>
                <c:pt idx="15">
                  <c:v>1.0700999999999999E-19</c:v>
                </c:pt>
                <c:pt idx="16">
                  <c:v>3.6595000000000002E-19</c:v>
                </c:pt>
                <c:pt idx="17">
                  <c:v>1.1366E-18</c:v>
                </c:pt>
                <c:pt idx="18">
                  <c:v>6.6502999999999998E-17</c:v>
                </c:pt>
                <c:pt idx="19">
                  <c:v>1.7439000000000001E-16</c:v>
                </c:pt>
                <c:pt idx="20">
                  <c:v>4.3816E-16</c:v>
                </c:pt>
                <c:pt idx="21">
                  <c:v>1.0626E-15</c:v>
                </c:pt>
                <c:pt idx="22">
                  <c:v>2.5071000000000001E-15</c:v>
                </c:pt>
                <c:pt idx="23">
                  <c:v>6.9342000000000004E-14</c:v>
                </c:pt>
                <c:pt idx="24">
                  <c:v>1.5722000000000001E-13</c:v>
                </c:pt>
                <c:pt idx="25">
                  <c:v>3.4976999999999998E-13</c:v>
                </c:pt>
                <c:pt idx="26">
                  <c:v>7.5808999999999995E-13</c:v>
                </c:pt>
                <c:pt idx="27">
                  <c:v>1.6321000000000001E-12</c:v>
                </c:pt>
                <c:pt idx="28">
                  <c:v>3.7747000000000001E-12</c:v>
                </c:pt>
                <c:pt idx="29">
                  <c:v>1.1657E-11</c:v>
                </c:pt>
                <c:pt idx="30">
                  <c:v>9.9010000000000002E-11</c:v>
                </c:pt>
                <c:pt idx="31">
                  <c:v>5.4513E-9</c:v>
                </c:pt>
                <c:pt idx="32">
                  <c:v>1.0202E-6</c:v>
                </c:pt>
                <c:pt idx="33">
                  <c:v>1.8111999999999999E-6</c:v>
                </c:pt>
                <c:pt idx="34">
                  <c:v>1.6390999999999999E-6</c:v>
                </c:pt>
                <c:pt idx="35">
                  <c:v>1.4127E-6</c:v>
                </c:pt>
                <c:pt idx="36">
                  <c:v>1.2143E-6</c:v>
                </c:pt>
              </c:numCache>
            </c:numRef>
          </c:yVal>
          <c:smooth val="1"/>
        </c:ser>
        <c:ser>
          <c:idx val="15"/>
          <c:order val="10"/>
          <c:tx>
            <c:strRef>
              <c:f>'Основные данные (без тв раств) '!$E$19</c:f>
              <c:strCache>
                <c:ptCount val="1"/>
                <c:pt idx="0">
                  <c:v>Bi4</c:v>
                </c:pt>
              </c:strCache>
            </c:strRef>
          </c:tx>
          <c:marker>
            <c:symbol val="none"/>
          </c:marker>
          <c:xVal>
            <c:numRef>
              <c:f>'Основные данные (без тв раств) '!$F$2:$AP$2</c:f>
              <c:numCache>
                <c:formatCode>General</c:formatCode>
                <c:ptCount val="37"/>
                <c:pt idx="0">
                  <c:v>300</c:v>
                </c:pt>
                <c:pt idx="1">
                  <c:v>322.89999999999998</c:v>
                </c:pt>
                <c:pt idx="2">
                  <c:v>345.8</c:v>
                </c:pt>
                <c:pt idx="3">
                  <c:v>368.8</c:v>
                </c:pt>
                <c:pt idx="4">
                  <c:v>391.7</c:v>
                </c:pt>
                <c:pt idx="5">
                  <c:v>483.3</c:v>
                </c:pt>
                <c:pt idx="6">
                  <c:v>506.2</c:v>
                </c:pt>
                <c:pt idx="7">
                  <c:v>529.20000000000005</c:v>
                </c:pt>
                <c:pt idx="8">
                  <c:v>552.1</c:v>
                </c:pt>
                <c:pt idx="9">
                  <c:v>575</c:v>
                </c:pt>
                <c:pt idx="10">
                  <c:v>597.9</c:v>
                </c:pt>
                <c:pt idx="11">
                  <c:v>620.79999999999995</c:v>
                </c:pt>
                <c:pt idx="12">
                  <c:v>643.70000000000005</c:v>
                </c:pt>
                <c:pt idx="13">
                  <c:v>666.7</c:v>
                </c:pt>
                <c:pt idx="14">
                  <c:v>689.6</c:v>
                </c:pt>
                <c:pt idx="15">
                  <c:v>712.5</c:v>
                </c:pt>
                <c:pt idx="16">
                  <c:v>735.4</c:v>
                </c:pt>
                <c:pt idx="17">
                  <c:v>758.3</c:v>
                </c:pt>
                <c:pt idx="18">
                  <c:v>850</c:v>
                </c:pt>
                <c:pt idx="19">
                  <c:v>872.9</c:v>
                </c:pt>
                <c:pt idx="20">
                  <c:v>895.8</c:v>
                </c:pt>
                <c:pt idx="21">
                  <c:v>918.7</c:v>
                </c:pt>
                <c:pt idx="22">
                  <c:v>941.7</c:v>
                </c:pt>
                <c:pt idx="23">
                  <c:v>1033</c:v>
                </c:pt>
                <c:pt idx="24">
                  <c:v>1056</c:v>
                </c:pt>
                <c:pt idx="25">
                  <c:v>1079</c:v>
                </c:pt>
                <c:pt idx="26">
                  <c:v>1102</c:v>
                </c:pt>
                <c:pt idx="27">
                  <c:v>1125</c:v>
                </c:pt>
                <c:pt idx="28">
                  <c:v>1148</c:v>
                </c:pt>
                <c:pt idx="29">
                  <c:v>1171</c:v>
                </c:pt>
                <c:pt idx="30">
                  <c:v>1194</c:v>
                </c:pt>
                <c:pt idx="31">
                  <c:v>1217</c:v>
                </c:pt>
                <c:pt idx="32">
                  <c:v>1308</c:v>
                </c:pt>
                <c:pt idx="33">
                  <c:v>1331</c:v>
                </c:pt>
                <c:pt idx="34">
                  <c:v>1354</c:v>
                </c:pt>
                <c:pt idx="35">
                  <c:v>1377</c:v>
                </c:pt>
                <c:pt idx="36">
                  <c:v>1400</c:v>
                </c:pt>
              </c:numCache>
            </c:numRef>
          </c:xVal>
          <c:yVal>
            <c:numRef>
              <c:f>'Основные данные (без тв раств) '!$F$19:$AP$19</c:f>
              <c:numCache>
                <c:formatCode>0.00E+00</c:formatCode>
                <c:ptCount val="37"/>
                <c:pt idx="0">
                  <c:v>0</c:v>
                </c:pt>
                <c:pt idx="1">
                  <c:v>3.1570000000000001E-34</c:v>
                </c:pt>
                <c:pt idx="2">
                  <c:v>1.2413000000000001E-31</c:v>
                </c:pt>
                <c:pt idx="3">
                  <c:v>1.7064999999999999E-29</c:v>
                </c:pt>
                <c:pt idx="4">
                  <c:v>1.1593E-27</c:v>
                </c:pt>
                <c:pt idx="5">
                  <c:v>1.9140000000000001E-22</c:v>
                </c:pt>
                <c:pt idx="6">
                  <c:v>1.6012E-21</c:v>
                </c:pt>
                <c:pt idx="7">
                  <c:v>1.013E-20</c:v>
                </c:pt>
                <c:pt idx="8">
                  <c:v>4.9386000000000001E-20</c:v>
                </c:pt>
                <c:pt idx="9">
                  <c:v>1.8623999999999999E-19</c:v>
                </c:pt>
                <c:pt idx="10">
                  <c:v>5.3792E-19</c:v>
                </c:pt>
                <c:pt idx="11">
                  <c:v>1.1469999999999999E-18</c:v>
                </c:pt>
                <c:pt idx="12">
                  <c:v>1.6611E-18</c:v>
                </c:pt>
                <c:pt idx="13">
                  <c:v>1.3196000000000001E-18</c:v>
                </c:pt>
                <c:pt idx="14">
                  <c:v>2.6606999999999998E-19</c:v>
                </c:pt>
                <c:pt idx="15">
                  <c:v>4.8776999999999999E-20</c:v>
                </c:pt>
                <c:pt idx="16">
                  <c:v>1.1691999999999999E-19</c:v>
                </c:pt>
                <c:pt idx="17">
                  <c:v>2.5830999999999999E-19</c:v>
                </c:pt>
                <c:pt idx="18">
                  <c:v>4.9011000000000001E-18</c:v>
                </c:pt>
                <c:pt idx="19">
                  <c:v>1.034E-17</c:v>
                </c:pt>
                <c:pt idx="20">
                  <c:v>2.1175E-17</c:v>
                </c:pt>
                <c:pt idx="21">
                  <c:v>4.2409000000000003E-17</c:v>
                </c:pt>
                <c:pt idx="22">
                  <c:v>8.3760000000000004E-17</c:v>
                </c:pt>
                <c:pt idx="23">
                  <c:v>1.3234E-15</c:v>
                </c:pt>
                <c:pt idx="24">
                  <c:v>2.7081E-15</c:v>
                </c:pt>
                <c:pt idx="25">
                  <c:v>5.4882999999999997E-15</c:v>
                </c:pt>
                <c:pt idx="26">
                  <c:v>1.0904E-14</c:v>
                </c:pt>
                <c:pt idx="27">
                  <c:v>2.1731999999999999E-14</c:v>
                </c:pt>
                <c:pt idx="28">
                  <c:v>4.7967999999999997E-14</c:v>
                </c:pt>
                <c:pt idx="29">
                  <c:v>1.5524E-13</c:v>
                </c:pt>
                <c:pt idx="30">
                  <c:v>1.9099000000000002E-12</c:v>
                </c:pt>
                <c:pt idx="31">
                  <c:v>2.9019000000000001E-10</c:v>
                </c:pt>
                <c:pt idx="32">
                  <c:v>1.142E-7</c:v>
                </c:pt>
                <c:pt idx="33">
                  <c:v>1.9584000000000001E-7</c:v>
                </c:pt>
                <c:pt idx="34">
                  <c:v>1.3794E-7</c:v>
                </c:pt>
                <c:pt idx="35">
                  <c:v>9.1719000000000002E-8</c:v>
                </c:pt>
                <c:pt idx="36">
                  <c:v>6.1196000000000001E-8</c:v>
                </c:pt>
              </c:numCache>
            </c:numRef>
          </c:yVal>
          <c:smooth val="1"/>
        </c:ser>
        <c:ser>
          <c:idx val="16"/>
          <c:order val="11"/>
          <c:tx>
            <c:strRef>
              <c:f>'Основные данные (без тв раств) '!$E$20</c:f>
              <c:strCache>
                <c:ptCount val="1"/>
                <c:pt idx="0">
                  <c:v>BiS</c:v>
                </c:pt>
              </c:strCache>
            </c:strRef>
          </c:tx>
          <c:marker>
            <c:symbol val="none"/>
          </c:marker>
          <c:xVal>
            <c:numRef>
              <c:f>'Основные данные (без тв раств) '!$F$2:$AP$2</c:f>
              <c:numCache>
                <c:formatCode>General</c:formatCode>
                <c:ptCount val="37"/>
                <c:pt idx="0">
                  <c:v>300</c:v>
                </c:pt>
                <c:pt idx="1">
                  <c:v>322.89999999999998</c:v>
                </c:pt>
                <c:pt idx="2">
                  <c:v>345.8</c:v>
                </c:pt>
                <c:pt idx="3">
                  <c:v>368.8</c:v>
                </c:pt>
                <c:pt idx="4">
                  <c:v>391.7</c:v>
                </c:pt>
                <c:pt idx="5">
                  <c:v>483.3</c:v>
                </c:pt>
                <c:pt idx="6">
                  <c:v>506.2</c:v>
                </c:pt>
                <c:pt idx="7">
                  <c:v>529.20000000000005</c:v>
                </c:pt>
                <c:pt idx="8">
                  <c:v>552.1</c:v>
                </c:pt>
                <c:pt idx="9">
                  <c:v>575</c:v>
                </c:pt>
                <c:pt idx="10">
                  <c:v>597.9</c:v>
                </c:pt>
                <c:pt idx="11">
                  <c:v>620.79999999999995</c:v>
                </c:pt>
                <c:pt idx="12">
                  <c:v>643.70000000000005</c:v>
                </c:pt>
                <c:pt idx="13">
                  <c:v>666.7</c:v>
                </c:pt>
                <c:pt idx="14">
                  <c:v>689.6</c:v>
                </c:pt>
                <c:pt idx="15">
                  <c:v>712.5</c:v>
                </c:pt>
                <c:pt idx="16">
                  <c:v>735.4</c:v>
                </c:pt>
                <c:pt idx="17">
                  <c:v>758.3</c:v>
                </c:pt>
                <c:pt idx="18">
                  <c:v>850</c:v>
                </c:pt>
                <c:pt idx="19">
                  <c:v>872.9</c:v>
                </c:pt>
                <c:pt idx="20">
                  <c:v>895.8</c:v>
                </c:pt>
                <c:pt idx="21">
                  <c:v>918.7</c:v>
                </c:pt>
                <c:pt idx="22">
                  <c:v>941.7</c:v>
                </c:pt>
                <c:pt idx="23">
                  <c:v>1033</c:v>
                </c:pt>
                <c:pt idx="24">
                  <c:v>1056</c:v>
                </c:pt>
                <c:pt idx="25">
                  <c:v>1079</c:v>
                </c:pt>
                <c:pt idx="26">
                  <c:v>1102</c:v>
                </c:pt>
                <c:pt idx="27">
                  <c:v>1125</c:v>
                </c:pt>
                <c:pt idx="28">
                  <c:v>1148</c:v>
                </c:pt>
                <c:pt idx="29">
                  <c:v>1171</c:v>
                </c:pt>
                <c:pt idx="30">
                  <c:v>1194</c:v>
                </c:pt>
                <c:pt idx="31">
                  <c:v>1217</c:v>
                </c:pt>
                <c:pt idx="32">
                  <c:v>1308</c:v>
                </c:pt>
                <c:pt idx="33">
                  <c:v>1331</c:v>
                </c:pt>
                <c:pt idx="34">
                  <c:v>1354</c:v>
                </c:pt>
                <c:pt idx="35">
                  <c:v>1377</c:v>
                </c:pt>
                <c:pt idx="36">
                  <c:v>1400</c:v>
                </c:pt>
              </c:numCache>
            </c:numRef>
          </c:xVal>
          <c:yVal>
            <c:numRef>
              <c:f>'Основные данные (без тв раств) '!$F$20:$AP$20</c:f>
              <c:numCache>
                <c:formatCode>0.00E+00</c:formatCode>
                <c:ptCount val="37"/>
                <c:pt idx="0">
                  <c:v>0</c:v>
                </c:pt>
                <c:pt idx="1">
                  <c:v>1.2435E-34</c:v>
                </c:pt>
                <c:pt idx="2">
                  <c:v>7.0256000000000003E-32</c:v>
                </c:pt>
                <c:pt idx="3">
                  <c:v>1.6543000000000001E-29</c:v>
                </c:pt>
                <c:pt idx="4">
                  <c:v>2.0537999999999999E-27</c:v>
                </c:pt>
                <c:pt idx="5">
                  <c:v>4.1408000000000003E-21</c:v>
                </c:pt>
                <c:pt idx="6">
                  <c:v>6.5181000000000005E-20</c:v>
                </c:pt>
                <c:pt idx="7">
                  <c:v>7.8874000000000001E-19</c:v>
                </c:pt>
                <c:pt idx="8">
                  <c:v>7.5512000000000003E-18</c:v>
                </c:pt>
                <c:pt idx="9">
                  <c:v>5.8424000000000003E-17</c:v>
                </c:pt>
                <c:pt idx="10">
                  <c:v>3.7071000000000001E-16</c:v>
                </c:pt>
                <c:pt idx="11">
                  <c:v>1.9395000000000001E-15</c:v>
                </c:pt>
                <c:pt idx="12">
                  <c:v>8.2980000000000003E-15</c:v>
                </c:pt>
                <c:pt idx="13">
                  <c:v>2.7821000000000001E-14</c:v>
                </c:pt>
                <c:pt idx="14">
                  <c:v>6.0839999999999996E-14</c:v>
                </c:pt>
                <c:pt idx="15">
                  <c:v>1.2932999999999999E-13</c:v>
                </c:pt>
                <c:pt idx="16">
                  <c:v>5.2108999999999995E-13</c:v>
                </c:pt>
                <c:pt idx="17">
                  <c:v>1.9303999999999999E-12</c:v>
                </c:pt>
                <c:pt idx="18">
                  <c:v>1.7213E-10</c:v>
                </c:pt>
                <c:pt idx="19">
                  <c:v>4.5308E-10</c:v>
                </c:pt>
                <c:pt idx="20">
                  <c:v>1.1433E-9</c:v>
                </c:pt>
                <c:pt idx="21">
                  <c:v>2.787E-9</c:v>
                </c:pt>
                <c:pt idx="22">
                  <c:v>6.6210000000000002E-9</c:v>
                </c:pt>
                <c:pt idx="23">
                  <c:v>2.0118999999999999E-7</c:v>
                </c:pt>
                <c:pt idx="24">
                  <c:v>4.8742000000000001E-7</c:v>
                </c:pt>
                <c:pt idx="25">
                  <c:v>1.1898E-6</c:v>
                </c:pt>
                <c:pt idx="26">
                  <c:v>2.8785000000000001E-6</c:v>
                </c:pt>
                <c:pt idx="27">
                  <c:v>6.8193000000000001E-6</c:v>
                </c:pt>
                <c:pt idx="28">
                  <c:v>1.5971E-5</c:v>
                </c:pt>
                <c:pt idx="29">
                  <c:v>3.9515999999999999E-5</c:v>
                </c:pt>
                <c:pt idx="30">
                  <c:v>1.3166999999999999E-4</c:v>
                </c:pt>
                <c:pt idx="31">
                  <c:v>6.6649999999999999E-4</c:v>
                </c:pt>
                <c:pt idx="32">
                  <c:v>4.6138000000000004E-3</c:v>
                </c:pt>
                <c:pt idx="33">
                  <c:v>5.7685000000000002E-3</c:v>
                </c:pt>
                <c:pt idx="34">
                  <c:v>5.7624E-3</c:v>
                </c:pt>
                <c:pt idx="35">
                  <c:v>5.6575999999999996E-3</c:v>
                </c:pt>
                <c:pt idx="36">
                  <c:v>5.5434000000000004E-3</c:v>
                </c:pt>
              </c:numCache>
            </c:numRef>
          </c:yVal>
          <c:smooth val="1"/>
        </c:ser>
        <c:ser>
          <c:idx val="17"/>
          <c:order val="12"/>
          <c:tx>
            <c:strRef>
              <c:f>'Основные данные (без тв раств) '!$E$21</c:f>
              <c:strCache>
                <c:ptCount val="1"/>
                <c:pt idx="0">
                  <c:v>Ar</c:v>
                </c:pt>
              </c:strCache>
            </c:strRef>
          </c:tx>
          <c:marker>
            <c:symbol val="none"/>
          </c:marker>
          <c:xVal>
            <c:numRef>
              <c:f>'Основные данные (без тв раств) '!$F$2:$AP$2</c:f>
              <c:numCache>
                <c:formatCode>General</c:formatCode>
                <c:ptCount val="37"/>
                <c:pt idx="0">
                  <c:v>300</c:v>
                </c:pt>
                <c:pt idx="1">
                  <c:v>322.89999999999998</c:v>
                </c:pt>
                <c:pt idx="2">
                  <c:v>345.8</c:v>
                </c:pt>
                <c:pt idx="3">
                  <c:v>368.8</c:v>
                </c:pt>
                <c:pt idx="4">
                  <c:v>391.7</c:v>
                </c:pt>
                <c:pt idx="5">
                  <c:v>483.3</c:v>
                </c:pt>
                <c:pt idx="6">
                  <c:v>506.2</c:v>
                </c:pt>
                <c:pt idx="7">
                  <c:v>529.20000000000005</c:v>
                </c:pt>
                <c:pt idx="8">
                  <c:v>552.1</c:v>
                </c:pt>
                <c:pt idx="9">
                  <c:v>575</c:v>
                </c:pt>
                <c:pt idx="10">
                  <c:v>597.9</c:v>
                </c:pt>
                <c:pt idx="11">
                  <c:v>620.79999999999995</c:v>
                </c:pt>
                <c:pt idx="12">
                  <c:v>643.70000000000005</c:v>
                </c:pt>
                <c:pt idx="13">
                  <c:v>666.7</c:v>
                </c:pt>
                <c:pt idx="14">
                  <c:v>689.6</c:v>
                </c:pt>
                <c:pt idx="15">
                  <c:v>712.5</c:v>
                </c:pt>
                <c:pt idx="16">
                  <c:v>735.4</c:v>
                </c:pt>
                <c:pt idx="17">
                  <c:v>758.3</c:v>
                </c:pt>
                <c:pt idx="18">
                  <c:v>850</c:v>
                </c:pt>
                <c:pt idx="19">
                  <c:v>872.9</c:v>
                </c:pt>
                <c:pt idx="20">
                  <c:v>895.8</c:v>
                </c:pt>
                <c:pt idx="21">
                  <c:v>918.7</c:v>
                </c:pt>
                <c:pt idx="22">
                  <c:v>941.7</c:v>
                </c:pt>
                <c:pt idx="23">
                  <c:v>1033</c:v>
                </c:pt>
                <c:pt idx="24">
                  <c:v>1056</c:v>
                </c:pt>
                <c:pt idx="25">
                  <c:v>1079</c:v>
                </c:pt>
                <c:pt idx="26">
                  <c:v>1102</c:v>
                </c:pt>
                <c:pt idx="27">
                  <c:v>1125</c:v>
                </c:pt>
                <c:pt idx="28">
                  <c:v>1148</c:v>
                </c:pt>
                <c:pt idx="29">
                  <c:v>1171</c:v>
                </c:pt>
                <c:pt idx="30">
                  <c:v>1194</c:v>
                </c:pt>
                <c:pt idx="31">
                  <c:v>1217</c:v>
                </c:pt>
                <c:pt idx="32">
                  <c:v>1308</c:v>
                </c:pt>
                <c:pt idx="33">
                  <c:v>1331</c:v>
                </c:pt>
                <c:pt idx="34">
                  <c:v>1354</c:v>
                </c:pt>
                <c:pt idx="35">
                  <c:v>1377</c:v>
                </c:pt>
                <c:pt idx="36">
                  <c:v>1400</c:v>
                </c:pt>
              </c:numCache>
            </c:numRef>
          </c:xVal>
          <c:yVal>
            <c:numRef>
              <c:f>'Основные данные (без тв раств) '!$F$21:$AP$21</c:f>
              <c:numCache>
                <c:formatCode>0.00E+00</c:formatCode>
                <c:ptCount val="37"/>
                <c:pt idx="0">
                  <c:v>0.27577000000000002</c:v>
                </c:pt>
                <c:pt idx="1">
                  <c:v>0.27577000000000002</c:v>
                </c:pt>
                <c:pt idx="2">
                  <c:v>0.27577000000000002</c:v>
                </c:pt>
                <c:pt idx="3">
                  <c:v>0.27577000000000002</c:v>
                </c:pt>
                <c:pt idx="4">
                  <c:v>0.27577000000000002</c:v>
                </c:pt>
                <c:pt idx="5">
                  <c:v>0.27577000000000002</c:v>
                </c:pt>
                <c:pt idx="6">
                  <c:v>0.27577000000000002</c:v>
                </c:pt>
                <c:pt idx="7">
                  <c:v>0.27577000000000002</c:v>
                </c:pt>
                <c:pt idx="8">
                  <c:v>0.27577000000000002</c:v>
                </c:pt>
                <c:pt idx="9">
                  <c:v>0.27577000000000002</c:v>
                </c:pt>
                <c:pt idx="10">
                  <c:v>0.27577000000000002</c:v>
                </c:pt>
                <c:pt idx="11">
                  <c:v>0.27577000000000002</c:v>
                </c:pt>
                <c:pt idx="12">
                  <c:v>0.27577000000000002</c:v>
                </c:pt>
                <c:pt idx="13">
                  <c:v>0.27577000000000002</c:v>
                </c:pt>
                <c:pt idx="14">
                  <c:v>0.27577000000000002</c:v>
                </c:pt>
                <c:pt idx="15">
                  <c:v>0.27577000000000002</c:v>
                </c:pt>
                <c:pt idx="16">
                  <c:v>0.27577000000000002</c:v>
                </c:pt>
                <c:pt idx="17">
                  <c:v>0.27577000000000002</c:v>
                </c:pt>
                <c:pt idx="18">
                  <c:v>0.27577000000000002</c:v>
                </c:pt>
                <c:pt idx="19">
                  <c:v>0.27577000000000002</c:v>
                </c:pt>
                <c:pt idx="20">
                  <c:v>0.27577000000000002</c:v>
                </c:pt>
                <c:pt idx="21">
                  <c:v>0.27577000000000002</c:v>
                </c:pt>
                <c:pt idx="22">
                  <c:v>0.27577000000000002</c:v>
                </c:pt>
                <c:pt idx="23">
                  <c:v>0.27577000000000002</c:v>
                </c:pt>
                <c:pt idx="24">
                  <c:v>0.27577000000000002</c:v>
                </c:pt>
                <c:pt idx="25">
                  <c:v>0.27577000000000002</c:v>
                </c:pt>
                <c:pt idx="26">
                  <c:v>0.27577000000000002</c:v>
                </c:pt>
                <c:pt idx="27">
                  <c:v>0.27577000000000002</c:v>
                </c:pt>
                <c:pt idx="28">
                  <c:v>0.27577000000000002</c:v>
                </c:pt>
                <c:pt idx="29">
                  <c:v>0.27577000000000002</c:v>
                </c:pt>
                <c:pt idx="30">
                  <c:v>0.27577000000000002</c:v>
                </c:pt>
                <c:pt idx="31">
                  <c:v>0.27577000000000002</c:v>
                </c:pt>
                <c:pt idx="32">
                  <c:v>0.27577000000000002</c:v>
                </c:pt>
                <c:pt idx="33">
                  <c:v>0.27577000000000002</c:v>
                </c:pt>
                <c:pt idx="34">
                  <c:v>0.27577000000000002</c:v>
                </c:pt>
                <c:pt idx="35">
                  <c:v>0.27577000000000002</c:v>
                </c:pt>
                <c:pt idx="36">
                  <c:v>0.27577000000000002</c:v>
                </c:pt>
              </c:numCache>
            </c:numRef>
          </c:yVal>
          <c:smooth val="1"/>
        </c:ser>
        <c:ser>
          <c:idx val="18"/>
          <c:order val="13"/>
          <c:tx>
            <c:strRef>
              <c:f>'Основные данные (без тв раств) '!$E$22</c:f>
              <c:strCache>
                <c:ptCount val="1"/>
                <c:pt idx="0">
                  <c:v>S6</c:v>
                </c:pt>
              </c:strCache>
            </c:strRef>
          </c:tx>
          <c:marker>
            <c:symbol val="none"/>
          </c:marker>
          <c:xVal>
            <c:numRef>
              <c:f>'Основные данные (без тв раств) '!$F$2:$AP$2</c:f>
              <c:numCache>
                <c:formatCode>General</c:formatCode>
                <c:ptCount val="37"/>
                <c:pt idx="0">
                  <c:v>300</c:v>
                </c:pt>
                <c:pt idx="1">
                  <c:v>322.89999999999998</c:v>
                </c:pt>
                <c:pt idx="2">
                  <c:v>345.8</c:v>
                </c:pt>
                <c:pt idx="3">
                  <c:v>368.8</c:v>
                </c:pt>
                <c:pt idx="4">
                  <c:v>391.7</c:v>
                </c:pt>
                <c:pt idx="5">
                  <c:v>483.3</c:v>
                </c:pt>
                <c:pt idx="6">
                  <c:v>506.2</c:v>
                </c:pt>
                <c:pt idx="7">
                  <c:v>529.20000000000005</c:v>
                </c:pt>
                <c:pt idx="8">
                  <c:v>552.1</c:v>
                </c:pt>
                <c:pt idx="9">
                  <c:v>575</c:v>
                </c:pt>
                <c:pt idx="10">
                  <c:v>597.9</c:v>
                </c:pt>
                <c:pt idx="11">
                  <c:v>620.79999999999995</c:v>
                </c:pt>
                <c:pt idx="12">
                  <c:v>643.70000000000005</c:v>
                </c:pt>
                <c:pt idx="13">
                  <c:v>666.7</c:v>
                </c:pt>
                <c:pt idx="14">
                  <c:v>689.6</c:v>
                </c:pt>
                <c:pt idx="15">
                  <c:v>712.5</c:v>
                </c:pt>
                <c:pt idx="16">
                  <c:v>735.4</c:v>
                </c:pt>
                <c:pt idx="17">
                  <c:v>758.3</c:v>
                </c:pt>
                <c:pt idx="18">
                  <c:v>850</c:v>
                </c:pt>
                <c:pt idx="19">
                  <c:v>872.9</c:v>
                </c:pt>
                <c:pt idx="20">
                  <c:v>895.8</c:v>
                </c:pt>
                <c:pt idx="21">
                  <c:v>918.7</c:v>
                </c:pt>
                <c:pt idx="22">
                  <c:v>941.7</c:v>
                </c:pt>
                <c:pt idx="23">
                  <c:v>1033</c:v>
                </c:pt>
                <c:pt idx="24">
                  <c:v>1056</c:v>
                </c:pt>
                <c:pt idx="25">
                  <c:v>1079</c:v>
                </c:pt>
                <c:pt idx="26">
                  <c:v>1102</c:v>
                </c:pt>
                <c:pt idx="27">
                  <c:v>1125</c:v>
                </c:pt>
                <c:pt idx="28">
                  <c:v>1148</c:v>
                </c:pt>
                <c:pt idx="29">
                  <c:v>1171</c:v>
                </c:pt>
                <c:pt idx="30">
                  <c:v>1194</c:v>
                </c:pt>
                <c:pt idx="31">
                  <c:v>1217</c:v>
                </c:pt>
                <c:pt idx="32">
                  <c:v>1308</c:v>
                </c:pt>
                <c:pt idx="33">
                  <c:v>1331</c:v>
                </c:pt>
                <c:pt idx="34">
                  <c:v>1354</c:v>
                </c:pt>
                <c:pt idx="35">
                  <c:v>1377</c:v>
                </c:pt>
                <c:pt idx="36">
                  <c:v>1400</c:v>
                </c:pt>
              </c:numCache>
            </c:numRef>
          </c:xVal>
          <c:yVal>
            <c:numRef>
              <c:f>'Основные данные (без тв раств) '!$F$22:$AP$22</c:f>
              <c:numCache>
                <c:formatCode>0.00E+00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1.092E-36</c:v>
                </c:pt>
                <c:pt idx="14">
                  <c:v>3.7452999999999998E-35</c:v>
                </c:pt>
                <c:pt idx="15">
                  <c:v>1.5778999999999999E-33</c:v>
                </c:pt>
                <c:pt idx="16">
                  <c:v>8.0477999999999997E-32</c:v>
                </c:pt>
                <c:pt idx="17">
                  <c:v>3.3943999999999998E-30</c:v>
                </c:pt>
                <c:pt idx="18">
                  <c:v>8.3746E-25</c:v>
                </c:pt>
                <c:pt idx="19">
                  <c:v>1.0087999999999999E-23</c:v>
                </c:pt>
                <c:pt idx="20">
                  <c:v>1.0978999999999999E-22</c:v>
                </c:pt>
                <c:pt idx="21">
                  <c:v>1.1056E-21</c:v>
                </c:pt>
                <c:pt idx="22">
                  <c:v>1.0601000000000001E-20</c:v>
                </c:pt>
                <c:pt idx="23">
                  <c:v>1.2310999999999999E-16</c:v>
                </c:pt>
                <c:pt idx="24">
                  <c:v>1.7126000000000001E-15</c:v>
                </c:pt>
                <c:pt idx="25">
                  <c:v>2.6962999999999999E-14</c:v>
                </c:pt>
                <c:pt idx="26">
                  <c:v>4.4069999999999998E-13</c:v>
                </c:pt>
                <c:pt idx="27">
                  <c:v>6.5738999999999997E-12</c:v>
                </c:pt>
                <c:pt idx="28">
                  <c:v>7.7340999999999997E-11</c:v>
                </c:pt>
                <c:pt idx="29">
                  <c:v>6.3981999999999997E-10</c:v>
                </c:pt>
                <c:pt idx="30">
                  <c:v>3.4320000000000001E-9</c:v>
                </c:pt>
                <c:pt idx="31">
                  <c:v>6.0950999999999998E-9</c:v>
                </c:pt>
                <c:pt idx="32">
                  <c:v>1.3803000000000001E-9</c:v>
                </c:pt>
                <c:pt idx="33">
                  <c:v>9.3742000000000006E-10</c:v>
                </c:pt>
                <c:pt idx="34">
                  <c:v>6.5452000000000003E-10</c:v>
                </c:pt>
                <c:pt idx="35">
                  <c:v>4.6315999999999998E-10</c:v>
                </c:pt>
                <c:pt idx="36">
                  <c:v>3.3154000000000003E-10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577936"/>
        <c:axId val="387578328"/>
      </c:scatterChart>
      <c:valAx>
        <c:axId val="387577936"/>
        <c:scaling>
          <c:orientation val="minMax"/>
          <c:min val="300"/>
        </c:scaling>
        <c:delete val="0"/>
        <c:axPos val="b"/>
        <c:numFmt formatCode="General" sourceLinked="1"/>
        <c:majorTickMark val="out"/>
        <c:minorTickMark val="none"/>
        <c:tickLblPos val="nextTo"/>
        <c:crossAx val="387578328"/>
        <c:crosses val="autoZero"/>
        <c:crossBetween val="midCat"/>
      </c:valAx>
      <c:valAx>
        <c:axId val="387578328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General" sourceLinked="0"/>
        <c:majorTickMark val="out"/>
        <c:minorTickMark val="none"/>
        <c:tickLblPos val="nextTo"/>
        <c:crossAx val="3875779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6953035509736232"/>
          <c:y val="5.4250238777459395E-2"/>
          <c:w val="0.11672394043528177"/>
          <c:h val="0.9016044341162226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'Только жидкие комп-ты'!$E$103</c:f>
              <c:strCache>
                <c:ptCount val="1"/>
                <c:pt idx="0">
                  <c:v>раствор 1 (ж)</c:v>
                </c:pt>
              </c:strCache>
            </c:strRef>
          </c:tx>
          <c:marker>
            <c:symbol val="none"/>
          </c:marker>
          <c:xVal>
            <c:numRef>
              <c:f>'Только жидкие комп-ты'!$F$102:$AG$102</c:f>
              <c:numCache>
                <c:formatCode>General</c:formatCode>
                <c:ptCount val="28"/>
                <c:pt idx="0">
                  <c:v>300</c:v>
                </c:pt>
                <c:pt idx="1">
                  <c:v>391.7</c:v>
                </c:pt>
                <c:pt idx="2">
                  <c:v>414.6</c:v>
                </c:pt>
                <c:pt idx="3">
                  <c:v>437.5</c:v>
                </c:pt>
                <c:pt idx="4">
                  <c:v>460.4</c:v>
                </c:pt>
                <c:pt idx="5">
                  <c:v>483.3</c:v>
                </c:pt>
                <c:pt idx="6">
                  <c:v>506.2</c:v>
                </c:pt>
                <c:pt idx="7">
                  <c:v>529.20000000000005</c:v>
                </c:pt>
                <c:pt idx="8">
                  <c:v>552.1</c:v>
                </c:pt>
                <c:pt idx="9">
                  <c:v>575</c:v>
                </c:pt>
                <c:pt idx="10">
                  <c:v>666.7</c:v>
                </c:pt>
                <c:pt idx="11">
                  <c:v>758.3</c:v>
                </c:pt>
                <c:pt idx="12">
                  <c:v>850</c:v>
                </c:pt>
                <c:pt idx="13">
                  <c:v>872.9</c:v>
                </c:pt>
                <c:pt idx="14">
                  <c:v>895.8</c:v>
                </c:pt>
                <c:pt idx="15">
                  <c:v>918.7</c:v>
                </c:pt>
                <c:pt idx="16">
                  <c:v>941.7</c:v>
                </c:pt>
                <c:pt idx="17">
                  <c:v>1033</c:v>
                </c:pt>
                <c:pt idx="18">
                  <c:v>1125</c:v>
                </c:pt>
                <c:pt idx="19">
                  <c:v>1148</c:v>
                </c:pt>
                <c:pt idx="20">
                  <c:v>1171</c:v>
                </c:pt>
                <c:pt idx="21">
                  <c:v>1194</c:v>
                </c:pt>
                <c:pt idx="22">
                  <c:v>1217</c:v>
                </c:pt>
                <c:pt idx="23">
                  <c:v>1308</c:v>
                </c:pt>
                <c:pt idx="24">
                  <c:v>1331</c:v>
                </c:pt>
                <c:pt idx="25">
                  <c:v>1354</c:v>
                </c:pt>
                <c:pt idx="26">
                  <c:v>1377</c:v>
                </c:pt>
                <c:pt idx="27">
                  <c:v>1400</c:v>
                </c:pt>
              </c:numCache>
            </c:numRef>
          </c:xVal>
          <c:yVal>
            <c:numRef>
              <c:f>'Только жидкие комп-ты'!$F$103:$AG$103</c:f>
              <c:numCache>
                <c:formatCode>0.00E+00</c:formatCode>
                <c:ptCount val="28"/>
                <c:pt idx="0">
                  <c:v>-141.65855052727059</c:v>
                </c:pt>
                <c:pt idx="1">
                  <c:v>-150.23266043642963</c:v>
                </c:pt>
                <c:pt idx="2">
                  <c:v>-152.67068321391318</c:v>
                </c:pt>
                <c:pt idx="3">
                  <c:v>-155.23551608673463</c:v>
                </c:pt>
                <c:pt idx="4">
                  <c:v>-157.92176406604892</c:v>
                </c:pt>
                <c:pt idx="5">
                  <c:v>-160.65167588411717</c:v>
                </c:pt>
                <c:pt idx="6">
                  <c:v>-163.47999027186356</c:v>
                </c:pt>
                <c:pt idx="7">
                  <c:v>-166.46647839919811</c:v>
                </c:pt>
                <c:pt idx="8">
                  <c:v>-169.5503692728536</c:v>
                </c:pt>
                <c:pt idx="9">
                  <c:v>-172.63696115500881</c:v>
                </c:pt>
                <c:pt idx="10">
                  <c:v>-185.88841524188632</c:v>
                </c:pt>
                <c:pt idx="11">
                  <c:v>-200.16371112796176</c:v>
                </c:pt>
                <c:pt idx="12">
                  <c:v>-214.76147128957587</c:v>
                </c:pt>
                <c:pt idx="13">
                  <c:v>-218.18440483181411</c:v>
                </c:pt>
                <c:pt idx="14">
                  <c:v>-221.28392555429636</c:v>
                </c:pt>
                <c:pt idx="15">
                  <c:v>-223.94208171857906</c:v>
                </c:pt>
                <c:pt idx="16">
                  <c:v>-225.86812270903354</c:v>
                </c:pt>
                <c:pt idx="17">
                  <c:v>-221.688658435962</c:v>
                </c:pt>
                <c:pt idx="18">
                  <c:v>-198.16107780292614</c:v>
                </c:pt>
                <c:pt idx="19">
                  <c:v>-183.46711516303407</c:v>
                </c:pt>
                <c:pt idx="20">
                  <c:v>-152.24499384836483</c:v>
                </c:pt>
                <c:pt idx="21">
                  <c:v>-86.363627165887465</c:v>
                </c:pt>
                <c:pt idx="22">
                  <c:v>-20.298719485632851</c:v>
                </c:pt>
                <c:pt idx="23">
                  <c:v>-1.2714320384550832</c:v>
                </c:pt>
                <c:pt idx="24">
                  <c:v>-7.9794089983918778E-2</c:v>
                </c:pt>
                <c:pt idx="25">
                  <c:v>-2.1583135868122251E-4</c:v>
                </c:pt>
                <c:pt idx="26">
                  <c:v>-3.1431284057842926E-5</c:v>
                </c:pt>
                <c:pt idx="27">
                  <c:v>-1.4212612847268744E-5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'Только жидкие комп-ты'!$E$107</c:f>
              <c:strCache>
                <c:ptCount val="1"/>
                <c:pt idx="0">
                  <c:v>раствор 1(ж) + газовая фаза</c:v>
                </c:pt>
              </c:strCache>
            </c:strRef>
          </c:tx>
          <c:marker>
            <c:symbol val="none"/>
          </c:marker>
          <c:xVal>
            <c:numRef>
              <c:f>'Только жидкие комп-ты'!$F$102:$AG$102</c:f>
              <c:numCache>
                <c:formatCode>General</c:formatCode>
                <c:ptCount val="28"/>
                <c:pt idx="0">
                  <c:v>300</c:v>
                </c:pt>
                <c:pt idx="1">
                  <c:v>391.7</c:v>
                </c:pt>
                <c:pt idx="2">
                  <c:v>414.6</c:v>
                </c:pt>
                <c:pt idx="3">
                  <c:v>437.5</c:v>
                </c:pt>
                <c:pt idx="4">
                  <c:v>460.4</c:v>
                </c:pt>
                <c:pt idx="5">
                  <c:v>483.3</c:v>
                </c:pt>
                <c:pt idx="6">
                  <c:v>506.2</c:v>
                </c:pt>
                <c:pt idx="7">
                  <c:v>529.20000000000005</c:v>
                </c:pt>
                <c:pt idx="8">
                  <c:v>552.1</c:v>
                </c:pt>
                <c:pt idx="9">
                  <c:v>575</c:v>
                </c:pt>
                <c:pt idx="10">
                  <c:v>666.7</c:v>
                </c:pt>
                <c:pt idx="11">
                  <c:v>758.3</c:v>
                </c:pt>
                <c:pt idx="12">
                  <c:v>850</c:v>
                </c:pt>
                <c:pt idx="13">
                  <c:v>872.9</c:v>
                </c:pt>
                <c:pt idx="14">
                  <c:v>895.8</c:v>
                </c:pt>
                <c:pt idx="15">
                  <c:v>918.7</c:v>
                </c:pt>
                <c:pt idx="16">
                  <c:v>941.7</c:v>
                </c:pt>
                <c:pt idx="17">
                  <c:v>1033</c:v>
                </c:pt>
                <c:pt idx="18">
                  <c:v>1125</c:v>
                </c:pt>
                <c:pt idx="19">
                  <c:v>1148</c:v>
                </c:pt>
                <c:pt idx="20">
                  <c:v>1171</c:v>
                </c:pt>
                <c:pt idx="21">
                  <c:v>1194</c:v>
                </c:pt>
                <c:pt idx="22">
                  <c:v>1217</c:v>
                </c:pt>
                <c:pt idx="23">
                  <c:v>1308</c:v>
                </c:pt>
                <c:pt idx="24">
                  <c:v>1331</c:v>
                </c:pt>
                <c:pt idx="25">
                  <c:v>1354</c:v>
                </c:pt>
                <c:pt idx="26">
                  <c:v>1377</c:v>
                </c:pt>
                <c:pt idx="27">
                  <c:v>1400</c:v>
                </c:pt>
              </c:numCache>
            </c:numRef>
          </c:xVal>
          <c:yVal>
            <c:numRef>
              <c:f>'Только жидкие комп-ты'!$F$107:$AG$107</c:f>
              <c:numCache>
                <c:formatCode>0.00E+00</c:formatCode>
                <c:ptCount val="28"/>
                <c:pt idx="0">
                  <c:v>-141.65855052727059</c:v>
                </c:pt>
                <c:pt idx="1">
                  <c:v>-150.23266043644028</c:v>
                </c:pt>
                <c:pt idx="2">
                  <c:v>-152.6706832140606</c:v>
                </c:pt>
                <c:pt idx="3">
                  <c:v>-155.23551608827006</c:v>
                </c:pt>
                <c:pt idx="4">
                  <c:v>-157.92176407862547</c:v>
                </c:pt>
                <c:pt idx="5">
                  <c:v>-160.65167596795638</c:v>
                </c:pt>
                <c:pt idx="6">
                  <c:v>-163.47999073998309</c:v>
                </c:pt>
                <c:pt idx="7">
                  <c:v>-166.46648064056561</c:v>
                </c:pt>
                <c:pt idx="8">
                  <c:v>-169.55037865500131</c:v>
                </c:pt>
                <c:pt idx="9">
                  <c:v>-172.63699603427682</c:v>
                </c:pt>
                <c:pt idx="10">
                  <c:v>-185.89103352866204</c:v>
                </c:pt>
                <c:pt idx="11">
                  <c:v>-200.2302557991672</c:v>
                </c:pt>
                <c:pt idx="12">
                  <c:v>-215.57799888359756</c:v>
                </c:pt>
                <c:pt idx="13">
                  <c:v>-219.58555939348037</c:v>
                </c:pt>
                <c:pt idx="14">
                  <c:v>-223.61711468501562</c:v>
                </c:pt>
                <c:pt idx="15">
                  <c:v>-227.71979512656594</c:v>
                </c:pt>
                <c:pt idx="16">
                  <c:v>-231.81994924994882</c:v>
                </c:pt>
                <c:pt idx="17">
                  <c:v>-248.97431789472316</c:v>
                </c:pt>
                <c:pt idx="18">
                  <c:v>-268.16497487841229</c:v>
                </c:pt>
                <c:pt idx="19">
                  <c:v>-273.24729483060321</c:v>
                </c:pt>
                <c:pt idx="20">
                  <c:v>-278.35592211787264</c:v>
                </c:pt>
                <c:pt idx="21">
                  <c:v>-283.46665297611128</c:v>
                </c:pt>
                <c:pt idx="22">
                  <c:v>-290.15896965404067</c:v>
                </c:pt>
                <c:pt idx="23">
                  <c:v>-324.78688134537248</c:v>
                </c:pt>
                <c:pt idx="24">
                  <c:v>-333.68189609047732</c:v>
                </c:pt>
                <c:pt idx="25">
                  <c:v>-342.76180881337928</c:v>
                </c:pt>
                <c:pt idx="26">
                  <c:v>-351.64682768242761</c:v>
                </c:pt>
                <c:pt idx="27">
                  <c:v>-360.75775525278431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574800"/>
        <c:axId val="387579112"/>
      </c:scatterChart>
      <c:scatterChart>
        <c:scatterStyle val="lineMarker"/>
        <c:varyColors val="0"/>
        <c:ser>
          <c:idx val="2"/>
          <c:order val="2"/>
          <c:tx>
            <c:v>Обработка</c:v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'Только жидкие комп-ты'!$I$114:$I$131</c:f>
              <c:numCache>
                <c:formatCode>General</c:formatCode>
                <c:ptCount val="18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425</c:v>
                </c:pt>
                <c:pt idx="8">
                  <c:v>450</c:v>
                </c:pt>
                <c:pt idx="9">
                  <c:v>475</c:v>
                </c:pt>
                <c:pt idx="10">
                  <c:v>500</c:v>
                </c:pt>
                <c:pt idx="11">
                  <c:v>525</c:v>
                </c:pt>
                <c:pt idx="12">
                  <c:v>550</c:v>
                </c:pt>
                <c:pt idx="13">
                  <c:v>575</c:v>
                </c:pt>
                <c:pt idx="14">
                  <c:v>600</c:v>
                </c:pt>
                <c:pt idx="15">
                  <c:v>625</c:v>
                </c:pt>
                <c:pt idx="16">
                  <c:v>640</c:v>
                </c:pt>
                <c:pt idx="17">
                  <c:v>660</c:v>
                </c:pt>
              </c:numCache>
            </c:numRef>
          </c:xVal>
          <c:yVal>
            <c:numRef>
              <c:f>'Только жидкие комп-ты'!$J$114:$J$131</c:f>
              <c:numCache>
                <c:formatCode>General</c:formatCode>
                <c:ptCount val="18"/>
                <c:pt idx="0">
                  <c:v>-131.32285260605525</c:v>
                </c:pt>
                <c:pt idx="1">
                  <c:v>-132.47575562953858</c:v>
                </c:pt>
                <c:pt idx="2">
                  <c:v>-134.27575562953859</c:v>
                </c:pt>
                <c:pt idx="3">
                  <c:v>-139.65575562953859</c:v>
                </c:pt>
                <c:pt idx="4">
                  <c:v>-147.15575562953859</c:v>
                </c:pt>
                <c:pt idx="5">
                  <c:v>-151.59034554937119</c:v>
                </c:pt>
                <c:pt idx="6">
                  <c:v>-156.4257556295386</c:v>
                </c:pt>
                <c:pt idx="7">
                  <c:v>-158.97934419577098</c:v>
                </c:pt>
                <c:pt idx="8">
                  <c:v>-161.61970524196153</c:v>
                </c:pt>
                <c:pt idx="9">
                  <c:v>-164.3455914819406</c:v>
                </c:pt>
                <c:pt idx="10">
                  <c:v>-167.15575562953859</c:v>
                </c:pt>
                <c:pt idx="11">
                  <c:v>-170.04678649322355</c:v>
                </c:pt>
                <c:pt idx="12">
                  <c:v>-173.00661726001422</c:v>
                </c:pt>
                <c:pt idx="13">
                  <c:v>-176.02101721156708</c:v>
                </c:pt>
                <c:pt idx="14">
                  <c:v>-179.07575562953861</c:v>
                </c:pt>
                <c:pt idx="15">
                  <c:v>-182.17610903249971</c:v>
                </c:pt>
                <c:pt idx="16">
                  <c:v>-184.09162287786023</c:v>
                </c:pt>
                <c:pt idx="17">
                  <c:v>-186.75566615568326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'Только жидкие комп-ты'!$H$137</c:f>
              <c:strCache>
                <c:ptCount val="1"/>
                <c:pt idx="0">
                  <c:v>Tg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8"/>
            <c:spPr>
              <a:solidFill>
                <a:srgbClr val="FF0000"/>
              </a:solidFill>
            </c:spPr>
          </c:marker>
          <c:xVal>
            <c:numRef>
              <c:f>'Только жидкие комп-ты'!$I$137</c:f>
              <c:numCache>
                <c:formatCode>General</c:formatCode>
                <c:ptCount val="1"/>
                <c:pt idx="0">
                  <c:v>655</c:v>
                </c:pt>
              </c:numCache>
            </c:numRef>
          </c:xVal>
          <c:yVal>
            <c:numRef>
              <c:f>'Только жидкие комп-ты'!$J$137</c:f>
              <c:numCache>
                <c:formatCode>General</c:formatCode>
                <c:ptCount val="1"/>
                <c:pt idx="0">
                  <c:v>-186.07575562953861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574800"/>
        <c:axId val="387579112"/>
      </c:scatterChart>
      <c:valAx>
        <c:axId val="38757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7579112"/>
        <c:crosses val="autoZero"/>
        <c:crossBetween val="midCat"/>
      </c:valAx>
      <c:valAx>
        <c:axId val="387579112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General" sourceLinked="0"/>
        <c:majorTickMark val="out"/>
        <c:minorTickMark val="none"/>
        <c:tickLblPos val="nextTo"/>
        <c:crossAx val="387574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l-GR">
                <a:latin typeface="Times New Roman"/>
                <a:cs typeface="Times New Roman"/>
              </a:rPr>
              <a:t>λ</a:t>
            </a:r>
            <a:r>
              <a:rPr lang="en-US" baseline="-25000">
                <a:latin typeface="Times New Roman"/>
                <a:cs typeface="Times New Roman"/>
              </a:rPr>
              <a:t>i</a:t>
            </a:r>
            <a:r>
              <a:rPr lang="en-US"/>
              <a:t> Ge</a:t>
            </a:r>
            <a:endParaRPr lang="ru-RU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без тв раствора</c:v>
          </c:tx>
          <c:marker>
            <c:symbol val="none"/>
          </c:marker>
          <c:xVal>
            <c:numRef>
              <c:f>'Только жидкие комп-ты'!$I$161:$I$177</c:f>
              <c:numCache>
                <c:formatCode>General</c:formatCode>
                <c:ptCount val="17"/>
                <c:pt idx="0">
                  <c:v>300</c:v>
                </c:pt>
                <c:pt idx="1">
                  <c:v>322.89999999999998</c:v>
                </c:pt>
                <c:pt idx="2">
                  <c:v>345.8</c:v>
                </c:pt>
                <c:pt idx="3">
                  <c:v>368.8</c:v>
                </c:pt>
                <c:pt idx="4">
                  <c:v>391.7</c:v>
                </c:pt>
                <c:pt idx="5">
                  <c:v>483.3</c:v>
                </c:pt>
                <c:pt idx="6">
                  <c:v>506.2</c:v>
                </c:pt>
                <c:pt idx="7">
                  <c:v>529.20000000000005</c:v>
                </c:pt>
                <c:pt idx="8">
                  <c:v>552.1</c:v>
                </c:pt>
                <c:pt idx="9">
                  <c:v>575</c:v>
                </c:pt>
                <c:pt idx="10">
                  <c:v>597.9</c:v>
                </c:pt>
                <c:pt idx="11">
                  <c:v>620.79999999999995</c:v>
                </c:pt>
                <c:pt idx="12">
                  <c:v>643.70000000000005</c:v>
                </c:pt>
                <c:pt idx="13">
                  <c:v>666.7</c:v>
                </c:pt>
                <c:pt idx="14">
                  <c:v>680</c:v>
                </c:pt>
                <c:pt idx="15">
                  <c:v>689.6</c:v>
                </c:pt>
                <c:pt idx="16">
                  <c:v>700</c:v>
                </c:pt>
              </c:numCache>
            </c:numRef>
          </c:xVal>
          <c:yVal>
            <c:numRef>
              <c:f>'Только жидкие комп-ты'!$J$161:$J$177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1"/>
        </c:ser>
        <c:ser>
          <c:idx val="2"/>
          <c:order val="1"/>
          <c:tx>
            <c:v>жидкие</c:v>
          </c:tx>
          <c:marker>
            <c:symbol val="none"/>
          </c:marker>
          <c:xVal>
            <c:numRef>
              <c:f>'Только жидкие комп-ты'!$V$141:$V$157</c:f>
              <c:numCache>
                <c:formatCode>General</c:formatCode>
                <c:ptCount val="17"/>
                <c:pt idx="0">
                  <c:v>300</c:v>
                </c:pt>
                <c:pt idx="1">
                  <c:v>322.89999999999998</c:v>
                </c:pt>
                <c:pt idx="2">
                  <c:v>345.8</c:v>
                </c:pt>
                <c:pt idx="3">
                  <c:v>368.8</c:v>
                </c:pt>
                <c:pt idx="4">
                  <c:v>391.7</c:v>
                </c:pt>
                <c:pt idx="5">
                  <c:v>483.3</c:v>
                </c:pt>
                <c:pt idx="6">
                  <c:v>506.2</c:v>
                </c:pt>
                <c:pt idx="7">
                  <c:v>529.20000000000005</c:v>
                </c:pt>
                <c:pt idx="8">
                  <c:v>552.1</c:v>
                </c:pt>
                <c:pt idx="9">
                  <c:v>575</c:v>
                </c:pt>
                <c:pt idx="10">
                  <c:v>597.9</c:v>
                </c:pt>
                <c:pt idx="11">
                  <c:v>620.79999999999995</c:v>
                </c:pt>
                <c:pt idx="12">
                  <c:v>643.70000000000005</c:v>
                </c:pt>
                <c:pt idx="13">
                  <c:v>666.7</c:v>
                </c:pt>
                <c:pt idx="14">
                  <c:v>680</c:v>
                </c:pt>
                <c:pt idx="15">
                  <c:v>689.6</c:v>
                </c:pt>
                <c:pt idx="16">
                  <c:v>700</c:v>
                </c:pt>
              </c:numCache>
            </c:numRef>
          </c:xVal>
          <c:yVal>
            <c:numRef>
              <c:f>'Только жидкие комп-ты'!$W$141:$W$157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575584"/>
        <c:axId val="387576368"/>
      </c:scatterChart>
      <c:valAx>
        <c:axId val="387575584"/>
        <c:scaling>
          <c:orientation val="minMax"/>
          <c:max val="700"/>
          <c:min val="300"/>
        </c:scaling>
        <c:delete val="0"/>
        <c:axPos val="b"/>
        <c:numFmt formatCode="General" sourceLinked="1"/>
        <c:majorTickMark val="out"/>
        <c:minorTickMark val="none"/>
        <c:tickLblPos val="nextTo"/>
        <c:crossAx val="387576368"/>
        <c:crosses val="autoZero"/>
        <c:crossBetween val="midCat"/>
      </c:valAx>
      <c:valAx>
        <c:axId val="387576368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General" sourceLinked="1"/>
        <c:majorTickMark val="out"/>
        <c:minorTickMark val="none"/>
        <c:tickLblPos val="nextTo"/>
        <c:crossAx val="3875755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l-GR" sz="1800" b="1" i="0" u="none" strike="noStrike" baseline="0"/>
              <a:t>λ</a:t>
            </a:r>
            <a:r>
              <a:rPr lang="en-US" sz="1800" b="1" i="0" u="none" strike="noStrike" baseline="-25000"/>
              <a:t>i</a:t>
            </a:r>
            <a:r>
              <a:rPr lang="en-US"/>
              <a:t> Bi</a:t>
            </a:r>
            <a:r>
              <a:rPr lang="en-US" baseline="0"/>
              <a:t> </a:t>
            </a:r>
            <a:endParaRPr lang="ru-RU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7808671966863506E-2"/>
          <c:y val="0.19279523049309699"/>
          <c:w val="0.59283256112625815"/>
          <c:h val="0.75633411802906081"/>
        </c:manualLayout>
      </c:layout>
      <c:scatterChart>
        <c:scatterStyle val="smoothMarker"/>
        <c:varyColors val="0"/>
        <c:ser>
          <c:idx val="0"/>
          <c:order val="0"/>
          <c:tx>
            <c:v>без раствора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'Только жидкие комп-ты'!$I$161:$I$177</c:f>
              <c:numCache>
                <c:formatCode>General</c:formatCode>
                <c:ptCount val="17"/>
                <c:pt idx="0">
                  <c:v>300</c:v>
                </c:pt>
                <c:pt idx="1">
                  <c:v>322.89999999999998</c:v>
                </c:pt>
                <c:pt idx="2">
                  <c:v>345.8</c:v>
                </c:pt>
                <c:pt idx="3">
                  <c:v>368.8</c:v>
                </c:pt>
                <c:pt idx="4">
                  <c:v>391.7</c:v>
                </c:pt>
                <c:pt idx="5">
                  <c:v>483.3</c:v>
                </c:pt>
                <c:pt idx="6">
                  <c:v>506.2</c:v>
                </c:pt>
                <c:pt idx="7">
                  <c:v>529.20000000000005</c:v>
                </c:pt>
                <c:pt idx="8">
                  <c:v>552.1</c:v>
                </c:pt>
                <c:pt idx="9">
                  <c:v>575</c:v>
                </c:pt>
                <c:pt idx="10">
                  <c:v>597.9</c:v>
                </c:pt>
                <c:pt idx="11">
                  <c:v>620.79999999999995</c:v>
                </c:pt>
                <c:pt idx="12">
                  <c:v>643.70000000000005</c:v>
                </c:pt>
                <c:pt idx="13">
                  <c:v>666.7</c:v>
                </c:pt>
                <c:pt idx="14">
                  <c:v>680</c:v>
                </c:pt>
                <c:pt idx="15">
                  <c:v>689.6</c:v>
                </c:pt>
                <c:pt idx="16">
                  <c:v>700</c:v>
                </c:pt>
              </c:numCache>
            </c:numRef>
          </c:xVal>
          <c:yVal>
            <c:numRef>
              <c:f>'Только жидкие комп-ты'!$K$161:$K$177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1"/>
        </c:ser>
        <c:ser>
          <c:idx val="2"/>
          <c:order val="1"/>
          <c:tx>
            <c:v>жидкие</c:v>
          </c:tx>
          <c:marker>
            <c:symbol val="none"/>
          </c:marker>
          <c:xVal>
            <c:numRef>
              <c:f>'Только жидкие комп-ты'!$V$141:$V$157</c:f>
              <c:numCache>
                <c:formatCode>General</c:formatCode>
                <c:ptCount val="17"/>
                <c:pt idx="0">
                  <c:v>300</c:v>
                </c:pt>
                <c:pt idx="1">
                  <c:v>322.89999999999998</c:v>
                </c:pt>
                <c:pt idx="2">
                  <c:v>345.8</c:v>
                </c:pt>
                <c:pt idx="3">
                  <c:v>368.8</c:v>
                </c:pt>
                <c:pt idx="4">
                  <c:v>391.7</c:v>
                </c:pt>
                <c:pt idx="5">
                  <c:v>483.3</c:v>
                </c:pt>
                <c:pt idx="6">
                  <c:v>506.2</c:v>
                </c:pt>
                <c:pt idx="7">
                  <c:v>529.20000000000005</c:v>
                </c:pt>
                <c:pt idx="8">
                  <c:v>552.1</c:v>
                </c:pt>
                <c:pt idx="9">
                  <c:v>575</c:v>
                </c:pt>
                <c:pt idx="10">
                  <c:v>597.9</c:v>
                </c:pt>
                <c:pt idx="11">
                  <c:v>620.79999999999995</c:v>
                </c:pt>
                <c:pt idx="12">
                  <c:v>643.70000000000005</c:v>
                </c:pt>
                <c:pt idx="13">
                  <c:v>666.7</c:v>
                </c:pt>
                <c:pt idx="14">
                  <c:v>680</c:v>
                </c:pt>
                <c:pt idx="15">
                  <c:v>689.6</c:v>
                </c:pt>
                <c:pt idx="16">
                  <c:v>700</c:v>
                </c:pt>
              </c:numCache>
            </c:numRef>
          </c:xVal>
          <c:yVal>
            <c:numRef>
              <c:f>'Только жидкие комп-ты'!$X$141:$X$157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574016"/>
        <c:axId val="387579504"/>
      </c:scatterChart>
      <c:valAx>
        <c:axId val="387574016"/>
        <c:scaling>
          <c:orientation val="minMax"/>
          <c:max val="700"/>
          <c:min val="300"/>
        </c:scaling>
        <c:delete val="0"/>
        <c:axPos val="b"/>
        <c:numFmt formatCode="General" sourceLinked="1"/>
        <c:majorTickMark val="out"/>
        <c:minorTickMark val="none"/>
        <c:tickLblPos val="nextTo"/>
        <c:crossAx val="387579504"/>
        <c:crosses val="autoZero"/>
        <c:crossBetween val="midCat"/>
      </c:valAx>
      <c:valAx>
        <c:axId val="387579504"/>
        <c:scaling>
          <c:orientation val="minMax"/>
          <c:max val="-6"/>
          <c:min val="-13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General" sourceLinked="1"/>
        <c:majorTickMark val="out"/>
        <c:minorTickMark val="none"/>
        <c:tickLblPos val="nextTo"/>
        <c:crossAx val="3875740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967926650606406"/>
          <c:y val="0.32774160961838533"/>
          <c:w val="0.26006757432005922"/>
          <c:h val="0.32607480765935687"/>
        </c:manualLayout>
      </c:layout>
      <c:overlay val="0"/>
    </c:legend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l-GR" sz="1800" b="1" i="0" u="none" strike="noStrike" baseline="0"/>
              <a:t>λ</a:t>
            </a:r>
            <a:r>
              <a:rPr lang="en-US" sz="1800" b="1" i="0" u="none" strike="noStrike" baseline="-25000"/>
              <a:t>i</a:t>
            </a:r>
            <a:r>
              <a:rPr lang="ru-RU"/>
              <a:t> </a:t>
            </a:r>
            <a:r>
              <a:rPr lang="en-US"/>
              <a:t>GeS</a:t>
            </a:r>
            <a:endParaRPr lang="ru-RU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без раствора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'Только жидкие комп-ты'!$I$161:$I$177</c:f>
              <c:numCache>
                <c:formatCode>General</c:formatCode>
                <c:ptCount val="17"/>
                <c:pt idx="0">
                  <c:v>300</c:v>
                </c:pt>
                <c:pt idx="1">
                  <c:v>322.89999999999998</c:v>
                </c:pt>
                <c:pt idx="2">
                  <c:v>345.8</c:v>
                </c:pt>
                <c:pt idx="3">
                  <c:v>368.8</c:v>
                </c:pt>
                <c:pt idx="4">
                  <c:v>391.7</c:v>
                </c:pt>
                <c:pt idx="5">
                  <c:v>483.3</c:v>
                </c:pt>
                <c:pt idx="6">
                  <c:v>506.2</c:v>
                </c:pt>
                <c:pt idx="7">
                  <c:v>529.20000000000005</c:v>
                </c:pt>
                <c:pt idx="8">
                  <c:v>552.1</c:v>
                </c:pt>
                <c:pt idx="9">
                  <c:v>575</c:v>
                </c:pt>
                <c:pt idx="10">
                  <c:v>597.9</c:v>
                </c:pt>
                <c:pt idx="11">
                  <c:v>620.79999999999995</c:v>
                </c:pt>
                <c:pt idx="12">
                  <c:v>643.70000000000005</c:v>
                </c:pt>
                <c:pt idx="13">
                  <c:v>666.7</c:v>
                </c:pt>
                <c:pt idx="14">
                  <c:v>680</c:v>
                </c:pt>
                <c:pt idx="15">
                  <c:v>689.6</c:v>
                </c:pt>
                <c:pt idx="16">
                  <c:v>700</c:v>
                </c:pt>
              </c:numCache>
            </c:numRef>
          </c:xVal>
          <c:yVal>
            <c:numRef>
              <c:f>'Только жидкие комп-ты'!$L$161:$L$177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жидкие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'Только жидкие комп-ты'!$V$141:$V$157</c:f>
              <c:numCache>
                <c:formatCode>General</c:formatCode>
                <c:ptCount val="17"/>
                <c:pt idx="0">
                  <c:v>300</c:v>
                </c:pt>
                <c:pt idx="1">
                  <c:v>322.89999999999998</c:v>
                </c:pt>
                <c:pt idx="2">
                  <c:v>345.8</c:v>
                </c:pt>
                <c:pt idx="3">
                  <c:v>368.8</c:v>
                </c:pt>
                <c:pt idx="4">
                  <c:v>391.7</c:v>
                </c:pt>
                <c:pt idx="5">
                  <c:v>483.3</c:v>
                </c:pt>
                <c:pt idx="6">
                  <c:v>506.2</c:v>
                </c:pt>
                <c:pt idx="7">
                  <c:v>529.20000000000005</c:v>
                </c:pt>
                <c:pt idx="8">
                  <c:v>552.1</c:v>
                </c:pt>
                <c:pt idx="9">
                  <c:v>575</c:v>
                </c:pt>
                <c:pt idx="10">
                  <c:v>597.9</c:v>
                </c:pt>
                <c:pt idx="11">
                  <c:v>620.79999999999995</c:v>
                </c:pt>
                <c:pt idx="12">
                  <c:v>643.70000000000005</c:v>
                </c:pt>
                <c:pt idx="13">
                  <c:v>666.7</c:v>
                </c:pt>
                <c:pt idx="14">
                  <c:v>680</c:v>
                </c:pt>
                <c:pt idx="15">
                  <c:v>689.6</c:v>
                </c:pt>
                <c:pt idx="16">
                  <c:v>700</c:v>
                </c:pt>
              </c:numCache>
            </c:numRef>
          </c:xVal>
          <c:yVal>
            <c:numRef>
              <c:f>'Только жидкие комп-ты'!$Y$141:$Y$157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304440"/>
        <c:axId val="385309144"/>
      </c:scatterChart>
      <c:valAx>
        <c:axId val="385304440"/>
        <c:scaling>
          <c:orientation val="minMax"/>
          <c:max val="700"/>
          <c:min val="300"/>
        </c:scaling>
        <c:delete val="0"/>
        <c:axPos val="b"/>
        <c:numFmt formatCode="General" sourceLinked="1"/>
        <c:majorTickMark val="out"/>
        <c:minorTickMark val="none"/>
        <c:tickLblPos val="nextTo"/>
        <c:crossAx val="385309144"/>
        <c:crosses val="autoZero"/>
        <c:crossBetween val="midCat"/>
      </c:valAx>
      <c:valAx>
        <c:axId val="385309144"/>
        <c:scaling>
          <c:orientation val="minMax"/>
          <c:max val="-20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General" sourceLinked="1"/>
        <c:majorTickMark val="out"/>
        <c:minorTickMark val="none"/>
        <c:tickLblPos val="nextTo"/>
        <c:crossAx val="3853044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l-GR" sz="1800" b="1" i="0" u="none" strike="noStrike" baseline="0"/>
              <a:t>λ</a:t>
            </a:r>
            <a:r>
              <a:rPr lang="en-US" sz="1800" b="1" i="0" u="none" strike="noStrike" baseline="-25000"/>
              <a:t>i</a:t>
            </a:r>
            <a:r>
              <a:rPr lang="ru-RU" sz="1800" b="1" i="0" u="none" strike="noStrike" baseline="-25000"/>
              <a:t> </a:t>
            </a:r>
            <a:r>
              <a:rPr lang="en-US" sz="1800" b="1" i="0" u="none" strike="noStrike" baseline="0"/>
              <a:t>GeS</a:t>
            </a:r>
            <a:r>
              <a:rPr lang="en-US" sz="1800" b="1" i="0" u="none" strike="noStrike" baseline="-25000"/>
              <a:t>2</a:t>
            </a:r>
            <a:endParaRPr lang="ru-RU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6586089238845138E-2"/>
          <c:y val="0.1870113735783043"/>
          <c:w val="0.55818871391076119"/>
          <c:h val="0.76364409448820036"/>
        </c:manualLayout>
      </c:layout>
      <c:scatterChart>
        <c:scatterStyle val="smoothMarker"/>
        <c:varyColors val="0"/>
        <c:ser>
          <c:idx val="0"/>
          <c:order val="0"/>
          <c:tx>
            <c:v>без тв раствора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'Только жидкие комп-ты'!$I$161:$I$177</c:f>
              <c:numCache>
                <c:formatCode>General</c:formatCode>
                <c:ptCount val="17"/>
                <c:pt idx="0">
                  <c:v>300</c:v>
                </c:pt>
                <c:pt idx="1">
                  <c:v>322.89999999999998</c:v>
                </c:pt>
                <c:pt idx="2">
                  <c:v>345.8</c:v>
                </c:pt>
                <c:pt idx="3">
                  <c:v>368.8</c:v>
                </c:pt>
                <c:pt idx="4">
                  <c:v>391.7</c:v>
                </c:pt>
                <c:pt idx="5">
                  <c:v>483.3</c:v>
                </c:pt>
                <c:pt idx="6">
                  <c:v>506.2</c:v>
                </c:pt>
                <c:pt idx="7">
                  <c:v>529.20000000000005</c:v>
                </c:pt>
                <c:pt idx="8">
                  <c:v>552.1</c:v>
                </c:pt>
                <c:pt idx="9">
                  <c:v>575</c:v>
                </c:pt>
                <c:pt idx="10">
                  <c:v>597.9</c:v>
                </c:pt>
                <c:pt idx="11">
                  <c:v>620.79999999999995</c:v>
                </c:pt>
                <c:pt idx="12">
                  <c:v>643.70000000000005</c:v>
                </c:pt>
                <c:pt idx="13">
                  <c:v>666.7</c:v>
                </c:pt>
                <c:pt idx="14">
                  <c:v>680</c:v>
                </c:pt>
                <c:pt idx="15">
                  <c:v>689.6</c:v>
                </c:pt>
                <c:pt idx="16">
                  <c:v>700</c:v>
                </c:pt>
              </c:numCache>
            </c:numRef>
          </c:xVal>
          <c:yVal>
            <c:numRef>
              <c:f>'Только жидкие комп-ты'!$M$161:$M$177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жидкие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'Только жидкие комп-ты'!$V$141:$V$157</c:f>
              <c:numCache>
                <c:formatCode>General</c:formatCode>
                <c:ptCount val="17"/>
                <c:pt idx="0">
                  <c:v>300</c:v>
                </c:pt>
                <c:pt idx="1">
                  <c:v>322.89999999999998</c:v>
                </c:pt>
                <c:pt idx="2">
                  <c:v>345.8</c:v>
                </c:pt>
                <c:pt idx="3">
                  <c:v>368.8</c:v>
                </c:pt>
                <c:pt idx="4">
                  <c:v>391.7</c:v>
                </c:pt>
                <c:pt idx="5">
                  <c:v>483.3</c:v>
                </c:pt>
                <c:pt idx="6">
                  <c:v>506.2</c:v>
                </c:pt>
                <c:pt idx="7">
                  <c:v>529.20000000000005</c:v>
                </c:pt>
                <c:pt idx="8">
                  <c:v>552.1</c:v>
                </c:pt>
                <c:pt idx="9">
                  <c:v>575</c:v>
                </c:pt>
                <c:pt idx="10">
                  <c:v>597.9</c:v>
                </c:pt>
                <c:pt idx="11">
                  <c:v>620.79999999999995</c:v>
                </c:pt>
                <c:pt idx="12">
                  <c:v>643.70000000000005</c:v>
                </c:pt>
                <c:pt idx="13">
                  <c:v>666.7</c:v>
                </c:pt>
                <c:pt idx="14">
                  <c:v>680</c:v>
                </c:pt>
                <c:pt idx="15">
                  <c:v>689.6</c:v>
                </c:pt>
                <c:pt idx="16">
                  <c:v>700</c:v>
                </c:pt>
              </c:numCache>
            </c:numRef>
          </c:xVal>
          <c:yVal>
            <c:numRef>
              <c:f>'Только жидкие комп-ты'!$Z$141:$Z$157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301696"/>
        <c:axId val="385307184"/>
      </c:scatterChart>
      <c:valAx>
        <c:axId val="385301696"/>
        <c:scaling>
          <c:orientation val="minMax"/>
          <c:max val="700"/>
          <c:min val="300"/>
        </c:scaling>
        <c:delete val="0"/>
        <c:axPos val="b"/>
        <c:numFmt formatCode="General" sourceLinked="1"/>
        <c:majorTickMark val="out"/>
        <c:minorTickMark val="none"/>
        <c:tickLblPos val="nextTo"/>
        <c:crossAx val="385307184"/>
        <c:crosses val="autoZero"/>
        <c:crossBetween val="midCat"/>
      </c:valAx>
      <c:valAx>
        <c:axId val="385307184"/>
        <c:scaling>
          <c:orientation val="minMax"/>
          <c:max val="-35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prstDash val="solid"/>
          </a:ln>
        </c:spPr>
        <c:crossAx val="385301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r>
              <a:rPr lang="ru-RU" sz="1100">
                <a:latin typeface="Times New Roman" pitchFamily="18" charset="0"/>
                <a:cs typeface="Times New Roman" pitchFamily="18" charset="0"/>
              </a:rPr>
              <a:t>Конденсированная фаза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'Только жидкие комп-ты'!$E$4</c:f>
              <c:strCache>
                <c:ptCount val="1"/>
                <c:pt idx="0">
                  <c:v>*GeS2 [liq]</c:v>
                </c:pt>
              </c:strCache>
            </c:strRef>
          </c:tx>
          <c:marker>
            <c:symbol val="none"/>
          </c:marker>
          <c:xVal>
            <c:numRef>
              <c:f>'Только жидкие комп-ты'!$F$2:$AG$2</c:f>
              <c:numCache>
                <c:formatCode>General</c:formatCode>
                <c:ptCount val="28"/>
                <c:pt idx="0">
                  <c:v>300</c:v>
                </c:pt>
                <c:pt idx="1">
                  <c:v>391.7</c:v>
                </c:pt>
                <c:pt idx="2">
                  <c:v>414.6</c:v>
                </c:pt>
                <c:pt idx="3">
                  <c:v>437.5</c:v>
                </c:pt>
                <c:pt idx="4">
                  <c:v>460.4</c:v>
                </c:pt>
                <c:pt idx="5">
                  <c:v>483.3</c:v>
                </c:pt>
                <c:pt idx="6">
                  <c:v>506.2</c:v>
                </c:pt>
                <c:pt idx="7">
                  <c:v>529.20000000000005</c:v>
                </c:pt>
                <c:pt idx="8">
                  <c:v>552.1</c:v>
                </c:pt>
                <c:pt idx="9">
                  <c:v>575</c:v>
                </c:pt>
                <c:pt idx="10">
                  <c:v>666.7</c:v>
                </c:pt>
                <c:pt idx="11">
                  <c:v>758.3</c:v>
                </c:pt>
                <c:pt idx="12">
                  <c:v>850</c:v>
                </c:pt>
                <c:pt idx="13">
                  <c:v>872.9</c:v>
                </c:pt>
                <c:pt idx="14">
                  <c:v>895.8</c:v>
                </c:pt>
                <c:pt idx="15">
                  <c:v>918.7</c:v>
                </c:pt>
                <c:pt idx="16">
                  <c:v>941.7</c:v>
                </c:pt>
                <c:pt idx="17">
                  <c:v>1033</c:v>
                </c:pt>
                <c:pt idx="18">
                  <c:v>1125</c:v>
                </c:pt>
                <c:pt idx="19">
                  <c:v>1148</c:v>
                </c:pt>
                <c:pt idx="20">
                  <c:v>1171</c:v>
                </c:pt>
                <c:pt idx="21">
                  <c:v>1194</c:v>
                </c:pt>
                <c:pt idx="22">
                  <c:v>1217</c:v>
                </c:pt>
                <c:pt idx="23">
                  <c:v>1308</c:v>
                </c:pt>
                <c:pt idx="24">
                  <c:v>1331</c:v>
                </c:pt>
                <c:pt idx="25">
                  <c:v>1354</c:v>
                </c:pt>
                <c:pt idx="26">
                  <c:v>1377</c:v>
                </c:pt>
                <c:pt idx="27">
                  <c:v>1400</c:v>
                </c:pt>
              </c:numCache>
            </c:numRef>
          </c:xVal>
          <c:yVal>
            <c:numRef>
              <c:f>'Только жидкие комп-ты'!$F$4:$AG$4</c:f>
              <c:numCache>
                <c:formatCode>0.00E+00</c:formatCode>
                <c:ptCount val="28"/>
                <c:pt idx="0">
                  <c:v>3.1556999999999999E-11</c:v>
                </c:pt>
                <c:pt idx="1">
                  <c:v>9.0766000000000007E-9</c:v>
                </c:pt>
                <c:pt idx="2">
                  <c:v>8.8055000000000007E-9</c:v>
                </c:pt>
                <c:pt idx="3">
                  <c:v>9.1998999999999992E-9</c:v>
                </c:pt>
                <c:pt idx="4">
                  <c:v>1.4165E-8</c:v>
                </c:pt>
                <c:pt idx="5">
                  <c:v>1.2205000000000001E-8</c:v>
                </c:pt>
                <c:pt idx="6">
                  <c:v>1.2531E-8</c:v>
                </c:pt>
                <c:pt idx="7">
                  <c:v>1.2506E-8</c:v>
                </c:pt>
                <c:pt idx="8">
                  <c:v>1.3957000000000001E-8</c:v>
                </c:pt>
                <c:pt idx="9">
                  <c:v>1.4329E-8</c:v>
                </c:pt>
                <c:pt idx="10">
                  <c:v>1.0397E-8</c:v>
                </c:pt>
                <c:pt idx="11">
                  <c:v>1.4292E-8</c:v>
                </c:pt>
                <c:pt idx="12">
                  <c:v>1.2601E-8</c:v>
                </c:pt>
                <c:pt idx="13">
                  <c:v>1.2522E-8</c:v>
                </c:pt>
                <c:pt idx="14">
                  <c:v>1.3586E-8</c:v>
                </c:pt>
                <c:pt idx="15">
                  <c:v>1.7479000000000001E-8</c:v>
                </c:pt>
                <c:pt idx="16">
                  <c:v>1.7269999999999998E-8</c:v>
                </c:pt>
                <c:pt idx="17">
                  <c:v>3.2395E-8</c:v>
                </c:pt>
                <c:pt idx="18">
                  <c:v>1.2795E-7</c:v>
                </c:pt>
                <c:pt idx="19">
                  <c:v>1.2648E-7</c:v>
                </c:pt>
                <c:pt idx="20">
                  <c:v>1.3407999999999999E-7</c:v>
                </c:pt>
                <c:pt idx="21">
                  <c:v>7.7271000000000004E-8</c:v>
                </c:pt>
                <c:pt idx="22">
                  <c:v>4.6252000000000001E-9</c:v>
                </c:pt>
                <c:pt idx="23">
                  <c:v>1.1404E-26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1"/>
        </c:ser>
        <c:ser>
          <c:idx val="15"/>
          <c:order val="1"/>
          <c:tx>
            <c:strRef>
              <c:f>'Только жидкие комп-ты'!$E$19</c:f>
              <c:strCache>
                <c:ptCount val="1"/>
                <c:pt idx="0">
                  <c:v>(1) Ge [liq]</c:v>
                </c:pt>
              </c:strCache>
            </c:strRef>
          </c:tx>
          <c:marker>
            <c:symbol val="none"/>
          </c:marker>
          <c:xVal>
            <c:numRef>
              <c:f>'Только жидкие комп-ты'!$F$2:$AG$2</c:f>
              <c:numCache>
                <c:formatCode>General</c:formatCode>
                <c:ptCount val="28"/>
                <c:pt idx="0">
                  <c:v>300</c:v>
                </c:pt>
                <c:pt idx="1">
                  <c:v>391.7</c:v>
                </c:pt>
                <c:pt idx="2">
                  <c:v>414.6</c:v>
                </c:pt>
                <c:pt idx="3">
                  <c:v>437.5</c:v>
                </c:pt>
                <c:pt idx="4">
                  <c:v>460.4</c:v>
                </c:pt>
                <c:pt idx="5">
                  <c:v>483.3</c:v>
                </c:pt>
                <c:pt idx="6">
                  <c:v>506.2</c:v>
                </c:pt>
                <c:pt idx="7">
                  <c:v>529.20000000000005</c:v>
                </c:pt>
                <c:pt idx="8">
                  <c:v>552.1</c:v>
                </c:pt>
                <c:pt idx="9">
                  <c:v>575</c:v>
                </c:pt>
                <c:pt idx="10">
                  <c:v>666.7</c:v>
                </c:pt>
                <c:pt idx="11">
                  <c:v>758.3</c:v>
                </c:pt>
                <c:pt idx="12">
                  <c:v>850</c:v>
                </c:pt>
                <c:pt idx="13">
                  <c:v>872.9</c:v>
                </c:pt>
                <c:pt idx="14">
                  <c:v>895.8</c:v>
                </c:pt>
                <c:pt idx="15">
                  <c:v>918.7</c:v>
                </c:pt>
                <c:pt idx="16">
                  <c:v>941.7</c:v>
                </c:pt>
                <c:pt idx="17">
                  <c:v>1033</c:v>
                </c:pt>
                <c:pt idx="18">
                  <c:v>1125</c:v>
                </c:pt>
                <c:pt idx="19">
                  <c:v>1148</c:v>
                </c:pt>
                <c:pt idx="20">
                  <c:v>1171</c:v>
                </c:pt>
                <c:pt idx="21">
                  <c:v>1194</c:v>
                </c:pt>
                <c:pt idx="22">
                  <c:v>1217</c:v>
                </c:pt>
                <c:pt idx="23">
                  <c:v>1308</c:v>
                </c:pt>
                <c:pt idx="24">
                  <c:v>1331</c:v>
                </c:pt>
                <c:pt idx="25">
                  <c:v>1354</c:v>
                </c:pt>
                <c:pt idx="26">
                  <c:v>1377</c:v>
                </c:pt>
                <c:pt idx="27">
                  <c:v>1400</c:v>
                </c:pt>
              </c:numCache>
            </c:numRef>
          </c:xVal>
          <c:yVal>
            <c:numRef>
              <c:f>'Только жидкие комп-ты'!$F$19:$AG$19</c:f>
              <c:numCache>
                <c:formatCode>0.00E+00</c:formatCode>
                <c:ptCount val="28"/>
                <c:pt idx="0">
                  <c:v>7.0299000000000004E-3</c:v>
                </c:pt>
                <c:pt idx="1">
                  <c:v>6.7447999999999996E-3</c:v>
                </c:pt>
                <c:pt idx="2">
                  <c:v>6.6604000000000003E-3</c:v>
                </c:pt>
                <c:pt idx="3">
                  <c:v>6.5741999999999997E-3</c:v>
                </c:pt>
                <c:pt idx="4">
                  <c:v>6.4873999999999999E-3</c:v>
                </c:pt>
                <c:pt idx="5">
                  <c:v>6.4006000000000002E-3</c:v>
                </c:pt>
                <c:pt idx="6">
                  <c:v>6.3143000000000001E-3</c:v>
                </c:pt>
                <c:pt idx="7">
                  <c:v>6.2290000000000002E-3</c:v>
                </c:pt>
                <c:pt idx="8">
                  <c:v>6.1449E-3</c:v>
                </c:pt>
                <c:pt idx="9">
                  <c:v>6.0622999999999996E-3</c:v>
                </c:pt>
                <c:pt idx="10">
                  <c:v>5.7479000000000002E-3</c:v>
                </c:pt>
                <c:pt idx="11">
                  <c:v>5.4520000000000002E-3</c:v>
                </c:pt>
                <c:pt idx="12">
                  <c:v>5.0863000000000002E-3</c:v>
                </c:pt>
                <c:pt idx="13">
                  <c:v>4.9474000000000002E-3</c:v>
                </c:pt>
                <c:pt idx="14">
                  <c:v>4.7685000000000002E-3</c:v>
                </c:pt>
                <c:pt idx="15">
                  <c:v>4.5338000000000002E-3</c:v>
                </c:pt>
                <c:pt idx="16">
                  <c:v>4.2253000000000004E-3</c:v>
                </c:pt>
                <c:pt idx="17">
                  <c:v>2.1025000000000002E-3</c:v>
                </c:pt>
                <c:pt idx="18">
                  <c:v>4.0133999999999998E-4</c:v>
                </c:pt>
                <c:pt idx="19">
                  <c:v>2.5913999999999999E-4</c:v>
                </c:pt>
                <c:pt idx="20">
                  <c:v>1.662E-4</c:v>
                </c:pt>
                <c:pt idx="21">
                  <c:v>8.2803E-5</c:v>
                </c:pt>
                <c:pt idx="22">
                  <c:v>2.0366000000000001E-5</c:v>
                </c:pt>
                <c:pt idx="23">
                  <c:v>2.0032999999999999E-6</c:v>
                </c:pt>
                <c:pt idx="24">
                  <c:v>1.3901E-7</c:v>
                </c:pt>
                <c:pt idx="25">
                  <c:v>4.8461000000000005E-10</c:v>
                </c:pt>
                <c:pt idx="26">
                  <c:v>8.8537999999999995E-11</c:v>
                </c:pt>
                <c:pt idx="27">
                  <c:v>4.8839000000000001E-11</c:v>
                </c:pt>
              </c:numCache>
            </c:numRef>
          </c:yVal>
          <c:smooth val="1"/>
        </c:ser>
        <c:ser>
          <c:idx val="16"/>
          <c:order val="2"/>
          <c:tx>
            <c:strRef>
              <c:f>'Только жидкие комп-ты'!$E$20</c:f>
              <c:strCache>
                <c:ptCount val="1"/>
                <c:pt idx="0">
                  <c:v>(1) Bi2S3 [liq]</c:v>
                </c:pt>
              </c:strCache>
            </c:strRef>
          </c:tx>
          <c:marker>
            <c:symbol val="none"/>
          </c:marker>
          <c:xVal>
            <c:numRef>
              <c:f>'Только жидкие комп-ты'!$F$2:$AG$2</c:f>
              <c:numCache>
                <c:formatCode>General</c:formatCode>
                <c:ptCount val="28"/>
                <c:pt idx="0">
                  <c:v>300</c:v>
                </c:pt>
                <c:pt idx="1">
                  <c:v>391.7</c:v>
                </c:pt>
                <c:pt idx="2">
                  <c:v>414.6</c:v>
                </c:pt>
                <c:pt idx="3">
                  <c:v>437.5</c:v>
                </c:pt>
                <c:pt idx="4">
                  <c:v>460.4</c:v>
                </c:pt>
                <c:pt idx="5">
                  <c:v>483.3</c:v>
                </c:pt>
                <c:pt idx="6">
                  <c:v>506.2</c:v>
                </c:pt>
                <c:pt idx="7">
                  <c:v>529.20000000000005</c:v>
                </c:pt>
                <c:pt idx="8">
                  <c:v>552.1</c:v>
                </c:pt>
                <c:pt idx="9">
                  <c:v>575</c:v>
                </c:pt>
                <c:pt idx="10">
                  <c:v>666.7</c:v>
                </c:pt>
                <c:pt idx="11">
                  <c:v>758.3</c:v>
                </c:pt>
                <c:pt idx="12">
                  <c:v>850</c:v>
                </c:pt>
                <c:pt idx="13">
                  <c:v>872.9</c:v>
                </c:pt>
                <c:pt idx="14">
                  <c:v>895.8</c:v>
                </c:pt>
                <c:pt idx="15">
                  <c:v>918.7</c:v>
                </c:pt>
                <c:pt idx="16">
                  <c:v>941.7</c:v>
                </c:pt>
                <c:pt idx="17">
                  <c:v>1033</c:v>
                </c:pt>
                <c:pt idx="18">
                  <c:v>1125</c:v>
                </c:pt>
                <c:pt idx="19">
                  <c:v>1148</c:v>
                </c:pt>
                <c:pt idx="20">
                  <c:v>1171</c:v>
                </c:pt>
                <c:pt idx="21">
                  <c:v>1194</c:v>
                </c:pt>
                <c:pt idx="22">
                  <c:v>1217</c:v>
                </c:pt>
                <c:pt idx="23">
                  <c:v>1308</c:v>
                </c:pt>
                <c:pt idx="24">
                  <c:v>1331</c:v>
                </c:pt>
                <c:pt idx="25">
                  <c:v>1354</c:v>
                </c:pt>
                <c:pt idx="26">
                  <c:v>1377</c:v>
                </c:pt>
                <c:pt idx="27">
                  <c:v>1400</c:v>
                </c:pt>
              </c:numCache>
            </c:numRef>
          </c:xVal>
          <c:yVal>
            <c:numRef>
              <c:f>'Только жидкие комп-ты'!$F$20:$AG$20</c:f>
              <c:numCache>
                <c:formatCode>0.00E+00</c:formatCode>
                <c:ptCount val="28"/>
                <c:pt idx="0">
                  <c:v>3.5410999999999997E-27</c:v>
                </c:pt>
                <c:pt idx="1">
                  <c:v>5.5674999999999999E-21</c:v>
                </c:pt>
                <c:pt idx="2">
                  <c:v>7.5057000000000001E-20</c:v>
                </c:pt>
                <c:pt idx="3">
                  <c:v>7.7699999999999999E-19</c:v>
                </c:pt>
                <c:pt idx="4">
                  <c:v>6.4250999999999998E-18</c:v>
                </c:pt>
                <c:pt idx="5">
                  <c:v>4.3813999999999998E-17</c:v>
                </c:pt>
                <c:pt idx="6">
                  <c:v>2.5291E-16</c:v>
                </c:pt>
                <c:pt idx="7">
                  <c:v>1.2626E-15</c:v>
                </c:pt>
                <c:pt idx="8">
                  <c:v>5.5507E-15</c:v>
                </c:pt>
                <c:pt idx="9">
                  <c:v>2.1813E-14</c:v>
                </c:pt>
                <c:pt idx="10">
                  <c:v>2.1310000000000001E-12</c:v>
                </c:pt>
                <c:pt idx="11">
                  <c:v>7.3442999999999994E-11</c:v>
                </c:pt>
                <c:pt idx="12">
                  <c:v>1.2813999999999999E-9</c:v>
                </c:pt>
                <c:pt idx="13">
                  <c:v>2.4475000000000001E-9</c:v>
                </c:pt>
                <c:pt idx="14">
                  <c:v>4.6111000000000003E-9</c:v>
                </c:pt>
                <c:pt idx="15">
                  <c:v>8.6521000000000008E-9</c:v>
                </c:pt>
                <c:pt idx="16">
                  <c:v>1.6371000000000001E-8</c:v>
                </c:pt>
                <c:pt idx="17">
                  <c:v>3.3370999999999999E-7</c:v>
                </c:pt>
                <c:pt idx="18">
                  <c:v>2.1767999999999999E-5</c:v>
                </c:pt>
                <c:pt idx="19">
                  <c:v>5.7290000000000002E-5</c:v>
                </c:pt>
                <c:pt idx="20">
                  <c:v>1.3516E-4</c:v>
                </c:pt>
                <c:pt idx="21">
                  <c:v>3.2923000000000002E-4</c:v>
                </c:pt>
                <c:pt idx="22">
                  <c:v>7.5427999999999997E-4</c:v>
                </c:pt>
                <c:pt idx="23">
                  <c:v>1.2886000000000001E-4</c:v>
                </c:pt>
                <c:pt idx="24">
                  <c:v>6.6242E-6</c:v>
                </c:pt>
                <c:pt idx="25">
                  <c:v>1.1328000000000001E-8</c:v>
                </c:pt>
                <c:pt idx="26">
                  <c:v>1.0076999999999999E-9</c:v>
                </c:pt>
                <c:pt idx="27">
                  <c:v>2.7639000000000001E-10</c:v>
                </c:pt>
              </c:numCache>
            </c:numRef>
          </c:yVal>
          <c:smooth val="1"/>
        </c:ser>
        <c:ser>
          <c:idx val="17"/>
          <c:order val="3"/>
          <c:tx>
            <c:strRef>
              <c:f>'Только жидкие комп-ты'!$E$21</c:f>
              <c:strCache>
                <c:ptCount val="1"/>
                <c:pt idx="0">
                  <c:v>(1) S [liq]</c:v>
                </c:pt>
              </c:strCache>
            </c:strRef>
          </c:tx>
          <c:marker>
            <c:symbol val="none"/>
          </c:marker>
          <c:xVal>
            <c:numRef>
              <c:f>'Только жидкие комп-ты'!$F$2:$AG$2</c:f>
              <c:numCache>
                <c:formatCode>General</c:formatCode>
                <c:ptCount val="28"/>
                <c:pt idx="0">
                  <c:v>300</c:v>
                </c:pt>
                <c:pt idx="1">
                  <c:v>391.7</c:v>
                </c:pt>
                <c:pt idx="2">
                  <c:v>414.6</c:v>
                </c:pt>
                <c:pt idx="3">
                  <c:v>437.5</c:v>
                </c:pt>
                <c:pt idx="4">
                  <c:v>460.4</c:v>
                </c:pt>
                <c:pt idx="5">
                  <c:v>483.3</c:v>
                </c:pt>
                <c:pt idx="6">
                  <c:v>506.2</c:v>
                </c:pt>
                <c:pt idx="7">
                  <c:v>529.20000000000005</c:v>
                </c:pt>
                <c:pt idx="8">
                  <c:v>552.1</c:v>
                </c:pt>
                <c:pt idx="9">
                  <c:v>575</c:v>
                </c:pt>
                <c:pt idx="10">
                  <c:v>666.7</c:v>
                </c:pt>
                <c:pt idx="11">
                  <c:v>758.3</c:v>
                </c:pt>
                <c:pt idx="12">
                  <c:v>850</c:v>
                </c:pt>
                <c:pt idx="13">
                  <c:v>872.9</c:v>
                </c:pt>
                <c:pt idx="14">
                  <c:v>895.8</c:v>
                </c:pt>
                <c:pt idx="15">
                  <c:v>918.7</c:v>
                </c:pt>
                <c:pt idx="16">
                  <c:v>941.7</c:v>
                </c:pt>
                <c:pt idx="17">
                  <c:v>1033</c:v>
                </c:pt>
                <c:pt idx="18">
                  <c:v>1125</c:v>
                </c:pt>
                <c:pt idx="19">
                  <c:v>1148</c:v>
                </c:pt>
                <c:pt idx="20">
                  <c:v>1171</c:v>
                </c:pt>
                <c:pt idx="21">
                  <c:v>1194</c:v>
                </c:pt>
                <c:pt idx="22">
                  <c:v>1217</c:v>
                </c:pt>
                <c:pt idx="23">
                  <c:v>1308</c:v>
                </c:pt>
                <c:pt idx="24">
                  <c:v>1331</c:v>
                </c:pt>
                <c:pt idx="25">
                  <c:v>1354</c:v>
                </c:pt>
                <c:pt idx="26">
                  <c:v>1377</c:v>
                </c:pt>
                <c:pt idx="27">
                  <c:v>1400</c:v>
                </c:pt>
              </c:numCache>
            </c:numRef>
          </c:xVal>
          <c:yVal>
            <c:numRef>
              <c:f>'Только жидкие комп-ты'!$F$21:$AG$21</c:f>
              <c:numCache>
                <c:formatCode>0.00E+00</c:formatCode>
                <c:ptCount val="28"/>
                <c:pt idx="0">
                  <c:v>4.9444E-16</c:v>
                </c:pt>
                <c:pt idx="1">
                  <c:v>5.3594E-12</c:v>
                </c:pt>
                <c:pt idx="2">
                  <c:v>2.787E-11</c:v>
                </c:pt>
                <c:pt idx="3">
                  <c:v>1.2164999999999999E-10</c:v>
                </c:pt>
                <c:pt idx="4">
                  <c:v>4.608E-10</c:v>
                </c:pt>
                <c:pt idx="5">
                  <c:v>1.5424E-9</c:v>
                </c:pt>
                <c:pt idx="6">
                  <c:v>4.6347000000000001E-9</c:v>
                </c:pt>
                <c:pt idx="7">
                  <c:v>1.2671999999999999E-8</c:v>
                </c:pt>
                <c:pt idx="8">
                  <c:v>3.1893E-8</c:v>
                </c:pt>
                <c:pt idx="9">
                  <c:v>7.4600000000000006E-8</c:v>
                </c:pt>
                <c:pt idx="10">
                  <c:v>1.2467000000000001E-6</c:v>
                </c:pt>
                <c:pt idx="11">
                  <c:v>1.0543000000000001E-5</c:v>
                </c:pt>
                <c:pt idx="12">
                  <c:v>5.6412000000000001E-5</c:v>
                </c:pt>
                <c:pt idx="13">
                  <c:v>8.1421000000000005E-5</c:v>
                </c:pt>
                <c:pt idx="14">
                  <c:v>1.1564E-4</c:v>
                </c:pt>
                <c:pt idx="15">
                  <c:v>1.6203999999999999E-4</c:v>
                </c:pt>
                <c:pt idx="16">
                  <c:v>2.2474999999999999E-4</c:v>
                </c:pt>
                <c:pt idx="17">
                  <c:v>8.2939999999999999E-4</c:v>
                </c:pt>
                <c:pt idx="18">
                  <c:v>3.6475000000000001E-3</c:v>
                </c:pt>
                <c:pt idx="19">
                  <c:v>4.8665000000000002E-3</c:v>
                </c:pt>
                <c:pt idx="20">
                  <c:v>5.4881000000000001E-3</c:v>
                </c:pt>
                <c:pt idx="21">
                  <c:v>3.9477000000000002E-3</c:v>
                </c:pt>
                <c:pt idx="22">
                  <c:v>1.0487000000000001E-3</c:v>
                </c:pt>
                <c:pt idx="23">
                  <c:v>7.0012999999999995E-5</c:v>
                </c:pt>
                <c:pt idx="24">
                  <c:v>4.4062999999999996E-6</c:v>
                </c:pt>
                <c:pt idx="25">
                  <c:v>1.4038E-8</c:v>
                </c:pt>
                <c:pt idx="26">
                  <c:v>2.3521000000000002E-9</c:v>
                </c:pt>
                <c:pt idx="27">
                  <c:v>1.1933E-9</c:v>
                </c:pt>
              </c:numCache>
            </c:numRef>
          </c:yVal>
          <c:smooth val="1"/>
        </c:ser>
        <c:ser>
          <c:idx val="18"/>
          <c:order val="4"/>
          <c:tx>
            <c:strRef>
              <c:f>'Только жидкие комп-ты'!$E$22</c:f>
              <c:strCache>
                <c:ptCount val="1"/>
                <c:pt idx="0">
                  <c:v>(1) Bi [liq1]</c:v>
                </c:pt>
              </c:strCache>
            </c:strRef>
          </c:tx>
          <c:marker>
            <c:symbol val="none"/>
          </c:marker>
          <c:xVal>
            <c:numRef>
              <c:f>'Только жидкие комп-ты'!$F$2:$AG$2</c:f>
              <c:numCache>
                <c:formatCode>General</c:formatCode>
                <c:ptCount val="28"/>
                <c:pt idx="0">
                  <c:v>300</c:v>
                </c:pt>
                <c:pt idx="1">
                  <c:v>391.7</c:v>
                </c:pt>
                <c:pt idx="2">
                  <c:v>414.6</c:v>
                </c:pt>
                <c:pt idx="3">
                  <c:v>437.5</c:v>
                </c:pt>
                <c:pt idx="4">
                  <c:v>460.4</c:v>
                </c:pt>
                <c:pt idx="5">
                  <c:v>483.3</c:v>
                </c:pt>
                <c:pt idx="6">
                  <c:v>506.2</c:v>
                </c:pt>
                <c:pt idx="7">
                  <c:v>529.20000000000005</c:v>
                </c:pt>
                <c:pt idx="8">
                  <c:v>552.1</c:v>
                </c:pt>
                <c:pt idx="9">
                  <c:v>575</c:v>
                </c:pt>
                <c:pt idx="10">
                  <c:v>666.7</c:v>
                </c:pt>
                <c:pt idx="11">
                  <c:v>758.3</c:v>
                </c:pt>
                <c:pt idx="12">
                  <c:v>850</c:v>
                </c:pt>
                <c:pt idx="13">
                  <c:v>872.9</c:v>
                </c:pt>
                <c:pt idx="14">
                  <c:v>895.8</c:v>
                </c:pt>
                <c:pt idx="15">
                  <c:v>918.7</c:v>
                </c:pt>
                <c:pt idx="16">
                  <c:v>941.7</c:v>
                </c:pt>
                <c:pt idx="17">
                  <c:v>1033</c:v>
                </c:pt>
                <c:pt idx="18">
                  <c:v>1125</c:v>
                </c:pt>
                <c:pt idx="19">
                  <c:v>1148</c:v>
                </c:pt>
                <c:pt idx="20">
                  <c:v>1171</c:v>
                </c:pt>
                <c:pt idx="21">
                  <c:v>1194</c:v>
                </c:pt>
                <c:pt idx="22">
                  <c:v>1217</c:v>
                </c:pt>
                <c:pt idx="23">
                  <c:v>1308</c:v>
                </c:pt>
                <c:pt idx="24">
                  <c:v>1331</c:v>
                </c:pt>
                <c:pt idx="25">
                  <c:v>1354</c:v>
                </c:pt>
                <c:pt idx="26">
                  <c:v>1377</c:v>
                </c:pt>
                <c:pt idx="27">
                  <c:v>1400</c:v>
                </c:pt>
              </c:numCache>
            </c:numRef>
          </c:xVal>
          <c:yVal>
            <c:numRef>
              <c:f>'Только жидкие комп-ты'!$F$22:$AG$22</c:f>
              <c:numCache>
                <c:formatCode>0.00E+00</c:formatCode>
                <c:ptCount val="28"/>
                <c:pt idx="0">
                  <c:v>4.1603999999999999E-3</c:v>
                </c:pt>
                <c:pt idx="1">
                  <c:v>3.8252999999999998E-3</c:v>
                </c:pt>
                <c:pt idx="2">
                  <c:v>3.7843E-3</c:v>
                </c:pt>
                <c:pt idx="3">
                  <c:v>3.7521999999999998E-3</c:v>
                </c:pt>
                <c:pt idx="4">
                  <c:v>3.7269999999999998E-3</c:v>
                </c:pt>
                <c:pt idx="5">
                  <c:v>3.7071000000000001E-3</c:v>
                </c:pt>
                <c:pt idx="6">
                  <c:v>3.6911000000000001E-3</c:v>
                </c:pt>
                <c:pt idx="7">
                  <c:v>3.6782999999999998E-3</c:v>
                </c:pt>
                <c:pt idx="8">
                  <c:v>3.6679999999999998E-3</c:v>
                </c:pt>
                <c:pt idx="9">
                  <c:v>3.6597000000000001E-3</c:v>
                </c:pt>
                <c:pt idx="10">
                  <c:v>3.6389999999999999E-3</c:v>
                </c:pt>
                <c:pt idx="11">
                  <c:v>3.6294999999999999E-3</c:v>
                </c:pt>
                <c:pt idx="12">
                  <c:v>3.6250000000000002E-3</c:v>
                </c:pt>
                <c:pt idx="13">
                  <c:v>3.6243E-3</c:v>
                </c:pt>
                <c:pt idx="14">
                  <c:v>3.6237000000000001E-3</c:v>
                </c:pt>
                <c:pt idx="15">
                  <c:v>3.6232E-3</c:v>
                </c:pt>
                <c:pt idx="16">
                  <c:v>3.6227999999999998E-3</c:v>
                </c:pt>
                <c:pt idx="17">
                  <c:v>3.6213999999999999E-3</c:v>
                </c:pt>
                <c:pt idx="18">
                  <c:v>3.5958000000000001E-3</c:v>
                </c:pt>
                <c:pt idx="19">
                  <c:v>3.5552000000000001E-3</c:v>
                </c:pt>
                <c:pt idx="20">
                  <c:v>3.4648000000000001E-3</c:v>
                </c:pt>
                <c:pt idx="21">
                  <c:v>3.2215E-3</c:v>
                </c:pt>
                <c:pt idx="22">
                  <c:v>2.5065999999999999E-3</c:v>
                </c:pt>
                <c:pt idx="23">
                  <c:v>7.2809000000000003E-4</c:v>
                </c:pt>
                <c:pt idx="24">
                  <c:v>5.2580000000000001E-5</c:v>
                </c:pt>
                <c:pt idx="25">
                  <c:v>1.5351E-7</c:v>
                </c:pt>
                <c:pt idx="26">
                  <c:v>2.3225000000000001E-8</c:v>
                </c:pt>
                <c:pt idx="27">
                  <c:v>1.0646999999999999E-8</c:v>
                </c:pt>
              </c:numCache>
            </c:numRef>
          </c:yVal>
          <c:smooth val="1"/>
        </c:ser>
        <c:ser>
          <c:idx val="19"/>
          <c:order val="5"/>
          <c:tx>
            <c:strRef>
              <c:f>'Только жидкие комп-ты'!$E$23</c:f>
              <c:strCache>
                <c:ptCount val="1"/>
                <c:pt idx="0">
                  <c:v>(1) Bi [liq2]</c:v>
                </c:pt>
              </c:strCache>
            </c:strRef>
          </c:tx>
          <c:marker>
            <c:symbol val="none"/>
          </c:marker>
          <c:xVal>
            <c:numRef>
              <c:f>'Только жидкие комп-ты'!$F$2:$AG$2</c:f>
              <c:numCache>
                <c:formatCode>General</c:formatCode>
                <c:ptCount val="28"/>
                <c:pt idx="0">
                  <c:v>300</c:v>
                </c:pt>
                <c:pt idx="1">
                  <c:v>391.7</c:v>
                </c:pt>
                <c:pt idx="2">
                  <c:v>414.6</c:v>
                </c:pt>
                <c:pt idx="3">
                  <c:v>437.5</c:v>
                </c:pt>
                <c:pt idx="4">
                  <c:v>460.4</c:v>
                </c:pt>
                <c:pt idx="5">
                  <c:v>483.3</c:v>
                </c:pt>
                <c:pt idx="6">
                  <c:v>506.2</c:v>
                </c:pt>
                <c:pt idx="7">
                  <c:v>529.20000000000005</c:v>
                </c:pt>
                <c:pt idx="8">
                  <c:v>552.1</c:v>
                </c:pt>
                <c:pt idx="9">
                  <c:v>575</c:v>
                </c:pt>
                <c:pt idx="10">
                  <c:v>666.7</c:v>
                </c:pt>
                <c:pt idx="11">
                  <c:v>758.3</c:v>
                </c:pt>
                <c:pt idx="12">
                  <c:v>850</c:v>
                </c:pt>
                <c:pt idx="13">
                  <c:v>872.9</c:v>
                </c:pt>
                <c:pt idx="14">
                  <c:v>895.8</c:v>
                </c:pt>
                <c:pt idx="15">
                  <c:v>918.7</c:v>
                </c:pt>
                <c:pt idx="16">
                  <c:v>941.7</c:v>
                </c:pt>
                <c:pt idx="17">
                  <c:v>1033</c:v>
                </c:pt>
                <c:pt idx="18">
                  <c:v>1125</c:v>
                </c:pt>
                <c:pt idx="19">
                  <c:v>1148</c:v>
                </c:pt>
                <c:pt idx="20">
                  <c:v>1171</c:v>
                </c:pt>
                <c:pt idx="21">
                  <c:v>1194</c:v>
                </c:pt>
                <c:pt idx="22">
                  <c:v>1217</c:v>
                </c:pt>
                <c:pt idx="23">
                  <c:v>1308</c:v>
                </c:pt>
                <c:pt idx="24">
                  <c:v>1331</c:v>
                </c:pt>
                <c:pt idx="25">
                  <c:v>1354</c:v>
                </c:pt>
                <c:pt idx="26">
                  <c:v>1377</c:v>
                </c:pt>
                <c:pt idx="27">
                  <c:v>1400</c:v>
                </c:pt>
              </c:numCache>
            </c:numRef>
          </c:xVal>
          <c:yVal>
            <c:numRef>
              <c:f>'Только жидкие комп-ты'!$F$23:$AG$23</c:f>
              <c:numCache>
                <c:formatCode>0.00E+00</c:formatCode>
                <c:ptCount val="28"/>
                <c:pt idx="0">
                  <c:v>3.0820000000000001E-3</c:v>
                </c:pt>
                <c:pt idx="1">
                  <c:v>3.4169999999999999E-3</c:v>
                </c:pt>
                <c:pt idx="2">
                  <c:v>3.4581E-3</c:v>
                </c:pt>
                <c:pt idx="3">
                  <c:v>3.4900999999999999E-3</c:v>
                </c:pt>
                <c:pt idx="4">
                  <c:v>3.5152999999999998E-3</c:v>
                </c:pt>
                <c:pt idx="5">
                  <c:v>3.5352999999999999E-3</c:v>
                </c:pt>
                <c:pt idx="6">
                  <c:v>3.5512E-3</c:v>
                </c:pt>
                <c:pt idx="7">
                  <c:v>3.5639999999999999E-3</c:v>
                </c:pt>
                <c:pt idx="8">
                  <c:v>3.5742999999999999E-3</c:v>
                </c:pt>
                <c:pt idx="9">
                  <c:v>3.5826E-3</c:v>
                </c:pt>
                <c:pt idx="10">
                  <c:v>3.6032999999999998E-3</c:v>
                </c:pt>
                <c:pt idx="11">
                  <c:v>3.6128000000000002E-3</c:v>
                </c:pt>
                <c:pt idx="12">
                  <c:v>3.6172999999999999E-3</c:v>
                </c:pt>
                <c:pt idx="13">
                  <c:v>3.6180000000000001E-3</c:v>
                </c:pt>
                <c:pt idx="14">
                  <c:v>3.6186E-3</c:v>
                </c:pt>
                <c:pt idx="15">
                  <c:v>3.6191000000000001E-3</c:v>
                </c:pt>
                <c:pt idx="16">
                  <c:v>3.6194999999999999E-3</c:v>
                </c:pt>
                <c:pt idx="17">
                  <c:v>3.62E-3</c:v>
                </c:pt>
                <c:pt idx="18">
                  <c:v>3.5953000000000001E-3</c:v>
                </c:pt>
                <c:pt idx="19">
                  <c:v>3.555E-3</c:v>
                </c:pt>
                <c:pt idx="20">
                  <c:v>3.4646E-3</c:v>
                </c:pt>
                <c:pt idx="21">
                  <c:v>3.2214000000000001E-3</c:v>
                </c:pt>
                <c:pt idx="22">
                  <c:v>2.5067000000000002E-3</c:v>
                </c:pt>
                <c:pt idx="23">
                  <c:v>7.2822000000000002E-4</c:v>
                </c:pt>
                <c:pt idx="24">
                  <c:v>5.2593000000000003E-5</c:v>
                </c:pt>
                <c:pt idx="25">
                  <c:v>1.5356000000000001E-7</c:v>
                </c:pt>
                <c:pt idx="26">
                  <c:v>2.3234000000000001E-8</c:v>
                </c:pt>
                <c:pt idx="27">
                  <c:v>1.0652E-8</c:v>
                </c:pt>
              </c:numCache>
            </c:numRef>
          </c:yVal>
          <c:smooth val="1"/>
        </c:ser>
        <c:ser>
          <c:idx val="20"/>
          <c:order val="6"/>
          <c:tx>
            <c:strRef>
              <c:f>'Только жидкие комп-ты'!$E$24</c:f>
              <c:strCache>
                <c:ptCount val="1"/>
                <c:pt idx="0">
                  <c:v>(1) GeS [liq]</c:v>
                </c:pt>
              </c:strCache>
            </c:strRef>
          </c:tx>
          <c:marker>
            <c:symbol val="none"/>
          </c:marker>
          <c:xVal>
            <c:numRef>
              <c:f>'Только жидкие комп-ты'!$F$2:$AG$2</c:f>
              <c:numCache>
                <c:formatCode>General</c:formatCode>
                <c:ptCount val="28"/>
                <c:pt idx="0">
                  <c:v>300</c:v>
                </c:pt>
                <c:pt idx="1">
                  <c:v>391.7</c:v>
                </c:pt>
                <c:pt idx="2">
                  <c:v>414.6</c:v>
                </c:pt>
                <c:pt idx="3">
                  <c:v>437.5</c:v>
                </c:pt>
                <c:pt idx="4">
                  <c:v>460.4</c:v>
                </c:pt>
                <c:pt idx="5">
                  <c:v>483.3</c:v>
                </c:pt>
                <c:pt idx="6">
                  <c:v>506.2</c:v>
                </c:pt>
                <c:pt idx="7">
                  <c:v>529.20000000000005</c:v>
                </c:pt>
                <c:pt idx="8">
                  <c:v>552.1</c:v>
                </c:pt>
                <c:pt idx="9">
                  <c:v>575</c:v>
                </c:pt>
                <c:pt idx="10">
                  <c:v>666.7</c:v>
                </c:pt>
                <c:pt idx="11">
                  <c:v>758.3</c:v>
                </c:pt>
                <c:pt idx="12">
                  <c:v>850</c:v>
                </c:pt>
                <c:pt idx="13">
                  <c:v>872.9</c:v>
                </c:pt>
                <c:pt idx="14">
                  <c:v>895.8</c:v>
                </c:pt>
                <c:pt idx="15">
                  <c:v>918.7</c:v>
                </c:pt>
                <c:pt idx="16">
                  <c:v>941.7</c:v>
                </c:pt>
                <c:pt idx="17">
                  <c:v>1033</c:v>
                </c:pt>
                <c:pt idx="18">
                  <c:v>1125</c:v>
                </c:pt>
                <c:pt idx="19">
                  <c:v>1148</c:v>
                </c:pt>
                <c:pt idx="20">
                  <c:v>1171</c:v>
                </c:pt>
                <c:pt idx="21">
                  <c:v>1194</c:v>
                </c:pt>
                <c:pt idx="22">
                  <c:v>1217</c:v>
                </c:pt>
                <c:pt idx="23">
                  <c:v>1308</c:v>
                </c:pt>
                <c:pt idx="24">
                  <c:v>1331</c:v>
                </c:pt>
                <c:pt idx="25">
                  <c:v>1354</c:v>
                </c:pt>
                <c:pt idx="26">
                  <c:v>1377</c:v>
                </c:pt>
                <c:pt idx="27">
                  <c:v>1400</c:v>
                </c:pt>
              </c:numCache>
            </c:numRef>
          </c:xVal>
          <c:yVal>
            <c:numRef>
              <c:f>'Только жидкие комп-ты'!$F$24:$AG$24</c:f>
              <c:numCache>
                <c:formatCode>0.00E+00</c:formatCode>
                <c:ptCount val="28"/>
                <c:pt idx="0">
                  <c:v>9.6246999999999999E-2</c:v>
                </c:pt>
                <c:pt idx="1">
                  <c:v>9.6817E-2</c:v>
                </c:pt>
                <c:pt idx="2">
                  <c:v>9.6986000000000003E-2</c:v>
                </c:pt>
                <c:pt idx="3">
                  <c:v>9.7157999999999994E-2</c:v>
                </c:pt>
                <c:pt idx="4">
                  <c:v>9.7332000000000002E-2</c:v>
                </c:pt>
                <c:pt idx="5">
                  <c:v>9.7504999999999994E-2</c:v>
                </c:pt>
                <c:pt idx="6">
                  <c:v>9.7678000000000001E-2</c:v>
                </c:pt>
                <c:pt idx="7">
                  <c:v>9.7848000000000004E-2</c:v>
                </c:pt>
                <c:pt idx="8">
                  <c:v>9.8017000000000007E-2</c:v>
                </c:pt>
                <c:pt idx="9">
                  <c:v>9.8182000000000005E-2</c:v>
                </c:pt>
                <c:pt idx="10">
                  <c:v>9.8806000000000005E-2</c:v>
                </c:pt>
                <c:pt idx="11">
                  <c:v>9.9280999999999994E-2</c:v>
                </c:pt>
                <c:pt idx="12">
                  <c:v>9.8715999999999998E-2</c:v>
                </c:pt>
                <c:pt idx="13">
                  <c:v>9.8021999999999998E-2</c:v>
                </c:pt>
                <c:pt idx="14">
                  <c:v>9.6863000000000005E-2</c:v>
                </c:pt>
                <c:pt idx="15">
                  <c:v>9.5036999999999996E-2</c:v>
                </c:pt>
                <c:pt idx="16">
                  <c:v>9.2283000000000004E-2</c:v>
                </c:pt>
                <c:pt idx="17">
                  <c:v>6.6286999999999999E-2</c:v>
                </c:pt>
                <c:pt idx="18">
                  <c:v>2.8718E-2</c:v>
                </c:pt>
                <c:pt idx="19">
                  <c:v>2.2304999999999998E-2</c:v>
                </c:pt>
                <c:pt idx="20">
                  <c:v>1.6254000000000001E-2</c:v>
                </c:pt>
                <c:pt idx="21">
                  <c:v>8.5275999999999998E-3</c:v>
                </c:pt>
                <c:pt idx="22">
                  <c:v>1.8621E-3</c:v>
                </c:pt>
                <c:pt idx="23">
                  <c:v>7.1540999999999998E-5</c:v>
                </c:pt>
                <c:pt idx="24">
                  <c:v>3.9837999999999999E-6</c:v>
                </c:pt>
                <c:pt idx="25">
                  <c:v>1.1266E-8</c:v>
                </c:pt>
                <c:pt idx="26">
                  <c:v>1.6827E-9</c:v>
                </c:pt>
                <c:pt idx="27">
                  <c:v>7.6431000000000002E-10</c:v>
                </c:pt>
              </c:numCache>
            </c:numRef>
          </c:yVal>
          <c:smooth val="1"/>
        </c:ser>
        <c:ser>
          <c:idx val="21"/>
          <c:order val="7"/>
          <c:tx>
            <c:strRef>
              <c:f>'Только жидкие комп-ты'!$E$25</c:f>
              <c:strCache>
                <c:ptCount val="1"/>
                <c:pt idx="0">
                  <c:v>(1) GeS2 [liq]</c:v>
                </c:pt>
              </c:strCache>
            </c:strRef>
          </c:tx>
          <c:marker>
            <c:symbol val="none"/>
          </c:marker>
          <c:xVal>
            <c:numRef>
              <c:f>'Только жидкие комп-ты'!$F$2:$AG$2</c:f>
              <c:numCache>
                <c:formatCode>General</c:formatCode>
                <c:ptCount val="28"/>
                <c:pt idx="0">
                  <c:v>300</c:v>
                </c:pt>
                <c:pt idx="1">
                  <c:v>391.7</c:v>
                </c:pt>
                <c:pt idx="2">
                  <c:v>414.6</c:v>
                </c:pt>
                <c:pt idx="3">
                  <c:v>437.5</c:v>
                </c:pt>
                <c:pt idx="4">
                  <c:v>460.4</c:v>
                </c:pt>
                <c:pt idx="5">
                  <c:v>483.3</c:v>
                </c:pt>
                <c:pt idx="6">
                  <c:v>506.2</c:v>
                </c:pt>
                <c:pt idx="7">
                  <c:v>529.20000000000005</c:v>
                </c:pt>
                <c:pt idx="8">
                  <c:v>552.1</c:v>
                </c:pt>
                <c:pt idx="9">
                  <c:v>575</c:v>
                </c:pt>
                <c:pt idx="10">
                  <c:v>666.7</c:v>
                </c:pt>
                <c:pt idx="11">
                  <c:v>758.3</c:v>
                </c:pt>
                <c:pt idx="12">
                  <c:v>850</c:v>
                </c:pt>
                <c:pt idx="13">
                  <c:v>872.9</c:v>
                </c:pt>
                <c:pt idx="14">
                  <c:v>895.8</c:v>
                </c:pt>
                <c:pt idx="15">
                  <c:v>918.7</c:v>
                </c:pt>
                <c:pt idx="16">
                  <c:v>941.7</c:v>
                </c:pt>
                <c:pt idx="17">
                  <c:v>1033</c:v>
                </c:pt>
                <c:pt idx="18">
                  <c:v>1125</c:v>
                </c:pt>
                <c:pt idx="19">
                  <c:v>1148</c:v>
                </c:pt>
                <c:pt idx="20">
                  <c:v>1171</c:v>
                </c:pt>
                <c:pt idx="21">
                  <c:v>1194</c:v>
                </c:pt>
                <c:pt idx="22">
                  <c:v>1217</c:v>
                </c:pt>
                <c:pt idx="23">
                  <c:v>1308</c:v>
                </c:pt>
                <c:pt idx="24">
                  <c:v>1331</c:v>
                </c:pt>
                <c:pt idx="25">
                  <c:v>1354</c:v>
                </c:pt>
                <c:pt idx="26">
                  <c:v>1377</c:v>
                </c:pt>
                <c:pt idx="27">
                  <c:v>1400</c:v>
                </c:pt>
              </c:numCache>
            </c:numRef>
          </c:xVal>
          <c:yVal>
            <c:numRef>
              <c:f>'Только жидкие комп-ты'!$F$25:$AG$25</c:f>
              <c:numCache>
                <c:formatCode>0.00E+00</c:formatCode>
                <c:ptCount val="28"/>
                <c:pt idx="0">
                  <c:v>0.17249</c:v>
                </c:pt>
                <c:pt idx="1">
                  <c:v>0.17219999999999999</c:v>
                </c:pt>
                <c:pt idx="2">
                  <c:v>0.17212</c:v>
                </c:pt>
                <c:pt idx="3">
                  <c:v>0.17202999999999999</c:v>
                </c:pt>
                <c:pt idx="4">
                  <c:v>0.17194999999999999</c:v>
                </c:pt>
                <c:pt idx="5">
                  <c:v>0.17186000000000001</c:v>
                </c:pt>
                <c:pt idx="6">
                  <c:v>0.17177000000000001</c:v>
                </c:pt>
                <c:pt idx="7">
                  <c:v>0.17169000000000001</c:v>
                </c:pt>
                <c:pt idx="8">
                  <c:v>0.1716</c:v>
                </c:pt>
                <c:pt idx="9">
                  <c:v>0.17152000000000001</c:v>
                </c:pt>
                <c:pt idx="10">
                  <c:v>0.17121</c:v>
                </c:pt>
                <c:pt idx="11">
                  <c:v>0.1709</c:v>
                </c:pt>
                <c:pt idx="12">
                  <c:v>0.17049</c:v>
                </c:pt>
                <c:pt idx="13">
                  <c:v>0.17032</c:v>
                </c:pt>
                <c:pt idx="14">
                  <c:v>0.17011000000000001</c:v>
                </c:pt>
                <c:pt idx="15">
                  <c:v>0.16983000000000001</c:v>
                </c:pt>
                <c:pt idx="16">
                  <c:v>0.16944999999999999</c:v>
                </c:pt>
                <c:pt idx="17">
                  <c:v>0.16658000000000001</c:v>
                </c:pt>
                <c:pt idx="18">
                  <c:v>0.15576999999999999</c:v>
                </c:pt>
                <c:pt idx="19">
                  <c:v>0.14377000000000001</c:v>
                </c:pt>
                <c:pt idx="20">
                  <c:v>0.11763</c:v>
                </c:pt>
                <c:pt idx="21">
                  <c:v>6.4231999999999997E-2</c:v>
                </c:pt>
                <c:pt idx="22">
                  <c:v>1.2309E-2</c:v>
                </c:pt>
                <c:pt idx="23">
                  <c:v>1.7661E-4</c:v>
                </c:pt>
                <c:pt idx="24">
                  <c:v>7.8068999999999997E-6</c:v>
                </c:pt>
                <c:pt idx="25">
                  <c:v>1.7718E-8</c:v>
                </c:pt>
                <c:pt idx="26">
                  <c:v>2.1408999999999999E-9</c:v>
                </c:pt>
                <c:pt idx="27">
                  <c:v>7.9244000000000001E-10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302480"/>
        <c:axId val="385306400"/>
      </c:scatterChart>
      <c:valAx>
        <c:axId val="385302480"/>
        <c:scaling>
          <c:orientation val="minMax"/>
          <c:min val="300"/>
        </c:scaling>
        <c:delete val="0"/>
        <c:axPos val="b"/>
        <c:numFmt formatCode="General" sourceLinked="1"/>
        <c:majorTickMark val="out"/>
        <c:minorTickMark val="none"/>
        <c:tickLblPos val="nextTo"/>
        <c:crossAx val="385306400"/>
        <c:crosses val="autoZero"/>
        <c:crossBetween val="midCat"/>
      </c:valAx>
      <c:valAx>
        <c:axId val="385306400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General" sourceLinked="0"/>
        <c:majorTickMark val="out"/>
        <c:minorTickMark val="none"/>
        <c:tickLblPos val="nextTo"/>
        <c:crossAx val="3853024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973600174978161"/>
          <c:y val="8.1797900262467568E-2"/>
          <c:w val="0.23359733158355267"/>
          <c:h val="0.7530708661417349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r>
              <a:rPr lang="ru-RU" sz="1100">
                <a:latin typeface="Times New Roman" pitchFamily="18" charset="0"/>
                <a:cs typeface="Times New Roman" pitchFamily="18" charset="0"/>
              </a:rPr>
              <a:t>Газовая фаза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'Только жидкие комп-ты'!$E$5</c:f>
              <c:strCache>
                <c:ptCount val="1"/>
                <c:pt idx="0">
                  <c:v>S3</c:v>
                </c:pt>
              </c:strCache>
            </c:strRef>
          </c:tx>
          <c:marker>
            <c:symbol val="none"/>
          </c:marker>
          <c:xVal>
            <c:numRef>
              <c:f>'Только жидкие комп-ты'!$F$2:$AG$2</c:f>
              <c:numCache>
                <c:formatCode>General</c:formatCode>
                <c:ptCount val="28"/>
                <c:pt idx="0">
                  <c:v>300</c:v>
                </c:pt>
                <c:pt idx="1">
                  <c:v>391.7</c:v>
                </c:pt>
                <c:pt idx="2">
                  <c:v>414.6</c:v>
                </c:pt>
                <c:pt idx="3">
                  <c:v>437.5</c:v>
                </c:pt>
                <c:pt idx="4">
                  <c:v>460.4</c:v>
                </c:pt>
                <c:pt idx="5">
                  <c:v>483.3</c:v>
                </c:pt>
                <c:pt idx="6">
                  <c:v>506.2</c:v>
                </c:pt>
                <c:pt idx="7">
                  <c:v>529.20000000000005</c:v>
                </c:pt>
                <c:pt idx="8">
                  <c:v>552.1</c:v>
                </c:pt>
                <c:pt idx="9">
                  <c:v>575</c:v>
                </c:pt>
                <c:pt idx="10">
                  <c:v>666.7</c:v>
                </c:pt>
                <c:pt idx="11">
                  <c:v>758.3</c:v>
                </c:pt>
                <c:pt idx="12">
                  <c:v>850</c:v>
                </c:pt>
                <c:pt idx="13">
                  <c:v>872.9</c:v>
                </c:pt>
                <c:pt idx="14">
                  <c:v>895.8</c:v>
                </c:pt>
                <c:pt idx="15">
                  <c:v>918.7</c:v>
                </c:pt>
                <c:pt idx="16">
                  <c:v>941.7</c:v>
                </c:pt>
                <c:pt idx="17">
                  <c:v>1033</c:v>
                </c:pt>
                <c:pt idx="18">
                  <c:v>1125</c:v>
                </c:pt>
                <c:pt idx="19">
                  <c:v>1148</c:v>
                </c:pt>
                <c:pt idx="20">
                  <c:v>1171</c:v>
                </c:pt>
                <c:pt idx="21">
                  <c:v>1194</c:v>
                </c:pt>
                <c:pt idx="22">
                  <c:v>1217</c:v>
                </c:pt>
                <c:pt idx="23">
                  <c:v>1308</c:v>
                </c:pt>
                <c:pt idx="24">
                  <c:v>1331</c:v>
                </c:pt>
                <c:pt idx="25">
                  <c:v>1354</c:v>
                </c:pt>
                <c:pt idx="26">
                  <c:v>1377</c:v>
                </c:pt>
                <c:pt idx="27">
                  <c:v>1400</c:v>
                </c:pt>
              </c:numCache>
            </c:numRef>
          </c:xVal>
          <c:yVal>
            <c:numRef>
              <c:f>'Только жидкие комп-ты'!$F$5:$AG$5</c:f>
              <c:numCache>
                <c:formatCode>0.00E+00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6.1798000000000001E-35</c:v>
                </c:pt>
                <c:pt idx="5">
                  <c:v>1.1573E-32</c:v>
                </c:pt>
                <c:pt idx="6">
                  <c:v>1.333E-30</c:v>
                </c:pt>
                <c:pt idx="7">
                  <c:v>1.0065E-28</c:v>
                </c:pt>
                <c:pt idx="8">
                  <c:v>5.2538000000000002E-27</c:v>
                </c:pt>
                <c:pt idx="9">
                  <c:v>1.9824000000000001E-25</c:v>
                </c:pt>
                <c:pt idx="10">
                  <c:v>3.0786000000000003E-20</c:v>
                </c:pt>
                <c:pt idx="11">
                  <c:v>2.4338000000000002E-16</c:v>
                </c:pt>
                <c:pt idx="12">
                  <c:v>2.6738999999999998E-13</c:v>
                </c:pt>
                <c:pt idx="13">
                  <c:v>1.2348999999999999E-12</c:v>
                </c:pt>
                <c:pt idx="14">
                  <c:v>5.3445000000000001E-12</c:v>
                </c:pt>
                <c:pt idx="15">
                  <c:v>2.1967999999999998E-11</c:v>
                </c:pt>
                <c:pt idx="16">
                  <c:v>8.7139E-11</c:v>
                </c:pt>
                <c:pt idx="17">
                  <c:v>2.3209E-8</c:v>
                </c:pt>
                <c:pt idx="18">
                  <c:v>1.1739999999999999E-5</c:v>
                </c:pt>
                <c:pt idx="19">
                  <c:v>4.8625999999999998E-5</c:v>
                </c:pt>
                <c:pt idx="20">
                  <c:v>1.716E-4</c:v>
                </c:pt>
                <c:pt idx="21">
                  <c:v>5.0317000000000005E-4</c:v>
                </c:pt>
                <c:pt idx="22">
                  <c:v>8.3054999999999999E-4</c:v>
                </c:pt>
                <c:pt idx="23">
                  <c:v>6.6757999999999997E-4</c:v>
                </c:pt>
                <c:pt idx="24">
                  <c:v>6.1755000000000002E-4</c:v>
                </c:pt>
                <c:pt idx="25">
                  <c:v>5.7618999999999997E-4</c:v>
                </c:pt>
                <c:pt idx="26">
                  <c:v>5.3901000000000003E-4</c:v>
                </c:pt>
                <c:pt idx="27">
                  <c:v>5.0520000000000003E-4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'Только жидкие комп-ты'!$E$6</c:f>
              <c:strCache>
                <c:ptCount val="1"/>
                <c:pt idx="0">
                  <c:v>S4</c:v>
                </c:pt>
              </c:strCache>
            </c:strRef>
          </c:tx>
          <c:marker>
            <c:symbol val="none"/>
          </c:marker>
          <c:xVal>
            <c:numRef>
              <c:f>'Только жидкие комп-ты'!$F$2:$AG$2</c:f>
              <c:numCache>
                <c:formatCode>General</c:formatCode>
                <c:ptCount val="28"/>
                <c:pt idx="0">
                  <c:v>300</c:v>
                </c:pt>
                <c:pt idx="1">
                  <c:v>391.7</c:v>
                </c:pt>
                <c:pt idx="2">
                  <c:v>414.6</c:v>
                </c:pt>
                <c:pt idx="3">
                  <c:v>437.5</c:v>
                </c:pt>
                <c:pt idx="4">
                  <c:v>460.4</c:v>
                </c:pt>
                <c:pt idx="5">
                  <c:v>483.3</c:v>
                </c:pt>
                <c:pt idx="6">
                  <c:v>506.2</c:v>
                </c:pt>
                <c:pt idx="7">
                  <c:v>529.20000000000005</c:v>
                </c:pt>
                <c:pt idx="8">
                  <c:v>552.1</c:v>
                </c:pt>
                <c:pt idx="9">
                  <c:v>575</c:v>
                </c:pt>
                <c:pt idx="10">
                  <c:v>666.7</c:v>
                </c:pt>
                <c:pt idx="11">
                  <c:v>758.3</c:v>
                </c:pt>
                <c:pt idx="12">
                  <c:v>850</c:v>
                </c:pt>
                <c:pt idx="13">
                  <c:v>872.9</c:v>
                </c:pt>
                <c:pt idx="14">
                  <c:v>895.8</c:v>
                </c:pt>
                <c:pt idx="15">
                  <c:v>918.7</c:v>
                </c:pt>
                <c:pt idx="16">
                  <c:v>941.7</c:v>
                </c:pt>
                <c:pt idx="17">
                  <c:v>1033</c:v>
                </c:pt>
                <c:pt idx="18">
                  <c:v>1125</c:v>
                </c:pt>
                <c:pt idx="19">
                  <c:v>1148</c:v>
                </c:pt>
                <c:pt idx="20">
                  <c:v>1171</c:v>
                </c:pt>
                <c:pt idx="21">
                  <c:v>1194</c:v>
                </c:pt>
                <c:pt idx="22">
                  <c:v>1217</c:v>
                </c:pt>
                <c:pt idx="23">
                  <c:v>1308</c:v>
                </c:pt>
                <c:pt idx="24">
                  <c:v>1331</c:v>
                </c:pt>
                <c:pt idx="25">
                  <c:v>1354</c:v>
                </c:pt>
                <c:pt idx="26">
                  <c:v>1377</c:v>
                </c:pt>
                <c:pt idx="27">
                  <c:v>1400</c:v>
                </c:pt>
              </c:numCache>
            </c:numRef>
          </c:xVal>
          <c:yVal>
            <c:numRef>
              <c:f>'Только жидкие комп-ты'!$F$6:$AG$6</c:f>
              <c:numCache>
                <c:formatCode>0.00E+00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4.6463E-36</c:v>
                </c:pt>
                <c:pt idx="8">
                  <c:v>5.4058E-34</c:v>
                </c:pt>
                <c:pt idx="9">
                  <c:v>4.2553E-32</c:v>
                </c:pt>
                <c:pt idx="10">
                  <c:v>7.4190999999999995E-26</c:v>
                </c:pt>
                <c:pt idx="11">
                  <c:v>3.5956000000000004E-21</c:v>
                </c:pt>
                <c:pt idx="12">
                  <c:v>1.6272000000000001E-17</c:v>
                </c:pt>
                <c:pt idx="13">
                  <c:v>1.1254E-16</c:v>
                </c:pt>
                <c:pt idx="14">
                  <c:v>5.9843000000000004E-16</c:v>
                </c:pt>
                <c:pt idx="15">
                  <c:v>3.2894999999999999E-15</c:v>
                </c:pt>
                <c:pt idx="16">
                  <c:v>1.7377000000000001E-14</c:v>
                </c:pt>
                <c:pt idx="17">
                  <c:v>1.5839000000000001E-11</c:v>
                </c:pt>
                <c:pt idx="18">
                  <c:v>3.6957999999999999E-8</c:v>
                </c:pt>
                <c:pt idx="19">
                  <c:v>2.1558E-7</c:v>
                </c:pt>
                <c:pt idx="20">
                  <c:v>1.0051999999999999E-6</c:v>
                </c:pt>
                <c:pt idx="21">
                  <c:v>3.5858E-6</c:v>
                </c:pt>
                <c:pt idx="22">
                  <c:v>6.0340000000000002E-6</c:v>
                </c:pt>
                <c:pt idx="23">
                  <c:v>3.1192999999999999E-6</c:v>
                </c:pt>
                <c:pt idx="24">
                  <c:v>2.5913999999999999E-6</c:v>
                </c:pt>
                <c:pt idx="25">
                  <c:v>2.1855000000000001E-6</c:v>
                </c:pt>
                <c:pt idx="26">
                  <c:v>1.8549E-6</c:v>
                </c:pt>
                <c:pt idx="27">
                  <c:v>1.5825000000000001E-6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'Только жидкие комп-ты'!$E$7</c:f>
              <c:strCache>
                <c:ptCount val="1"/>
                <c:pt idx="0">
                  <c:v>S5</c:v>
                </c:pt>
              </c:strCache>
            </c:strRef>
          </c:tx>
          <c:marker>
            <c:symbol val="none"/>
          </c:marker>
          <c:xVal>
            <c:numRef>
              <c:f>'Только жидкие комп-ты'!$F$2:$AG$2</c:f>
              <c:numCache>
                <c:formatCode>General</c:formatCode>
                <c:ptCount val="28"/>
                <c:pt idx="0">
                  <c:v>300</c:v>
                </c:pt>
                <c:pt idx="1">
                  <c:v>391.7</c:v>
                </c:pt>
                <c:pt idx="2">
                  <c:v>414.6</c:v>
                </c:pt>
                <c:pt idx="3">
                  <c:v>437.5</c:v>
                </c:pt>
                <c:pt idx="4">
                  <c:v>460.4</c:v>
                </c:pt>
                <c:pt idx="5">
                  <c:v>483.3</c:v>
                </c:pt>
                <c:pt idx="6">
                  <c:v>506.2</c:v>
                </c:pt>
                <c:pt idx="7">
                  <c:v>529.20000000000005</c:v>
                </c:pt>
                <c:pt idx="8">
                  <c:v>552.1</c:v>
                </c:pt>
                <c:pt idx="9">
                  <c:v>575</c:v>
                </c:pt>
                <c:pt idx="10">
                  <c:v>666.7</c:v>
                </c:pt>
                <c:pt idx="11">
                  <c:v>758.3</c:v>
                </c:pt>
                <c:pt idx="12">
                  <c:v>850</c:v>
                </c:pt>
                <c:pt idx="13">
                  <c:v>872.9</c:v>
                </c:pt>
                <c:pt idx="14">
                  <c:v>895.8</c:v>
                </c:pt>
                <c:pt idx="15">
                  <c:v>918.7</c:v>
                </c:pt>
                <c:pt idx="16">
                  <c:v>941.7</c:v>
                </c:pt>
                <c:pt idx="17">
                  <c:v>1033</c:v>
                </c:pt>
                <c:pt idx="18">
                  <c:v>1125</c:v>
                </c:pt>
                <c:pt idx="19">
                  <c:v>1148</c:v>
                </c:pt>
                <c:pt idx="20">
                  <c:v>1171</c:v>
                </c:pt>
                <c:pt idx="21">
                  <c:v>1194</c:v>
                </c:pt>
                <c:pt idx="22">
                  <c:v>1217</c:v>
                </c:pt>
                <c:pt idx="23">
                  <c:v>1308</c:v>
                </c:pt>
                <c:pt idx="24">
                  <c:v>1331</c:v>
                </c:pt>
                <c:pt idx="25">
                  <c:v>1354</c:v>
                </c:pt>
                <c:pt idx="26">
                  <c:v>1377</c:v>
                </c:pt>
                <c:pt idx="27">
                  <c:v>1400</c:v>
                </c:pt>
              </c:numCache>
            </c:numRef>
          </c:xVal>
          <c:yVal>
            <c:numRef>
              <c:f>'Только жидкие комп-ты'!$F$7:$AG$7</c:f>
              <c:numCache>
                <c:formatCode>0.00E+00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8.4905999999999993E-30</c:v>
                </c:pt>
                <c:pt idx="11">
                  <c:v>2.8039000000000001E-24</c:v>
                </c:pt>
                <c:pt idx="12">
                  <c:v>5.6957999999999995E-20</c:v>
                </c:pt>
                <c:pt idx="13">
                  <c:v>4.9918999999999998E-19</c:v>
                </c:pt>
                <c:pt idx="14">
                  <c:v>4.0006000000000001E-18</c:v>
                </c:pt>
                <c:pt idx="15">
                  <c:v>2.9924000000000002E-17</c:v>
                </c:pt>
                <c:pt idx="16">
                  <c:v>2.1405E-16</c:v>
                </c:pt>
                <c:pt idx="17">
                  <c:v>7.0896000000000004E-13</c:v>
                </c:pt>
                <c:pt idx="18">
                  <c:v>8.0309999999999993E-9</c:v>
                </c:pt>
                <c:pt idx="19">
                  <c:v>6.6745000000000006E-8</c:v>
                </c:pt>
                <c:pt idx="20">
                  <c:v>4.1581000000000002E-7</c:v>
                </c:pt>
                <c:pt idx="21">
                  <c:v>1.8242E-6</c:v>
                </c:pt>
                <c:pt idx="22">
                  <c:v>3.1624E-6</c:v>
                </c:pt>
                <c:pt idx="23">
                  <c:v>1.0925999999999999E-6</c:v>
                </c:pt>
                <c:pt idx="24">
                  <c:v>8.2244999999999996E-7</c:v>
                </c:pt>
                <c:pt idx="25">
                  <c:v>6.3237999999999995E-7</c:v>
                </c:pt>
                <c:pt idx="26">
                  <c:v>4.9100000000000004E-7</c:v>
                </c:pt>
                <c:pt idx="27">
                  <c:v>3.8439000000000002E-7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'Только жидкие комп-ты'!$E$8</c:f>
              <c:strCache>
                <c:ptCount val="1"/>
                <c:pt idx="0">
                  <c:v>S2</c:v>
                </c:pt>
              </c:strCache>
            </c:strRef>
          </c:tx>
          <c:marker>
            <c:symbol val="none"/>
          </c:marker>
          <c:xVal>
            <c:numRef>
              <c:f>'Только жидкие комп-ты'!$F$2:$AG$2</c:f>
              <c:numCache>
                <c:formatCode>General</c:formatCode>
                <c:ptCount val="28"/>
                <c:pt idx="0">
                  <c:v>300</c:v>
                </c:pt>
                <c:pt idx="1">
                  <c:v>391.7</c:v>
                </c:pt>
                <c:pt idx="2">
                  <c:v>414.6</c:v>
                </c:pt>
                <c:pt idx="3">
                  <c:v>437.5</c:v>
                </c:pt>
                <c:pt idx="4">
                  <c:v>460.4</c:v>
                </c:pt>
                <c:pt idx="5">
                  <c:v>483.3</c:v>
                </c:pt>
                <c:pt idx="6">
                  <c:v>506.2</c:v>
                </c:pt>
                <c:pt idx="7">
                  <c:v>529.20000000000005</c:v>
                </c:pt>
                <c:pt idx="8">
                  <c:v>552.1</c:v>
                </c:pt>
                <c:pt idx="9">
                  <c:v>575</c:v>
                </c:pt>
                <c:pt idx="10">
                  <c:v>666.7</c:v>
                </c:pt>
                <c:pt idx="11">
                  <c:v>758.3</c:v>
                </c:pt>
                <c:pt idx="12">
                  <c:v>850</c:v>
                </c:pt>
                <c:pt idx="13">
                  <c:v>872.9</c:v>
                </c:pt>
                <c:pt idx="14">
                  <c:v>895.8</c:v>
                </c:pt>
                <c:pt idx="15">
                  <c:v>918.7</c:v>
                </c:pt>
                <c:pt idx="16">
                  <c:v>941.7</c:v>
                </c:pt>
                <c:pt idx="17">
                  <c:v>1033</c:v>
                </c:pt>
                <c:pt idx="18">
                  <c:v>1125</c:v>
                </c:pt>
                <c:pt idx="19">
                  <c:v>1148</c:v>
                </c:pt>
                <c:pt idx="20">
                  <c:v>1171</c:v>
                </c:pt>
                <c:pt idx="21">
                  <c:v>1194</c:v>
                </c:pt>
                <c:pt idx="22">
                  <c:v>1217</c:v>
                </c:pt>
                <c:pt idx="23">
                  <c:v>1308</c:v>
                </c:pt>
                <c:pt idx="24">
                  <c:v>1331</c:v>
                </c:pt>
                <c:pt idx="25">
                  <c:v>1354</c:v>
                </c:pt>
                <c:pt idx="26">
                  <c:v>1377</c:v>
                </c:pt>
                <c:pt idx="27">
                  <c:v>1400</c:v>
                </c:pt>
              </c:numCache>
            </c:numRef>
          </c:xVal>
          <c:yVal>
            <c:numRef>
              <c:f>'Только жидкие комп-ты'!$F$8:$AG$8</c:f>
              <c:numCache>
                <c:formatCode>0.00E+00</c:formatCode>
                <c:ptCount val="28"/>
                <c:pt idx="0">
                  <c:v>0</c:v>
                </c:pt>
                <c:pt idx="1">
                  <c:v>2.3704000000000001E-31</c:v>
                </c:pt>
                <c:pt idx="2">
                  <c:v>5.1343999999999997E-29</c:v>
                </c:pt>
                <c:pt idx="3">
                  <c:v>6.2577999999999998E-27</c:v>
                </c:pt>
                <c:pt idx="4">
                  <c:v>4.6796999999999997E-25</c:v>
                </c:pt>
                <c:pt idx="5">
                  <c:v>2.3029E-23</c:v>
                </c:pt>
                <c:pt idx="6">
                  <c:v>7.8979000000000003E-22</c:v>
                </c:pt>
                <c:pt idx="7">
                  <c:v>1.9791000000000001E-20</c:v>
                </c:pt>
                <c:pt idx="8">
                  <c:v>3.7692999999999998E-19</c:v>
                </c:pt>
                <c:pt idx="9">
                  <c:v>5.6402000000000002E-18</c:v>
                </c:pt>
                <c:pt idx="10">
                  <c:v>4.1867E-14</c:v>
                </c:pt>
                <c:pt idx="11">
                  <c:v>3.3925999999999997E-11</c:v>
                </c:pt>
                <c:pt idx="12">
                  <c:v>6.3244000000000002E-9</c:v>
                </c:pt>
                <c:pt idx="13">
                  <c:v>1.9820999999999999E-8</c:v>
                </c:pt>
                <c:pt idx="14">
                  <c:v>5.9155000000000003E-8</c:v>
                </c:pt>
                <c:pt idx="15">
                  <c:v>1.6976000000000001E-7</c:v>
                </c:pt>
                <c:pt idx="16">
                  <c:v>4.7375999999999998E-7</c:v>
                </c:pt>
                <c:pt idx="17">
                  <c:v>2.9339000000000001E-5</c:v>
                </c:pt>
                <c:pt idx="18">
                  <c:v>2.6678000000000001E-3</c:v>
                </c:pt>
                <c:pt idx="19">
                  <c:v>7.5266999999999999E-3</c:v>
                </c:pt>
                <c:pt idx="20">
                  <c:v>1.9321999999999999E-2</c:v>
                </c:pt>
                <c:pt idx="21">
                  <c:v>4.4833999999999999E-2</c:v>
                </c:pt>
                <c:pt idx="22">
                  <c:v>7.0002999999999996E-2</c:v>
                </c:pt>
                <c:pt idx="23">
                  <c:v>7.6783000000000004E-2</c:v>
                </c:pt>
                <c:pt idx="24">
                  <c:v>7.6803999999999997E-2</c:v>
                </c:pt>
                <c:pt idx="25">
                  <c:v>7.7077999999999994E-2</c:v>
                </c:pt>
                <c:pt idx="26">
                  <c:v>7.7354000000000006E-2</c:v>
                </c:pt>
                <c:pt idx="27">
                  <c:v>7.7610999999999999E-2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'Только жидкие комп-ты'!$E$9</c:f>
              <c:strCache>
                <c:ptCount val="1"/>
                <c:pt idx="0">
                  <c:v>S</c:v>
                </c:pt>
              </c:strCache>
            </c:strRef>
          </c:tx>
          <c:marker>
            <c:symbol val="none"/>
          </c:marker>
          <c:xVal>
            <c:numRef>
              <c:f>'Только жидкие комп-ты'!$F$2:$AG$2</c:f>
              <c:numCache>
                <c:formatCode>General</c:formatCode>
                <c:ptCount val="28"/>
                <c:pt idx="0">
                  <c:v>300</c:v>
                </c:pt>
                <c:pt idx="1">
                  <c:v>391.7</c:v>
                </c:pt>
                <c:pt idx="2">
                  <c:v>414.6</c:v>
                </c:pt>
                <c:pt idx="3">
                  <c:v>437.5</c:v>
                </c:pt>
                <c:pt idx="4">
                  <c:v>460.4</c:v>
                </c:pt>
                <c:pt idx="5">
                  <c:v>483.3</c:v>
                </c:pt>
                <c:pt idx="6">
                  <c:v>506.2</c:v>
                </c:pt>
                <c:pt idx="7">
                  <c:v>529.20000000000005</c:v>
                </c:pt>
                <c:pt idx="8">
                  <c:v>552.1</c:v>
                </c:pt>
                <c:pt idx="9">
                  <c:v>575</c:v>
                </c:pt>
                <c:pt idx="10">
                  <c:v>666.7</c:v>
                </c:pt>
                <c:pt idx="11">
                  <c:v>758.3</c:v>
                </c:pt>
                <c:pt idx="12">
                  <c:v>850</c:v>
                </c:pt>
                <c:pt idx="13">
                  <c:v>872.9</c:v>
                </c:pt>
                <c:pt idx="14">
                  <c:v>895.8</c:v>
                </c:pt>
                <c:pt idx="15">
                  <c:v>918.7</c:v>
                </c:pt>
                <c:pt idx="16">
                  <c:v>941.7</c:v>
                </c:pt>
                <c:pt idx="17">
                  <c:v>1033</c:v>
                </c:pt>
                <c:pt idx="18">
                  <c:v>1125</c:v>
                </c:pt>
                <c:pt idx="19">
                  <c:v>1148</c:v>
                </c:pt>
                <c:pt idx="20">
                  <c:v>1171</c:v>
                </c:pt>
                <c:pt idx="21">
                  <c:v>1194</c:v>
                </c:pt>
                <c:pt idx="22">
                  <c:v>1217</c:v>
                </c:pt>
                <c:pt idx="23">
                  <c:v>1308</c:v>
                </c:pt>
                <c:pt idx="24">
                  <c:v>1331</c:v>
                </c:pt>
                <c:pt idx="25">
                  <c:v>1354</c:v>
                </c:pt>
                <c:pt idx="26">
                  <c:v>1377</c:v>
                </c:pt>
                <c:pt idx="27">
                  <c:v>1400</c:v>
                </c:pt>
              </c:numCache>
            </c:numRef>
          </c:xVal>
          <c:yVal>
            <c:numRef>
              <c:f>'Только жидкие комп-ты'!$F$9:$AG$9</c:f>
              <c:numCache>
                <c:formatCode>0.00E+00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1.0712000000000001E-36</c:v>
                </c:pt>
                <c:pt idx="4">
                  <c:v>1.7282999999999999E-34</c:v>
                </c:pt>
                <c:pt idx="5">
                  <c:v>1.7167999999999999E-32</c:v>
                </c:pt>
                <c:pt idx="6">
                  <c:v>1.1214000000000001E-30</c:v>
                </c:pt>
                <c:pt idx="7">
                  <c:v>5.0870999999999996E-29</c:v>
                </c:pt>
                <c:pt idx="8">
                  <c:v>1.6773000000000001E-27</c:v>
                </c:pt>
                <c:pt idx="9">
                  <c:v>4.1760999999999998E-26</c:v>
                </c:pt>
                <c:pt idx="10">
                  <c:v>1.7291E-21</c:v>
                </c:pt>
                <c:pt idx="11">
                  <c:v>5.3607000000000003E-18</c:v>
                </c:pt>
                <c:pt idx="12">
                  <c:v>2.9217000000000001E-15</c:v>
                </c:pt>
                <c:pt idx="13">
                  <c:v>1.1543E-14</c:v>
                </c:pt>
                <c:pt idx="14">
                  <c:v>4.2765000000000001E-14</c:v>
                </c:pt>
                <c:pt idx="15">
                  <c:v>1.4983E-13</c:v>
                </c:pt>
                <c:pt idx="16">
                  <c:v>5.0085000000000003E-13</c:v>
                </c:pt>
                <c:pt idx="17">
                  <c:v>4.7954000000000002E-11</c:v>
                </c:pt>
                <c:pt idx="18">
                  <c:v>3.8389999999999997E-9</c:v>
                </c:pt>
                <c:pt idx="19">
                  <c:v>1.0553E-8</c:v>
                </c:pt>
                <c:pt idx="20">
                  <c:v>2.7799E-8</c:v>
                </c:pt>
                <c:pt idx="21">
                  <c:v>7.1074000000000005E-8</c:v>
                </c:pt>
                <c:pt idx="22">
                  <c:v>1.4436999999999999E-7</c:v>
                </c:pt>
                <c:pt idx="23">
                  <c:v>6.9192999999999998E-7</c:v>
                </c:pt>
                <c:pt idx="24">
                  <c:v>9.7656999999999991E-7</c:v>
                </c:pt>
                <c:pt idx="25">
                  <c:v>1.3632999999999999E-6</c:v>
                </c:pt>
                <c:pt idx="26">
                  <c:v>1.8822E-6</c:v>
                </c:pt>
                <c:pt idx="27">
                  <c:v>2.5712999999999998E-6</c:v>
                </c:pt>
              </c:numCache>
            </c:numRef>
          </c:yVal>
          <c:smooth val="1"/>
        </c:ser>
        <c:ser>
          <c:idx val="6"/>
          <c:order val="5"/>
          <c:tx>
            <c:strRef>
              <c:f>'Только жидкие комп-ты'!$E$10</c:f>
              <c:strCache>
                <c:ptCount val="1"/>
                <c:pt idx="0">
                  <c:v>Ar</c:v>
                </c:pt>
              </c:strCache>
            </c:strRef>
          </c:tx>
          <c:marker>
            <c:symbol val="none"/>
          </c:marker>
          <c:xVal>
            <c:numRef>
              <c:f>'Только жидкие комп-ты'!$F$2:$AG$2</c:f>
              <c:numCache>
                <c:formatCode>General</c:formatCode>
                <c:ptCount val="28"/>
                <c:pt idx="0">
                  <c:v>300</c:v>
                </c:pt>
                <c:pt idx="1">
                  <c:v>391.7</c:v>
                </c:pt>
                <c:pt idx="2">
                  <c:v>414.6</c:v>
                </c:pt>
                <c:pt idx="3">
                  <c:v>437.5</c:v>
                </c:pt>
                <c:pt idx="4">
                  <c:v>460.4</c:v>
                </c:pt>
                <c:pt idx="5">
                  <c:v>483.3</c:v>
                </c:pt>
                <c:pt idx="6">
                  <c:v>506.2</c:v>
                </c:pt>
                <c:pt idx="7">
                  <c:v>529.20000000000005</c:v>
                </c:pt>
                <c:pt idx="8">
                  <c:v>552.1</c:v>
                </c:pt>
                <c:pt idx="9">
                  <c:v>575</c:v>
                </c:pt>
                <c:pt idx="10">
                  <c:v>666.7</c:v>
                </c:pt>
                <c:pt idx="11">
                  <c:v>758.3</c:v>
                </c:pt>
                <c:pt idx="12">
                  <c:v>850</c:v>
                </c:pt>
                <c:pt idx="13">
                  <c:v>872.9</c:v>
                </c:pt>
                <c:pt idx="14">
                  <c:v>895.8</c:v>
                </c:pt>
                <c:pt idx="15">
                  <c:v>918.7</c:v>
                </c:pt>
                <c:pt idx="16">
                  <c:v>941.7</c:v>
                </c:pt>
                <c:pt idx="17">
                  <c:v>1033</c:v>
                </c:pt>
                <c:pt idx="18">
                  <c:v>1125</c:v>
                </c:pt>
                <c:pt idx="19">
                  <c:v>1148</c:v>
                </c:pt>
                <c:pt idx="20">
                  <c:v>1171</c:v>
                </c:pt>
                <c:pt idx="21">
                  <c:v>1194</c:v>
                </c:pt>
                <c:pt idx="22">
                  <c:v>1217</c:v>
                </c:pt>
                <c:pt idx="23">
                  <c:v>1308</c:v>
                </c:pt>
                <c:pt idx="24">
                  <c:v>1331</c:v>
                </c:pt>
                <c:pt idx="25">
                  <c:v>1354</c:v>
                </c:pt>
                <c:pt idx="26">
                  <c:v>1377</c:v>
                </c:pt>
                <c:pt idx="27">
                  <c:v>1400</c:v>
                </c:pt>
              </c:numCache>
            </c:numRef>
          </c:xVal>
          <c:yVal>
            <c:numRef>
              <c:f>'Только жидкие комп-ты'!$F$10:$AG$10</c:f>
              <c:numCache>
                <c:formatCode>0.00E+00</c:formatCode>
                <c:ptCount val="28"/>
                <c:pt idx="0">
                  <c:v>0.27577000000000002</c:v>
                </c:pt>
                <c:pt idx="1">
                  <c:v>0.27577000000000002</c:v>
                </c:pt>
                <c:pt idx="2">
                  <c:v>0.27577000000000002</c:v>
                </c:pt>
                <c:pt idx="3">
                  <c:v>0.27577000000000002</c:v>
                </c:pt>
                <c:pt idx="4">
                  <c:v>0.27577000000000002</c:v>
                </c:pt>
                <c:pt idx="5">
                  <c:v>0.27577000000000002</c:v>
                </c:pt>
                <c:pt idx="6">
                  <c:v>0.27577000000000002</c:v>
                </c:pt>
                <c:pt idx="7">
                  <c:v>0.27577000000000002</c:v>
                </c:pt>
                <c:pt idx="8">
                  <c:v>0.27577000000000002</c:v>
                </c:pt>
                <c:pt idx="9">
                  <c:v>0.27577000000000002</c:v>
                </c:pt>
                <c:pt idx="10">
                  <c:v>0.27577000000000002</c:v>
                </c:pt>
                <c:pt idx="11">
                  <c:v>0.27577000000000002</c:v>
                </c:pt>
                <c:pt idx="12">
                  <c:v>0.27577000000000002</c:v>
                </c:pt>
                <c:pt idx="13">
                  <c:v>0.27577000000000002</c:v>
                </c:pt>
                <c:pt idx="14">
                  <c:v>0.27577000000000002</c:v>
                </c:pt>
                <c:pt idx="15">
                  <c:v>0.27577000000000002</c:v>
                </c:pt>
                <c:pt idx="16">
                  <c:v>0.27577000000000002</c:v>
                </c:pt>
                <c:pt idx="17">
                  <c:v>0.27577000000000002</c:v>
                </c:pt>
                <c:pt idx="18">
                  <c:v>0.27577000000000002</c:v>
                </c:pt>
                <c:pt idx="19">
                  <c:v>0.27577000000000002</c:v>
                </c:pt>
                <c:pt idx="20">
                  <c:v>0.27577000000000002</c:v>
                </c:pt>
                <c:pt idx="21">
                  <c:v>0.27577000000000002</c:v>
                </c:pt>
                <c:pt idx="22">
                  <c:v>0.27577000000000002</c:v>
                </c:pt>
                <c:pt idx="23">
                  <c:v>0.27577000000000002</c:v>
                </c:pt>
                <c:pt idx="24">
                  <c:v>0.27577000000000002</c:v>
                </c:pt>
                <c:pt idx="25">
                  <c:v>0.27577000000000002</c:v>
                </c:pt>
                <c:pt idx="26">
                  <c:v>0.27577000000000002</c:v>
                </c:pt>
                <c:pt idx="27">
                  <c:v>0.27577000000000002</c:v>
                </c:pt>
              </c:numCache>
            </c:numRef>
          </c:yVal>
          <c:smooth val="1"/>
        </c:ser>
        <c:ser>
          <c:idx val="7"/>
          <c:order val="6"/>
          <c:tx>
            <c:strRef>
              <c:f>'Только жидкие комп-ты'!$E$11</c:f>
              <c:strCache>
                <c:ptCount val="1"/>
                <c:pt idx="0">
                  <c:v>GeS</c:v>
                </c:pt>
              </c:strCache>
            </c:strRef>
          </c:tx>
          <c:marker>
            <c:symbol val="none"/>
          </c:marker>
          <c:xVal>
            <c:numRef>
              <c:f>'Только жидкие комп-ты'!$F$2:$AG$2</c:f>
              <c:numCache>
                <c:formatCode>General</c:formatCode>
                <c:ptCount val="28"/>
                <c:pt idx="0">
                  <c:v>300</c:v>
                </c:pt>
                <c:pt idx="1">
                  <c:v>391.7</c:v>
                </c:pt>
                <c:pt idx="2">
                  <c:v>414.6</c:v>
                </c:pt>
                <c:pt idx="3">
                  <c:v>437.5</c:v>
                </c:pt>
                <c:pt idx="4">
                  <c:v>460.4</c:v>
                </c:pt>
                <c:pt idx="5">
                  <c:v>483.3</c:v>
                </c:pt>
                <c:pt idx="6">
                  <c:v>506.2</c:v>
                </c:pt>
                <c:pt idx="7">
                  <c:v>529.20000000000005</c:v>
                </c:pt>
                <c:pt idx="8">
                  <c:v>552.1</c:v>
                </c:pt>
                <c:pt idx="9">
                  <c:v>575</c:v>
                </c:pt>
                <c:pt idx="10">
                  <c:v>666.7</c:v>
                </c:pt>
                <c:pt idx="11">
                  <c:v>758.3</c:v>
                </c:pt>
                <c:pt idx="12">
                  <c:v>850</c:v>
                </c:pt>
                <c:pt idx="13">
                  <c:v>872.9</c:v>
                </c:pt>
                <c:pt idx="14">
                  <c:v>895.8</c:v>
                </c:pt>
                <c:pt idx="15">
                  <c:v>918.7</c:v>
                </c:pt>
                <c:pt idx="16">
                  <c:v>941.7</c:v>
                </c:pt>
                <c:pt idx="17">
                  <c:v>1033</c:v>
                </c:pt>
                <c:pt idx="18">
                  <c:v>1125</c:v>
                </c:pt>
                <c:pt idx="19">
                  <c:v>1148</c:v>
                </c:pt>
                <c:pt idx="20">
                  <c:v>1171</c:v>
                </c:pt>
                <c:pt idx="21">
                  <c:v>1194</c:v>
                </c:pt>
                <c:pt idx="22">
                  <c:v>1217</c:v>
                </c:pt>
                <c:pt idx="23">
                  <c:v>1308</c:v>
                </c:pt>
                <c:pt idx="24">
                  <c:v>1331</c:v>
                </c:pt>
                <c:pt idx="25">
                  <c:v>1354</c:v>
                </c:pt>
                <c:pt idx="26">
                  <c:v>1377</c:v>
                </c:pt>
                <c:pt idx="27">
                  <c:v>1400</c:v>
                </c:pt>
              </c:numCache>
            </c:numRef>
          </c:xVal>
          <c:yVal>
            <c:numRef>
              <c:f>'Только жидкие комп-ты'!$F$11:$AG$11</c:f>
              <c:numCache>
                <c:formatCode>0.00E+00</c:formatCode>
                <c:ptCount val="28"/>
                <c:pt idx="0">
                  <c:v>1.4929999999999999E-20</c:v>
                </c:pt>
                <c:pt idx="1">
                  <c:v>3.1505999999999997E-14</c:v>
                </c:pt>
                <c:pt idx="2">
                  <c:v>4.2486000000000002E-13</c:v>
                </c:pt>
                <c:pt idx="3">
                  <c:v>4.3153000000000004E-12</c:v>
                </c:pt>
                <c:pt idx="4">
                  <c:v>3.4462000000000001E-11</c:v>
                </c:pt>
                <c:pt idx="5">
                  <c:v>2.2403E-10</c:v>
                </c:pt>
                <c:pt idx="6">
                  <c:v>1.2197E-9</c:v>
                </c:pt>
                <c:pt idx="7">
                  <c:v>5.6923000000000003E-9</c:v>
                </c:pt>
                <c:pt idx="8">
                  <c:v>2.3224E-8</c:v>
                </c:pt>
                <c:pt idx="9">
                  <c:v>8.4196999999999996E-8</c:v>
                </c:pt>
                <c:pt idx="10">
                  <c:v>5.7196000000000003E-6</c:v>
                </c:pt>
                <c:pt idx="11">
                  <c:v>1.3193999999999999E-4</c:v>
                </c:pt>
                <c:pt idx="12">
                  <c:v>1.474E-3</c:v>
                </c:pt>
                <c:pt idx="13">
                  <c:v>2.4713999999999999E-3</c:v>
                </c:pt>
                <c:pt idx="14">
                  <c:v>4.0220000000000004E-3</c:v>
                </c:pt>
                <c:pt idx="15">
                  <c:v>6.3638000000000002E-3</c:v>
                </c:pt>
                <c:pt idx="16">
                  <c:v>9.7985999999999993E-3</c:v>
                </c:pt>
                <c:pt idx="17">
                  <c:v>4.0703999999999997E-2</c:v>
                </c:pt>
                <c:pt idx="18">
                  <c:v>8.9875999999999998E-2</c:v>
                </c:pt>
                <c:pt idx="19">
                  <c:v>0.10774</c:v>
                </c:pt>
                <c:pt idx="20">
                  <c:v>0.13882</c:v>
                </c:pt>
                <c:pt idx="21">
                  <c:v>0.19788</c:v>
                </c:pt>
                <c:pt idx="22">
                  <c:v>0.25491999999999998</c:v>
                </c:pt>
                <c:pt idx="23">
                  <c:v>0.27089000000000002</c:v>
                </c:pt>
                <c:pt idx="24">
                  <c:v>0.27156999999999998</c:v>
                </c:pt>
                <c:pt idx="25">
                  <c:v>0.27196999999999999</c:v>
                </c:pt>
                <c:pt idx="26">
                  <c:v>0.27229999999999999</c:v>
                </c:pt>
                <c:pt idx="27">
                  <c:v>0.27260000000000001</c:v>
                </c:pt>
              </c:numCache>
            </c:numRef>
          </c:yVal>
          <c:smooth val="1"/>
        </c:ser>
        <c:ser>
          <c:idx val="8"/>
          <c:order val="7"/>
          <c:tx>
            <c:strRef>
              <c:f>'Только жидкие комп-ты'!$E$12</c:f>
              <c:strCache>
                <c:ptCount val="1"/>
                <c:pt idx="0">
                  <c:v>GeS2</c:v>
                </c:pt>
              </c:strCache>
            </c:strRef>
          </c:tx>
          <c:marker>
            <c:symbol val="none"/>
          </c:marker>
          <c:xVal>
            <c:numRef>
              <c:f>'Только жидкие комп-ты'!$F$2:$AG$2</c:f>
              <c:numCache>
                <c:formatCode>General</c:formatCode>
                <c:ptCount val="28"/>
                <c:pt idx="0">
                  <c:v>300</c:v>
                </c:pt>
                <c:pt idx="1">
                  <c:v>391.7</c:v>
                </c:pt>
                <c:pt idx="2">
                  <c:v>414.6</c:v>
                </c:pt>
                <c:pt idx="3">
                  <c:v>437.5</c:v>
                </c:pt>
                <c:pt idx="4">
                  <c:v>460.4</c:v>
                </c:pt>
                <c:pt idx="5">
                  <c:v>483.3</c:v>
                </c:pt>
                <c:pt idx="6">
                  <c:v>506.2</c:v>
                </c:pt>
                <c:pt idx="7">
                  <c:v>529.20000000000005</c:v>
                </c:pt>
                <c:pt idx="8">
                  <c:v>552.1</c:v>
                </c:pt>
                <c:pt idx="9">
                  <c:v>575</c:v>
                </c:pt>
                <c:pt idx="10">
                  <c:v>666.7</c:v>
                </c:pt>
                <c:pt idx="11">
                  <c:v>758.3</c:v>
                </c:pt>
                <c:pt idx="12">
                  <c:v>850</c:v>
                </c:pt>
                <c:pt idx="13">
                  <c:v>872.9</c:v>
                </c:pt>
                <c:pt idx="14">
                  <c:v>895.8</c:v>
                </c:pt>
                <c:pt idx="15">
                  <c:v>918.7</c:v>
                </c:pt>
                <c:pt idx="16">
                  <c:v>941.7</c:v>
                </c:pt>
                <c:pt idx="17">
                  <c:v>1033</c:v>
                </c:pt>
                <c:pt idx="18">
                  <c:v>1125</c:v>
                </c:pt>
                <c:pt idx="19">
                  <c:v>1148</c:v>
                </c:pt>
                <c:pt idx="20">
                  <c:v>1171</c:v>
                </c:pt>
                <c:pt idx="21">
                  <c:v>1194</c:v>
                </c:pt>
                <c:pt idx="22">
                  <c:v>1217</c:v>
                </c:pt>
                <c:pt idx="23">
                  <c:v>1308</c:v>
                </c:pt>
                <c:pt idx="24">
                  <c:v>1331</c:v>
                </c:pt>
                <c:pt idx="25">
                  <c:v>1354</c:v>
                </c:pt>
                <c:pt idx="26">
                  <c:v>1377</c:v>
                </c:pt>
                <c:pt idx="27">
                  <c:v>1400</c:v>
                </c:pt>
              </c:numCache>
            </c:numRef>
          </c:xVal>
          <c:yVal>
            <c:numRef>
              <c:f>'Только жидкие комп-ты'!$F$12:$AG$12</c:f>
              <c:numCache>
                <c:formatCode>0.00E+00</c:formatCode>
                <c:ptCount val="28"/>
                <c:pt idx="0">
                  <c:v>3.7239E-34</c:v>
                </c:pt>
                <c:pt idx="1">
                  <c:v>3.4316000000000002E-24</c:v>
                </c:pt>
                <c:pt idx="2">
                  <c:v>2.0824999999999999E-22</c:v>
                </c:pt>
                <c:pt idx="3">
                  <c:v>8.0999999999999996E-21</c:v>
                </c:pt>
                <c:pt idx="4">
                  <c:v>2.1597000000000001E-19</c:v>
                </c:pt>
                <c:pt idx="5">
                  <c:v>4.1684000000000001E-18</c:v>
                </c:pt>
                <c:pt idx="6">
                  <c:v>6.0885999999999995E-17</c:v>
                </c:pt>
                <c:pt idx="7">
                  <c:v>6.9823000000000001E-16</c:v>
                </c:pt>
                <c:pt idx="8">
                  <c:v>6.4218000000000003E-15</c:v>
                </c:pt>
                <c:pt idx="9">
                  <c:v>4.9975000000000003E-14</c:v>
                </c:pt>
                <c:pt idx="10">
                  <c:v>4.0686000000000002E-11</c:v>
                </c:pt>
                <c:pt idx="11">
                  <c:v>6.0555E-9</c:v>
                </c:pt>
                <c:pt idx="12">
                  <c:v>2.9032000000000002E-7</c:v>
                </c:pt>
                <c:pt idx="13">
                  <c:v>6.7016999999999997E-7</c:v>
                </c:pt>
                <c:pt idx="14">
                  <c:v>1.4834000000000001E-6</c:v>
                </c:pt>
                <c:pt idx="15">
                  <c:v>3.1644000000000001E-6</c:v>
                </c:pt>
                <c:pt idx="16">
                  <c:v>6.5397000000000003E-6</c:v>
                </c:pt>
                <c:pt idx="17">
                  <c:v>9.5589999999999998E-5</c:v>
                </c:pt>
                <c:pt idx="18">
                  <c:v>9.9665999999999991E-4</c:v>
                </c:pt>
                <c:pt idx="19">
                  <c:v>1.6915000000000001E-3</c:v>
                </c:pt>
                <c:pt idx="20">
                  <c:v>2.8941000000000001E-3</c:v>
                </c:pt>
                <c:pt idx="21">
                  <c:v>5.0435999999999996E-3</c:v>
                </c:pt>
                <c:pt idx="22">
                  <c:v>6.6550000000000003E-3</c:v>
                </c:pt>
                <c:pt idx="23">
                  <c:v>4.6267000000000001E-3</c:v>
                </c:pt>
                <c:pt idx="24">
                  <c:v>4.1818999999999997E-3</c:v>
                </c:pt>
                <c:pt idx="25">
                  <c:v>3.7997999999999999E-3</c:v>
                </c:pt>
                <c:pt idx="26">
                  <c:v>3.4643E-3</c:v>
                </c:pt>
                <c:pt idx="27">
                  <c:v>3.1678000000000001E-3</c:v>
                </c:pt>
              </c:numCache>
            </c:numRef>
          </c:yVal>
          <c:smooth val="1"/>
        </c:ser>
        <c:ser>
          <c:idx val="9"/>
          <c:order val="8"/>
          <c:tx>
            <c:strRef>
              <c:f>'Только жидкие комп-ты'!$E$13</c:f>
              <c:strCache>
                <c:ptCount val="1"/>
                <c:pt idx="0">
                  <c:v>Bi</c:v>
                </c:pt>
              </c:strCache>
            </c:strRef>
          </c:tx>
          <c:marker>
            <c:symbol val="none"/>
          </c:marker>
          <c:xVal>
            <c:numRef>
              <c:f>'Только жидкие комп-ты'!$F$2:$AG$2</c:f>
              <c:numCache>
                <c:formatCode>General</c:formatCode>
                <c:ptCount val="28"/>
                <c:pt idx="0">
                  <c:v>300</c:v>
                </c:pt>
                <c:pt idx="1">
                  <c:v>391.7</c:v>
                </c:pt>
                <c:pt idx="2">
                  <c:v>414.6</c:v>
                </c:pt>
                <c:pt idx="3">
                  <c:v>437.5</c:v>
                </c:pt>
                <c:pt idx="4">
                  <c:v>460.4</c:v>
                </c:pt>
                <c:pt idx="5">
                  <c:v>483.3</c:v>
                </c:pt>
                <c:pt idx="6">
                  <c:v>506.2</c:v>
                </c:pt>
                <c:pt idx="7">
                  <c:v>529.20000000000005</c:v>
                </c:pt>
                <c:pt idx="8">
                  <c:v>552.1</c:v>
                </c:pt>
                <c:pt idx="9">
                  <c:v>575</c:v>
                </c:pt>
                <c:pt idx="10">
                  <c:v>666.7</c:v>
                </c:pt>
                <c:pt idx="11">
                  <c:v>758.3</c:v>
                </c:pt>
                <c:pt idx="12">
                  <c:v>850</c:v>
                </c:pt>
                <c:pt idx="13">
                  <c:v>872.9</c:v>
                </c:pt>
                <c:pt idx="14">
                  <c:v>895.8</c:v>
                </c:pt>
                <c:pt idx="15">
                  <c:v>918.7</c:v>
                </c:pt>
                <c:pt idx="16">
                  <c:v>941.7</c:v>
                </c:pt>
                <c:pt idx="17">
                  <c:v>1033</c:v>
                </c:pt>
                <c:pt idx="18">
                  <c:v>1125</c:v>
                </c:pt>
                <c:pt idx="19">
                  <c:v>1148</c:v>
                </c:pt>
                <c:pt idx="20">
                  <c:v>1171</c:v>
                </c:pt>
                <c:pt idx="21">
                  <c:v>1194</c:v>
                </c:pt>
                <c:pt idx="22">
                  <c:v>1217</c:v>
                </c:pt>
                <c:pt idx="23">
                  <c:v>1308</c:v>
                </c:pt>
                <c:pt idx="24">
                  <c:v>1331</c:v>
                </c:pt>
                <c:pt idx="25">
                  <c:v>1354</c:v>
                </c:pt>
                <c:pt idx="26">
                  <c:v>1377</c:v>
                </c:pt>
                <c:pt idx="27">
                  <c:v>1400</c:v>
                </c:pt>
              </c:numCache>
            </c:numRef>
          </c:xVal>
          <c:yVal>
            <c:numRef>
              <c:f>'Только жидкие комп-ты'!$F$13:$AG$13</c:f>
              <c:numCache>
                <c:formatCode>0.00E+00</c:formatCode>
                <c:ptCount val="28"/>
                <c:pt idx="0">
                  <c:v>6.6659000000000002E-33</c:v>
                </c:pt>
                <c:pt idx="1">
                  <c:v>1.3675000000000001E-24</c:v>
                </c:pt>
                <c:pt idx="2">
                  <c:v>4.3068000000000001E-23</c:v>
                </c:pt>
                <c:pt idx="3">
                  <c:v>9.4179999999999999E-22</c:v>
                </c:pt>
                <c:pt idx="4">
                  <c:v>1.5106000000000001E-20</c:v>
                </c:pt>
                <c:pt idx="5">
                  <c:v>1.8580000000000001E-19</c:v>
                </c:pt>
                <c:pt idx="6">
                  <c:v>1.8171000000000001E-18</c:v>
                </c:pt>
                <c:pt idx="7">
                  <c:v>1.4559000000000001E-17</c:v>
                </c:pt>
                <c:pt idx="8">
                  <c:v>9.7987000000000001E-17</c:v>
                </c:pt>
                <c:pt idx="9">
                  <c:v>5.6573000000000002E-16</c:v>
                </c:pt>
                <c:pt idx="10">
                  <c:v>1.8635000000000001E-13</c:v>
                </c:pt>
                <c:pt idx="11">
                  <c:v>1.4938000000000001E-11</c:v>
                </c:pt>
                <c:pt idx="12">
                  <c:v>4.6484000000000002E-10</c:v>
                </c:pt>
                <c:pt idx="13">
                  <c:v>9.8440000000000003E-10</c:v>
                </c:pt>
                <c:pt idx="14">
                  <c:v>2.0137999999999998E-9</c:v>
                </c:pt>
                <c:pt idx="15">
                  <c:v>3.9981000000000001E-9</c:v>
                </c:pt>
                <c:pt idx="16">
                  <c:v>7.7397000000000005E-9</c:v>
                </c:pt>
                <c:pt idx="17">
                  <c:v>9.2385000000000003E-8</c:v>
                </c:pt>
                <c:pt idx="18">
                  <c:v>8.7558000000000001E-7</c:v>
                </c:pt>
                <c:pt idx="19">
                  <c:v>1.5433999999999999E-6</c:v>
                </c:pt>
                <c:pt idx="20">
                  <c:v>3.0578000000000002E-6</c:v>
                </c:pt>
                <c:pt idx="21">
                  <c:v>8.8440000000000004E-6</c:v>
                </c:pt>
                <c:pt idx="22">
                  <c:v>4.6292000000000003E-5</c:v>
                </c:pt>
                <c:pt idx="23">
                  <c:v>6.0588999999999999E-4</c:v>
                </c:pt>
                <c:pt idx="24">
                  <c:v>8.8258E-4</c:v>
                </c:pt>
                <c:pt idx="25">
                  <c:v>1.0192999999999999E-3</c:v>
                </c:pt>
                <c:pt idx="26">
                  <c:v>1.1513000000000001E-3</c:v>
                </c:pt>
                <c:pt idx="27">
                  <c:v>1.292E-3</c:v>
                </c:pt>
              </c:numCache>
            </c:numRef>
          </c:yVal>
          <c:smooth val="1"/>
        </c:ser>
        <c:ser>
          <c:idx val="10"/>
          <c:order val="9"/>
          <c:tx>
            <c:strRef>
              <c:f>'Только жидкие комп-ты'!$E$14</c:f>
              <c:strCache>
                <c:ptCount val="1"/>
                <c:pt idx="0">
                  <c:v>Bi2</c:v>
                </c:pt>
              </c:strCache>
            </c:strRef>
          </c:tx>
          <c:marker>
            <c:symbol val="none"/>
          </c:marker>
          <c:xVal>
            <c:numRef>
              <c:f>'Только жидкие комп-ты'!$F$2:$AG$2</c:f>
              <c:numCache>
                <c:formatCode>General</c:formatCode>
                <c:ptCount val="28"/>
                <c:pt idx="0">
                  <c:v>300</c:v>
                </c:pt>
                <c:pt idx="1">
                  <c:v>391.7</c:v>
                </c:pt>
                <c:pt idx="2">
                  <c:v>414.6</c:v>
                </c:pt>
                <c:pt idx="3">
                  <c:v>437.5</c:v>
                </c:pt>
                <c:pt idx="4">
                  <c:v>460.4</c:v>
                </c:pt>
                <c:pt idx="5">
                  <c:v>483.3</c:v>
                </c:pt>
                <c:pt idx="6">
                  <c:v>506.2</c:v>
                </c:pt>
                <c:pt idx="7">
                  <c:v>529.20000000000005</c:v>
                </c:pt>
                <c:pt idx="8">
                  <c:v>552.1</c:v>
                </c:pt>
                <c:pt idx="9">
                  <c:v>575</c:v>
                </c:pt>
                <c:pt idx="10">
                  <c:v>666.7</c:v>
                </c:pt>
                <c:pt idx="11">
                  <c:v>758.3</c:v>
                </c:pt>
                <c:pt idx="12">
                  <c:v>850</c:v>
                </c:pt>
                <c:pt idx="13">
                  <c:v>872.9</c:v>
                </c:pt>
                <c:pt idx="14">
                  <c:v>895.8</c:v>
                </c:pt>
                <c:pt idx="15">
                  <c:v>918.7</c:v>
                </c:pt>
                <c:pt idx="16">
                  <c:v>941.7</c:v>
                </c:pt>
                <c:pt idx="17">
                  <c:v>1033</c:v>
                </c:pt>
                <c:pt idx="18">
                  <c:v>1125</c:v>
                </c:pt>
                <c:pt idx="19">
                  <c:v>1148</c:v>
                </c:pt>
                <c:pt idx="20">
                  <c:v>1171</c:v>
                </c:pt>
                <c:pt idx="21">
                  <c:v>1194</c:v>
                </c:pt>
                <c:pt idx="22">
                  <c:v>1217</c:v>
                </c:pt>
                <c:pt idx="23">
                  <c:v>1308</c:v>
                </c:pt>
                <c:pt idx="24">
                  <c:v>1331</c:v>
                </c:pt>
                <c:pt idx="25">
                  <c:v>1354</c:v>
                </c:pt>
                <c:pt idx="26">
                  <c:v>1377</c:v>
                </c:pt>
                <c:pt idx="27">
                  <c:v>1400</c:v>
                </c:pt>
              </c:numCache>
            </c:numRef>
          </c:xVal>
          <c:yVal>
            <c:numRef>
              <c:f>'Только жидкие комп-ты'!$F$14:$AG$14</c:f>
              <c:numCache>
                <c:formatCode>0.00E+00</c:formatCode>
                <c:ptCount val="28"/>
                <c:pt idx="0">
                  <c:v>4.6415E-35</c:v>
                </c:pt>
                <c:pt idx="1">
                  <c:v>1.3557000000000001E-26</c:v>
                </c:pt>
                <c:pt idx="2">
                  <c:v>4.4681999999999998E-25</c:v>
                </c:pt>
                <c:pt idx="3">
                  <c:v>1.0120999999999999E-23</c:v>
                </c:pt>
                <c:pt idx="4">
                  <c:v>1.6679E-22</c:v>
                </c:pt>
                <c:pt idx="5">
                  <c:v>2.0936000000000001E-21</c:v>
                </c:pt>
                <c:pt idx="6">
                  <c:v>2.0781999999999999E-20</c:v>
                </c:pt>
                <c:pt idx="7">
                  <c:v>1.6826000000000001E-19</c:v>
                </c:pt>
                <c:pt idx="8">
                  <c:v>1.1399999999999999E-18</c:v>
                </c:pt>
                <c:pt idx="9">
                  <c:v>6.6052999999999998E-18</c:v>
                </c:pt>
                <c:pt idx="10">
                  <c:v>2.1575000000000001E-15</c:v>
                </c:pt>
                <c:pt idx="11">
                  <c:v>1.6777999999999999E-13</c:v>
                </c:pt>
                <c:pt idx="12">
                  <c:v>5.0278E-12</c:v>
                </c:pt>
                <c:pt idx="13">
                  <c:v>1.0561000000000001E-11</c:v>
                </c:pt>
                <c:pt idx="14">
                  <c:v>2.1465999999999999E-11</c:v>
                </c:pt>
                <c:pt idx="15">
                  <c:v>4.2454000000000001E-11</c:v>
                </c:pt>
                <c:pt idx="16">
                  <c:v>8.2184999999999998E-11</c:v>
                </c:pt>
                <c:pt idx="17">
                  <c:v>1.0497E-9</c:v>
                </c:pt>
                <c:pt idx="18">
                  <c:v>1.1667E-8</c:v>
                </c:pt>
                <c:pt idx="19">
                  <c:v>2.2042E-8</c:v>
                </c:pt>
                <c:pt idx="20">
                  <c:v>5.1148999999999997E-8</c:v>
                </c:pt>
                <c:pt idx="21">
                  <c:v>2.3841E-7</c:v>
                </c:pt>
                <c:pt idx="22">
                  <c:v>3.8152999999999997E-6</c:v>
                </c:pt>
                <c:pt idx="23">
                  <c:v>1.5232000000000001E-4</c:v>
                </c:pt>
                <c:pt idx="24">
                  <c:v>2.3321999999999999E-4</c:v>
                </c:pt>
                <c:pt idx="25">
                  <c:v>2.2741999999999999E-4</c:v>
                </c:pt>
                <c:pt idx="26">
                  <c:v>2.1439000000000001E-4</c:v>
                </c:pt>
                <c:pt idx="27">
                  <c:v>2.0149999999999999E-4</c:v>
                </c:pt>
              </c:numCache>
            </c:numRef>
          </c:yVal>
          <c:smooth val="1"/>
        </c:ser>
        <c:ser>
          <c:idx val="11"/>
          <c:order val="10"/>
          <c:tx>
            <c:strRef>
              <c:f>'Только жидкие комп-ты'!$E$15</c:f>
              <c:strCache>
                <c:ptCount val="1"/>
                <c:pt idx="0">
                  <c:v>Bi3</c:v>
                </c:pt>
              </c:strCache>
            </c:strRef>
          </c:tx>
          <c:marker>
            <c:symbol val="none"/>
          </c:marker>
          <c:xVal>
            <c:numRef>
              <c:f>'Только жидкие комп-ты'!$F$2:$AG$2</c:f>
              <c:numCache>
                <c:formatCode>General</c:formatCode>
                <c:ptCount val="28"/>
                <c:pt idx="0">
                  <c:v>300</c:v>
                </c:pt>
                <c:pt idx="1">
                  <c:v>391.7</c:v>
                </c:pt>
                <c:pt idx="2">
                  <c:v>414.6</c:v>
                </c:pt>
                <c:pt idx="3">
                  <c:v>437.5</c:v>
                </c:pt>
                <c:pt idx="4">
                  <c:v>460.4</c:v>
                </c:pt>
                <c:pt idx="5">
                  <c:v>483.3</c:v>
                </c:pt>
                <c:pt idx="6">
                  <c:v>506.2</c:v>
                </c:pt>
                <c:pt idx="7">
                  <c:v>529.20000000000005</c:v>
                </c:pt>
                <c:pt idx="8">
                  <c:v>552.1</c:v>
                </c:pt>
                <c:pt idx="9">
                  <c:v>575</c:v>
                </c:pt>
                <c:pt idx="10">
                  <c:v>666.7</c:v>
                </c:pt>
                <c:pt idx="11">
                  <c:v>758.3</c:v>
                </c:pt>
                <c:pt idx="12">
                  <c:v>850</c:v>
                </c:pt>
                <c:pt idx="13">
                  <c:v>872.9</c:v>
                </c:pt>
                <c:pt idx="14">
                  <c:v>895.8</c:v>
                </c:pt>
                <c:pt idx="15">
                  <c:v>918.7</c:v>
                </c:pt>
                <c:pt idx="16">
                  <c:v>941.7</c:v>
                </c:pt>
                <c:pt idx="17">
                  <c:v>1033</c:v>
                </c:pt>
                <c:pt idx="18">
                  <c:v>1125</c:v>
                </c:pt>
                <c:pt idx="19">
                  <c:v>1148</c:v>
                </c:pt>
                <c:pt idx="20">
                  <c:v>1171</c:v>
                </c:pt>
                <c:pt idx="21">
                  <c:v>1194</c:v>
                </c:pt>
                <c:pt idx="22">
                  <c:v>1217</c:v>
                </c:pt>
                <c:pt idx="23">
                  <c:v>1308</c:v>
                </c:pt>
                <c:pt idx="24">
                  <c:v>1331</c:v>
                </c:pt>
                <c:pt idx="25">
                  <c:v>1354</c:v>
                </c:pt>
                <c:pt idx="26">
                  <c:v>1377</c:v>
                </c:pt>
                <c:pt idx="27">
                  <c:v>1400</c:v>
                </c:pt>
              </c:numCache>
            </c:numRef>
          </c:xVal>
          <c:yVal>
            <c:numRef>
              <c:f>'Только жидкие комп-ты'!$F$15:$AG$15</c:f>
              <c:numCache>
                <c:formatCode>0.00E+00</c:formatCode>
                <c:ptCount val="28"/>
                <c:pt idx="0">
                  <c:v>0</c:v>
                </c:pt>
                <c:pt idx="1">
                  <c:v>7.1753999999999996E-36</c:v>
                </c:pt>
                <c:pt idx="2">
                  <c:v>6.8322000000000001E-34</c:v>
                </c:pt>
                <c:pt idx="3">
                  <c:v>3.9923000000000002E-32</c:v>
                </c:pt>
                <c:pt idx="4">
                  <c:v>1.5382999999999999E-30</c:v>
                </c:pt>
                <c:pt idx="5">
                  <c:v>4.1537999999999999E-29</c:v>
                </c:pt>
                <c:pt idx="6">
                  <c:v>8.2560000000000007E-28</c:v>
                </c:pt>
                <c:pt idx="7">
                  <c:v>1.2577E-26</c:v>
                </c:pt>
                <c:pt idx="8">
                  <c:v>1.5125999999999999E-25</c:v>
                </c:pt>
                <c:pt idx="9">
                  <c:v>1.4949000000000001E-24</c:v>
                </c:pt>
                <c:pt idx="10">
                  <c:v>2.7912999999999999E-21</c:v>
                </c:pt>
                <c:pt idx="11">
                  <c:v>8.0207999999999999E-19</c:v>
                </c:pt>
                <c:pt idx="12">
                  <c:v>6.6502000000000006E-17</c:v>
                </c:pt>
                <c:pt idx="13">
                  <c:v>1.7432999999999999E-16</c:v>
                </c:pt>
                <c:pt idx="14">
                  <c:v>4.3814999999999998E-16</c:v>
                </c:pt>
                <c:pt idx="15">
                  <c:v>1.0626E-15</c:v>
                </c:pt>
                <c:pt idx="16">
                  <c:v>2.5069999999999999E-15</c:v>
                </c:pt>
                <c:pt idx="17">
                  <c:v>6.9342000000000004E-14</c:v>
                </c:pt>
                <c:pt idx="18">
                  <c:v>1.6321000000000001E-12</c:v>
                </c:pt>
                <c:pt idx="19">
                  <c:v>3.7747000000000001E-12</c:v>
                </c:pt>
                <c:pt idx="20">
                  <c:v>1.1657E-11</c:v>
                </c:pt>
                <c:pt idx="21">
                  <c:v>9.9010000000000002E-11</c:v>
                </c:pt>
                <c:pt idx="22">
                  <c:v>5.4513E-9</c:v>
                </c:pt>
                <c:pt idx="23">
                  <c:v>1.0205E-6</c:v>
                </c:pt>
                <c:pt idx="24">
                  <c:v>1.8112999999999999E-6</c:v>
                </c:pt>
                <c:pt idx="25">
                  <c:v>1.6390999999999999E-6</c:v>
                </c:pt>
                <c:pt idx="26">
                  <c:v>1.4127E-6</c:v>
                </c:pt>
                <c:pt idx="27">
                  <c:v>1.2143E-6</c:v>
                </c:pt>
              </c:numCache>
            </c:numRef>
          </c:yVal>
          <c:smooth val="1"/>
        </c:ser>
        <c:ser>
          <c:idx val="12"/>
          <c:order val="11"/>
          <c:tx>
            <c:strRef>
              <c:f>'Только жидкие комп-ты'!$E$16</c:f>
              <c:strCache>
                <c:ptCount val="1"/>
                <c:pt idx="0">
                  <c:v>Bi4</c:v>
                </c:pt>
              </c:strCache>
            </c:strRef>
          </c:tx>
          <c:marker>
            <c:symbol val="none"/>
          </c:marker>
          <c:xVal>
            <c:numRef>
              <c:f>'Только жидкие комп-ты'!$F$2:$AG$2</c:f>
              <c:numCache>
                <c:formatCode>General</c:formatCode>
                <c:ptCount val="28"/>
                <c:pt idx="0">
                  <c:v>300</c:v>
                </c:pt>
                <c:pt idx="1">
                  <c:v>391.7</c:v>
                </c:pt>
                <c:pt idx="2">
                  <c:v>414.6</c:v>
                </c:pt>
                <c:pt idx="3">
                  <c:v>437.5</c:v>
                </c:pt>
                <c:pt idx="4">
                  <c:v>460.4</c:v>
                </c:pt>
                <c:pt idx="5">
                  <c:v>483.3</c:v>
                </c:pt>
                <c:pt idx="6">
                  <c:v>506.2</c:v>
                </c:pt>
                <c:pt idx="7">
                  <c:v>529.20000000000005</c:v>
                </c:pt>
                <c:pt idx="8">
                  <c:v>552.1</c:v>
                </c:pt>
                <c:pt idx="9">
                  <c:v>575</c:v>
                </c:pt>
                <c:pt idx="10">
                  <c:v>666.7</c:v>
                </c:pt>
                <c:pt idx="11">
                  <c:v>758.3</c:v>
                </c:pt>
                <c:pt idx="12">
                  <c:v>850</c:v>
                </c:pt>
                <c:pt idx="13">
                  <c:v>872.9</c:v>
                </c:pt>
                <c:pt idx="14">
                  <c:v>895.8</c:v>
                </c:pt>
                <c:pt idx="15">
                  <c:v>918.7</c:v>
                </c:pt>
                <c:pt idx="16">
                  <c:v>941.7</c:v>
                </c:pt>
                <c:pt idx="17">
                  <c:v>1033</c:v>
                </c:pt>
                <c:pt idx="18">
                  <c:v>1125</c:v>
                </c:pt>
                <c:pt idx="19">
                  <c:v>1148</c:v>
                </c:pt>
                <c:pt idx="20">
                  <c:v>1171</c:v>
                </c:pt>
                <c:pt idx="21">
                  <c:v>1194</c:v>
                </c:pt>
                <c:pt idx="22">
                  <c:v>1217</c:v>
                </c:pt>
                <c:pt idx="23">
                  <c:v>1308</c:v>
                </c:pt>
                <c:pt idx="24">
                  <c:v>1331</c:v>
                </c:pt>
                <c:pt idx="25">
                  <c:v>1354</c:v>
                </c:pt>
                <c:pt idx="26">
                  <c:v>1377</c:v>
                </c:pt>
                <c:pt idx="27">
                  <c:v>1400</c:v>
                </c:pt>
              </c:numCache>
            </c:numRef>
          </c:xVal>
          <c:yVal>
            <c:numRef>
              <c:f>'Только жидкие комп-ты'!$F$16:$AG$16</c:f>
              <c:numCache>
                <c:formatCode>0.00E+00</c:formatCode>
                <c:ptCount val="28"/>
                <c:pt idx="0">
                  <c:v>0</c:v>
                </c:pt>
                <c:pt idx="1">
                  <c:v>8.3882999999999994E-33</c:v>
                </c:pt>
                <c:pt idx="2">
                  <c:v>3.0036000000000001E-31</c:v>
                </c:pt>
                <c:pt idx="3">
                  <c:v>7.2827E-30</c:v>
                </c:pt>
                <c:pt idx="4">
                  <c:v>1.2694000000000001E-28</c:v>
                </c:pt>
                <c:pt idx="5">
                  <c:v>1.6692000000000002E-27</c:v>
                </c:pt>
                <c:pt idx="6">
                  <c:v>1.7221E-26</c:v>
                </c:pt>
                <c:pt idx="7">
                  <c:v>1.4396000000000001E-25</c:v>
                </c:pt>
                <c:pt idx="8">
                  <c:v>1.0017E-24</c:v>
                </c:pt>
                <c:pt idx="9">
                  <c:v>5.9325999999999999E-24</c:v>
                </c:pt>
                <c:pt idx="10">
                  <c:v>2.1458E-21</c:v>
                </c:pt>
                <c:pt idx="11">
                  <c:v>1.6228999999999999E-19</c:v>
                </c:pt>
                <c:pt idx="12">
                  <c:v>4.9010000000000003E-18</c:v>
                </c:pt>
                <c:pt idx="13">
                  <c:v>1.0339E-17</c:v>
                </c:pt>
                <c:pt idx="14">
                  <c:v>2.1175E-17</c:v>
                </c:pt>
                <c:pt idx="15">
                  <c:v>4.2409000000000003E-17</c:v>
                </c:pt>
                <c:pt idx="16">
                  <c:v>8.3760000000000004E-17</c:v>
                </c:pt>
                <c:pt idx="17">
                  <c:v>1.3234E-15</c:v>
                </c:pt>
                <c:pt idx="18">
                  <c:v>2.1731999999999999E-14</c:v>
                </c:pt>
                <c:pt idx="19">
                  <c:v>4.7967999999999997E-14</c:v>
                </c:pt>
                <c:pt idx="20">
                  <c:v>1.5524E-13</c:v>
                </c:pt>
                <c:pt idx="21">
                  <c:v>1.9099000000000002E-12</c:v>
                </c:pt>
                <c:pt idx="22">
                  <c:v>2.9019000000000001E-10</c:v>
                </c:pt>
                <c:pt idx="23">
                  <c:v>1.1424E-7</c:v>
                </c:pt>
                <c:pt idx="24">
                  <c:v>1.9586999999999999E-7</c:v>
                </c:pt>
                <c:pt idx="25">
                  <c:v>1.3794E-7</c:v>
                </c:pt>
                <c:pt idx="26">
                  <c:v>9.1719000000000002E-8</c:v>
                </c:pt>
                <c:pt idx="27">
                  <c:v>6.1196000000000001E-8</c:v>
                </c:pt>
              </c:numCache>
            </c:numRef>
          </c:yVal>
          <c:smooth val="1"/>
        </c:ser>
        <c:ser>
          <c:idx val="13"/>
          <c:order val="12"/>
          <c:tx>
            <c:strRef>
              <c:f>'Только жидкие комп-ты'!$E$17</c:f>
              <c:strCache>
                <c:ptCount val="1"/>
                <c:pt idx="0">
                  <c:v>BiS</c:v>
                </c:pt>
              </c:strCache>
            </c:strRef>
          </c:tx>
          <c:marker>
            <c:symbol val="none"/>
          </c:marker>
          <c:xVal>
            <c:numRef>
              <c:f>'Только жидкие комп-ты'!$F$2:$AG$2</c:f>
              <c:numCache>
                <c:formatCode>General</c:formatCode>
                <c:ptCount val="28"/>
                <c:pt idx="0">
                  <c:v>300</c:v>
                </c:pt>
                <c:pt idx="1">
                  <c:v>391.7</c:v>
                </c:pt>
                <c:pt idx="2">
                  <c:v>414.6</c:v>
                </c:pt>
                <c:pt idx="3">
                  <c:v>437.5</c:v>
                </c:pt>
                <c:pt idx="4">
                  <c:v>460.4</c:v>
                </c:pt>
                <c:pt idx="5">
                  <c:v>483.3</c:v>
                </c:pt>
                <c:pt idx="6">
                  <c:v>506.2</c:v>
                </c:pt>
                <c:pt idx="7">
                  <c:v>529.20000000000005</c:v>
                </c:pt>
                <c:pt idx="8">
                  <c:v>552.1</c:v>
                </c:pt>
                <c:pt idx="9">
                  <c:v>575</c:v>
                </c:pt>
                <c:pt idx="10">
                  <c:v>666.7</c:v>
                </c:pt>
                <c:pt idx="11">
                  <c:v>758.3</c:v>
                </c:pt>
                <c:pt idx="12">
                  <c:v>850</c:v>
                </c:pt>
                <c:pt idx="13">
                  <c:v>872.9</c:v>
                </c:pt>
                <c:pt idx="14">
                  <c:v>895.8</c:v>
                </c:pt>
                <c:pt idx="15">
                  <c:v>918.7</c:v>
                </c:pt>
                <c:pt idx="16">
                  <c:v>941.7</c:v>
                </c:pt>
                <c:pt idx="17">
                  <c:v>1033</c:v>
                </c:pt>
                <c:pt idx="18">
                  <c:v>1125</c:v>
                </c:pt>
                <c:pt idx="19">
                  <c:v>1148</c:v>
                </c:pt>
                <c:pt idx="20">
                  <c:v>1171</c:v>
                </c:pt>
                <c:pt idx="21">
                  <c:v>1194</c:v>
                </c:pt>
                <c:pt idx="22">
                  <c:v>1217</c:v>
                </c:pt>
                <c:pt idx="23">
                  <c:v>1308</c:v>
                </c:pt>
                <c:pt idx="24">
                  <c:v>1331</c:v>
                </c:pt>
                <c:pt idx="25">
                  <c:v>1354</c:v>
                </c:pt>
                <c:pt idx="26">
                  <c:v>1377</c:v>
                </c:pt>
                <c:pt idx="27">
                  <c:v>1400</c:v>
                </c:pt>
              </c:numCache>
            </c:numRef>
          </c:xVal>
          <c:yVal>
            <c:numRef>
              <c:f>'Только жидкие комп-ты'!$F$17:$AG$17</c:f>
              <c:numCache>
                <c:formatCode>0.00E+00</c:formatCode>
                <c:ptCount val="28"/>
                <c:pt idx="0">
                  <c:v>0</c:v>
                </c:pt>
                <c:pt idx="1">
                  <c:v>1.7625000000000001E-29</c:v>
                </c:pt>
                <c:pt idx="2">
                  <c:v>1.671E-27</c:v>
                </c:pt>
                <c:pt idx="3">
                  <c:v>9.7352000000000005E-26</c:v>
                </c:pt>
                <c:pt idx="4">
                  <c:v>3.7511999999999997E-24</c:v>
                </c:pt>
                <c:pt idx="5">
                  <c:v>1.0145E-22</c:v>
                </c:pt>
                <c:pt idx="6">
                  <c:v>2.0214E-21</c:v>
                </c:pt>
                <c:pt idx="7">
                  <c:v>3.0889999999999998E-20</c:v>
                </c:pt>
                <c:pt idx="8">
                  <c:v>3.7430999999999998E-19</c:v>
                </c:pt>
                <c:pt idx="9">
                  <c:v>3.6988999999999996E-18</c:v>
                </c:pt>
                <c:pt idx="10">
                  <c:v>7.0176999999999996E-15</c:v>
                </c:pt>
                <c:pt idx="11">
                  <c:v>2.0470000000000001E-12</c:v>
                </c:pt>
                <c:pt idx="12">
                  <c:v>1.7213E-10</c:v>
                </c:pt>
                <c:pt idx="13">
                  <c:v>4.5308E-10</c:v>
                </c:pt>
                <c:pt idx="14">
                  <c:v>1.1433E-9</c:v>
                </c:pt>
                <c:pt idx="15">
                  <c:v>2.787E-9</c:v>
                </c:pt>
                <c:pt idx="16">
                  <c:v>6.6210000000000002E-9</c:v>
                </c:pt>
                <c:pt idx="17">
                  <c:v>2.0118999999999999E-7</c:v>
                </c:pt>
                <c:pt idx="18">
                  <c:v>6.8193000000000001E-6</c:v>
                </c:pt>
                <c:pt idx="19">
                  <c:v>1.5971E-5</c:v>
                </c:pt>
                <c:pt idx="20">
                  <c:v>3.9515999999999999E-5</c:v>
                </c:pt>
                <c:pt idx="21">
                  <c:v>1.3166999999999999E-4</c:v>
                </c:pt>
                <c:pt idx="22">
                  <c:v>6.6649999999999999E-4</c:v>
                </c:pt>
                <c:pt idx="23">
                  <c:v>4.6143E-3</c:v>
                </c:pt>
                <c:pt idx="24">
                  <c:v>5.7686999999999999E-3</c:v>
                </c:pt>
                <c:pt idx="25">
                  <c:v>5.7625000000000003E-3</c:v>
                </c:pt>
                <c:pt idx="26">
                  <c:v>5.6575999999999996E-3</c:v>
                </c:pt>
                <c:pt idx="27">
                  <c:v>5.5434000000000004E-3</c:v>
                </c:pt>
              </c:numCache>
            </c:numRef>
          </c:yVal>
          <c:smooth val="1"/>
        </c:ser>
        <c:ser>
          <c:idx val="14"/>
          <c:order val="13"/>
          <c:tx>
            <c:strRef>
              <c:f>'Только жидкие комп-ты'!$E$18</c:f>
              <c:strCache>
                <c:ptCount val="1"/>
                <c:pt idx="0">
                  <c:v>S6</c:v>
                </c:pt>
              </c:strCache>
            </c:strRef>
          </c:tx>
          <c:marker>
            <c:symbol val="none"/>
          </c:marker>
          <c:xVal>
            <c:numRef>
              <c:f>'Только жидкие комп-ты'!$F$2:$AG$2</c:f>
              <c:numCache>
                <c:formatCode>General</c:formatCode>
                <c:ptCount val="28"/>
                <c:pt idx="0">
                  <c:v>300</c:v>
                </c:pt>
                <c:pt idx="1">
                  <c:v>391.7</c:v>
                </c:pt>
                <c:pt idx="2">
                  <c:v>414.6</c:v>
                </c:pt>
                <c:pt idx="3">
                  <c:v>437.5</c:v>
                </c:pt>
                <c:pt idx="4">
                  <c:v>460.4</c:v>
                </c:pt>
                <c:pt idx="5">
                  <c:v>483.3</c:v>
                </c:pt>
                <c:pt idx="6">
                  <c:v>506.2</c:v>
                </c:pt>
                <c:pt idx="7">
                  <c:v>529.20000000000005</c:v>
                </c:pt>
                <c:pt idx="8">
                  <c:v>552.1</c:v>
                </c:pt>
                <c:pt idx="9">
                  <c:v>575</c:v>
                </c:pt>
                <c:pt idx="10">
                  <c:v>666.7</c:v>
                </c:pt>
                <c:pt idx="11">
                  <c:v>758.3</c:v>
                </c:pt>
                <c:pt idx="12">
                  <c:v>850</c:v>
                </c:pt>
                <c:pt idx="13">
                  <c:v>872.9</c:v>
                </c:pt>
                <c:pt idx="14">
                  <c:v>895.8</c:v>
                </c:pt>
                <c:pt idx="15">
                  <c:v>918.7</c:v>
                </c:pt>
                <c:pt idx="16">
                  <c:v>941.7</c:v>
                </c:pt>
                <c:pt idx="17">
                  <c:v>1033</c:v>
                </c:pt>
                <c:pt idx="18">
                  <c:v>1125</c:v>
                </c:pt>
                <c:pt idx="19">
                  <c:v>1148</c:v>
                </c:pt>
                <c:pt idx="20">
                  <c:v>1171</c:v>
                </c:pt>
                <c:pt idx="21">
                  <c:v>1194</c:v>
                </c:pt>
                <c:pt idx="22">
                  <c:v>1217</c:v>
                </c:pt>
                <c:pt idx="23">
                  <c:v>1308</c:v>
                </c:pt>
                <c:pt idx="24">
                  <c:v>1331</c:v>
                </c:pt>
                <c:pt idx="25">
                  <c:v>1354</c:v>
                </c:pt>
                <c:pt idx="26">
                  <c:v>1377</c:v>
                </c:pt>
                <c:pt idx="27">
                  <c:v>1400</c:v>
                </c:pt>
              </c:numCache>
            </c:numRef>
          </c:xVal>
          <c:yVal>
            <c:numRef>
              <c:f>'Только жидкие комп-ты'!$F$18:$AG$18</c:f>
              <c:numCache>
                <c:formatCode>0.00E+00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4.6080000000000001E-36</c:v>
                </c:pt>
                <c:pt idx="11">
                  <c:v>9.6934999999999999E-30</c:v>
                </c:pt>
                <c:pt idx="12">
                  <c:v>8.3749999999999992E-25</c:v>
                </c:pt>
                <c:pt idx="13">
                  <c:v>1.0087999999999999E-23</c:v>
                </c:pt>
                <c:pt idx="14">
                  <c:v>1.0978999999999999E-22</c:v>
                </c:pt>
                <c:pt idx="15">
                  <c:v>1.1056E-21</c:v>
                </c:pt>
                <c:pt idx="16">
                  <c:v>1.0601000000000001E-20</c:v>
                </c:pt>
                <c:pt idx="17">
                  <c:v>1.2309999999999999E-16</c:v>
                </c:pt>
                <c:pt idx="18">
                  <c:v>6.5738999999999997E-12</c:v>
                </c:pt>
                <c:pt idx="19">
                  <c:v>7.7340999999999997E-11</c:v>
                </c:pt>
                <c:pt idx="20">
                  <c:v>6.3981999999999997E-10</c:v>
                </c:pt>
                <c:pt idx="21">
                  <c:v>3.4320000000000001E-9</c:v>
                </c:pt>
                <c:pt idx="22">
                  <c:v>6.0950999999999998E-9</c:v>
                </c:pt>
                <c:pt idx="23">
                  <c:v>1.3803000000000001E-9</c:v>
                </c:pt>
                <c:pt idx="24">
                  <c:v>9.3742000000000006E-10</c:v>
                </c:pt>
                <c:pt idx="25">
                  <c:v>6.5452000000000003E-10</c:v>
                </c:pt>
                <c:pt idx="26">
                  <c:v>4.6315999999999998E-10</c:v>
                </c:pt>
                <c:pt idx="27">
                  <c:v>3.3154000000000003E-10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305224"/>
        <c:axId val="385304832"/>
      </c:scatterChart>
      <c:valAx>
        <c:axId val="385305224"/>
        <c:scaling>
          <c:orientation val="minMax"/>
          <c:min val="300"/>
        </c:scaling>
        <c:delete val="0"/>
        <c:axPos val="b"/>
        <c:numFmt formatCode="General" sourceLinked="1"/>
        <c:majorTickMark val="out"/>
        <c:minorTickMark val="none"/>
        <c:tickLblPos val="nextTo"/>
        <c:crossAx val="385304832"/>
        <c:crosses val="autoZero"/>
        <c:crossBetween val="midCat"/>
      </c:valAx>
      <c:valAx>
        <c:axId val="385304832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General" sourceLinked="0"/>
        <c:majorTickMark val="out"/>
        <c:minorTickMark val="none"/>
        <c:tickLblPos val="nextTo"/>
        <c:crossAx val="3853052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180555555555858"/>
          <c:y val="3.9747375328084165E-2"/>
          <c:w val="0.14152777777777778"/>
          <c:h val="0.9158756197142026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l-GR">
                <a:latin typeface="Times New Roman"/>
                <a:cs typeface="Times New Roman"/>
              </a:rPr>
              <a:t>λ</a:t>
            </a:r>
            <a:r>
              <a:rPr lang="en-US" baseline="-25000">
                <a:latin typeface="Times New Roman"/>
                <a:cs typeface="Times New Roman"/>
              </a:rPr>
              <a:t>i</a:t>
            </a:r>
            <a:r>
              <a:rPr lang="en-US"/>
              <a:t> Ge</a:t>
            </a:r>
            <a:endParaRPr lang="ru-RU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без тв раствора</c:v>
          </c:tx>
          <c:marker>
            <c:symbol val="none"/>
          </c:marker>
          <c:xVal>
            <c:numRef>
              <c:f>'Только жидкие комп-ты'!$I$161:$I$177</c:f>
              <c:numCache>
                <c:formatCode>General</c:formatCode>
                <c:ptCount val="17"/>
                <c:pt idx="0">
                  <c:v>300</c:v>
                </c:pt>
                <c:pt idx="1">
                  <c:v>322.89999999999998</c:v>
                </c:pt>
                <c:pt idx="2">
                  <c:v>345.8</c:v>
                </c:pt>
                <c:pt idx="3">
                  <c:v>368.8</c:v>
                </c:pt>
                <c:pt idx="4">
                  <c:v>391.7</c:v>
                </c:pt>
                <c:pt idx="5">
                  <c:v>483.3</c:v>
                </c:pt>
                <c:pt idx="6">
                  <c:v>506.2</c:v>
                </c:pt>
                <c:pt idx="7">
                  <c:v>529.20000000000005</c:v>
                </c:pt>
                <c:pt idx="8">
                  <c:v>552.1</c:v>
                </c:pt>
                <c:pt idx="9">
                  <c:v>575</c:v>
                </c:pt>
                <c:pt idx="10">
                  <c:v>597.9</c:v>
                </c:pt>
                <c:pt idx="11">
                  <c:v>620.79999999999995</c:v>
                </c:pt>
                <c:pt idx="12">
                  <c:v>643.70000000000005</c:v>
                </c:pt>
                <c:pt idx="13">
                  <c:v>666.7</c:v>
                </c:pt>
                <c:pt idx="14">
                  <c:v>680</c:v>
                </c:pt>
                <c:pt idx="15">
                  <c:v>689.6</c:v>
                </c:pt>
                <c:pt idx="16">
                  <c:v>700</c:v>
                </c:pt>
              </c:numCache>
            </c:numRef>
          </c:xVal>
          <c:yVal>
            <c:numRef>
              <c:f>'Только жидкие комп-ты'!$J$161:$J$177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1"/>
        </c:ser>
        <c:ser>
          <c:idx val="2"/>
          <c:order val="1"/>
          <c:tx>
            <c:v>жидкие</c:v>
          </c:tx>
          <c:marker>
            <c:symbol val="none"/>
          </c:marker>
          <c:xVal>
            <c:numRef>
              <c:f>'Только жидкие комп-ты'!$V$141:$V$157</c:f>
              <c:numCache>
                <c:formatCode>General</c:formatCode>
                <c:ptCount val="17"/>
                <c:pt idx="0">
                  <c:v>300</c:v>
                </c:pt>
                <c:pt idx="1">
                  <c:v>322.89999999999998</c:v>
                </c:pt>
                <c:pt idx="2">
                  <c:v>345.8</c:v>
                </c:pt>
                <c:pt idx="3">
                  <c:v>368.8</c:v>
                </c:pt>
                <c:pt idx="4">
                  <c:v>391.7</c:v>
                </c:pt>
                <c:pt idx="5">
                  <c:v>483.3</c:v>
                </c:pt>
                <c:pt idx="6">
                  <c:v>506.2</c:v>
                </c:pt>
                <c:pt idx="7">
                  <c:v>529.20000000000005</c:v>
                </c:pt>
                <c:pt idx="8">
                  <c:v>552.1</c:v>
                </c:pt>
                <c:pt idx="9">
                  <c:v>575</c:v>
                </c:pt>
                <c:pt idx="10">
                  <c:v>597.9</c:v>
                </c:pt>
                <c:pt idx="11">
                  <c:v>620.79999999999995</c:v>
                </c:pt>
                <c:pt idx="12">
                  <c:v>643.70000000000005</c:v>
                </c:pt>
                <c:pt idx="13">
                  <c:v>666.7</c:v>
                </c:pt>
                <c:pt idx="14">
                  <c:v>680</c:v>
                </c:pt>
                <c:pt idx="15">
                  <c:v>689.6</c:v>
                </c:pt>
                <c:pt idx="16">
                  <c:v>700</c:v>
                </c:pt>
              </c:numCache>
            </c:numRef>
          </c:xVal>
          <c:yVal>
            <c:numRef>
              <c:f>'Только жидкие комп-ты'!$W$141:$W$157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1"/>
        </c:ser>
        <c:ser>
          <c:idx val="0"/>
          <c:order val="2"/>
          <c:tx>
            <c:v>Tg</c:v>
          </c:tx>
          <c:spPr>
            <a:ln w="22225">
              <a:prstDash val="sysDash"/>
            </a:ln>
          </c:spPr>
          <c:marker>
            <c:symbol val="none"/>
          </c:marker>
          <c:xVal>
            <c:numRef>
              <c:f>'Только жидкие комп-ты'!$H$221:$H$222</c:f>
              <c:numCache>
                <c:formatCode>General</c:formatCode>
                <c:ptCount val="2"/>
                <c:pt idx="0">
                  <c:v>655</c:v>
                </c:pt>
                <c:pt idx="1">
                  <c:v>655</c:v>
                </c:pt>
              </c:numCache>
            </c:numRef>
          </c:xVal>
          <c:yVal>
            <c:numRef>
              <c:f>'Только жидкие комп-ты'!$I$221:$I$222</c:f>
              <c:numCache>
                <c:formatCode>General</c:formatCode>
                <c:ptCount val="2"/>
                <c:pt idx="0">
                  <c:v>-4</c:v>
                </c:pt>
                <c:pt idx="1">
                  <c:v>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715984"/>
        <c:axId val="303711280"/>
      </c:scatterChart>
      <c:valAx>
        <c:axId val="303715984"/>
        <c:scaling>
          <c:orientation val="minMax"/>
          <c:max val="700"/>
          <c:min val="600"/>
        </c:scaling>
        <c:delete val="0"/>
        <c:axPos val="b"/>
        <c:numFmt formatCode="General" sourceLinked="1"/>
        <c:majorTickMark val="out"/>
        <c:minorTickMark val="none"/>
        <c:tickLblPos val="nextTo"/>
        <c:crossAx val="303711280"/>
        <c:crosses val="autoZero"/>
        <c:crossBetween val="midCat"/>
      </c:valAx>
      <c:valAx>
        <c:axId val="303711280"/>
        <c:scaling>
          <c:orientation val="minMax"/>
          <c:max val="-4"/>
          <c:min val="-6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General" sourceLinked="1"/>
        <c:majorTickMark val="out"/>
        <c:minorTickMark val="none"/>
        <c:tickLblPos val="nextTo"/>
        <c:crossAx val="303715984"/>
        <c:crosses val="autoZero"/>
        <c:crossBetween val="midCat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'Основные данные (тв и ж р-ры)'!$E$142</c:f>
              <c:strCache>
                <c:ptCount val="1"/>
                <c:pt idx="0">
                  <c:v>раствор 1 (ж)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'Основные данные (тв и ж р-ры)'!$F$141:$AP$141</c:f>
              <c:numCache>
                <c:formatCode>General</c:formatCode>
                <c:ptCount val="37"/>
                <c:pt idx="0">
                  <c:v>300</c:v>
                </c:pt>
                <c:pt idx="1">
                  <c:v>391.7</c:v>
                </c:pt>
                <c:pt idx="2">
                  <c:v>483.3</c:v>
                </c:pt>
                <c:pt idx="3">
                  <c:v>506.2</c:v>
                </c:pt>
                <c:pt idx="4">
                  <c:v>529.20000000000005</c:v>
                </c:pt>
                <c:pt idx="5">
                  <c:v>552.1</c:v>
                </c:pt>
                <c:pt idx="6">
                  <c:v>575</c:v>
                </c:pt>
                <c:pt idx="7">
                  <c:v>597.9</c:v>
                </c:pt>
                <c:pt idx="8">
                  <c:v>620.79999999999995</c:v>
                </c:pt>
                <c:pt idx="9">
                  <c:v>643.70000000000005</c:v>
                </c:pt>
                <c:pt idx="10">
                  <c:v>666.7</c:v>
                </c:pt>
                <c:pt idx="11">
                  <c:v>758.3</c:v>
                </c:pt>
                <c:pt idx="12">
                  <c:v>781.2</c:v>
                </c:pt>
                <c:pt idx="13">
                  <c:v>804.2</c:v>
                </c:pt>
                <c:pt idx="14">
                  <c:v>827.1</c:v>
                </c:pt>
                <c:pt idx="15">
                  <c:v>850</c:v>
                </c:pt>
                <c:pt idx="16">
                  <c:v>872.9</c:v>
                </c:pt>
                <c:pt idx="17">
                  <c:v>895.8</c:v>
                </c:pt>
                <c:pt idx="18">
                  <c:v>918.7</c:v>
                </c:pt>
                <c:pt idx="19">
                  <c:v>941.7</c:v>
                </c:pt>
                <c:pt idx="20">
                  <c:v>964.6</c:v>
                </c:pt>
                <c:pt idx="21">
                  <c:v>987.5</c:v>
                </c:pt>
                <c:pt idx="22">
                  <c:v>1010</c:v>
                </c:pt>
                <c:pt idx="23">
                  <c:v>1033</c:v>
                </c:pt>
                <c:pt idx="24">
                  <c:v>1056</c:v>
                </c:pt>
                <c:pt idx="25">
                  <c:v>1079</c:v>
                </c:pt>
                <c:pt idx="26">
                  <c:v>1102</c:v>
                </c:pt>
                <c:pt idx="27">
                  <c:v>1125</c:v>
                </c:pt>
                <c:pt idx="28">
                  <c:v>1148</c:v>
                </c:pt>
                <c:pt idx="29">
                  <c:v>1171</c:v>
                </c:pt>
                <c:pt idx="30">
                  <c:v>1194</c:v>
                </c:pt>
                <c:pt idx="31">
                  <c:v>1217</c:v>
                </c:pt>
                <c:pt idx="32">
                  <c:v>1308</c:v>
                </c:pt>
                <c:pt idx="33">
                  <c:v>1331</c:v>
                </c:pt>
                <c:pt idx="34">
                  <c:v>1354</c:v>
                </c:pt>
                <c:pt idx="35">
                  <c:v>1377</c:v>
                </c:pt>
                <c:pt idx="36">
                  <c:v>1400</c:v>
                </c:pt>
              </c:numCache>
            </c:numRef>
          </c:xVal>
          <c:yVal>
            <c:numRef>
              <c:f>'Основные данные (тв и ж р-ры)'!$F$142:$AP$142</c:f>
              <c:numCache>
                <c:formatCode>0.00E+00</c:formatCode>
                <c:ptCount val="37"/>
                <c:pt idx="0">
                  <c:v>-1.2275617389785653E-10</c:v>
                </c:pt>
                <c:pt idx="1">
                  <c:v>-1.8830661398329165E-16</c:v>
                </c:pt>
                <c:pt idx="2">
                  <c:v>-2.6028451720819886E-16</c:v>
                </c:pt>
                <c:pt idx="3">
                  <c:v>-8.4517625332085044E-16</c:v>
                </c:pt>
                <c:pt idx="4">
                  <c:v>-3.5005508036720248E-15</c:v>
                </c:pt>
                <c:pt idx="5">
                  <c:v>-4.6020847312033598E-14</c:v>
                </c:pt>
                <c:pt idx="6">
                  <c:v>-2.3871780884298939E-13</c:v>
                </c:pt>
                <c:pt idx="7">
                  <c:v>-1.5149868645685012E-12</c:v>
                </c:pt>
                <c:pt idx="8">
                  <c:v>-2.3977277809362679E-11</c:v>
                </c:pt>
                <c:pt idx="9">
                  <c:v>-1.6980807281516034E-10</c:v>
                </c:pt>
                <c:pt idx="10">
                  <c:v>-1.2541717294315227E-9</c:v>
                </c:pt>
                <c:pt idx="11">
                  <c:v>-3.8703632898082367E-6</c:v>
                </c:pt>
                <c:pt idx="12">
                  <c:v>-1.1710984530599149E-5</c:v>
                </c:pt>
                <c:pt idx="13">
                  <c:v>-2.935894229644168E-5</c:v>
                </c:pt>
                <c:pt idx="14">
                  <c:v>-5.1873798951164155E-5</c:v>
                </c:pt>
                <c:pt idx="15">
                  <c:v>-8.703448474854448E-5</c:v>
                </c:pt>
                <c:pt idx="16">
                  <c:v>-1.4785422098186348E-4</c:v>
                </c:pt>
                <c:pt idx="17">
                  <c:v>-2.7983370720030337E-4</c:v>
                </c:pt>
                <c:pt idx="18">
                  <c:v>-6.6088431588555375E-4</c:v>
                </c:pt>
                <c:pt idx="19">
                  <c:v>-4.2460760316490945E-3</c:v>
                </c:pt>
                <c:pt idx="20">
                  <c:v>-1.0664473291365031</c:v>
                </c:pt>
                <c:pt idx="21">
                  <c:v>-16.344957139170322</c:v>
                </c:pt>
                <c:pt idx="22">
                  <c:v>-59.572429620189538</c:v>
                </c:pt>
                <c:pt idx="23">
                  <c:v>-159.69034488006017</c:v>
                </c:pt>
                <c:pt idx="24">
                  <c:v>-214.91600318037405</c:v>
                </c:pt>
                <c:pt idx="25">
                  <c:v>-211.93143227708725</c:v>
                </c:pt>
                <c:pt idx="26">
                  <c:v>-206.14196336815951</c:v>
                </c:pt>
                <c:pt idx="27">
                  <c:v>-198.16107780292614</c:v>
                </c:pt>
                <c:pt idx="28">
                  <c:v>-183.46711516303407</c:v>
                </c:pt>
                <c:pt idx="29">
                  <c:v>-152.24494456076098</c:v>
                </c:pt>
                <c:pt idx="30">
                  <c:v>-86.363627165887465</c:v>
                </c:pt>
                <c:pt idx="31">
                  <c:v>-20.293453369809377</c:v>
                </c:pt>
                <c:pt idx="32">
                  <c:v>-1.2720638003794924</c:v>
                </c:pt>
                <c:pt idx="33">
                  <c:v>-8.0035822343708984E-2</c:v>
                </c:pt>
                <c:pt idx="34">
                  <c:v>-1.8512257296206345E-4</c:v>
                </c:pt>
                <c:pt idx="35">
                  <c:v>-3.447126360912896E-5</c:v>
                </c:pt>
                <c:pt idx="36">
                  <c:v>-9.1163377631691984E-6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'Основные данные (тв и ж р-ры)'!$E$143</c:f>
              <c:strCache>
                <c:ptCount val="1"/>
                <c:pt idx="0">
                  <c:v>раствор 2(тв)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'Основные данные (тв и ж р-ры)'!$F$141:$AP$141</c:f>
              <c:numCache>
                <c:formatCode>General</c:formatCode>
                <c:ptCount val="37"/>
                <c:pt idx="0">
                  <c:v>300</c:v>
                </c:pt>
                <c:pt idx="1">
                  <c:v>391.7</c:v>
                </c:pt>
                <c:pt idx="2">
                  <c:v>483.3</c:v>
                </c:pt>
                <c:pt idx="3">
                  <c:v>506.2</c:v>
                </c:pt>
                <c:pt idx="4">
                  <c:v>529.20000000000005</c:v>
                </c:pt>
                <c:pt idx="5">
                  <c:v>552.1</c:v>
                </c:pt>
                <c:pt idx="6">
                  <c:v>575</c:v>
                </c:pt>
                <c:pt idx="7">
                  <c:v>597.9</c:v>
                </c:pt>
                <c:pt idx="8">
                  <c:v>620.79999999999995</c:v>
                </c:pt>
                <c:pt idx="9">
                  <c:v>643.70000000000005</c:v>
                </c:pt>
                <c:pt idx="10">
                  <c:v>666.7</c:v>
                </c:pt>
                <c:pt idx="11">
                  <c:v>758.3</c:v>
                </c:pt>
                <c:pt idx="12">
                  <c:v>781.2</c:v>
                </c:pt>
                <c:pt idx="13">
                  <c:v>804.2</c:v>
                </c:pt>
                <c:pt idx="14">
                  <c:v>827.1</c:v>
                </c:pt>
                <c:pt idx="15">
                  <c:v>850</c:v>
                </c:pt>
                <c:pt idx="16">
                  <c:v>872.9</c:v>
                </c:pt>
                <c:pt idx="17">
                  <c:v>895.8</c:v>
                </c:pt>
                <c:pt idx="18">
                  <c:v>918.7</c:v>
                </c:pt>
                <c:pt idx="19">
                  <c:v>941.7</c:v>
                </c:pt>
                <c:pt idx="20">
                  <c:v>964.6</c:v>
                </c:pt>
                <c:pt idx="21">
                  <c:v>987.5</c:v>
                </c:pt>
                <c:pt idx="22">
                  <c:v>1010</c:v>
                </c:pt>
                <c:pt idx="23">
                  <c:v>1033</c:v>
                </c:pt>
                <c:pt idx="24">
                  <c:v>1056</c:v>
                </c:pt>
                <c:pt idx="25">
                  <c:v>1079</c:v>
                </c:pt>
                <c:pt idx="26">
                  <c:v>1102</c:v>
                </c:pt>
                <c:pt idx="27">
                  <c:v>1125</c:v>
                </c:pt>
                <c:pt idx="28">
                  <c:v>1148</c:v>
                </c:pt>
                <c:pt idx="29">
                  <c:v>1171</c:v>
                </c:pt>
                <c:pt idx="30">
                  <c:v>1194</c:v>
                </c:pt>
                <c:pt idx="31">
                  <c:v>1217</c:v>
                </c:pt>
                <c:pt idx="32">
                  <c:v>1308</c:v>
                </c:pt>
                <c:pt idx="33">
                  <c:v>1331</c:v>
                </c:pt>
                <c:pt idx="34">
                  <c:v>1354</c:v>
                </c:pt>
                <c:pt idx="35">
                  <c:v>1377</c:v>
                </c:pt>
                <c:pt idx="36">
                  <c:v>1400</c:v>
                </c:pt>
              </c:numCache>
            </c:numRef>
          </c:xVal>
          <c:yVal>
            <c:numRef>
              <c:f>'Основные данные (тв и ж р-ры)'!$F$143:$AP$143</c:f>
              <c:numCache>
                <c:formatCode>0.00E+00</c:formatCode>
                <c:ptCount val="37"/>
                <c:pt idx="0">
                  <c:v>-147.0342977789372</c:v>
                </c:pt>
                <c:pt idx="1">
                  <c:v>-156.17453824548321</c:v>
                </c:pt>
                <c:pt idx="2">
                  <c:v>-166.64090456623472</c:v>
                </c:pt>
                <c:pt idx="3">
                  <c:v>-169.40909297352621</c:v>
                </c:pt>
                <c:pt idx="4">
                  <c:v>-172.3184387559788</c:v>
                </c:pt>
                <c:pt idx="5">
                  <c:v>-175.22066937703067</c:v>
                </c:pt>
                <c:pt idx="6">
                  <c:v>-178.19862853176602</c:v>
                </c:pt>
                <c:pt idx="7">
                  <c:v>-181.24285489735189</c:v>
                </c:pt>
                <c:pt idx="8">
                  <c:v>-184.37886612583955</c:v>
                </c:pt>
                <c:pt idx="9">
                  <c:v>-187.49038222412241</c:v>
                </c:pt>
                <c:pt idx="10">
                  <c:v>-190.72315888556375</c:v>
                </c:pt>
                <c:pt idx="11">
                  <c:v>-204.03776985796358</c:v>
                </c:pt>
                <c:pt idx="12">
                  <c:v>-207.5445237804515</c:v>
                </c:pt>
                <c:pt idx="13">
                  <c:v>-211.00217131465857</c:v>
                </c:pt>
                <c:pt idx="14">
                  <c:v>-214.32346398862202</c:v>
                </c:pt>
                <c:pt idx="15">
                  <c:v>-217.75375120921152</c:v>
                </c:pt>
                <c:pt idx="16">
                  <c:v>-220.87297363413447</c:v>
                </c:pt>
                <c:pt idx="17">
                  <c:v>-223.81734357898119</c:v>
                </c:pt>
                <c:pt idx="18">
                  <c:v>-226.19157144014414</c:v>
                </c:pt>
                <c:pt idx="19">
                  <c:v>-227.78973516554152</c:v>
                </c:pt>
                <c:pt idx="20">
                  <c:v>-227.16612220462576</c:v>
                </c:pt>
                <c:pt idx="21">
                  <c:v>-210.70470871458326</c:v>
                </c:pt>
                <c:pt idx="22">
                  <c:v>-164.40224103039714</c:v>
                </c:pt>
                <c:pt idx="23">
                  <c:v>-61.085575148051092</c:v>
                </c:pt>
                <c:pt idx="24">
                  <c:v>-2.2574805735679178</c:v>
                </c:pt>
                <c:pt idx="25">
                  <c:v>-3.0544266443599238E-2</c:v>
                </c:pt>
                <c:pt idx="26">
                  <c:v>-1.2239399816578007E-3</c:v>
                </c:pt>
                <c:pt idx="27">
                  <c:v>-5.9849192641789036E-4</c:v>
                </c:pt>
                <c:pt idx="28">
                  <c:v>-3.0270281832675257E-4</c:v>
                </c:pt>
                <c:pt idx="29">
                  <c:v>-1.3924045370448528E-4</c:v>
                </c:pt>
                <c:pt idx="30">
                  <c:v>-4.0367096641588166E-5</c:v>
                </c:pt>
                <c:pt idx="31">
                  <c:v>-8.6329176713703925E-6</c:v>
                </c:pt>
                <c:pt idx="32">
                  <c:v>-2.1557358541497387E-15</c:v>
                </c:pt>
                <c:pt idx="33">
                  <c:v>0</c:v>
                </c:pt>
                <c:pt idx="34">
                  <c:v>0</c:v>
                </c:pt>
                <c:pt idx="35">
                  <c:v>-8.7713959574059323E-27</c:v>
                </c:pt>
                <c:pt idx="36">
                  <c:v>-2.2934373026281038E-23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842072"/>
        <c:axId val="387843640"/>
      </c:scatterChart>
      <c:scatterChart>
        <c:scatterStyle val="lineMarker"/>
        <c:varyColors val="0"/>
        <c:ser>
          <c:idx val="2"/>
          <c:order val="2"/>
          <c:tx>
            <c:v>Обработка</c:v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'Основные данные (тв и ж р-ры)'!$I$166:$I$183</c:f>
              <c:numCache>
                <c:formatCode>General</c:formatCode>
                <c:ptCount val="18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425</c:v>
                </c:pt>
                <c:pt idx="8">
                  <c:v>450</c:v>
                </c:pt>
                <c:pt idx="9">
                  <c:v>475</c:v>
                </c:pt>
                <c:pt idx="10">
                  <c:v>500</c:v>
                </c:pt>
                <c:pt idx="11">
                  <c:v>525</c:v>
                </c:pt>
                <c:pt idx="12">
                  <c:v>550</c:v>
                </c:pt>
                <c:pt idx="13">
                  <c:v>575</c:v>
                </c:pt>
                <c:pt idx="14">
                  <c:v>600</c:v>
                </c:pt>
                <c:pt idx="15">
                  <c:v>625</c:v>
                </c:pt>
                <c:pt idx="16">
                  <c:v>640</c:v>
                </c:pt>
                <c:pt idx="17">
                  <c:v>660</c:v>
                </c:pt>
              </c:numCache>
            </c:numRef>
          </c:xVal>
          <c:yVal>
            <c:numRef>
              <c:f>'Основные данные (тв и ж р-ры)'!$J$166:$J$183</c:f>
              <c:numCache>
                <c:formatCode>General</c:formatCode>
                <c:ptCount val="18"/>
                <c:pt idx="0">
                  <c:v>-131.32285260605525</c:v>
                </c:pt>
                <c:pt idx="1">
                  <c:v>-132.47575562953858</c:v>
                </c:pt>
                <c:pt idx="2">
                  <c:v>-134.27575562953859</c:v>
                </c:pt>
                <c:pt idx="3">
                  <c:v>-139.65575562953859</c:v>
                </c:pt>
                <c:pt idx="4">
                  <c:v>-147.15575562953859</c:v>
                </c:pt>
                <c:pt idx="5">
                  <c:v>-151.59034554937119</c:v>
                </c:pt>
                <c:pt idx="6">
                  <c:v>-156.4257556295386</c:v>
                </c:pt>
                <c:pt idx="7">
                  <c:v>-158.97934419577098</c:v>
                </c:pt>
                <c:pt idx="8">
                  <c:v>-161.61970524196153</c:v>
                </c:pt>
                <c:pt idx="9">
                  <c:v>-164.3455914819406</c:v>
                </c:pt>
                <c:pt idx="10">
                  <c:v>-167.15575562953859</c:v>
                </c:pt>
                <c:pt idx="11">
                  <c:v>-170.04678649322355</c:v>
                </c:pt>
                <c:pt idx="12">
                  <c:v>-173.00661726001422</c:v>
                </c:pt>
                <c:pt idx="13">
                  <c:v>-176.02101721156708</c:v>
                </c:pt>
                <c:pt idx="14">
                  <c:v>-179.07575562953861</c:v>
                </c:pt>
                <c:pt idx="15">
                  <c:v>-182.17610903249971</c:v>
                </c:pt>
                <c:pt idx="16">
                  <c:v>-184.09162287786023</c:v>
                </c:pt>
                <c:pt idx="17">
                  <c:v>-186.75566615568326</c:v>
                </c:pt>
              </c:numCache>
            </c:numRef>
          </c:yVal>
          <c:smooth val="0"/>
        </c:ser>
        <c:ser>
          <c:idx val="3"/>
          <c:order val="3"/>
          <c:tx>
            <c:v>Tg</c:v>
          </c:tx>
          <c:spPr>
            <a:ln w="28575">
              <a:noFill/>
            </a:ln>
          </c:spPr>
          <c:marker>
            <c:symbol val="triang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'Основные данные (тв и ж р-ры)'!$I$189</c:f>
              <c:numCache>
                <c:formatCode>General</c:formatCode>
                <c:ptCount val="1"/>
                <c:pt idx="0">
                  <c:v>655</c:v>
                </c:pt>
              </c:numCache>
            </c:numRef>
          </c:xVal>
          <c:yVal>
            <c:numRef>
              <c:f>'Основные данные (тв и ж р-ры)'!$J$189</c:f>
              <c:numCache>
                <c:formatCode>General</c:formatCode>
                <c:ptCount val="1"/>
                <c:pt idx="0">
                  <c:v>-186.07575562953861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842072"/>
        <c:axId val="387843640"/>
      </c:scatterChart>
      <c:valAx>
        <c:axId val="387842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7843640"/>
        <c:crosses val="autoZero"/>
        <c:crossBetween val="midCat"/>
        <c:majorUnit val="200"/>
      </c:valAx>
      <c:valAx>
        <c:axId val="387843640"/>
        <c:scaling>
          <c:orientation val="minMax"/>
          <c:max val="0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General" sourceLinked="0"/>
        <c:majorTickMark val="out"/>
        <c:minorTickMark val="none"/>
        <c:tickLblPos val="nextTo"/>
        <c:crossAx val="387842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l-GR" sz="1800" b="1" i="0" u="none" strike="noStrike" baseline="0"/>
              <a:t>λ</a:t>
            </a:r>
            <a:r>
              <a:rPr lang="en-US" sz="1800" b="1" i="0" u="none" strike="noStrike" baseline="-25000"/>
              <a:t>i</a:t>
            </a:r>
            <a:r>
              <a:rPr lang="en-US"/>
              <a:t> Bi</a:t>
            </a:r>
            <a:r>
              <a:rPr lang="en-US" baseline="0"/>
              <a:t> </a:t>
            </a:r>
            <a:endParaRPr lang="ru-RU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7808671966863506E-2"/>
          <c:y val="0.19279523049309708"/>
          <c:w val="0.61308572030015074"/>
          <c:h val="0.75633411802906081"/>
        </c:manualLayout>
      </c:layout>
      <c:scatterChart>
        <c:scatterStyle val="smoothMarker"/>
        <c:varyColors val="0"/>
        <c:ser>
          <c:idx val="0"/>
          <c:order val="0"/>
          <c:tx>
            <c:v>без раствора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'Только жидкие комп-ты'!$I$161:$I$177</c:f>
              <c:numCache>
                <c:formatCode>General</c:formatCode>
                <c:ptCount val="17"/>
                <c:pt idx="0">
                  <c:v>300</c:v>
                </c:pt>
                <c:pt idx="1">
                  <c:v>322.89999999999998</c:v>
                </c:pt>
                <c:pt idx="2">
                  <c:v>345.8</c:v>
                </c:pt>
                <c:pt idx="3">
                  <c:v>368.8</c:v>
                </c:pt>
                <c:pt idx="4">
                  <c:v>391.7</c:v>
                </c:pt>
                <c:pt idx="5">
                  <c:v>483.3</c:v>
                </c:pt>
                <c:pt idx="6">
                  <c:v>506.2</c:v>
                </c:pt>
                <c:pt idx="7">
                  <c:v>529.20000000000005</c:v>
                </c:pt>
                <c:pt idx="8">
                  <c:v>552.1</c:v>
                </c:pt>
                <c:pt idx="9">
                  <c:v>575</c:v>
                </c:pt>
                <c:pt idx="10">
                  <c:v>597.9</c:v>
                </c:pt>
                <c:pt idx="11">
                  <c:v>620.79999999999995</c:v>
                </c:pt>
                <c:pt idx="12">
                  <c:v>643.70000000000005</c:v>
                </c:pt>
                <c:pt idx="13">
                  <c:v>666.7</c:v>
                </c:pt>
                <c:pt idx="14">
                  <c:v>680</c:v>
                </c:pt>
                <c:pt idx="15">
                  <c:v>689.6</c:v>
                </c:pt>
                <c:pt idx="16">
                  <c:v>700</c:v>
                </c:pt>
              </c:numCache>
            </c:numRef>
          </c:xVal>
          <c:yVal>
            <c:numRef>
              <c:f>'Только жидкие комп-ты'!$K$161:$K$177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1"/>
        </c:ser>
        <c:ser>
          <c:idx val="2"/>
          <c:order val="1"/>
          <c:tx>
            <c:v>жидкие</c:v>
          </c:tx>
          <c:marker>
            <c:symbol val="none"/>
          </c:marker>
          <c:xVal>
            <c:numRef>
              <c:f>'Только жидкие комп-ты'!$V$141:$V$157</c:f>
              <c:numCache>
                <c:formatCode>General</c:formatCode>
                <c:ptCount val="17"/>
                <c:pt idx="0">
                  <c:v>300</c:v>
                </c:pt>
                <c:pt idx="1">
                  <c:v>322.89999999999998</c:v>
                </c:pt>
                <c:pt idx="2">
                  <c:v>345.8</c:v>
                </c:pt>
                <c:pt idx="3">
                  <c:v>368.8</c:v>
                </c:pt>
                <c:pt idx="4">
                  <c:v>391.7</c:v>
                </c:pt>
                <c:pt idx="5">
                  <c:v>483.3</c:v>
                </c:pt>
                <c:pt idx="6">
                  <c:v>506.2</c:v>
                </c:pt>
                <c:pt idx="7">
                  <c:v>529.20000000000005</c:v>
                </c:pt>
                <c:pt idx="8">
                  <c:v>552.1</c:v>
                </c:pt>
                <c:pt idx="9">
                  <c:v>575</c:v>
                </c:pt>
                <c:pt idx="10">
                  <c:v>597.9</c:v>
                </c:pt>
                <c:pt idx="11">
                  <c:v>620.79999999999995</c:v>
                </c:pt>
                <c:pt idx="12">
                  <c:v>643.70000000000005</c:v>
                </c:pt>
                <c:pt idx="13">
                  <c:v>666.7</c:v>
                </c:pt>
                <c:pt idx="14">
                  <c:v>680</c:v>
                </c:pt>
                <c:pt idx="15">
                  <c:v>689.6</c:v>
                </c:pt>
                <c:pt idx="16">
                  <c:v>700</c:v>
                </c:pt>
              </c:numCache>
            </c:numRef>
          </c:xVal>
          <c:yVal>
            <c:numRef>
              <c:f>'Только жидкие комп-ты'!$X$141:$X$157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1"/>
        </c:ser>
        <c:ser>
          <c:idx val="1"/>
          <c:order val="2"/>
          <c:tx>
            <c:v>Tg</c:v>
          </c:tx>
          <c:spPr>
            <a:ln w="22225">
              <a:solidFill>
                <a:srgbClr val="0070C0"/>
              </a:solidFill>
              <a:prstDash val="sysDash"/>
            </a:ln>
          </c:spPr>
          <c:marker>
            <c:symbol val="none"/>
          </c:marker>
          <c:xVal>
            <c:numRef>
              <c:f>'Только жидкие комп-ты'!$H$221:$H$222</c:f>
              <c:numCache>
                <c:formatCode>General</c:formatCode>
                <c:ptCount val="2"/>
                <c:pt idx="0">
                  <c:v>655</c:v>
                </c:pt>
                <c:pt idx="1">
                  <c:v>655</c:v>
                </c:pt>
              </c:numCache>
            </c:numRef>
          </c:xVal>
          <c:yVal>
            <c:numRef>
              <c:f>'Только жидкие комп-ты'!$J$221:$J$222</c:f>
              <c:numCache>
                <c:formatCode>General</c:formatCode>
                <c:ptCount val="2"/>
                <c:pt idx="0">
                  <c:v>-9</c:v>
                </c:pt>
                <c:pt idx="1">
                  <c:v>-13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717944"/>
        <c:axId val="303714416"/>
      </c:scatterChart>
      <c:valAx>
        <c:axId val="303717944"/>
        <c:scaling>
          <c:orientation val="minMax"/>
          <c:max val="700"/>
          <c:min val="600"/>
        </c:scaling>
        <c:delete val="0"/>
        <c:axPos val="b"/>
        <c:numFmt formatCode="General" sourceLinked="1"/>
        <c:majorTickMark val="out"/>
        <c:minorTickMark val="none"/>
        <c:tickLblPos val="nextTo"/>
        <c:crossAx val="303714416"/>
        <c:crosses val="autoZero"/>
        <c:crossBetween val="midCat"/>
        <c:majorUnit val="20"/>
      </c:valAx>
      <c:valAx>
        <c:axId val="303714416"/>
        <c:scaling>
          <c:orientation val="minMax"/>
          <c:max val="-9"/>
          <c:min val="-13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General" sourceLinked="1"/>
        <c:majorTickMark val="out"/>
        <c:minorTickMark val="none"/>
        <c:tickLblPos val="nextTo"/>
        <c:crossAx val="303717944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71967926650606451"/>
          <c:y val="0.32774160961838533"/>
          <c:w val="0.26006757432005934"/>
          <c:h val="0.22985487638787419"/>
        </c:manualLayout>
      </c:layout>
      <c:overlay val="0"/>
    </c:legend>
    <c:plotVisOnly val="1"/>
    <c:dispBlanksAs val="gap"/>
    <c:showDLblsOverMax val="0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l-GR" sz="1800" b="1" i="0" u="none" strike="noStrike" baseline="0"/>
              <a:t>λ</a:t>
            </a:r>
            <a:r>
              <a:rPr lang="en-US" sz="1800" b="1" i="0" u="none" strike="noStrike" baseline="-25000"/>
              <a:t>i</a:t>
            </a:r>
            <a:r>
              <a:rPr lang="ru-RU"/>
              <a:t> </a:t>
            </a:r>
            <a:r>
              <a:rPr lang="en-US"/>
              <a:t>GeS</a:t>
            </a:r>
            <a:endParaRPr lang="ru-RU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без раствора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'Только жидкие комп-ты'!$I$161:$I$177</c:f>
              <c:numCache>
                <c:formatCode>General</c:formatCode>
                <c:ptCount val="17"/>
                <c:pt idx="0">
                  <c:v>300</c:v>
                </c:pt>
                <c:pt idx="1">
                  <c:v>322.89999999999998</c:v>
                </c:pt>
                <c:pt idx="2">
                  <c:v>345.8</c:v>
                </c:pt>
                <c:pt idx="3">
                  <c:v>368.8</c:v>
                </c:pt>
                <c:pt idx="4">
                  <c:v>391.7</c:v>
                </c:pt>
                <c:pt idx="5">
                  <c:v>483.3</c:v>
                </c:pt>
                <c:pt idx="6">
                  <c:v>506.2</c:v>
                </c:pt>
                <c:pt idx="7">
                  <c:v>529.20000000000005</c:v>
                </c:pt>
                <c:pt idx="8">
                  <c:v>552.1</c:v>
                </c:pt>
                <c:pt idx="9">
                  <c:v>575</c:v>
                </c:pt>
                <c:pt idx="10">
                  <c:v>597.9</c:v>
                </c:pt>
                <c:pt idx="11">
                  <c:v>620.79999999999995</c:v>
                </c:pt>
                <c:pt idx="12">
                  <c:v>643.70000000000005</c:v>
                </c:pt>
                <c:pt idx="13">
                  <c:v>666.7</c:v>
                </c:pt>
                <c:pt idx="14">
                  <c:v>680</c:v>
                </c:pt>
                <c:pt idx="15">
                  <c:v>689.6</c:v>
                </c:pt>
                <c:pt idx="16">
                  <c:v>700</c:v>
                </c:pt>
              </c:numCache>
            </c:numRef>
          </c:xVal>
          <c:yVal>
            <c:numRef>
              <c:f>'Только жидкие комп-ты'!$L$161:$L$177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жидкие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'Только жидкие комп-ты'!$V$141:$V$157</c:f>
              <c:numCache>
                <c:formatCode>General</c:formatCode>
                <c:ptCount val="17"/>
                <c:pt idx="0">
                  <c:v>300</c:v>
                </c:pt>
                <c:pt idx="1">
                  <c:v>322.89999999999998</c:v>
                </c:pt>
                <c:pt idx="2">
                  <c:v>345.8</c:v>
                </c:pt>
                <c:pt idx="3">
                  <c:v>368.8</c:v>
                </c:pt>
                <c:pt idx="4">
                  <c:v>391.7</c:v>
                </c:pt>
                <c:pt idx="5">
                  <c:v>483.3</c:v>
                </c:pt>
                <c:pt idx="6">
                  <c:v>506.2</c:v>
                </c:pt>
                <c:pt idx="7">
                  <c:v>529.20000000000005</c:v>
                </c:pt>
                <c:pt idx="8">
                  <c:v>552.1</c:v>
                </c:pt>
                <c:pt idx="9">
                  <c:v>575</c:v>
                </c:pt>
                <c:pt idx="10">
                  <c:v>597.9</c:v>
                </c:pt>
                <c:pt idx="11">
                  <c:v>620.79999999999995</c:v>
                </c:pt>
                <c:pt idx="12">
                  <c:v>643.70000000000005</c:v>
                </c:pt>
                <c:pt idx="13">
                  <c:v>666.7</c:v>
                </c:pt>
                <c:pt idx="14">
                  <c:v>680</c:v>
                </c:pt>
                <c:pt idx="15">
                  <c:v>689.6</c:v>
                </c:pt>
                <c:pt idx="16">
                  <c:v>700</c:v>
                </c:pt>
              </c:numCache>
            </c:numRef>
          </c:xVal>
          <c:yVal>
            <c:numRef>
              <c:f>'Только жидкие комп-ты'!$Y$141:$Y$157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Tg</c:v>
          </c:tx>
          <c:spPr>
            <a:ln w="22225">
              <a:solidFill>
                <a:srgbClr val="0070C0"/>
              </a:solidFill>
              <a:prstDash val="sysDash"/>
            </a:ln>
          </c:spPr>
          <c:marker>
            <c:symbol val="none"/>
          </c:marker>
          <c:xVal>
            <c:numRef>
              <c:f>'Только жидкие комп-ты'!$H$221:$H$222</c:f>
              <c:numCache>
                <c:formatCode>General</c:formatCode>
                <c:ptCount val="2"/>
                <c:pt idx="0">
                  <c:v>655</c:v>
                </c:pt>
                <c:pt idx="1">
                  <c:v>655</c:v>
                </c:pt>
              </c:numCache>
            </c:numRef>
          </c:xVal>
          <c:yVal>
            <c:numRef>
              <c:f>'Только жидкие комп-ты'!$K$221:$K$222</c:f>
              <c:numCache>
                <c:formatCode>General</c:formatCode>
                <c:ptCount val="2"/>
                <c:pt idx="0">
                  <c:v>-21</c:v>
                </c:pt>
                <c:pt idx="1">
                  <c:v>-25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714808"/>
        <c:axId val="303716376"/>
      </c:scatterChart>
      <c:valAx>
        <c:axId val="303714808"/>
        <c:scaling>
          <c:orientation val="minMax"/>
          <c:max val="700"/>
          <c:min val="600"/>
        </c:scaling>
        <c:delete val="0"/>
        <c:axPos val="b"/>
        <c:numFmt formatCode="General" sourceLinked="1"/>
        <c:majorTickMark val="out"/>
        <c:minorTickMark val="none"/>
        <c:tickLblPos val="nextTo"/>
        <c:crossAx val="303716376"/>
        <c:crosses val="autoZero"/>
        <c:crossBetween val="midCat"/>
      </c:valAx>
      <c:valAx>
        <c:axId val="303716376"/>
        <c:scaling>
          <c:orientation val="minMax"/>
          <c:max val="-21"/>
          <c:min val="-25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General" sourceLinked="1"/>
        <c:majorTickMark val="out"/>
        <c:minorTickMark val="none"/>
        <c:tickLblPos val="nextTo"/>
        <c:crossAx val="303714808"/>
        <c:crosses val="autoZero"/>
        <c:crossBetween val="midCat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l-GR" sz="1800" b="1" i="0" u="none" strike="noStrike" baseline="0"/>
              <a:t>λ</a:t>
            </a:r>
            <a:r>
              <a:rPr lang="en-US" sz="1800" b="1" i="0" u="none" strike="noStrike" baseline="-25000"/>
              <a:t>i</a:t>
            </a:r>
            <a:r>
              <a:rPr lang="ru-RU" sz="1800" b="1" i="0" u="none" strike="noStrike" baseline="-25000"/>
              <a:t> </a:t>
            </a:r>
            <a:r>
              <a:rPr lang="en-US" sz="1800" b="1" i="0" u="none" strike="noStrike" baseline="0"/>
              <a:t>GeS</a:t>
            </a:r>
            <a:r>
              <a:rPr lang="en-US" sz="1800" b="1" i="0" u="none" strike="noStrike" baseline="-25000"/>
              <a:t>2</a:t>
            </a:r>
            <a:endParaRPr lang="ru-RU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6586089238845138E-2"/>
          <c:y val="0.18701137357830441"/>
          <c:w val="0.55818871391076119"/>
          <c:h val="0.76364409448820092"/>
        </c:manualLayout>
      </c:layout>
      <c:scatterChart>
        <c:scatterStyle val="smoothMarker"/>
        <c:varyColors val="0"/>
        <c:ser>
          <c:idx val="0"/>
          <c:order val="0"/>
          <c:tx>
            <c:v>без тв раствора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'Только жидкие комп-ты'!$I$161:$I$177</c:f>
              <c:numCache>
                <c:formatCode>General</c:formatCode>
                <c:ptCount val="17"/>
                <c:pt idx="0">
                  <c:v>300</c:v>
                </c:pt>
                <c:pt idx="1">
                  <c:v>322.89999999999998</c:v>
                </c:pt>
                <c:pt idx="2">
                  <c:v>345.8</c:v>
                </c:pt>
                <c:pt idx="3">
                  <c:v>368.8</c:v>
                </c:pt>
                <c:pt idx="4">
                  <c:v>391.7</c:v>
                </c:pt>
                <c:pt idx="5">
                  <c:v>483.3</c:v>
                </c:pt>
                <c:pt idx="6">
                  <c:v>506.2</c:v>
                </c:pt>
                <c:pt idx="7">
                  <c:v>529.20000000000005</c:v>
                </c:pt>
                <c:pt idx="8">
                  <c:v>552.1</c:v>
                </c:pt>
                <c:pt idx="9">
                  <c:v>575</c:v>
                </c:pt>
                <c:pt idx="10">
                  <c:v>597.9</c:v>
                </c:pt>
                <c:pt idx="11">
                  <c:v>620.79999999999995</c:v>
                </c:pt>
                <c:pt idx="12">
                  <c:v>643.70000000000005</c:v>
                </c:pt>
                <c:pt idx="13">
                  <c:v>666.7</c:v>
                </c:pt>
                <c:pt idx="14">
                  <c:v>680</c:v>
                </c:pt>
                <c:pt idx="15">
                  <c:v>689.6</c:v>
                </c:pt>
                <c:pt idx="16">
                  <c:v>700</c:v>
                </c:pt>
              </c:numCache>
            </c:numRef>
          </c:xVal>
          <c:yVal>
            <c:numRef>
              <c:f>'Только жидкие комп-ты'!$M$161:$M$177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жидкие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'Только жидкие комп-ты'!$V$141:$V$157</c:f>
              <c:numCache>
                <c:formatCode>General</c:formatCode>
                <c:ptCount val="17"/>
                <c:pt idx="0">
                  <c:v>300</c:v>
                </c:pt>
                <c:pt idx="1">
                  <c:v>322.89999999999998</c:v>
                </c:pt>
                <c:pt idx="2">
                  <c:v>345.8</c:v>
                </c:pt>
                <c:pt idx="3">
                  <c:v>368.8</c:v>
                </c:pt>
                <c:pt idx="4">
                  <c:v>391.7</c:v>
                </c:pt>
                <c:pt idx="5">
                  <c:v>483.3</c:v>
                </c:pt>
                <c:pt idx="6">
                  <c:v>506.2</c:v>
                </c:pt>
                <c:pt idx="7">
                  <c:v>529.20000000000005</c:v>
                </c:pt>
                <c:pt idx="8">
                  <c:v>552.1</c:v>
                </c:pt>
                <c:pt idx="9">
                  <c:v>575</c:v>
                </c:pt>
                <c:pt idx="10">
                  <c:v>597.9</c:v>
                </c:pt>
                <c:pt idx="11">
                  <c:v>620.79999999999995</c:v>
                </c:pt>
                <c:pt idx="12">
                  <c:v>643.70000000000005</c:v>
                </c:pt>
                <c:pt idx="13">
                  <c:v>666.7</c:v>
                </c:pt>
                <c:pt idx="14">
                  <c:v>680</c:v>
                </c:pt>
                <c:pt idx="15">
                  <c:v>689.6</c:v>
                </c:pt>
                <c:pt idx="16">
                  <c:v>700</c:v>
                </c:pt>
              </c:numCache>
            </c:numRef>
          </c:xVal>
          <c:yVal>
            <c:numRef>
              <c:f>'Только жидкие комп-ты'!$Z$141:$Z$157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Tg</c:v>
          </c:tx>
          <c:spPr>
            <a:ln w="22225">
              <a:solidFill>
                <a:srgbClr val="0070C0"/>
              </a:solidFill>
              <a:prstDash val="sysDash"/>
            </a:ln>
          </c:spPr>
          <c:marker>
            <c:symbol val="none"/>
          </c:marker>
          <c:xVal>
            <c:numRef>
              <c:f>'Только жидкие комп-ты'!$H$221:$H$222</c:f>
              <c:numCache>
                <c:formatCode>General</c:formatCode>
                <c:ptCount val="2"/>
                <c:pt idx="0">
                  <c:v>655</c:v>
                </c:pt>
                <c:pt idx="1">
                  <c:v>655</c:v>
                </c:pt>
              </c:numCache>
            </c:numRef>
          </c:xVal>
          <c:yVal>
            <c:numRef>
              <c:f>'Только жидкие комп-ты'!$L$221:$L$222</c:f>
              <c:numCache>
                <c:formatCode>General</c:formatCode>
                <c:ptCount val="2"/>
                <c:pt idx="0">
                  <c:v>-38</c:v>
                </c:pt>
                <c:pt idx="1">
                  <c:v>-44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715200"/>
        <c:axId val="144753152"/>
      </c:scatterChart>
      <c:valAx>
        <c:axId val="303715200"/>
        <c:scaling>
          <c:orientation val="minMax"/>
          <c:max val="700"/>
          <c:min val="600"/>
        </c:scaling>
        <c:delete val="0"/>
        <c:axPos val="b"/>
        <c:numFmt formatCode="General" sourceLinked="1"/>
        <c:majorTickMark val="out"/>
        <c:minorTickMark val="none"/>
        <c:tickLblPos val="nextTo"/>
        <c:crossAx val="144753152"/>
        <c:crosses val="autoZero"/>
        <c:crossBetween val="midCat"/>
      </c:valAx>
      <c:valAx>
        <c:axId val="144753152"/>
        <c:scaling>
          <c:orientation val="minMax"/>
          <c:max val="-38"/>
          <c:min val="-44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prstDash val="solid"/>
          </a:ln>
        </c:spPr>
        <c:crossAx val="3037152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из статьи</c:v>
          </c:tx>
          <c:marker>
            <c:symbol val="none"/>
          </c:marker>
          <c:xVal>
            <c:numRef>
              <c:f>'Восстановленные данные'!$Z$5:$Z$18</c:f>
              <c:numCache>
                <c:formatCode>General</c:formatCode>
                <c:ptCount val="14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655</c:v>
                </c:pt>
                <c:pt idx="11">
                  <c:v>670</c:v>
                </c:pt>
                <c:pt idx="12">
                  <c:v>700</c:v>
                </c:pt>
                <c:pt idx="13">
                  <c:v>750</c:v>
                </c:pt>
              </c:numCache>
            </c:numRef>
          </c:xVal>
          <c:yVal>
            <c:numRef>
              <c:f>'Восстановленные данные'!$AA$5:$AA$18</c:f>
              <c:numCache>
                <c:formatCode>General</c:formatCode>
                <c:ptCount val="14"/>
                <c:pt idx="0">
                  <c:v>12.13</c:v>
                </c:pt>
                <c:pt idx="1">
                  <c:v>10.96</c:v>
                </c:pt>
                <c:pt idx="2">
                  <c:v>9.16</c:v>
                </c:pt>
                <c:pt idx="3">
                  <c:v>6.75</c:v>
                </c:pt>
                <c:pt idx="4">
                  <c:v>3.78</c:v>
                </c:pt>
                <c:pt idx="5">
                  <c:v>0.27</c:v>
                </c:pt>
                <c:pt idx="6">
                  <c:v>-3.72</c:v>
                </c:pt>
                <c:pt idx="7">
                  <c:v>-12.99</c:v>
                </c:pt>
                <c:pt idx="8">
                  <c:v>-23.72</c:v>
                </c:pt>
                <c:pt idx="9">
                  <c:v>-35.64</c:v>
                </c:pt>
                <c:pt idx="10">
                  <c:v>-42.64</c:v>
                </c:pt>
                <c:pt idx="11">
                  <c:v>-44.7</c:v>
                </c:pt>
                <c:pt idx="12">
                  <c:v>-48.92</c:v>
                </c:pt>
                <c:pt idx="13">
                  <c:v>-56.24</c:v>
                </c:pt>
              </c:numCache>
            </c:numRef>
          </c:yVal>
          <c:smooth val="1"/>
        </c:ser>
        <c:ser>
          <c:idx val="1"/>
          <c:order val="1"/>
          <c:tx>
            <c:v>отчет</c:v>
          </c:tx>
          <c:spPr>
            <a:ln w="25400">
              <a:prstDash val="sysDash"/>
            </a:ln>
          </c:spPr>
          <c:marker>
            <c:symbol val="none"/>
          </c:marker>
          <c:xVal>
            <c:numRef>
              <c:f>'Восстановленные данные'!$W$5:$W$217</c:f>
              <c:numCache>
                <c:formatCode>General</c:formatCode>
                <c:ptCount val="2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293.14999999999998</c:v>
                </c:pt>
                <c:pt idx="11">
                  <c:v>298.14999999999998</c:v>
                </c:pt>
                <c:pt idx="12">
                  <c:v>300</c:v>
                </c:pt>
                <c:pt idx="13">
                  <c:v>305</c:v>
                </c:pt>
                <c:pt idx="14">
                  <c:v>310</c:v>
                </c:pt>
                <c:pt idx="15">
                  <c:v>315</c:v>
                </c:pt>
                <c:pt idx="16">
                  <c:v>320</c:v>
                </c:pt>
                <c:pt idx="17">
                  <c:v>325</c:v>
                </c:pt>
                <c:pt idx="18">
                  <c:v>330</c:v>
                </c:pt>
                <c:pt idx="19">
                  <c:v>335</c:v>
                </c:pt>
                <c:pt idx="20">
                  <c:v>340</c:v>
                </c:pt>
                <c:pt idx="21">
                  <c:v>345</c:v>
                </c:pt>
                <c:pt idx="22">
                  <c:v>350</c:v>
                </c:pt>
                <c:pt idx="23">
                  <c:v>355</c:v>
                </c:pt>
                <c:pt idx="24">
                  <c:v>360</c:v>
                </c:pt>
                <c:pt idx="25">
                  <c:v>365</c:v>
                </c:pt>
                <c:pt idx="26">
                  <c:v>370</c:v>
                </c:pt>
                <c:pt idx="27">
                  <c:v>375</c:v>
                </c:pt>
                <c:pt idx="28">
                  <c:v>380</c:v>
                </c:pt>
                <c:pt idx="29">
                  <c:v>385</c:v>
                </c:pt>
                <c:pt idx="30">
                  <c:v>390</c:v>
                </c:pt>
                <c:pt idx="31">
                  <c:v>395</c:v>
                </c:pt>
                <c:pt idx="32">
                  <c:v>400</c:v>
                </c:pt>
                <c:pt idx="33">
                  <c:v>405</c:v>
                </c:pt>
                <c:pt idx="34">
                  <c:v>410</c:v>
                </c:pt>
                <c:pt idx="35">
                  <c:v>415</c:v>
                </c:pt>
                <c:pt idx="36">
                  <c:v>420</c:v>
                </c:pt>
                <c:pt idx="37">
                  <c:v>425</c:v>
                </c:pt>
                <c:pt idx="38">
                  <c:v>430</c:v>
                </c:pt>
                <c:pt idx="39">
                  <c:v>435</c:v>
                </c:pt>
                <c:pt idx="40">
                  <c:v>440</c:v>
                </c:pt>
                <c:pt idx="41">
                  <c:v>445</c:v>
                </c:pt>
                <c:pt idx="42">
                  <c:v>450</c:v>
                </c:pt>
                <c:pt idx="43">
                  <c:v>455</c:v>
                </c:pt>
                <c:pt idx="44">
                  <c:v>460</c:v>
                </c:pt>
                <c:pt idx="45">
                  <c:v>465</c:v>
                </c:pt>
                <c:pt idx="46">
                  <c:v>470</c:v>
                </c:pt>
                <c:pt idx="47">
                  <c:v>475</c:v>
                </c:pt>
                <c:pt idx="48">
                  <c:v>480</c:v>
                </c:pt>
                <c:pt idx="49">
                  <c:v>485</c:v>
                </c:pt>
                <c:pt idx="50">
                  <c:v>490</c:v>
                </c:pt>
                <c:pt idx="51">
                  <c:v>495</c:v>
                </c:pt>
                <c:pt idx="52">
                  <c:v>500</c:v>
                </c:pt>
                <c:pt idx="53">
                  <c:v>505</c:v>
                </c:pt>
                <c:pt idx="54">
                  <c:v>510</c:v>
                </c:pt>
                <c:pt idx="55">
                  <c:v>515</c:v>
                </c:pt>
                <c:pt idx="56">
                  <c:v>520</c:v>
                </c:pt>
                <c:pt idx="57">
                  <c:v>525</c:v>
                </c:pt>
                <c:pt idx="58">
                  <c:v>530</c:v>
                </c:pt>
                <c:pt idx="59">
                  <c:v>535</c:v>
                </c:pt>
                <c:pt idx="60">
                  <c:v>540</c:v>
                </c:pt>
                <c:pt idx="61">
                  <c:v>545</c:v>
                </c:pt>
                <c:pt idx="62">
                  <c:v>550</c:v>
                </c:pt>
                <c:pt idx="63">
                  <c:v>555</c:v>
                </c:pt>
                <c:pt idx="64">
                  <c:v>560</c:v>
                </c:pt>
                <c:pt idx="65">
                  <c:v>565</c:v>
                </c:pt>
                <c:pt idx="66">
                  <c:v>570</c:v>
                </c:pt>
                <c:pt idx="67">
                  <c:v>575</c:v>
                </c:pt>
                <c:pt idx="68">
                  <c:v>580</c:v>
                </c:pt>
                <c:pt idx="69">
                  <c:v>585</c:v>
                </c:pt>
                <c:pt idx="70">
                  <c:v>590</c:v>
                </c:pt>
                <c:pt idx="71">
                  <c:v>595</c:v>
                </c:pt>
                <c:pt idx="72">
                  <c:v>600</c:v>
                </c:pt>
                <c:pt idx="73">
                  <c:v>605</c:v>
                </c:pt>
                <c:pt idx="74">
                  <c:v>610</c:v>
                </c:pt>
                <c:pt idx="75">
                  <c:v>615</c:v>
                </c:pt>
                <c:pt idx="76">
                  <c:v>620</c:v>
                </c:pt>
                <c:pt idx="77">
                  <c:v>625</c:v>
                </c:pt>
                <c:pt idx="78">
                  <c:v>630</c:v>
                </c:pt>
                <c:pt idx="79">
                  <c:v>635</c:v>
                </c:pt>
                <c:pt idx="80">
                  <c:v>640</c:v>
                </c:pt>
                <c:pt idx="81">
                  <c:v>645</c:v>
                </c:pt>
                <c:pt idx="82">
                  <c:v>650</c:v>
                </c:pt>
                <c:pt idx="83">
                  <c:v>655</c:v>
                </c:pt>
                <c:pt idx="84">
                  <c:v>660</c:v>
                </c:pt>
                <c:pt idx="85">
                  <c:v>665</c:v>
                </c:pt>
                <c:pt idx="86">
                  <c:v>670</c:v>
                </c:pt>
                <c:pt idx="87">
                  <c:v>675</c:v>
                </c:pt>
                <c:pt idx="88">
                  <c:v>680</c:v>
                </c:pt>
                <c:pt idx="89">
                  <c:v>685</c:v>
                </c:pt>
                <c:pt idx="90">
                  <c:v>690</c:v>
                </c:pt>
                <c:pt idx="91">
                  <c:v>695</c:v>
                </c:pt>
                <c:pt idx="92">
                  <c:v>700</c:v>
                </c:pt>
                <c:pt idx="93">
                  <c:v>705</c:v>
                </c:pt>
                <c:pt idx="94">
                  <c:v>710</c:v>
                </c:pt>
                <c:pt idx="95">
                  <c:v>715</c:v>
                </c:pt>
                <c:pt idx="96">
                  <c:v>720</c:v>
                </c:pt>
                <c:pt idx="97">
                  <c:v>725</c:v>
                </c:pt>
                <c:pt idx="98">
                  <c:v>730</c:v>
                </c:pt>
                <c:pt idx="99">
                  <c:v>735</c:v>
                </c:pt>
                <c:pt idx="100">
                  <c:v>740</c:v>
                </c:pt>
                <c:pt idx="101">
                  <c:v>745</c:v>
                </c:pt>
                <c:pt idx="102">
                  <c:v>750</c:v>
                </c:pt>
                <c:pt idx="103">
                  <c:v>755</c:v>
                </c:pt>
                <c:pt idx="104">
                  <c:v>760</c:v>
                </c:pt>
                <c:pt idx="105">
                  <c:v>765</c:v>
                </c:pt>
                <c:pt idx="106">
                  <c:v>770</c:v>
                </c:pt>
                <c:pt idx="107">
                  <c:v>775</c:v>
                </c:pt>
                <c:pt idx="108">
                  <c:v>780</c:v>
                </c:pt>
                <c:pt idx="109">
                  <c:v>785</c:v>
                </c:pt>
                <c:pt idx="110">
                  <c:v>790</c:v>
                </c:pt>
                <c:pt idx="111">
                  <c:v>795</c:v>
                </c:pt>
                <c:pt idx="112">
                  <c:v>800</c:v>
                </c:pt>
                <c:pt idx="113">
                  <c:v>805</c:v>
                </c:pt>
                <c:pt idx="114">
                  <c:v>810</c:v>
                </c:pt>
                <c:pt idx="115">
                  <c:v>815</c:v>
                </c:pt>
                <c:pt idx="116">
                  <c:v>820</c:v>
                </c:pt>
                <c:pt idx="117">
                  <c:v>825</c:v>
                </c:pt>
                <c:pt idx="118">
                  <c:v>830</c:v>
                </c:pt>
                <c:pt idx="119">
                  <c:v>835</c:v>
                </c:pt>
                <c:pt idx="120">
                  <c:v>840</c:v>
                </c:pt>
                <c:pt idx="121">
                  <c:v>845</c:v>
                </c:pt>
                <c:pt idx="122">
                  <c:v>850</c:v>
                </c:pt>
                <c:pt idx="123">
                  <c:v>855</c:v>
                </c:pt>
                <c:pt idx="124">
                  <c:v>860</c:v>
                </c:pt>
                <c:pt idx="125">
                  <c:v>865</c:v>
                </c:pt>
                <c:pt idx="126">
                  <c:v>870</c:v>
                </c:pt>
                <c:pt idx="127">
                  <c:v>875</c:v>
                </c:pt>
                <c:pt idx="128">
                  <c:v>880</c:v>
                </c:pt>
                <c:pt idx="129">
                  <c:v>885</c:v>
                </c:pt>
                <c:pt idx="130">
                  <c:v>890</c:v>
                </c:pt>
                <c:pt idx="131">
                  <c:v>895</c:v>
                </c:pt>
                <c:pt idx="132">
                  <c:v>900</c:v>
                </c:pt>
                <c:pt idx="133">
                  <c:v>905</c:v>
                </c:pt>
                <c:pt idx="134">
                  <c:v>910</c:v>
                </c:pt>
                <c:pt idx="135">
                  <c:v>915</c:v>
                </c:pt>
                <c:pt idx="136">
                  <c:v>920</c:v>
                </c:pt>
                <c:pt idx="137">
                  <c:v>925</c:v>
                </c:pt>
                <c:pt idx="138">
                  <c:v>930</c:v>
                </c:pt>
                <c:pt idx="139">
                  <c:v>935</c:v>
                </c:pt>
                <c:pt idx="140">
                  <c:v>940</c:v>
                </c:pt>
                <c:pt idx="141">
                  <c:v>945</c:v>
                </c:pt>
                <c:pt idx="142">
                  <c:v>950</c:v>
                </c:pt>
                <c:pt idx="143">
                  <c:v>955</c:v>
                </c:pt>
                <c:pt idx="144">
                  <c:v>960</c:v>
                </c:pt>
                <c:pt idx="145">
                  <c:v>965</c:v>
                </c:pt>
                <c:pt idx="146">
                  <c:v>970</c:v>
                </c:pt>
                <c:pt idx="147">
                  <c:v>975</c:v>
                </c:pt>
                <c:pt idx="148">
                  <c:v>980</c:v>
                </c:pt>
                <c:pt idx="149">
                  <c:v>985</c:v>
                </c:pt>
                <c:pt idx="150">
                  <c:v>990</c:v>
                </c:pt>
                <c:pt idx="151">
                  <c:v>995</c:v>
                </c:pt>
                <c:pt idx="152">
                  <c:v>1000</c:v>
                </c:pt>
                <c:pt idx="153">
                  <c:v>1005</c:v>
                </c:pt>
                <c:pt idx="154">
                  <c:v>1010</c:v>
                </c:pt>
                <c:pt idx="155">
                  <c:v>1015</c:v>
                </c:pt>
                <c:pt idx="156">
                  <c:v>1020</c:v>
                </c:pt>
                <c:pt idx="157">
                  <c:v>1025</c:v>
                </c:pt>
                <c:pt idx="158">
                  <c:v>1030</c:v>
                </c:pt>
                <c:pt idx="159">
                  <c:v>1035</c:v>
                </c:pt>
                <c:pt idx="160">
                  <c:v>1040</c:v>
                </c:pt>
                <c:pt idx="161">
                  <c:v>1045</c:v>
                </c:pt>
                <c:pt idx="162">
                  <c:v>1050</c:v>
                </c:pt>
                <c:pt idx="163">
                  <c:v>1055</c:v>
                </c:pt>
                <c:pt idx="164">
                  <c:v>1060</c:v>
                </c:pt>
                <c:pt idx="165">
                  <c:v>1065</c:v>
                </c:pt>
                <c:pt idx="166">
                  <c:v>1070</c:v>
                </c:pt>
                <c:pt idx="167">
                  <c:v>1075</c:v>
                </c:pt>
                <c:pt idx="168">
                  <c:v>1080</c:v>
                </c:pt>
                <c:pt idx="169">
                  <c:v>1085</c:v>
                </c:pt>
                <c:pt idx="170">
                  <c:v>1090</c:v>
                </c:pt>
                <c:pt idx="171">
                  <c:v>1095</c:v>
                </c:pt>
                <c:pt idx="172">
                  <c:v>1100</c:v>
                </c:pt>
                <c:pt idx="173">
                  <c:v>1105</c:v>
                </c:pt>
                <c:pt idx="174">
                  <c:v>1110</c:v>
                </c:pt>
                <c:pt idx="175">
                  <c:v>1115</c:v>
                </c:pt>
                <c:pt idx="176">
                  <c:v>1120</c:v>
                </c:pt>
                <c:pt idx="177">
                  <c:v>1125</c:v>
                </c:pt>
                <c:pt idx="178">
                  <c:v>1130</c:v>
                </c:pt>
                <c:pt idx="179">
                  <c:v>1135</c:v>
                </c:pt>
                <c:pt idx="180">
                  <c:v>1140</c:v>
                </c:pt>
                <c:pt idx="181">
                  <c:v>1145</c:v>
                </c:pt>
                <c:pt idx="182">
                  <c:v>1150</c:v>
                </c:pt>
                <c:pt idx="183">
                  <c:v>1155</c:v>
                </c:pt>
                <c:pt idx="184">
                  <c:v>1160</c:v>
                </c:pt>
                <c:pt idx="185">
                  <c:v>1165</c:v>
                </c:pt>
                <c:pt idx="186">
                  <c:v>1170</c:v>
                </c:pt>
                <c:pt idx="187">
                  <c:v>1175</c:v>
                </c:pt>
                <c:pt idx="188">
                  <c:v>1180</c:v>
                </c:pt>
                <c:pt idx="189">
                  <c:v>1185</c:v>
                </c:pt>
                <c:pt idx="190">
                  <c:v>1190</c:v>
                </c:pt>
                <c:pt idx="191">
                  <c:v>1195</c:v>
                </c:pt>
                <c:pt idx="192">
                  <c:v>1200</c:v>
                </c:pt>
                <c:pt idx="193">
                  <c:v>1205</c:v>
                </c:pt>
                <c:pt idx="194">
                  <c:v>1210</c:v>
                </c:pt>
                <c:pt idx="195">
                  <c:v>1215</c:v>
                </c:pt>
                <c:pt idx="196">
                  <c:v>1220</c:v>
                </c:pt>
                <c:pt idx="197">
                  <c:v>1225</c:v>
                </c:pt>
                <c:pt idx="198">
                  <c:v>1230</c:v>
                </c:pt>
                <c:pt idx="199">
                  <c:v>1235</c:v>
                </c:pt>
                <c:pt idx="200">
                  <c:v>1240</c:v>
                </c:pt>
                <c:pt idx="201">
                  <c:v>1245</c:v>
                </c:pt>
                <c:pt idx="202">
                  <c:v>1250</c:v>
                </c:pt>
                <c:pt idx="203">
                  <c:v>1255</c:v>
                </c:pt>
                <c:pt idx="204">
                  <c:v>1260</c:v>
                </c:pt>
                <c:pt idx="205">
                  <c:v>1265</c:v>
                </c:pt>
                <c:pt idx="206">
                  <c:v>1270</c:v>
                </c:pt>
                <c:pt idx="207">
                  <c:v>1275</c:v>
                </c:pt>
                <c:pt idx="208">
                  <c:v>1280</c:v>
                </c:pt>
                <c:pt idx="209">
                  <c:v>1285</c:v>
                </c:pt>
                <c:pt idx="210">
                  <c:v>1290</c:v>
                </c:pt>
                <c:pt idx="211">
                  <c:v>1295</c:v>
                </c:pt>
                <c:pt idx="212">
                  <c:v>1300</c:v>
                </c:pt>
              </c:numCache>
            </c:numRef>
          </c:xVal>
          <c:yVal>
            <c:numRef>
              <c:f>'Восстановленные данные'!$X$5:$X$217</c:f>
              <c:numCache>
                <c:formatCode>General</c:formatCode>
                <c:ptCount val="2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</c:numCache>
            </c:numRef>
          </c:yVal>
          <c:smooth val="1"/>
        </c:ser>
        <c:ser>
          <c:idx val="3"/>
          <c:order val="2"/>
          <c:tx>
            <c:v>исходные 2</c:v>
          </c:tx>
          <c:marker>
            <c:symbol val="none"/>
          </c:marker>
          <c:xVal>
            <c:numRef>
              <c:f>'Восстановленные данные'!$AD$36:$AD$248</c:f>
              <c:numCache>
                <c:formatCode>General</c:formatCode>
                <c:ptCount val="2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293.14999999999998</c:v>
                </c:pt>
                <c:pt idx="11">
                  <c:v>298.14999999999998</c:v>
                </c:pt>
                <c:pt idx="12">
                  <c:v>300</c:v>
                </c:pt>
                <c:pt idx="13">
                  <c:v>305</c:v>
                </c:pt>
                <c:pt idx="14">
                  <c:v>310</c:v>
                </c:pt>
                <c:pt idx="15">
                  <c:v>315</c:v>
                </c:pt>
                <c:pt idx="16">
                  <c:v>320</c:v>
                </c:pt>
                <c:pt idx="17">
                  <c:v>325</c:v>
                </c:pt>
                <c:pt idx="18">
                  <c:v>330</c:v>
                </c:pt>
                <c:pt idx="19">
                  <c:v>335</c:v>
                </c:pt>
                <c:pt idx="20">
                  <c:v>340</c:v>
                </c:pt>
                <c:pt idx="21">
                  <c:v>345</c:v>
                </c:pt>
                <c:pt idx="22">
                  <c:v>350</c:v>
                </c:pt>
                <c:pt idx="23">
                  <c:v>355</c:v>
                </c:pt>
                <c:pt idx="24">
                  <c:v>360</c:v>
                </c:pt>
                <c:pt idx="25">
                  <c:v>365</c:v>
                </c:pt>
                <c:pt idx="26">
                  <c:v>370</c:v>
                </c:pt>
                <c:pt idx="27">
                  <c:v>375</c:v>
                </c:pt>
                <c:pt idx="28">
                  <c:v>380</c:v>
                </c:pt>
                <c:pt idx="29">
                  <c:v>385</c:v>
                </c:pt>
                <c:pt idx="30">
                  <c:v>390</c:v>
                </c:pt>
                <c:pt idx="31">
                  <c:v>395</c:v>
                </c:pt>
                <c:pt idx="32">
                  <c:v>400</c:v>
                </c:pt>
                <c:pt idx="33">
                  <c:v>405</c:v>
                </c:pt>
                <c:pt idx="34">
                  <c:v>410</c:v>
                </c:pt>
                <c:pt idx="35">
                  <c:v>415</c:v>
                </c:pt>
                <c:pt idx="36">
                  <c:v>420</c:v>
                </c:pt>
                <c:pt idx="37">
                  <c:v>425</c:v>
                </c:pt>
                <c:pt idx="38">
                  <c:v>430</c:v>
                </c:pt>
                <c:pt idx="39">
                  <c:v>435</c:v>
                </c:pt>
                <c:pt idx="40">
                  <c:v>440</c:v>
                </c:pt>
                <c:pt idx="41">
                  <c:v>445</c:v>
                </c:pt>
                <c:pt idx="42">
                  <c:v>450</c:v>
                </c:pt>
                <c:pt idx="43">
                  <c:v>455</c:v>
                </c:pt>
                <c:pt idx="44">
                  <c:v>460</c:v>
                </c:pt>
                <c:pt idx="45">
                  <c:v>465</c:v>
                </c:pt>
                <c:pt idx="46">
                  <c:v>470</c:v>
                </c:pt>
                <c:pt idx="47">
                  <c:v>475</c:v>
                </c:pt>
                <c:pt idx="48">
                  <c:v>480</c:v>
                </c:pt>
                <c:pt idx="49">
                  <c:v>485</c:v>
                </c:pt>
                <c:pt idx="50">
                  <c:v>490</c:v>
                </c:pt>
                <c:pt idx="51">
                  <c:v>495</c:v>
                </c:pt>
                <c:pt idx="52">
                  <c:v>500</c:v>
                </c:pt>
                <c:pt idx="53">
                  <c:v>505</c:v>
                </c:pt>
                <c:pt idx="54">
                  <c:v>510</c:v>
                </c:pt>
                <c:pt idx="55">
                  <c:v>515</c:v>
                </c:pt>
                <c:pt idx="56">
                  <c:v>520</c:v>
                </c:pt>
                <c:pt idx="57">
                  <c:v>525</c:v>
                </c:pt>
                <c:pt idx="58">
                  <c:v>530</c:v>
                </c:pt>
                <c:pt idx="59">
                  <c:v>535</c:v>
                </c:pt>
                <c:pt idx="60">
                  <c:v>540</c:v>
                </c:pt>
                <c:pt idx="61">
                  <c:v>545</c:v>
                </c:pt>
                <c:pt idx="62">
                  <c:v>550</c:v>
                </c:pt>
                <c:pt idx="63">
                  <c:v>555</c:v>
                </c:pt>
                <c:pt idx="64">
                  <c:v>560</c:v>
                </c:pt>
                <c:pt idx="65">
                  <c:v>565</c:v>
                </c:pt>
                <c:pt idx="66">
                  <c:v>570</c:v>
                </c:pt>
                <c:pt idx="67">
                  <c:v>575</c:v>
                </c:pt>
                <c:pt idx="68">
                  <c:v>580</c:v>
                </c:pt>
                <c:pt idx="69">
                  <c:v>585</c:v>
                </c:pt>
                <c:pt idx="70">
                  <c:v>590</c:v>
                </c:pt>
                <c:pt idx="71">
                  <c:v>595</c:v>
                </c:pt>
                <c:pt idx="72">
                  <c:v>600</c:v>
                </c:pt>
                <c:pt idx="73">
                  <c:v>605</c:v>
                </c:pt>
                <c:pt idx="74">
                  <c:v>610</c:v>
                </c:pt>
                <c:pt idx="75">
                  <c:v>615</c:v>
                </c:pt>
                <c:pt idx="76">
                  <c:v>620</c:v>
                </c:pt>
                <c:pt idx="77">
                  <c:v>625</c:v>
                </c:pt>
                <c:pt idx="78">
                  <c:v>630</c:v>
                </c:pt>
                <c:pt idx="79">
                  <c:v>635</c:v>
                </c:pt>
                <c:pt idx="80">
                  <c:v>640</c:v>
                </c:pt>
                <c:pt idx="81">
                  <c:v>645</c:v>
                </c:pt>
                <c:pt idx="82">
                  <c:v>650</c:v>
                </c:pt>
                <c:pt idx="83">
                  <c:v>655</c:v>
                </c:pt>
                <c:pt idx="84">
                  <c:v>660</c:v>
                </c:pt>
                <c:pt idx="85">
                  <c:v>665</c:v>
                </c:pt>
                <c:pt idx="86">
                  <c:v>670</c:v>
                </c:pt>
                <c:pt idx="87">
                  <c:v>675</c:v>
                </c:pt>
                <c:pt idx="88">
                  <c:v>680</c:v>
                </c:pt>
                <c:pt idx="89">
                  <c:v>685</c:v>
                </c:pt>
                <c:pt idx="90">
                  <c:v>690</c:v>
                </c:pt>
                <c:pt idx="91">
                  <c:v>695</c:v>
                </c:pt>
                <c:pt idx="92">
                  <c:v>700</c:v>
                </c:pt>
                <c:pt idx="93">
                  <c:v>705</c:v>
                </c:pt>
                <c:pt idx="94">
                  <c:v>710</c:v>
                </c:pt>
                <c:pt idx="95">
                  <c:v>715</c:v>
                </c:pt>
                <c:pt idx="96">
                  <c:v>720</c:v>
                </c:pt>
                <c:pt idx="97">
                  <c:v>725</c:v>
                </c:pt>
                <c:pt idx="98">
                  <c:v>730</c:v>
                </c:pt>
                <c:pt idx="99">
                  <c:v>735</c:v>
                </c:pt>
                <c:pt idx="100">
                  <c:v>740</c:v>
                </c:pt>
                <c:pt idx="101">
                  <c:v>745</c:v>
                </c:pt>
                <c:pt idx="102">
                  <c:v>750</c:v>
                </c:pt>
                <c:pt idx="103">
                  <c:v>755</c:v>
                </c:pt>
                <c:pt idx="104">
                  <c:v>760</c:v>
                </c:pt>
                <c:pt idx="105">
                  <c:v>765</c:v>
                </c:pt>
                <c:pt idx="106">
                  <c:v>770</c:v>
                </c:pt>
                <c:pt idx="107">
                  <c:v>775</c:v>
                </c:pt>
                <c:pt idx="108">
                  <c:v>780</c:v>
                </c:pt>
                <c:pt idx="109">
                  <c:v>785</c:v>
                </c:pt>
                <c:pt idx="110">
                  <c:v>790</c:v>
                </c:pt>
                <c:pt idx="111">
                  <c:v>795</c:v>
                </c:pt>
                <c:pt idx="112">
                  <c:v>800</c:v>
                </c:pt>
                <c:pt idx="113">
                  <c:v>805</c:v>
                </c:pt>
                <c:pt idx="114">
                  <c:v>810</c:v>
                </c:pt>
                <c:pt idx="115">
                  <c:v>815</c:v>
                </c:pt>
                <c:pt idx="116">
                  <c:v>820</c:v>
                </c:pt>
                <c:pt idx="117">
                  <c:v>825</c:v>
                </c:pt>
                <c:pt idx="118">
                  <c:v>830</c:v>
                </c:pt>
                <c:pt idx="119">
                  <c:v>835</c:v>
                </c:pt>
                <c:pt idx="120">
                  <c:v>840</c:v>
                </c:pt>
                <c:pt idx="121">
                  <c:v>845</c:v>
                </c:pt>
                <c:pt idx="122">
                  <c:v>850</c:v>
                </c:pt>
                <c:pt idx="123">
                  <c:v>855</c:v>
                </c:pt>
                <c:pt idx="124">
                  <c:v>860</c:v>
                </c:pt>
                <c:pt idx="125">
                  <c:v>865</c:v>
                </c:pt>
                <c:pt idx="126">
                  <c:v>870</c:v>
                </c:pt>
                <c:pt idx="127">
                  <c:v>875</c:v>
                </c:pt>
                <c:pt idx="128">
                  <c:v>880</c:v>
                </c:pt>
                <c:pt idx="129">
                  <c:v>885</c:v>
                </c:pt>
                <c:pt idx="130">
                  <c:v>890</c:v>
                </c:pt>
                <c:pt idx="131">
                  <c:v>895</c:v>
                </c:pt>
                <c:pt idx="132">
                  <c:v>900</c:v>
                </c:pt>
                <c:pt idx="133">
                  <c:v>905</c:v>
                </c:pt>
                <c:pt idx="134">
                  <c:v>910</c:v>
                </c:pt>
                <c:pt idx="135">
                  <c:v>915</c:v>
                </c:pt>
                <c:pt idx="136">
                  <c:v>920</c:v>
                </c:pt>
                <c:pt idx="137">
                  <c:v>925</c:v>
                </c:pt>
                <c:pt idx="138">
                  <c:v>930</c:v>
                </c:pt>
                <c:pt idx="139">
                  <c:v>935</c:v>
                </c:pt>
                <c:pt idx="140">
                  <c:v>940</c:v>
                </c:pt>
                <c:pt idx="141">
                  <c:v>945</c:v>
                </c:pt>
                <c:pt idx="142">
                  <c:v>950</c:v>
                </c:pt>
                <c:pt idx="143">
                  <c:v>955</c:v>
                </c:pt>
                <c:pt idx="144">
                  <c:v>960</c:v>
                </c:pt>
                <c:pt idx="145">
                  <c:v>965</c:v>
                </c:pt>
                <c:pt idx="146">
                  <c:v>970</c:v>
                </c:pt>
                <c:pt idx="147">
                  <c:v>975</c:v>
                </c:pt>
                <c:pt idx="148">
                  <c:v>980</c:v>
                </c:pt>
                <c:pt idx="149">
                  <c:v>985</c:v>
                </c:pt>
                <c:pt idx="150">
                  <c:v>990</c:v>
                </c:pt>
                <c:pt idx="151">
                  <c:v>995</c:v>
                </c:pt>
                <c:pt idx="152">
                  <c:v>1000</c:v>
                </c:pt>
                <c:pt idx="153">
                  <c:v>1005</c:v>
                </c:pt>
                <c:pt idx="154">
                  <c:v>1010</c:v>
                </c:pt>
                <c:pt idx="155">
                  <c:v>1015</c:v>
                </c:pt>
                <c:pt idx="156">
                  <c:v>1020</c:v>
                </c:pt>
                <c:pt idx="157">
                  <c:v>1025</c:v>
                </c:pt>
                <c:pt idx="158">
                  <c:v>1030</c:v>
                </c:pt>
                <c:pt idx="159">
                  <c:v>1035</c:v>
                </c:pt>
                <c:pt idx="160">
                  <c:v>1040</c:v>
                </c:pt>
                <c:pt idx="161">
                  <c:v>1045</c:v>
                </c:pt>
                <c:pt idx="162">
                  <c:v>1050</c:v>
                </c:pt>
                <c:pt idx="163">
                  <c:v>1055</c:v>
                </c:pt>
                <c:pt idx="164">
                  <c:v>1060</c:v>
                </c:pt>
                <c:pt idx="165">
                  <c:v>1065</c:v>
                </c:pt>
                <c:pt idx="166">
                  <c:v>1070</c:v>
                </c:pt>
                <c:pt idx="167">
                  <c:v>1075</c:v>
                </c:pt>
                <c:pt idx="168">
                  <c:v>1080</c:v>
                </c:pt>
                <c:pt idx="169">
                  <c:v>1085</c:v>
                </c:pt>
                <c:pt idx="170">
                  <c:v>1090</c:v>
                </c:pt>
                <c:pt idx="171">
                  <c:v>1095</c:v>
                </c:pt>
                <c:pt idx="172">
                  <c:v>1100</c:v>
                </c:pt>
                <c:pt idx="173">
                  <c:v>1105</c:v>
                </c:pt>
                <c:pt idx="174">
                  <c:v>1110</c:v>
                </c:pt>
                <c:pt idx="175">
                  <c:v>1115</c:v>
                </c:pt>
                <c:pt idx="176">
                  <c:v>1120</c:v>
                </c:pt>
                <c:pt idx="177">
                  <c:v>1125</c:v>
                </c:pt>
                <c:pt idx="178">
                  <c:v>1130</c:v>
                </c:pt>
                <c:pt idx="179">
                  <c:v>1135</c:v>
                </c:pt>
                <c:pt idx="180">
                  <c:v>1140</c:v>
                </c:pt>
                <c:pt idx="181">
                  <c:v>1145</c:v>
                </c:pt>
                <c:pt idx="182">
                  <c:v>1150</c:v>
                </c:pt>
                <c:pt idx="183">
                  <c:v>1155</c:v>
                </c:pt>
                <c:pt idx="184">
                  <c:v>1160</c:v>
                </c:pt>
                <c:pt idx="185">
                  <c:v>1165</c:v>
                </c:pt>
                <c:pt idx="186">
                  <c:v>1170</c:v>
                </c:pt>
                <c:pt idx="187">
                  <c:v>1175</c:v>
                </c:pt>
                <c:pt idx="188">
                  <c:v>1180</c:v>
                </c:pt>
                <c:pt idx="189">
                  <c:v>1185</c:v>
                </c:pt>
                <c:pt idx="190">
                  <c:v>1190</c:v>
                </c:pt>
                <c:pt idx="191">
                  <c:v>1195</c:v>
                </c:pt>
                <c:pt idx="192">
                  <c:v>1200</c:v>
                </c:pt>
                <c:pt idx="193">
                  <c:v>1205</c:v>
                </c:pt>
                <c:pt idx="194">
                  <c:v>1210</c:v>
                </c:pt>
                <c:pt idx="195">
                  <c:v>1215</c:v>
                </c:pt>
                <c:pt idx="196">
                  <c:v>1220</c:v>
                </c:pt>
                <c:pt idx="197">
                  <c:v>1225</c:v>
                </c:pt>
                <c:pt idx="198">
                  <c:v>1230</c:v>
                </c:pt>
                <c:pt idx="199">
                  <c:v>1235</c:v>
                </c:pt>
                <c:pt idx="200">
                  <c:v>1240</c:v>
                </c:pt>
                <c:pt idx="201">
                  <c:v>1245</c:v>
                </c:pt>
                <c:pt idx="202">
                  <c:v>1250</c:v>
                </c:pt>
                <c:pt idx="203">
                  <c:v>1255</c:v>
                </c:pt>
                <c:pt idx="204">
                  <c:v>1260</c:v>
                </c:pt>
                <c:pt idx="205">
                  <c:v>1265</c:v>
                </c:pt>
                <c:pt idx="206">
                  <c:v>1270</c:v>
                </c:pt>
                <c:pt idx="207">
                  <c:v>1275</c:v>
                </c:pt>
                <c:pt idx="208">
                  <c:v>1280</c:v>
                </c:pt>
                <c:pt idx="209">
                  <c:v>1285</c:v>
                </c:pt>
                <c:pt idx="210">
                  <c:v>1290</c:v>
                </c:pt>
                <c:pt idx="211">
                  <c:v>1295</c:v>
                </c:pt>
                <c:pt idx="212">
                  <c:v>1300</c:v>
                </c:pt>
              </c:numCache>
            </c:numRef>
          </c:xVal>
          <c:yVal>
            <c:numRef>
              <c:f>'Восстановленные данные'!$AE$36:$AE$248</c:f>
              <c:numCache>
                <c:formatCode>General</c:formatCode>
                <c:ptCount val="213"/>
                <c:pt idx="0">
                  <c:v>19.530822707243068</c:v>
                </c:pt>
                <c:pt idx="1">
                  <c:v>19.476943612016328</c:v>
                </c:pt>
                <c:pt idx="2">
                  <c:v>19.422650403297752</c:v>
                </c:pt>
                <c:pt idx="3">
                  <c:v>19.284741621020327</c:v>
                </c:pt>
                <c:pt idx="4">
                  <c:v>18.993813231144465</c:v>
                </c:pt>
                <c:pt idx="5">
                  <c:v>17.943499123022516</c:v>
                </c:pt>
                <c:pt idx="6">
                  <c:v>15.635469284807302</c:v>
                </c:pt>
                <c:pt idx="7">
                  <c:v>12.70998526819931</c:v>
                </c:pt>
                <c:pt idx="8">
                  <c:v>9.2126077279930882</c:v>
                </c:pt>
                <c:pt idx="9">
                  <c:v>5.175743770793388</c:v>
                </c:pt>
                <c:pt idx="10">
                  <c:v>1.2837461204753691</c:v>
                </c:pt>
                <c:pt idx="11">
                  <c:v>0.80946562664085109</c:v>
                </c:pt>
                <c:pt idx="12">
                  <c:v>0.63278867842360231</c:v>
                </c:pt>
                <c:pt idx="13">
                  <c:v>0.15208052862766497</c:v>
                </c:pt>
                <c:pt idx="14">
                  <c:v>-0.33327112611804521</c:v>
                </c:pt>
                <c:pt idx="15">
                  <c:v>-0.82322513111624707</c:v>
                </c:pt>
                <c:pt idx="16">
                  <c:v>-1.3177399411072424</c:v>
                </c:pt>
                <c:pt idx="17">
                  <c:v>-1.816773645059989</c:v>
                </c:pt>
                <c:pt idx="18">
                  <c:v>-2.320283992332365</c:v>
                </c:pt>
                <c:pt idx="19">
                  <c:v>-2.8282284200713024</c:v>
                </c:pt>
                <c:pt idx="20">
                  <c:v>-3.340564081728973</c:v>
                </c:pt>
                <c:pt idx="21">
                  <c:v>-3.8572478765773988</c:v>
                </c:pt>
                <c:pt idx="22">
                  <c:v>-4.3782364801097629</c:v>
                </c:pt>
                <c:pt idx="23">
                  <c:v>-4.9034863752223039</c:v>
                </c:pt>
                <c:pt idx="24">
                  <c:v>-5.4329538840770306</c:v>
                </c:pt>
                <c:pt idx="25">
                  <c:v>-5.966595200550727</c:v>
                </c:pt>
                <c:pt idx="26">
                  <c:v>-6.5043664231822405</c:v>
                </c:pt>
                <c:pt idx="27">
                  <c:v>-7.0462235885351934</c:v>
                </c:pt>
                <c:pt idx="28">
                  <c:v>-7.5921227048995048</c:v>
                </c:pt>
                <c:pt idx="29">
                  <c:v>-8.1420197862606738</c:v>
                </c:pt>
                <c:pt idx="30">
                  <c:v>-8.695870886471269</c:v>
                </c:pt>
                <c:pt idx="31">
                  <c:v>-9.2536321335649845</c:v>
                </c:pt>
                <c:pt idx="32">
                  <c:v>-9.8152597641588955</c:v>
                </c:pt>
                <c:pt idx="33">
                  <c:v>-10.380710157895079</c:v>
                </c:pt>
                <c:pt idx="34">
                  <c:v>-10.94993987187816</c:v>
                </c:pt>
                <c:pt idx="35">
                  <c:v>-11.522905675070419</c:v>
                </c:pt>
                <c:pt idx="36">
                  <c:v>-12.099564582611439</c:v>
                </c:pt>
                <c:pt idx="37">
                  <c:v>-12.679873890034131</c:v>
                </c:pt>
                <c:pt idx="38">
                  <c:v>-13.263791207353897</c:v>
                </c:pt>
                <c:pt idx="39">
                  <c:v>-13.851274493012472</c:v>
                </c:pt>
                <c:pt idx="40">
                  <c:v>-14.442282087662687</c:v>
                </c:pt>
                <c:pt idx="41">
                  <c:v>-15.036772747784731</c:v>
                </c:pt>
                <c:pt idx="42">
                  <c:v>-15.634705679128972</c:v>
                </c:pt>
                <c:pt idx="43">
                  <c:v>-16.236040569984549</c:v>
                </c:pt>
                <c:pt idx="44">
                  <c:v>-16.840737624277157</c:v>
                </c:pt>
                <c:pt idx="45">
                  <c:v>-17.448757594503196</c:v>
                </c:pt>
                <c:pt idx="46">
                  <c:v>-18.06006181451124</c:v>
                </c:pt>
                <c:pt idx="47">
                  <c:v>-18.674612232145972</c:v>
                </c:pt>
                <c:pt idx="48">
                  <c:v>-19.292371441772165</c:v>
                </c:pt>
                <c:pt idx="49">
                  <c:v>-19.913302716701025</c:v>
                </c:pt>
                <c:pt idx="50">
                  <c:v>-20.537370041543284</c:v>
                </c:pt>
                <c:pt idx="51">
                  <c:v>-21.164538144517362</c:v>
                </c:pt>
                <c:pt idx="52">
                  <c:v>-21.794772529743405</c:v>
                </c:pt>
                <c:pt idx="53">
                  <c:v>-22.428039509557195</c:v>
                </c:pt>
                <c:pt idx="54">
                  <c:v>-23.064306236880618</c:v>
                </c:pt>
                <c:pt idx="55">
                  <c:v>-23.703540737687643</c:v>
                </c:pt>
                <c:pt idx="56">
                  <c:v>-24.345711943608116</c:v>
                </c:pt>
                <c:pt idx="57">
                  <c:v>-24.990789724712783</c:v>
                </c:pt>
                <c:pt idx="58">
                  <c:v>-25.638744922526758</c:v>
                </c:pt>
                <c:pt idx="59">
                  <c:v>-26.289549383319343</c:v>
                </c:pt>
                <c:pt idx="60">
                  <c:v>-26.943175991721233</c:v>
                </c:pt>
                <c:pt idx="61">
                  <c:v>-27.599598704721579</c:v>
                </c:pt>
                <c:pt idx="62">
                  <c:v>-28.258792586098988</c:v>
                </c:pt>
                <c:pt idx="63">
                  <c:v>-28.920733841342994</c:v>
                </c:pt>
                <c:pt idx="64">
                  <c:v>-29.585399853123164</c:v>
                </c:pt>
                <c:pt idx="65">
                  <c:v>-30.252769217364964</c:v>
                </c:pt>
                <c:pt idx="66">
                  <c:v>-30.922821779992802</c:v>
                </c:pt>
                <c:pt idx="67">
                  <c:v>-31.595538674401531</c:v>
                </c:pt>
                <c:pt idx="68">
                  <c:v>-32.270902359719059</c:v>
                </c:pt>
                <c:pt idx="69">
                  <c:v>-32.948896659922774</c:v>
                </c:pt>
                <c:pt idx="70">
                  <c:v>-33.629506803874257</c:v>
                </c:pt>
                <c:pt idx="71">
                  <c:v>-34.312719466335956</c:v>
                </c:pt>
                <c:pt idx="72">
                  <c:v>-34.998522810034409</c:v>
                </c:pt>
                <c:pt idx="73">
                  <c:v>-35.68690652883447</c:v>
                </c:pt>
                <c:pt idx="74">
                  <c:v>-36.377861892088049</c:v>
                </c:pt>
                <c:pt idx="75">
                  <c:v>-37.071381790221075</c:v>
                </c:pt>
                <c:pt idx="76">
                  <c:v>-37.767460781620592</c:v>
                </c:pt>
                <c:pt idx="77">
                  <c:v>-38.4660951408827</c:v>
                </c:pt>
                <c:pt idx="78">
                  <c:v>-39.167282908480807</c:v>
                </c:pt>
                <c:pt idx="79">
                  <c:v>-39.871023941909719</c:v>
                </c:pt>
                <c:pt idx="80">
                  <c:v>-40.57731996836052</c:v>
                </c:pt>
                <c:pt idx="81">
                  <c:v>-41.286174638975062</c:v>
                </c:pt>
                <c:pt idx="82">
                  <c:v>-41.997593584727397</c:v>
                </c:pt>
                <c:pt idx="83">
                  <c:v>-42.711584473971072</c:v>
                </c:pt>
                <c:pt idx="84">
                  <c:v>-43.428966255812384</c:v>
                </c:pt>
                <c:pt idx="85">
                  <c:v>-44.150199786346363</c:v>
                </c:pt>
                <c:pt idx="86">
                  <c:v>-44.875339052516516</c:v>
                </c:pt>
                <c:pt idx="87">
                  <c:v>-45.604333393444989</c:v>
                </c:pt>
                <c:pt idx="88">
                  <c:v>-46.337132618898281</c:v>
                </c:pt>
                <c:pt idx="89">
                  <c:v>-47.073687018565892</c:v>
                </c:pt>
                <c:pt idx="90">
                  <c:v>-47.813947370500699</c:v>
                </c:pt>
                <c:pt idx="91">
                  <c:v>-48.557864948752041</c:v>
                </c:pt>
                <c:pt idx="92">
                  <c:v>-49.305391530221918</c:v>
                </c:pt>
                <c:pt idx="93">
                  <c:v>-50.056479400775245</c:v>
                </c:pt>
                <c:pt idx="94">
                  <c:v>-50.811081360634141</c:v>
                </c:pt>
                <c:pt idx="95">
                  <c:v>-51.569150729086438</c:v>
                </c:pt>
                <c:pt idx="96">
                  <c:v>-52.330641348537682</c:v>
                </c:pt>
                <c:pt idx="97">
                  <c:v>-53.095507587936176</c:v>
                </c:pt>
                <c:pt idx="98">
                  <c:v>-53.863704345598975</c:v>
                </c:pt>
                <c:pt idx="99">
                  <c:v>-54.635187051467504</c:v>
                </c:pt>
                <c:pt idx="100">
                  <c:v>-55.409911668819575</c:v>
                </c:pt>
                <c:pt idx="101">
                  <c:v>-56.187834695465028</c:v>
                </c:pt>
                <c:pt idx="102">
                  <c:v>-56.968913164450697</c:v>
                </c:pt>
                <c:pt idx="103">
                  <c:v>-57.753104644300343</c:v>
                </c:pt>
                <c:pt idx="104">
                  <c:v>-58.540367238814113</c:v>
                </c:pt>
                <c:pt idx="105">
                  <c:v>-59.330659586451262</c:v>
                </c:pt>
                <c:pt idx="106">
                  <c:v>-60.123940859319674</c:v>
                </c:pt>
                <c:pt idx="107">
                  <c:v>-60.920170761794616</c:v>
                </c:pt>
                <c:pt idx="108">
                  <c:v>-61.719309528787775</c:v>
                </c:pt>
                <c:pt idx="109">
                  <c:v>-62.521317923688692</c:v>
                </c:pt>
                <c:pt idx="110">
                  <c:v>-63.326157235997648</c:v>
                </c:pt>
                <c:pt idx="111">
                  <c:v>-64.133789278670207</c:v>
                </c:pt>
                <c:pt idx="112">
                  <c:v>-64.944176385191795</c:v>
                </c:pt>
                <c:pt idx="113">
                  <c:v>-65.757281406400566</c:v>
                </c:pt>
                <c:pt idx="114">
                  <c:v>-66.57306770707558</c:v>
                </c:pt>
                <c:pt idx="115">
                  <c:v>-67.391499162307142</c:v>
                </c:pt>
                <c:pt idx="116">
                  <c:v>-68.212540153664861</c:v>
                </c:pt>
                <c:pt idx="117">
                  <c:v>-69.036155565179115</c:v>
                </c:pt>
                <c:pt idx="118">
                  <c:v>-69.862310779149908</c:v>
                </c:pt>
                <c:pt idx="119">
                  <c:v>-70.690971671797712</c:v>
                </c:pt>
                <c:pt idx="120">
                  <c:v>-71.522104608768885</c:v>
                </c:pt>
                <c:pt idx="121">
                  <c:v>-72.355676440508546</c:v>
                </c:pt>
                <c:pt idx="122">
                  <c:v>-73.191654497513682</c:v>
                </c:pt>
                <c:pt idx="123">
                  <c:v>-74.030006585476386</c:v>
                </c:pt>
                <c:pt idx="124">
                  <c:v>-74.870700980330184</c:v>
                </c:pt>
                <c:pt idx="125">
                  <c:v>-75.713706423208166</c:v>
                </c:pt>
                <c:pt idx="126">
                  <c:v>-76.558992115323264</c:v>
                </c:pt>
                <c:pt idx="127">
                  <c:v>-77.406527712780871</c:v>
                </c:pt>
                <c:pt idx="128">
                  <c:v>-78.256283321331409</c:v>
                </c:pt>
                <c:pt idx="129">
                  <c:v>-79.10822949107191</c:v>
                </c:pt>
                <c:pt idx="130">
                  <c:v>-79.962337211104568</c:v>
                </c:pt>
                <c:pt idx="131">
                  <c:v>-80.818577904159909</c:v>
                </c:pt>
                <c:pt idx="132">
                  <c:v>-81.676923421190665</c:v>
                </c:pt>
                <c:pt idx="133">
                  <c:v>-82.537346035944623</c:v>
                </c:pt>
                <c:pt idx="134">
                  <c:v>-83.399818439521468</c:v>
                </c:pt>
                <c:pt idx="135">
                  <c:v>-84.26431373492008</c:v>
                </c:pt>
                <c:pt idx="136">
                  <c:v>-85.130805431581678</c:v>
                </c:pt>
                <c:pt idx="137">
                  <c:v>-85.999267439934258</c:v>
                </c:pt>
                <c:pt idx="138">
                  <c:v>-86.869674065943173</c:v>
                </c:pt>
                <c:pt idx="139">
                  <c:v>-87.742000005672111</c:v>
                </c:pt>
                <c:pt idx="140">
                  <c:v>-88.616220339859169</c:v>
                </c:pt>
                <c:pt idx="141">
                  <c:v>-89.492310528511936</c:v>
                </c:pt>
                <c:pt idx="142">
                  <c:v>-90.370246405525364</c:v>
                </c:pt>
                <c:pt idx="143">
                  <c:v>-91.250004173325365</c:v>
                </c:pt>
                <c:pt idx="144">
                  <c:v>-92.131560397542671</c:v>
                </c:pt>
                <c:pt idx="145">
                  <c:v>-93.014892001718252</c:v>
                </c:pt>
                <c:pt idx="146">
                  <c:v>-93.89997626204449</c:v>
                </c:pt>
                <c:pt idx="147">
                  <c:v>-94.78679080214394</c:v>
                </c:pt>
                <c:pt idx="148">
                  <c:v>-95.67531358788824</c:v>
                </c:pt>
                <c:pt idx="149">
                  <c:v>-96.565522922259461</c:v>
                </c:pt>
                <c:pt idx="150">
                  <c:v>-97.45739744025559</c:v>
                </c:pt>
                <c:pt idx="151">
                  <c:v>-98.350916103842309</c:v>
                </c:pt>
                <c:pt idx="152">
                  <c:v>-99.246058196952617</c:v>
                </c:pt>
                <c:pt idx="153">
                  <c:v>-100.14280332053532</c:v>
                </c:pt>
                <c:pt idx="154">
                  <c:v>-101.04113138765489</c:v>
                </c:pt>
                <c:pt idx="155">
                  <c:v>-101.94102261864253</c:v>
                </c:pt>
                <c:pt idx="156">
                  <c:v>-102.84245753630083</c:v>
                </c:pt>
                <c:pt idx="157">
                  <c:v>-103.74541696116185</c:v>
                </c:pt>
                <c:pt idx="158">
                  <c:v>-104.64988200680011</c:v>
                </c:pt>
                <c:pt idx="159">
                  <c:v>-105.55583407520157</c:v>
                </c:pt>
                <c:pt idx="160">
                  <c:v>-106.46325485218817</c:v>
                </c:pt>
                <c:pt idx="161">
                  <c:v>-107.3721263028994</c:v>
                </c:pt>
                <c:pt idx="162">
                  <c:v>-108.28243066733096</c:v>
                </c:pt>
                <c:pt idx="163">
                  <c:v>-109.19415045593112</c:v>
                </c:pt>
                <c:pt idx="164">
                  <c:v>-110.10726844525459</c:v>
                </c:pt>
                <c:pt idx="165">
                  <c:v>-111.02176767367474</c:v>
                </c:pt>
                <c:pt idx="166">
                  <c:v>-111.93763143715381</c:v>
                </c:pt>
                <c:pt idx="167">
                  <c:v>-112.85484328507127</c:v>
                </c:pt>
                <c:pt idx="168">
                  <c:v>-113.77338701611065</c:v>
                </c:pt>
                <c:pt idx="169">
                  <c:v>-114.6932466742042</c:v>
                </c:pt>
                <c:pt idx="170">
                  <c:v>-115.61440654453634</c:v>
                </c:pt>
                <c:pt idx="171">
                  <c:v>-116.53685114960396</c:v>
                </c:pt>
                <c:pt idx="172">
                  <c:v>-117.46056524533587</c:v>
                </c:pt>
                <c:pt idx="173">
                  <c:v>-118.38553381726811</c:v>
                </c:pt>
                <c:pt idx="174">
                  <c:v>-119.31174207677793</c:v>
                </c:pt>
                <c:pt idx="175">
                  <c:v>-120.23917545737352</c:v>
                </c:pt>
                <c:pt idx="176">
                  <c:v>-121.16781961104148</c:v>
                </c:pt>
                <c:pt idx="177">
                  <c:v>-122.09766040464919</c:v>
                </c:pt>
                <c:pt idx="178">
                  <c:v>-123.02868391640331</c:v>
                </c:pt>
                <c:pt idx="179">
                  <c:v>-123.96087643236427</c:v>
                </c:pt>
                <c:pt idx="180">
                  <c:v>-124.89422444301459</c:v>
                </c:pt>
                <c:pt idx="181">
                  <c:v>-125.82871463988205</c:v>
                </c:pt>
                <c:pt idx="182">
                  <c:v>-126.76433391221661</c:v>
                </c:pt>
                <c:pt idx="183">
                  <c:v>-127.70106934372021</c:v>
                </c:pt>
                <c:pt idx="184">
                  <c:v>-128.63890820932994</c:v>
                </c:pt>
                <c:pt idx="185">
                  <c:v>-129.57783797205352</c:v>
                </c:pt>
                <c:pt idx="186">
                  <c:v>-130.51784627985464</c:v>
                </c:pt>
                <c:pt idx="187">
                  <c:v>-131.45892096259158</c:v>
                </c:pt>
                <c:pt idx="188">
                  <c:v>-132.40105002900512</c:v>
                </c:pt>
                <c:pt idx="189">
                  <c:v>-133.3442216637564</c:v>
                </c:pt>
                <c:pt idx="190">
                  <c:v>-134.28842422451294</c:v>
                </c:pt>
                <c:pt idx="191">
                  <c:v>-135.23364623908637</c:v>
                </c:pt>
                <c:pt idx="192">
                  <c:v>-136.1798764026129</c:v>
                </c:pt>
                <c:pt idx="193">
                  <c:v>-137.12710357478721</c:v>
                </c:pt>
                <c:pt idx="194">
                  <c:v>-138.07531677713803</c:v>
                </c:pt>
                <c:pt idx="195">
                  <c:v>-139.02450519035114</c:v>
                </c:pt>
                <c:pt idx="196">
                  <c:v>-139.97465815164074</c:v>
                </c:pt>
                <c:pt idx="197">
                  <c:v>-140.92576515216081</c:v>
                </c:pt>
                <c:pt idx="198">
                  <c:v>-141.87781583446298</c:v>
                </c:pt>
                <c:pt idx="199">
                  <c:v>-142.83079998999813</c:v>
                </c:pt>
                <c:pt idx="200">
                  <c:v>-143.78470755666191</c:v>
                </c:pt>
                <c:pt idx="201">
                  <c:v>-144.73952861637841</c:v>
                </c:pt>
                <c:pt idx="202">
                  <c:v>-145.69525339272843</c:v>
                </c:pt>
                <c:pt idx="203">
                  <c:v>-146.65187224861893</c:v>
                </c:pt>
                <c:pt idx="204">
                  <c:v>-147.60937568399345</c:v>
                </c:pt>
                <c:pt idx="205">
                  <c:v>-148.56775433357521</c:v>
                </c:pt>
                <c:pt idx="206">
                  <c:v>-149.52699896466024</c:v>
                </c:pt>
                <c:pt idx="207">
                  <c:v>-150.48710047494268</c:v>
                </c:pt>
                <c:pt idx="208">
                  <c:v>-151.44804989037323</c:v>
                </c:pt>
                <c:pt idx="209">
                  <c:v>-152.40983836307066</c:v>
                </c:pt>
                <c:pt idx="210">
                  <c:v>-153.37245716924002</c:v>
                </c:pt>
                <c:pt idx="211">
                  <c:v>-154.33589770717748</c:v>
                </c:pt>
                <c:pt idx="212">
                  <c:v>-155.30015149524868</c:v>
                </c:pt>
              </c:numCache>
            </c:numRef>
          </c:yVal>
          <c:smooth val="1"/>
        </c:ser>
        <c:ser>
          <c:idx val="4"/>
          <c:order val="3"/>
          <c:tx>
            <c:v>+еще исправление</c:v>
          </c:tx>
          <c:marker>
            <c:symbol val="none"/>
          </c:marker>
          <c:xVal>
            <c:numRef>
              <c:f>'Восстановленные данные'!$AD$36:$AD$248</c:f>
              <c:numCache>
                <c:formatCode>General</c:formatCode>
                <c:ptCount val="2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293.14999999999998</c:v>
                </c:pt>
                <c:pt idx="11">
                  <c:v>298.14999999999998</c:v>
                </c:pt>
                <c:pt idx="12">
                  <c:v>300</c:v>
                </c:pt>
                <c:pt idx="13">
                  <c:v>305</c:v>
                </c:pt>
                <c:pt idx="14">
                  <c:v>310</c:v>
                </c:pt>
                <c:pt idx="15">
                  <c:v>315</c:v>
                </c:pt>
                <c:pt idx="16">
                  <c:v>320</c:v>
                </c:pt>
                <c:pt idx="17">
                  <c:v>325</c:v>
                </c:pt>
                <c:pt idx="18">
                  <c:v>330</c:v>
                </c:pt>
                <c:pt idx="19">
                  <c:v>335</c:v>
                </c:pt>
                <c:pt idx="20">
                  <c:v>340</c:v>
                </c:pt>
                <c:pt idx="21">
                  <c:v>345</c:v>
                </c:pt>
                <c:pt idx="22">
                  <c:v>350</c:v>
                </c:pt>
                <c:pt idx="23">
                  <c:v>355</c:v>
                </c:pt>
                <c:pt idx="24">
                  <c:v>360</c:v>
                </c:pt>
                <c:pt idx="25">
                  <c:v>365</c:v>
                </c:pt>
                <c:pt idx="26">
                  <c:v>370</c:v>
                </c:pt>
                <c:pt idx="27">
                  <c:v>375</c:v>
                </c:pt>
                <c:pt idx="28">
                  <c:v>380</c:v>
                </c:pt>
                <c:pt idx="29">
                  <c:v>385</c:v>
                </c:pt>
                <c:pt idx="30">
                  <c:v>390</c:v>
                </c:pt>
                <c:pt idx="31">
                  <c:v>395</c:v>
                </c:pt>
                <c:pt idx="32">
                  <c:v>400</c:v>
                </c:pt>
                <c:pt idx="33">
                  <c:v>405</c:v>
                </c:pt>
                <c:pt idx="34">
                  <c:v>410</c:v>
                </c:pt>
                <c:pt idx="35">
                  <c:v>415</c:v>
                </c:pt>
                <c:pt idx="36">
                  <c:v>420</c:v>
                </c:pt>
                <c:pt idx="37">
                  <c:v>425</c:v>
                </c:pt>
                <c:pt idx="38">
                  <c:v>430</c:v>
                </c:pt>
                <c:pt idx="39">
                  <c:v>435</c:v>
                </c:pt>
                <c:pt idx="40">
                  <c:v>440</c:v>
                </c:pt>
                <c:pt idx="41">
                  <c:v>445</c:v>
                </c:pt>
                <c:pt idx="42">
                  <c:v>450</c:v>
                </c:pt>
                <c:pt idx="43">
                  <c:v>455</c:v>
                </c:pt>
                <c:pt idx="44">
                  <c:v>460</c:v>
                </c:pt>
                <c:pt idx="45">
                  <c:v>465</c:v>
                </c:pt>
                <c:pt idx="46">
                  <c:v>470</c:v>
                </c:pt>
                <c:pt idx="47">
                  <c:v>475</c:v>
                </c:pt>
                <c:pt idx="48">
                  <c:v>480</c:v>
                </c:pt>
                <c:pt idx="49">
                  <c:v>485</c:v>
                </c:pt>
                <c:pt idx="50">
                  <c:v>490</c:v>
                </c:pt>
                <c:pt idx="51">
                  <c:v>495</c:v>
                </c:pt>
                <c:pt idx="52">
                  <c:v>500</c:v>
                </c:pt>
                <c:pt idx="53">
                  <c:v>505</c:v>
                </c:pt>
                <c:pt idx="54">
                  <c:v>510</c:v>
                </c:pt>
                <c:pt idx="55">
                  <c:v>515</c:v>
                </c:pt>
                <c:pt idx="56">
                  <c:v>520</c:v>
                </c:pt>
                <c:pt idx="57">
                  <c:v>525</c:v>
                </c:pt>
                <c:pt idx="58">
                  <c:v>530</c:v>
                </c:pt>
                <c:pt idx="59">
                  <c:v>535</c:v>
                </c:pt>
                <c:pt idx="60">
                  <c:v>540</c:v>
                </c:pt>
                <c:pt idx="61">
                  <c:v>545</c:v>
                </c:pt>
                <c:pt idx="62">
                  <c:v>550</c:v>
                </c:pt>
                <c:pt idx="63">
                  <c:v>555</c:v>
                </c:pt>
                <c:pt idx="64">
                  <c:v>560</c:v>
                </c:pt>
                <c:pt idx="65">
                  <c:v>565</c:v>
                </c:pt>
                <c:pt idx="66">
                  <c:v>570</c:v>
                </c:pt>
                <c:pt idx="67">
                  <c:v>575</c:v>
                </c:pt>
                <c:pt idx="68">
                  <c:v>580</c:v>
                </c:pt>
                <c:pt idx="69">
                  <c:v>585</c:v>
                </c:pt>
                <c:pt idx="70">
                  <c:v>590</c:v>
                </c:pt>
                <c:pt idx="71">
                  <c:v>595</c:v>
                </c:pt>
                <c:pt idx="72">
                  <c:v>600</c:v>
                </c:pt>
                <c:pt idx="73">
                  <c:v>605</c:v>
                </c:pt>
                <c:pt idx="74">
                  <c:v>610</c:v>
                </c:pt>
                <c:pt idx="75">
                  <c:v>615</c:v>
                </c:pt>
                <c:pt idx="76">
                  <c:v>620</c:v>
                </c:pt>
                <c:pt idx="77">
                  <c:v>625</c:v>
                </c:pt>
                <c:pt idx="78">
                  <c:v>630</c:v>
                </c:pt>
                <c:pt idx="79">
                  <c:v>635</c:v>
                </c:pt>
                <c:pt idx="80">
                  <c:v>640</c:v>
                </c:pt>
                <c:pt idx="81">
                  <c:v>645</c:v>
                </c:pt>
                <c:pt idx="82">
                  <c:v>650</c:v>
                </c:pt>
                <c:pt idx="83">
                  <c:v>655</c:v>
                </c:pt>
                <c:pt idx="84">
                  <c:v>660</c:v>
                </c:pt>
                <c:pt idx="85">
                  <c:v>665</c:v>
                </c:pt>
                <c:pt idx="86">
                  <c:v>670</c:v>
                </c:pt>
                <c:pt idx="87">
                  <c:v>675</c:v>
                </c:pt>
                <c:pt idx="88">
                  <c:v>680</c:v>
                </c:pt>
                <c:pt idx="89">
                  <c:v>685</c:v>
                </c:pt>
                <c:pt idx="90">
                  <c:v>690</c:v>
                </c:pt>
                <c:pt idx="91">
                  <c:v>695</c:v>
                </c:pt>
                <c:pt idx="92">
                  <c:v>700</c:v>
                </c:pt>
                <c:pt idx="93">
                  <c:v>705</c:v>
                </c:pt>
                <c:pt idx="94">
                  <c:v>710</c:v>
                </c:pt>
                <c:pt idx="95">
                  <c:v>715</c:v>
                </c:pt>
                <c:pt idx="96">
                  <c:v>720</c:v>
                </c:pt>
                <c:pt idx="97">
                  <c:v>725</c:v>
                </c:pt>
                <c:pt idx="98">
                  <c:v>730</c:v>
                </c:pt>
                <c:pt idx="99">
                  <c:v>735</c:v>
                </c:pt>
                <c:pt idx="100">
                  <c:v>740</c:v>
                </c:pt>
                <c:pt idx="101">
                  <c:v>745</c:v>
                </c:pt>
                <c:pt idx="102">
                  <c:v>750</c:v>
                </c:pt>
                <c:pt idx="103">
                  <c:v>755</c:v>
                </c:pt>
                <c:pt idx="104">
                  <c:v>760</c:v>
                </c:pt>
                <c:pt idx="105">
                  <c:v>765</c:v>
                </c:pt>
                <c:pt idx="106">
                  <c:v>770</c:v>
                </c:pt>
                <c:pt idx="107">
                  <c:v>775</c:v>
                </c:pt>
                <c:pt idx="108">
                  <c:v>780</c:v>
                </c:pt>
                <c:pt idx="109">
                  <c:v>785</c:v>
                </c:pt>
                <c:pt idx="110">
                  <c:v>790</c:v>
                </c:pt>
                <c:pt idx="111">
                  <c:v>795</c:v>
                </c:pt>
                <c:pt idx="112">
                  <c:v>800</c:v>
                </c:pt>
                <c:pt idx="113">
                  <c:v>805</c:v>
                </c:pt>
                <c:pt idx="114">
                  <c:v>810</c:v>
                </c:pt>
                <c:pt idx="115">
                  <c:v>815</c:v>
                </c:pt>
                <c:pt idx="116">
                  <c:v>820</c:v>
                </c:pt>
                <c:pt idx="117">
                  <c:v>825</c:v>
                </c:pt>
                <c:pt idx="118">
                  <c:v>830</c:v>
                </c:pt>
                <c:pt idx="119">
                  <c:v>835</c:v>
                </c:pt>
                <c:pt idx="120">
                  <c:v>840</c:v>
                </c:pt>
                <c:pt idx="121">
                  <c:v>845</c:v>
                </c:pt>
                <c:pt idx="122">
                  <c:v>850</c:v>
                </c:pt>
                <c:pt idx="123">
                  <c:v>855</c:v>
                </c:pt>
                <c:pt idx="124">
                  <c:v>860</c:v>
                </c:pt>
                <c:pt idx="125">
                  <c:v>865</c:v>
                </c:pt>
                <c:pt idx="126">
                  <c:v>870</c:v>
                </c:pt>
                <c:pt idx="127">
                  <c:v>875</c:v>
                </c:pt>
                <c:pt idx="128">
                  <c:v>880</c:v>
                </c:pt>
                <c:pt idx="129">
                  <c:v>885</c:v>
                </c:pt>
                <c:pt idx="130">
                  <c:v>890</c:v>
                </c:pt>
                <c:pt idx="131">
                  <c:v>895</c:v>
                </c:pt>
                <c:pt idx="132">
                  <c:v>900</c:v>
                </c:pt>
                <c:pt idx="133">
                  <c:v>905</c:v>
                </c:pt>
                <c:pt idx="134">
                  <c:v>910</c:v>
                </c:pt>
                <c:pt idx="135">
                  <c:v>915</c:v>
                </c:pt>
                <c:pt idx="136">
                  <c:v>920</c:v>
                </c:pt>
                <c:pt idx="137">
                  <c:v>925</c:v>
                </c:pt>
                <c:pt idx="138">
                  <c:v>930</c:v>
                </c:pt>
                <c:pt idx="139">
                  <c:v>935</c:v>
                </c:pt>
                <c:pt idx="140">
                  <c:v>940</c:v>
                </c:pt>
                <c:pt idx="141">
                  <c:v>945</c:v>
                </c:pt>
                <c:pt idx="142">
                  <c:v>950</c:v>
                </c:pt>
                <c:pt idx="143">
                  <c:v>955</c:v>
                </c:pt>
                <c:pt idx="144">
                  <c:v>960</c:v>
                </c:pt>
                <c:pt idx="145">
                  <c:v>965</c:v>
                </c:pt>
                <c:pt idx="146">
                  <c:v>970</c:v>
                </c:pt>
                <c:pt idx="147">
                  <c:v>975</c:v>
                </c:pt>
                <c:pt idx="148">
                  <c:v>980</c:v>
                </c:pt>
                <c:pt idx="149">
                  <c:v>985</c:v>
                </c:pt>
                <c:pt idx="150">
                  <c:v>990</c:v>
                </c:pt>
                <c:pt idx="151">
                  <c:v>995</c:v>
                </c:pt>
                <c:pt idx="152">
                  <c:v>1000</c:v>
                </c:pt>
                <c:pt idx="153">
                  <c:v>1005</c:v>
                </c:pt>
                <c:pt idx="154">
                  <c:v>1010</c:v>
                </c:pt>
                <c:pt idx="155">
                  <c:v>1015</c:v>
                </c:pt>
                <c:pt idx="156">
                  <c:v>1020</c:v>
                </c:pt>
                <c:pt idx="157">
                  <c:v>1025</c:v>
                </c:pt>
                <c:pt idx="158">
                  <c:v>1030</c:v>
                </c:pt>
                <c:pt idx="159">
                  <c:v>1035</c:v>
                </c:pt>
                <c:pt idx="160">
                  <c:v>1040</c:v>
                </c:pt>
                <c:pt idx="161">
                  <c:v>1045</c:v>
                </c:pt>
                <c:pt idx="162">
                  <c:v>1050</c:v>
                </c:pt>
                <c:pt idx="163">
                  <c:v>1055</c:v>
                </c:pt>
                <c:pt idx="164">
                  <c:v>1060</c:v>
                </c:pt>
                <c:pt idx="165">
                  <c:v>1065</c:v>
                </c:pt>
                <c:pt idx="166">
                  <c:v>1070</c:v>
                </c:pt>
                <c:pt idx="167">
                  <c:v>1075</c:v>
                </c:pt>
                <c:pt idx="168">
                  <c:v>1080</c:v>
                </c:pt>
                <c:pt idx="169">
                  <c:v>1085</c:v>
                </c:pt>
                <c:pt idx="170">
                  <c:v>1090</c:v>
                </c:pt>
                <c:pt idx="171">
                  <c:v>1095</c:v>
                </c:pt>
                <c:pt idx="172">
                  <c:v>1100</c:v>
                </c:pt>
                <c:pt idx="173">
                  <c:v>1105</c:v>
                </c:pt>
                <c:pt idx="174">
                  <c:v>1110</c:v>
                </c:pt>
                <c:pt idx="175">
                  <c:v>1115</c:v>
                </c:pt>
                <c:pt idx="176">
                  <c:v>1120</c:v>
                </c:pt>
                <c:pt idx="177">
                  <c:v>1125</c:v>
                </c:pt>
                <c:pt idx="178">
                  <c:v>1130</c:v>
                </c:pt>
                <c:pt idx="179">
                  <c:v>1135</c:v>
                </c:pt>
                <c:pt idx="180">
                  <c:v>1140</c:v>
                </c:pt>
                <c:pt idx="181">
                  <c:v>1145</c:v>
                </c:pt>
                <c:pt idx="182">
                  <c:v>1150</c:v>
                </c:pt>
                <c:pt idx="183">
                  <c:v>1155</c:v>
                </c:pt>
                <c:pt idx="184">
                  <c:v>1160</c:v>
                </c:pt>
                <c:pt idx="185">
                  <c:v>1165</c:v>
                </c:pt>
                <c:pt idx="186">
                  <c:v>1170</c:v>
                </c:pt>
                <c:pt idx="187">
                  <c:v>1175</c:v>
                </c:pt>
                <c:pt idx="188">
                  <c:v>1180</c:v>
                </c:pt>
                <c:pt idx="189">
                  <c:v>1185</c:v>
                </c:pt>
                <c:pt idx="190">
                  <c:v>1190</c:v>
                </c:pt>
                <c:pt idx="191">
                  <c:v>1195</c:v>
                </c:pt>
                <c:pt idx="192">
                  <c:v>1200</c:v>
                </c:pt>
                <c:pt idx="193">
                  <c:v>1205</c:v>
                </c:pt>
                <c:pt idx="194">
                  <c:v>1210</c:v>
                </c:pt>
                <c:pt idx="195">
                  <c:v>1215</c:v>
                </c:pt>
                <c:pt idx="196">
                  <c:v>1220</c:v>
                </c:pt>
                <c:pt idx="197">
                  <c:v>1225</c:v>
                </c:pt>
                <c:pt idx="198">
                  <c:v>1230</c:v>
                </c:pt>
                <c:pt idx="199">
                  <c:v>1235</c:v>
                </c:pt>
                <c:pt idx="200">
                  <c:v>1240</c:v>
                </c:pt>
                <c:pt idx="201">
                  <c:v>1245</c:v>
                </c:pt>
                <c:pt idx="202">
                  <c:v>1250</c:v>
                </c:pt>
                <c:pt idx="203">
                  <c:v>1255</c:v>
                </c:pt>
                <c:pt idx="204">
                  <c:v>1260</c:v>
                </c:pt>
                <c:pt idx="205">
                  <c:v>1265</c:v>
                </c:pt>
                <c:pt idx="206">
                  <c:v>1270</c:v>
                </c:pt>
                <c:pt idx="207">
                  <c:v>1275</c:v>
                </c:pt>
                <c:pt idx="208">
                  <c:v>1280</c:v>
                </c:pt>
                <c:pt idx="209">
                  <c:v>1285</c:v>
                </c:pt>
                <c:pt idx="210">
                  <c:v>1290</c:v>
                </c:pt>
                <c:pt idx="211">
                  <c:v>1295</c:v>
                </c:pt>
                <c:pt idx="212">
                  <c:v>1300</c:v>
                </c:pt>
              </c:numCache>
            </c:numRef>
          </c:xVal>
          <c:yVal>
            <c:numRef>
              <c:f>'Восстановленные данные'!$AF$36:$AF$248</c:f>
              <c:numCache>
                <c:formatCode>General</c:formatCode>
                <c:ptCount val="213"/>
                <c:pt idx="0">
                  <c:v>19.530822707243068</c:v>
                </c:pt>
                <c:pt idx="1">
                  <c:v>19.476943612016328</c:v>
                </c:pt>
                <c:pt idx="2">
                  <c:v>19.422650403297752</c:v>
                </c:pt>
                <c:pt idx="3">
                  <c:v>19.284741621020327</c:v>
                </c:pt>
                <c:pt idx="4">
                  <c:v>18.993813231144465</c:v>
                </c:pt>
                <c:pt idx="5">
                  <c:v>17.943499123022516</c:v>
                </c:pt>
                <c:pt idx="6">
                  <c:v>15.635469284807302</c:v>
                </c:pt>
                <c:pt idx="7">
                  <c:v>12.70998526819931</c:v>
                </c:pt>
                <c:pt idx="8">
                  <c:v>9.2126077279930882</c:v>
                </c:pt>
                <c:pt idx="9">
                  <c:v>5.175743770793388</c:v>
                </c:pt>
                <c:pt idx="10">
                  <c:v>1.2837461204753691</c:v>
                </c:pt>
                <c:pt idx="11">
                  <c:v>0.80946562664085109</c:v>
                </c:pt>
                <c:pt idx="12">
                  <c:v>0.63278867842360231</c:v>
                </c:pt>
                <c:pt idx="13">
                  <c:v>0.15208052862766497</c:v>
                </c:pt>
                <c:pt idx="14">
                  <c:v>-0.33327112611804521</c:v>
                </c:pt>
                <c:pt idx="15">
                  <c:v>-0.82322513111624707</c:v>
                </c:pt>
                <c:pt idx="16">
                  <c:v>-1.3177399411072424</c:v>
                </c:pt>
                <c:pt idx="17">
                  <c:v>-1.816773645059989</c:v>
                </c:pt>
                <c:pt idx="18">
                  <c:v>-2.320283992332365</c:v>
                </c:pt>
                <c:pt idx="19">
                  <c:v>-2.8282284200713024</c:v>
                </c:pt>
                <c:pt idx="20">
                  <c:v>-3.340564081728973</c:v>
                </c:pt>
                <c:pt idx="21">
                  <c:v>-3.8572478765773988</c:v>
                </c:pt>
                <c:pt idx="22">
                  <c:v>-4.3782364801097629</c:v>
                </c:pt>
                <c:pt idx="23">
                  <c:v>-4.9034863752223039</c:v>
                </c:pt>
                <c:pt idx="24">
                  <c:v>-5.4329538840770306</c:v>
                </c:pt>
                <c:pt idx="25">
                  <c:v>-5.966595200550727</c:v>
                </c:pt>
                <c:pt idx="26">
                  <c:v>-6.5043664231822405</c:v>
                </c:pt>
                <c:pt idx="27">
                  <c:v>-7.0462235885351934</c:v>
                </c:pt>
                <c:pt idx="28">
                  <c:v>-7.5921227048995048</c:v>
                </c:pt>
                <c:pt idx="29">
                  <c:v>-8.1420197862606738</c:v>
                </c:pt>
                <c:pt idx="30">
                  <c:v>-8.695870886471269</c:v>
                </c:pt>
                <c:pt idx="31">
                  <c:v>-9.2536321335649845</c:v>
                </c:pt>
                <c:pt idx="32">
                  <c:v>-9.8152597641588955</c:v>
                </c:pt>
                <c:pt idx="33">
                  <c:v>-10.380710157895079</c:v>
                </c:pt>
                <c:pt idx="34">
                  <c:v>-10.94993987187816</c:v>
                </c:pt>
                <c:pt idx="35">
                  <c:v>-11.522905675070419</c:v>
                </c:pt>
                <c:pt idx="36">
                  <c:v>-12.099564582611439</c:v>
                </c:pt>
                <c:pt idx="37">
                  <c:v>-12.679873890034131</c:v>
                </c:pt>
                <c:pt idx="38">
                  <c:v>-13.263791207353897</c:v>
                </c:pt>
                <c:pt idx="39">
                  <c:v>-13.851274493012472</c:v>
                </c:pt>
                <c:pt idx="40">
                  <c:v>-14.442282087662687</c:v>
                </c:pt>
                <c:pt idx="41">
                  <c:v>-15.036772747784731</c:v>
                </c:pt>
                <c:pt idx="42">
                  <c:v>-15.634705679128972</c:v>
                </c:pt>
                <c:pt idx="43">
                  <c:v>-16.236040569984549</c:v>
                </c:pt>
                <c:pt idx="44">
                  <c:v>-16.840737624277157</c:v>
                </c:pt>
                <c:pt idx="45">
                  <c:v>-17.448757594503196</c:v>
                </c:pt>
                <c:pt idx="46">
                  <c:v>-18.06006181451124</c:v>
                </c:pt>
                <c:pt idx="47">
                  <c:v>-18.674612232145972</c:v>
                </c:pt>
                <c:pt idx="48">
                  <c:v>-19.292371441772165</c:v>
                </c:pt>
                <c:pt idx="49">
                  <c:v>-19.913302716701025</c:v>
                </c:pt>
                <c:pt idx="50">
                  <c:v>-20.537370041543284</c:v>
                </c:pt>
                <c:pt idx="51">
                  <c:v>-21.164538144517362</c:v>
                </c:pt>
                <c:pt idx="52">
                  <c:v>-21.794772529743405</c:v>
                </c:pt>
                <c:pt idx="53">
                  <c:v>-22.428039509557195</c:v>
                </c:pt>
                <c:pt idx="54">
                  <c:v>-23.064306236880618</c:v>
                </c:pt>
                <c:pt idx="55">
                  <c:v>-23.703540737687643</c:v>
                </c:pt>
                <c:pt idx="56">
                  <c:v>-24.345711943608116</c:v>
                </c:pt>
                <c:pt idx="57">
                  <c:v>-24.990789724712783</c:v>
                </c:pt>
                <c:pt idx="58">
                  <c:v>-25.638744922526758</c:v>
                </c:pt>
                <c:pt idx="59">
                  <c:v>-26.289549383319343</c:v>
                </c:pt>
                <c:pt idx="60">
                  <c:v>-26.943175991721233</c:v>
                </c:pt>
                <c:pt idx="61">
                  <c:v>-27.599598704721579</c:v>
                </c:pt>
                <c:pt idx="62">
                  <c:v>-28.258792586098988</c:v>
                </c:pt>
                <c:pt idx="63">
                  <c:v>-28.920733841342994</c:v>
                </c:pt>
                <c:pt idx="64">
                  <c:v>-29.585399853123164</c:v>
                </c:pt>
                <c:pt idx="65">
                  <c:v>-30.252769217364964</c:v>
                </c:pt>
                <c:pt idx="66">
                  <c:v>-30.922821779992802</c:v>
                </c:pt>
                <c:pt idx="67">
                  <c:v>-31.595538674401531</c:v>
                </c:pt>
                <c:pt idx="68">
                  <c:v>-32.270902359719059</c:v>
                </c:pt>
                <c:pt idx="69">
                  <c:v>-32.948896659922774</c:v>
                </c:pt>
                <c:pt idx="70">
                  <c:v>-33.629506803874257</c:v>
                </c:pt>
                <c:pt idx="71">
                  <c:v>-34.312719466335956</c:v>
                </c:pt>
                <c:pt idx="72">
                  <c:v>-34.998522810034409</c:v>
                </c:pt>
                <c:pt idx="73">
                  <c:v>-35.68690652883447</c:v>
                </c:pt>
                <c:pt idx="74">
                  <c:v>-36.377861892088049</c:v>
                </c:pt>
                <c:pt idx="75">
                  <c:v>-37.071381790221075</c:v>
                </c:pt>
                <c:pt idx="76">
                  <c:v>-37.767460781620592</c:v>
                </c:pt>
                <c:pt idx="77">
                  <c:v>-38.4660951408827</c:v>
                </c:pt>
                <c:pt idx="78">
                  <c:v>-39.167282908480807</c:v>
                </c:pt>
                <c:pt idx="79">
                  <c:v>-39.871023941909719</c:v>
                </c:pt>
                <c:pt idx="80">
                  <c:v>-40.57731996836052</c:v>
                </c:pt>
                <c:pt idx="81">
                  <c:v>-41.286174638975062</c:v>
                </c:pt>
                <c:pt idx="82">
                  <c:v>-41.997593584727397</c:v>
                </c:pt>
                <c:pt idx="83">
                  <c:v>-42.711584473971072</c:v>
                </c:pt>
                <c:pt idx="84">
                  <c:v>-43.428966255812384</c:v>
                </c:pt>
                <c:pt idx="85">
                  <c:v>-44.150199786346363</c:v>
                </c:pt>
                <c:pt idx="86">
                  <c:v>-44.875339052516516</c:v>
                </c:pt>
                <c:pt idx="87">
                  <c:v>-45.604333393444989</c:v>
                </c:pt>
                <c:pt idx="88">
                  <c:v>-46.337132618898281</c:v>
                </c:pt>
                <c:pt idx="89">
                  <c:v>-47.073687018565892</c:v>
                </c:pt>
                <c:pt idx="90">
                  <c:v>-47.813947370500699</c:v>
                </c:pt>
                <c:pt idx="91">
                  <c:v>-48.557864948752041</c:v>
                </c:pt>
                <c:pt idx="92">
                  <c:v>-49.305391530221918</c:v>
                </c:pt>
                <c:pt idx="93">
                  <c:v>-50.056479400775245</c:v>
                </c:pt>
                <c:pt idx="94">
                  <c:v>-50.811081360634141</c:v>
                </c:pt>
                <c:pt idx="95">
                  <c:v>-51.569150729086438</c:v>
                </c:pt>
                <c:pt idx="96">
                  <c:v>-52.330641348537682</c:v>
                </c:pt>
                <c:pt idx="97">
                  <c:v>-53.095507587936176</c:v>
                </c:pt>
                <c:pt idx="98">
                  <c:v>-53.863704345598975</c:v>
                </c:pt>
                <c:pt idx="99">
                  <c:v>-54.635187051467504</c:v>
                </c:pt>
                <c:pt idx="100">
                  <c:v>-55.409911668819575</c:v>
                </c:pt>
                <c:pt idx="101">
                  <c:v>-56.187834695465028</c:v>
                </c:pt>
                <c:pt idx="102">
                  <c:v>-56.968913164450697</c:v>
                </c:pt>
                <c:pt idx="103">
                  <c:v>-57.753104644300343</c:v>
                </c:pt>
                <c:pt idx="104">
                  <c:v>-58.540367238814113</c:v>
                </c:pt>
                <c:pt idx="105">
                  <c:v>-59.330659586451262</c:v>
                </c:pt>
                <c:pt idx="106">
                  <c:v>-60.123940859319674</c:v>
                </c:pt>
                <c:pt idx="107">
                  <c:v>-60.920170761794616</c:v>
                </c:pt>
                <c:pt idx="108">
                  <c:v>-61.719309528787775</c:v>
                </c:pt>
                <c:pt idx="109">
                  <c:v>-62.521317923688692</c:v>
                </c:pt>
                <c:pt idx="110">
                  <c:v>-63.326157235997648</c:v>
                </c:pt>
                <c:pt idx="111">
                  <c:v>-64.133789278670207</c:v>
                </c:pt>
                <c:pt idx="112">
                  <c:v>-64.944176385191795</c:v>
                </c:pt>
                <c:pt idx="113">
                  <c:v>-65.757281406400566</c:v>
                </c:pt>
                <c:pt idx="114">
                  <c:v>-66.57306770707558</c:v>
                </c:pt>
                <c:pt idx="115">
                  <c:v>-67.391499162307142</c:v>
                </c:pt>
                <c:pt idx="116">
                  <c:v>-68.212540153664861</c:v>
                </c:pt>
                <c:pt idx="117">
                  <c:v>-69.036155565179115</c:v>
                </c:pt>
                <c:pt idx="118">
                  <c:v>-69.862310779149908</c:v>
                </c:pt>
                <c:pt idx="119">
                  <c:v>-70.690971671797712</c:v>
                </c:pt>
                <c:pt idx="120">
                  <c:v>-71.522104608768885</c:v>
                </c:pt>
                <c:pt idx="121">
                  <c:v>-72.355676440508546</c:v>
                </c:pt>
                <c:pt idx="122">
                  <c:v>-73.191654497513682</c:v>
                </c:pt>
                <c:pt idx="123">
                  <c:v>-74.030006585476386</c:v>
                </c:pt>
                <c:pt idx="124">
                  <c:v>-74.870700980330184</c:v>
                </c:pt>
                <c:pt idx="125">
                  <c:v>-75.713706423208166</c:v>
                </c:pt>
                <c:pt idx="126">
                  <c:v>-76.558992115323264</c:v>
                </c:pt>
                <c:pt idx="127">
                  <c:v>-77.406527712780871</c:v>
                </c:pt>
                <c:pt idx="128">
                  <c:v>-78.256283321331409</c:v>
                </c:pt>
                <c:pt idx="129">
                  <c:v>-79.10822949107191</c:v>
                </c:pt>
                <c:pt idx="130">
                  <c:v>-79.962337211104568</c:v>
                </c:pt>
                <c:pt idx="131">
                  <c:v>-80.818577904159909</c:v>
                </c:pt>
                <c:pt idx="132">
                  <c:v>-81.676923421190665</c:v>
                </c:pt>
                <c:pt idx="133">
                  <c:v>-82.537346035944623</c:v>
                </c:pt>
                <c:pt idx="134">
                  <c:v>-83.399818439521468</c:v>
                </c:pt>
                <c:pt idx="135">
                  <c:v>-84.26431373492008</c:v>
                </c:pt>
                <c:pt idx="136">
                  <c:v>-85.130805431581678</c:v>
                </c:pt>
                <c:pt idx="137">
                  <c:v>-85.999267439934258</c:v>
                </c:pt>
                <c:pt idx="138">
                  <c:v>-86.869674065943173</c:v>
                </c:pt>
                <c:pt idx="139">
                  <c:v>-87.742000005672111</c:v>
                </c:pt>
                <c:pt idx="140">
                  <c:v>-88.616220339859169</c:v>
                </c:pt>
                <c:pt idx="141">
                  <c:v>-89.492310528511936</c:v>
                </c:pt>
                <c:pt idx="142">
                  <c:v>-90.370246405525364</c:v>
                </c:pt>
                <c:pt idx="143">
                  <c:v>-91.250004173325365</c:v>
                </c:pt>
                <c:pt idx="144">
                  <c:v>-92.131560397542671</c:v>
                </c:pt>
                <c:pt idx="145">
                  <c:v>-93.014892001718252</c:v>
                </c:pt>
                <c:pt idx="146">
                  <c:v>-93.89997626204449</c:v>
                </c:pt>
                <c:pt idx="147">
                  <c:v>-94.78679080214394</c:v>
                </c:pt>
                <c:pt idx="148">
                  <c:v>-95.67531358788824</c:v>
                </c:pt>
                <c:pt idx="149">
                  <c:v>-96.565522922259461</c:v>
                </c:pt>
                <c:pt idx="150">
                  <c:v>-97.45739744025559</c:v>
                </c:pt>
                <c:pt idx="151">
                  <c:v>-98.350916103842309</c:v>
                </c:pt>
                <c:pt idx="152">
                  <c:v>-101.24605819695262</c:v>
                </c:pt>
                <c:pt idx="153">
                  <c:v>-102.14280332053532</c:v>
                </c:pt>
                <c:pt idx="154">
                  <c:v>-103.04113138765489</c:v>
                </c:pt>
                <c:pt idx="155">
                  <c:v>-103.94102261864253</c:v>
                </c:pt>
                <c:pt idx="156">
                  <c:v>-104.84245753630083</c:v>
                </c:pt>
                <c:pt idx="157">
                  <c:v>-105.74541696116185</c:v>
                </c:pt>
                <c:pt idx="158">
                  <c:v>-106.64988200680011</c:v>
                </c:pt>
                <c:pt idx="159">
                  <c:v>-107.55583407520157</c:v>
                </c:pt>
                <c:pt idx="160">
                  <c:v>-108.46325485218817</c:v>
                </c:pt>
                <c:pt idx="161">
                  <c:v>-109.3721263028994</c:v>
                </c:pt>
                <c:pt idx="162">
                  <c:v>-110.28243066733096</c:v>
                </c:pt>
                <c:pt idx="163">
                  <c:v>-111.19415045593112</c:v>
                </c:pt>
                <c:pt idx="164">
                  <c:v>-112.10726844525459</c:v>
                </c:pt>
                <c:pt idx="165">
                  <c:v>-113.02176767367474</c:v>
                </c:pt>
                <c:pt idx="166">
                  <c:v>-113.93763143715381</c:v>
                </c:pt>
                <c:pt idx="167">
                  <c:v>-114.85484328507127</c:v>
                </c:pt>
                <c:pt idx="168">
                  <c:v>-115.77338701611065</c:v>
                </c:pt>
                <c:pt idx="169">
                  <c:v>-116.6932466742042</c:v>
                </c:pt>
                <c:pt idx="170">
                  <c:v>-117.61440654453634</c:v>
                </c:pt>
                <c:pt idx="171">
                  <c:v>-118.53685114960396</c:v>
                </c:pt>
                <c:pt idx="172">
                  <c:v>-119.46056524533587</c:v>
                </c:pt>
                <c:pt idx="173">
                  <c:v>-120.38553381726811</c:v>
                </c:pt>
                <c:pt idx="174">
                  <c:v>-121.31174207677793</c:v>
                </c:pt>
                <c:pt idx="175">
                  <c:v>-122.23917545737352</c:v>
                </c:pt>
                <c:pt idx="176">
                  <c:v>-123.16781961104148</c:v>
                </c:pt>
                <c:pt idx="177">
                  <c:v>-124.09766040464919</c:v>
                </c:pt>
                <c:pt idx="178">
                  <c:v>-125.02868391640331</c:v>
                </c:pt>
                <c:pt idx="179">
                  <c:v>-125.96087643236427</c:v>
                </c:pt>
                <c:pt idx="180">
                  <c:v>-126.89422444301459</c:v>
                </c:pt>
                <c:pt idx="181">
                  <c:v>-127.82871463988205</c:v>
                </c:pt>
                <c:pt idx="182">
                  <c:v>-128.76433391221661</c:v>
                </c:pt>
                <c:pt idx="183">
                  <c:v>-129.70106934372021</c:v>
                </c:pt>
                <c:pt idx="184">
                  <c:v>-130.63890820932994</c:v>
                </c:pt>
                <c:pt idx="185">
                  <c:v>-131.57783797205352</c:v>
                </c:pt>
                <c:pt idx="186">
                  <c:v>-132.51784627985464</c:v>
                </c:pt>
                <c:pt idx="187">
                  <c:v>-133.45892096259158</c:v>
                </c:pt>
                <c:pt idx="188">
                  <c:v>-134.40105002900512</c:v>
                </c:pt>
                <c:pt idx="189">
                  <c:v>-135.3442216637564</c:v>
                </c:pt>
                <c:pt idx="190">
                  <c:v>-136.28842422451294</c:v>
                </c:pt>
                <c:pt idx="191">
                  <c:v>-137.23364623908637</c:v>
                </c:pt>
                <c:pt idx="192">
                  <c:v>-138.1798764026129</c:v>
                </c:pt>
                <c:pt idx="193">
                  <c:v>-139.12710357478721</c:v>
                </c:pt>
                <c:pt idx="194">
                  <c:v>-140.07531677713803</c:v>
                </c:pt>
                <c:pt idx="195">
                  <c:v>-141.02450519035114</c:v>
                </c:pt>
                <c:pt idx="196">
                  <c:v>-141.97465815164074</c:v>
                </c:pt>
                <c:pt idx="197">
                  <c:v>-142.92576515216081</c:v>
                </c:pt>
                <c:pt idx="198">
                  <c:v>-143.87781583446298</c:v>
                </c:pt>
                <c:pt idx="199">
                  <c:v>-144.83079998999813</c:v>
                </c:pt>
                <c:pt idx="200">
                  <c:v>-145.78470755666191</c:v>
                </c:pt>
                <c:pt idx="201">
                  <c:v>-146.73952861637841</c:v>
                </c:pt>
                <c:pt idx="202">
                  <c:v>-147.69525339272843</c:v>
                </c:pt>
                <c:pt idx="203">
                  <c:v>-148.65187224861893</c:v>
                </c:pt>
                <c:pt idx="204">
                  <c:v>-149.60937568399345</c:v>
                </c:pt>
                <c:pt idx="205">
                  <c:v>-150.56775433357521</c:v>
                </c:pt>
                <c:pt idx="206">
                  <c:v>-151.52699896466024</c:v>
                </c:pt>
                <c:pt idx="207">
                  <c:v>-152.48710047494268</c:v>
                </c:pt>
                <c:pt idx="208">
                  <c:v>-153.44804989037323</c:v>
                </c:pt>
                <c:pt idx="209">
                  <c:v>-154.40983836307066</c:v>
                </c:pt>
                <c:pt idx="210">
                  <c:v>-155.37245716924002</c:v>
                </c:pt>
                <c:pt idx="211">
                  <c:v>-156.33589770717748</c:v>
                </c:pt>
                <c:pt idx="212">
                  <c:v>-157.30015149524868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46880"/>
        <c:axId val="144753544"/>
      </c:scatterChart>
      <c:valAx>
        <c:axId val="14474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4753544"/>
        <c:crosses val="autoZero"/>
        <c:crossBetween val="midCat"/>
      </c:valAx>
      <c:valAx>
        <c:axId val="144753544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crossAx val="1447468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Обработка</c:v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'Основные данные (тв и ж р-ры)'!$I$166:$I$183</c:f>
              <c:numCache>
                <c:formatCode>General</c:formatCode>
                <c:ptCount val="18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425</c:v>
                </c:pt>
                <c:pt idx="8">
                  <c:v>450</c:v>
                </c:pt>
                <c:pt idx="9">
                  <c:v>475</c:v>
                </c:pt>
                <c:pt idx="10">
                  <c:v>500</c:v>
                </c:pt>
                <c:pt idx="11">
                  <c:v>525</c:v>
                </c:pt>
                <c:pt idx="12">
                  <c:v>550</c:v>
                </c:pt>
                <c:pt idx="13">
                  <c:v>575</c:v>
                </c:pt>
                <c:pt idx="14">
                  <c:v>600</c:v>
                </c:pt>
                <c:pt idx="15">
                  <c:v>625</c:v>
                </c:pt>
                <c:pt idx="16">
                  <c:v>640</c:v>
                </c:pt>
                <c:pt idx="17">
                  <c:v>660</c:v>
                </c:pt>
              </c:numCache>
            </c:numRef>
          </c:xVal>
          <c:yVal>
            <c:numRef>
              <c:f>'Основные данные (тв и ж р-ры)'!$J$166:$J$183</c:f>
              <c:numCache>
                <c:formatCode>General</c:formatCode>
                <c:ptCount val="18"/>
                <c:pt idx="0">
                  <c:v>-131.32285260605525</c:v>
                </c:pt>
                <c:pt idx="1">
                  <c:v>-132.47575562953858</c:v>
                </c:pt>
                <c:pt idx="2">
                  <c:v>-134.27575562953859</c:v>
                </c:pt>
                <c:pt idx="3">
                  <c:v>-139.65575562953859</c:v>
                </c:pt>
                <c:pt idx="4">
                  <c:v>-147.15575562953859</c:v>
                </c:pt>
                <c:pt idx="5">
                  <c:v>-151.59034554937119</c:v>
                </c:pt>
                <c:pt idx="6">
                  <c:v>-156.4257556295386</c:v>
                </c:pt>
                <c:pt idx="7">
                  <c:v>-158.97934419577098</c:v>
                </c:pt>
                <c:pt idx="8">
                  <c:v>-161.61970524196153</c:v>
                </c:pt>
                <c:pt idx="9">
                  <c:v>-164.3455914819406</c:v>
                </c:pt>
                <c:pt idx="10">
                  <c:v>-167.15575562953859</c:v>
                </c:pt>
                <c:pt idx="11">
                  <c:v>-170.04678649322355</c:v>
                </c:pt>
                <c:pt idx="12">
                  <c:v>-173.00661726001422</c:v>
                </c:pt>
                <c:pt idx="13">
                  <c:v>-176.02101721156708</c:v>
                </c:pt>
                <c:pt idx="14">
                  <c:v>-179.07575562953861</c:v>
                </c:pt>
                <c:pt idx="15">
                  <c:v>-182.17610903249971</c:v>
                </c:pt>
                <c:pt idx="16">
                  <c:v>-184.09162287786023</c:v>
                </c:pt>
                <c:pt idx="17">
                  <c:v>-186.75566615568326</c:v>
                </c:pt>
              </c:numCache>
            </c:numRef>
          </c:yVal>
          <c:smooth val="0"/>
        </c:ser>
        <c:ser>
          <c:idx val="3"/>
          <c:order val="3"/>
          <c:tx>
            <c:v>Tg</c:v>
          </c:tx>
          <c:spPr>
            <a:ln w="28575">
              <a:noFill/>
            </a:ln>
          </c:spPr>
          <c:marker>
            <c:symbol val="triang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'Основные данные (тв и ж р-ры)'!$I$189</c:f>
              <c:numCache>
                <c:formatCode>General</c:formatCode>
                <c:ptCount val="1"/>
                <c:pt idx="0">
                  <c:v>655</c:v>
                </c:pt>
              </c:numCache>
            </c:numRef>
          </c:xVal>
          <c:yVal>
            <c:numRef>
              <c:f>'Основные данные (тв и ж р-ры)'!$J$189</c:f>
              <c:numCache>
                <c:formatCode>General</c:formatCode>
                <c:ptCount val="1"/>
                <c:pt idx="0">
                  <c:v>-186.07575562953861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537344"/>
        <c:axId val="387532248"/>
      </c:scatterChart>
      <c:scatterChart>
        <c:scatterStyle val="smoothMarker"/>
        <c:varyColors val="0"/>
        <c:ser>
          <c:idx val="0"/>
          <c:order val="0"/>
          <c:tx>
            <c:strRef>
              <c:f>'Основные данные (тв и ж р-ры)'!$E$142</c:f>
              <c:strCache>
                <c:ptCount val="1"/>
                <c:pt idx="0">
                  <c:v>раствор 1 (ж)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'Основные данные (тв и ж р-ры)'!$F$141:$AM$141</c:f>
              <c:numCache>
                <c:formatCode>General</c:formatCode>
                <c:ptCount val="34"/>
                <c:pt idx="0">
                  <c:v>300</c:v>
                </c:pt>
                <c:pt idx="1">
                  <c:v>391.7</c:v>
                </c:pt>
                <c:pt idx="2">
                  <c:v>483.3</c:v>
                </c:pt>
                <c:pt idx="3">
                  <c:v>506.2</c:v>
                </c:pt>
                <c:pt idx="4">
                  <c:v>529.20000000000005</c:v>
                </c:pt>
                <c:pt idx="5">
                  <c:v>552.1</c:v>
                </c:pt>
                <c:pt idx="6">
                  <c:v>575</c:v>
                </c:pt>
                <c:pt idx="7">
                  <c:v>597.9</c:v>
                </c:pt>
                <c:pt idx="8">
                  <c:v>620.79999999999995</c:v>
                </c:pt>
                <c:pt idx="9">
                  <c:v>643.70000000000005</c:v>
                </c:pt>
                <c:pt idx="10">
                  <c:v>666.7</c:v>
                </c:pt>
                <c:pt idx="11">
                  <c:v>758.3</c:v>
                </c:pt>
                <c:pt idx="12">
                  <c:v>781.2</c:v>
                </c:pt>
                <c:pt idx="13">
                  <c:v>804.2</c:v>
                </c:pt>
                <c:pt idx="14">
                  <c:v>827.1</c:v>
                </c:pt>
                <c:pt idx="15">
                  <c:v>850</c:v>
                </c:pt>
                <c:pt idx="16">
                  <c:v>872.9</c:v>
                </c:pt>
                <c:pt idx="17">
                  <c:v>895.8</c:v>
                </c:pt>
                <c:pt idx="18">
                  <c:v>918.7</c:v>
                </c:pt>
                <c:pt idx="19">
                  <c:v>941.7</c:v>
                </c:pt>
                <c:pt idx="20">
                  <c:v>964.6</c:v>
                </c:pt>
                <c:pt idx="21">
                  <c:v>987.5</c:v>
                </c:pt>
                <c:pt idx="22">
                  <c:v>1010</c:v>
                </c:pt>
                <c:pt idx="23">
                  <c:v>1033</c:v>
                </c:pt>
                <c:pt idx="24">
                  <c:v>1056</c:v>
                </c:pt>
                <c:pt idx="25">
                  <c:v>1079</c:v>
                </c:pt>
                <c:pt idx="26">
                  <c:v>1102</c:v>
                </c:pt>
                <c:pt idx="27">
                  <c:v>1125</c:v>
                </c:pt>
                <c:pt idx="28">
                  <c:v>1148</c:v>
                </c:pt>
                <c:pt idx="29">
                  <c:v>1171</c:v>
                </c:pt>
                <c:pt idx="30">
                  <c:v>1194</c:v>
                </c:pt>
                <c:pt idx="31">
                  <c:v>1217</c:v>
                </c:pt>
                <c:pt idx="32">
                  <c:v>1308</c:v>
                </c:pt>
                <c:pt idx="33">
                  <c:v>1331</c:v>
                </c:pt>
              </c:numCache>
            </c:numRef>
          </c:xVal>
          <c:yVal>
            <c:numRef>
              <c:f>'Основные данные (тв и ж р-ры)'!$F$142:$AM$142</c:f>
              <c:numCache>
                <c:formatCode>0.00E+00</c:formatCode>
                <c:ptCount val="34"/>
                <c:pt idx="0">
                  <c:v>-1.2275617389785653E-10</c:v>
                </c:pt>
                <c:pt idx="1">
                  <c:v>-1.8830661398329165E-16</c:v>
                </c:pt>
                <c:pt idx="2">
                  <c:v>-2.6028451720819886E-16</c:v>
                </c:pt>
                <c:pt idx="3">
                  <c:v>-8.4517625332085044E-16</c:v>
                </c:pt>
                <c:pt idx="4">
                  <c:v>-3.5005508036720248E-15</c:v>
                </c:pt>
                <c:pt idx="5">
                  <c:v>-4.6020847312033598E-14</c:v>
                </c:pt>
                <c:pt idx="6">
                  <c:v>-2.3871780884298939E-13</c:v>
                </c:pt>
                <c:pt idx="7">
                  <c:v>-1.5149868645685012E-12</c:v>
                </c:pt>
                <c:pt idx="8">
                  <c:v>-2.3977277809362679E-11</c:v>
                </c:pt>
                <c:pt idx="9">
                  <c:v>-1.6980807281516034E-10</c:v>
                </c:pt>
                <c:pt idx="10">
                  <c:v>-1.2541717294315227E-9</c:v>
                </c:pt>
                <c:pt idx="11">
                  <c:v>-3.8703632898082367E-6</c:v>
                </c:pt>
                <c:pt idx="12">
                  <c:v>-1.1710984530599149E-5</c:v>
                </c:pt>
                <c:pt idx="13">
                  <c:v>-2.935894229644168E-5</c:v>
                </c:pt>
                <c:pt idx="14">
                  <c:v>-5.1873798951164155E-5</c:v>
                </c:pt>
                <c:pt idx="15">
                  <c:v>-8.703448474854448E-5</c:v>
                </c:pt>
                <c:pt idx="16">
                  <c:v>-1.4785422098186348E-4</c:v>
                </c:pt>
                <c:pt idx="17">
                  <c:v>-2.7983370720030337E-4</c:v>
                </c:pt>
                <c:pt idx="18">
                  <c:v>-6.6088431588555375E-4</c:v>
                </c:pt>
                <c:pt idx="19">
                  <c:v>-4.2460760316490945E-3</c:v>
                </c:pt>
                <c:pt idx="20">
                  <c:v>-1.0664473291365031</c:v>
                </c:pt>
                <c:pt idx="21">
                  <c:v>-16.344957139170322</c:v>
                </c:pt>
                <c:pt idx="22">
                  <c:v>-59.572429620189538</c:v>
                </c:pt>
                <c:pt idx="23">
                  <c:v>-159.69034488006017</c:v>
                </c:pt>
                <c:pt idx="24">
                  <c:v>-214.91600318037405</c:v>
                </c:pt>
                <c:pt idx="25">
                  <c:v>-211.93143227708725</c:v>
                </c:pt>
                <c:pt idx="26">
                  <c:v>-206.14196336815951</c:v>
                </c:pt>
                <c:pt idx="27">
                  <c:v>-198.16107780292614</c:v>
                </c:pt>
                <c:pt idx="28">
                  <c:v>-183.46711516303407</c:v>
                </c:pt>
                <c:pt idx="29">
                  <c:v>-152.24494456076098</c:v>
                </c:pt>
                <c:pt idx="30">
                  <c:v>-86.363627165887465</c:v>
                </c:pt>
                <c:pt idx="31">
                  <c:v>-20.293453369809377</c:v>
                </c:pt>
                <c:pt idx="32">
                  <c:v>-1.2720638003794924</c:v>
                </c:pt>
                <c:pt idx="33">
                  <c:v>-8.0035822343708984E-2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'Основные данные (тв и ж р-ры)'!$E$143</c:f>
              <c:strCache>
                <c:ptCount val="1"/>
                <c:pt idx="0">
                  <c:v>раствор 2(тв)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'Основные данные (тв и ж р-ры)'!$F$141:$AM$141</c:f>
              <c:numCache>
                <c:formatCode>General</c:formatCode>
                <c:ptCount val="34"/>
                <c:pt idx="0">
                  <c:v>300</c:v>
                </c:pt>
                <c:pt idx="1">
                  <c:v>391.7</c:v>
                </c:pt>
                <c:pt idx="2">
                  <c:v>483.3</c:v>
                </c:pt>
                <c:pt idx="3">
                  <c:v>506.2</c:v>
                </c:pt>
                <c:pt idx="4">
                  <c:v>529.20000000000005</c:v>
                </c:pt>
                <c:pt idx="5">
                  <c:v>552.1</c:v>
                </c:pt>
                <c:pt idx="6">
                  <c:v>575</c:v>
                </c:pt>
                <c:pt idx="7">
                  <c:v>597.9</c:v>
                </c:pt>
                <c:pt idx="8">
                  <c:v>620.79999999999995</c:v>
                </c:pt>
                <c:pt idx="9">
                  <c:v>643.70000000000005</c:v>
                </c:pt>
                <c:pt idx="10">
                  <c:v>666.7</c:v>
                </c:pt>
                <c:pt idx="11">
                  <c:v>758.3</c:v>
                </c:pt>
                <c:pt idx="12">
                  <c:v>781.2</c:v>
                </c:pt>
                <c:pt idx="13">
                  <c:v>804.2</c:v>
                </c:pt>
                <c:pt idx="14">
                  <c:v>827.1</c:v>
                </c:pt>
                <c:pt idx="15">
                  <c:v>850</c:v>
                </c:pt>
                <c:pt idx="16">
                  <c:v>872.9</c:v>
                </c:pt>
                <c:pt idx="17">
                  <c:v>895.8</c:v>
                </c:pt>
                <c:pt idx="18">
                  <c:v>918.7</c:v>
                </c:pt>
                <c:pt idx="19">
                  <c:v>941.7</c:v>
                </c:pt>
                <c:pt idx="20">
                  <c:v>964.6</c:v>
                </c:pt>
                <c:pt idx="21">
                  <c:v>987.5</c:v>
                </c:pt>
                <c:pt idx="22">
                  <c:v>1010</c:v>
                </c:pt>
                <c:pt idx="23">
                  <c:v>1033</c:v>
                </c:pt>
                <c:pt idx="24">
                  <c:v>1056</c:v>
                </c:pt>
                <c:pt idx="25">
                  <c:v>1079</c:v>
                </c:pt>
                <c:pt idx="26">
                  <c:v>1102</c:v>
                </c:pt>
                <c:pt idx="27">
                  <c:v>1125</c:v>
                </c:pt>
                <c:pt idx="28">
                  <c:v>1148</c:v>
                </c:pt>
                <c:pt idx="29">
                  <c:v>1171</c:v>
                </c:pt>
                <c:pt idx="30">
                  <c:v>1194</c:v>
                </c:pt>
                <c:pt idx="31">
                  <c:v>1217</c:v>
                </c:pt>
                <c:pt idx="32">
                  <c:v>1308</c:v>
                </c:pt>
                <c:pt idx="33">
                  <c:v>1331</c:v>
                </c:pt>
              </c:numCache>
            </c:numRef>
          </c:xVal>
          <c:yVal>
            <c:numRef>
              <c:f>'Основные данные (тв и ж р-ры)'!$F$143:$AM$143</c:f>
              <c:numCache>
                <c:formatCode>0.00E+00</c:formatCode>
                <c:ptCount val="34"/>
                <c:pt idx="0">
                  <c:v>-147.0342977789372</c:v>
                </c:pt>
                <c:pt idx="1">
                  <c:v>-156.17453824548321</c:v>
                </c:pt>
                <c:pt idx="2">
                  <c:v>-166.64090456623472</c:v>
                </c:pt>
                <c:pt idx="3">
                  <c:v>-169.40909297352621</c:v>
                </c:pt>
                <c:pt idx="4">
                  <c:v>-172.3184387559788</c:v>
                </c:pt>
                <c:pt idx="5">
                  <c:v>-175.22066937703067</c:v>
                </c:pt>
                <c:pt idx="6">
                  <c:v>-178.19862853176602</c:v>
                </c:pt>
                <c:pt idx="7">
                  <c:v>-181.24285489735189</c:v>
                </c:pt>
                <c:pt idx="8">
                  <c:v>-184.37886612583955</c:v>
                </c:pt>
                <c:pt idx="9">
                  <c:v>-187.49038222412241</c:v>
                </c:pt>
                <c:pt idx="10">
                  <c:v>-190.72315888556375</c:v>
                </c:pt>
                <c:pt idx="11">
                  <c:v>-204.03776985796358</c:v>
                </c:pt>
                <c:pt idx="12">
                  <c:v>-207.5445237804515</c:v>
                </c:pt>
                <c:pt idx="13">
                  <c:v>-211.00217131465857</c:v>
                </c:pt>
                <c:pt idx="14">
                  <c:v>-214.32346398862202</c:v>
                </c:pt>
                <c:pt idx="15">
                  <c:v>-217.75375120921152</c:v>
                </c:pt>
                <c:pt idx="16">
                  <c:v>-220.87297363413447</c:v>
                </c:pt>
                <c:pt idx="17">
                  <c:v>-223.81734357898119</c:v>
                </c:pt>
                <c:pt idx="18">
                  <c:v>-226.19157144014414</c:v>
                </c:pt>
                <c:pt idx="19">
                  <c:v>-227.78973516554152</c:v>
                </c:pt>
                <c:pt idx="20">
                  <c:v>-227.16612220462576</c:v>
                </c:pt>
                <c:pt idx="21">
                  <c:v>-210.70470871458326</c:v>
                </c:pt>
                <c:pt idx="22">
                  <c:v>-164.40224103039714</c:v>
                </c:pt>
                <c:pt idx="23">
                  <c:v>-61.085575148051092</c:v>
                </c:pt>
                <c:pt idx="24">
                  <c:v>-2.2574805735679178</c:v>
                </c:pt>
                <c:pt idx="25">
                  <c:v>-3.0544266443599238E-2</c:v>
                </c:pt>
                <c:pt idx="26">
                  <c:v>-1.2239399816578007E-3</c:v>
                </c:pt>
                <c:pt idx="27">
                  <c:v>-5.9849192641789036E-4</c:v>
                </c:pt>
                <c:pt idx="28">
                  <c:v>-3.0270281832675257E-4</c:v>
                </c:pt>
                <c:pt idx="29">
                  <c:v>-1.3924045370448528E-4</c:v>
                </c:pt>
                <c:pt idx="30">
                  <c:v>-4.0367096641588166E-5</c:v>
                </c:pt>
                <c:pt idx="31">
                  <c:v>-8.6329176713703925E-6</c:v>
                </c:pt>
                <c:pt idx="32">
                  <c:v>-2.1557358541497387E-15</c:v>
                </c:pt>
                <c:pt idx="3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'Основные данные (тв и ж р-ры)'!$E$147</c:f>
              <c:strCache>
                <c:ptCount val="1"/>
                <c:pt idx="0">
                  <c:v>раствор 1(ж) + газовая фаза</c:v>
                </c:pt>
              </c:strCache>
            </c:strRef>
          </c:tx>
          <c:marker>
            <c:symbol val="none"/>
          </c:marker>
          <c:xVal>
            <c:numRef>
              <c:f>'Основные данные (тв и ж р-ры)'!$F$141:$AP$141</c:f>
              <c:numCache>
                <c:formatCode>General</c:formatCode>
                <c:ptCount val="37"/>
                <c:pt idx="0">
                  <c:v>300</c:v>
                </c:pt>
                <c:pt idx="1">
                  <c:v>391.7</c:v>
                </c:pt>
                <c:pt idx="2">
                  <c:v>483.3</c:v>
                </c:pt>
                <c:pt idx="3">
                  <c:v>506.2</c:v>
                </c:pt>
                <c:pt idx="4">
                  <c:v>529.20000000000005</c:v>
                </c:pt>
                <c:pt idx="5">
                  <c:v>552.1</c:v>
                </c:pt>
                <c:pt idx="6">
                  <c:v>575</c:v>
                </c:pt>
                <c:pt idx="7">
                  <c:v>597.9</c:v>
                </c:pt>
                <c:pt idx="8">
                  <c:v>620.79999999999995</c:v>
                </c:pt>
                <c:pt idx="9">
                  <c:v>643.70000000000005</c:v>
                </c:pt>
                <c:pt idx="10">
                  <c:v>666.7</c:v>
                </c:pt>
                <c:pt idx="11">
                  <c:v>758.3</c:v>
                </c:pt>
                <c:pt idx="12">
                  <c:v>781.2</c:v>
                </c:pt>
                <c:pt idx="13">
                  <c:v>804.2</c:v>
                </c:pt>
                <c:pt idx="14">
                  <c:v>827.1</c:v>
                </c:pt>
                <c:pt idx="15">
                  <c:v>850</c:v>
                </c:pt>
                <c:pt idx="16">
                  <c:v>872.9</c:v>
                </c:pt>
                <c:pt idx="17">
                  <c:v>895.8</c:v>
                </c:pt>
                <c:pt idx="18">
                  <c:v>918.7</c:v>
                </c:pt>
                <c:pt idx="19">
                  <c:v>941.7</c:v>
                </c:pt>
                <c:pt idx="20">
                  <c:v>964.6</c:v>
                </c:pt>
                <c:pt idx="21">
                  <c:v>987.5</c:v>
                </c:pt>
                <c:pt idx="22">
                  <c:v>1010</c:v>
                </c:pt>
                <c:pt idx="23">
                  <c:v>1033</c:v>
                </c:pt>
                <c:pt idx="24">
                  <c:v>1056</c:v>
                </c:pt>
                <c:pt idx="25">
                  <c:v>1079</c:v>
                </c:pt>
                <c:pt idx="26">
                  <c:v>1102</c:v>
                </c:pt>
                <c:pt idx="27">
                  <c:v>1125</c:v>
                </c:pt>
                <c:pt idx="28">
                  <c:v>1148</c:v>
                </c:pt>
                <c:pt idx="29">
                  <c:v>1171</c:v>
                </c:pt>
                <c:pt idx="30">
                  <c:v>1194</c:v>
                </c:pt>
                <c:pt idx="31">
                  <c:v>1217</c:v>
                </c:pt>
                <c:pt idx="32">
                  <c:v>1308</c:v>
                </c:pt>
                <c:pt idx="33">
                  <c:v>1331</c:v>
                </c:pt>
                <c:pt idx="34">
                  <c:v>1354</c:v>
                </c:pt>
                <c:pt idx="35">
                  <c:v>1377</c:v>
                </c:pt>
                <c:pt idx="36">
                  <c:v>1400</c:v>
                </c:pt>
              </c:numCache>
            </c:numRef>
          </c:xVal>
          <c:yVal>
            <c:numRef>
              <c:f>'Основные данные (тв и ж р-ры)'!$F$147:$AP$147</c:f>
              <c:numCache>
                <c:formatCode>0.00E+00</c:formatCode>
                <c:ptCount val="37"/>
                <c:pt idx="0">
                  <c:v>-1.2275617393570863E-10</c:v>
                </c:pt>
                <c:pt idx="1">
                  <c:v>-3.5112445221328558E-13</c:v>
                </c:pt>
                <c:pt idx="2">
                  <c:v>-7.1103576817259353E-9</c:v>
                </c:pt>
                <c:pt idx="3">
                  <c:v>-4.8158365208813607E-8</c:v>
                </c:pt>
                <c:pt idx="4">
                  <c:v>-2.7602129123891626E-7</c:v>
                </c:pt>
                <c:pt idx="5">
                  <c:v>-1.3659435581577808E-6</c:v>
                </c:pt>
                <c:pt idx="6">
                  <c:v>-5.9425947724530726E-6</c:v>
                </c:pt>
                <c:pt idx="7">
                  <c:v>-2.3066948319857248E-5</c:v>
                </c:pt>
                <c:pt idx="8">
                  <c:v>-8.0923778801147064E-5</c:v>
                </c:pt>
                <c:pt idx="9">
                  <c:v>-2.5920853319937699E-4</c:v>
                </c:pt>
                <c:pt idx="10">
                  <c:v>-7.6581552932107827E-4</c:v>
                </c:pt>
                <c:pt idx="11">
                  <c:v>-3.0019708996965488E-2</c:v>
                </c:pt>
                <c:pt idx="12">
                  <c:v>-6.5537041210579197E-2</c:v>
                </c:pt>
                <c:pt idx="13">
                  <c:v>-0.13669290221581054</c:v>
                </c:pt>
                <c:pt idx="14">
                  <c:v>-0.27335564370863791</c:v>
                </c:pt>
                <c:pt idx="15">
                  <c:v>-0.52650712029871838</c:v>
                </c:pt>
                <c:pt idx="16">
                  <c:v>-0.97833324676237265</c:v>
                </c:pt>
                <c:pt idx="17">
                  <c:v>-1.7603115039471446</c:v>
                </c:pt>
                <c:pt idx="18">
                  <c:v>-3.0708391627668838</c:v>
                </c:pt>
                <c:pt idx="19">
                  <c:v>-5.2060320325945755</c:v>
                </c:pt>
                <c:pt idx="20">
                  <c:v>-9.6316880063764962</c:v>
                </c:pt>
                <c:pt idx="21">
                  <c:v>-30.012304402397952</c:v>
                </c:pt>
                <c:pt idx="22">
                  <c:v>-80.191190439060563</c:v>
                </c:pt>
                <c:pt idx="23">
                  <c:v>-187.82243438023218</c:v>
                </c:pt>
                <c:pt idx="24">
                  <c:v>-251.26462843441792</c:v>
                </c:pt>
                <c:pt idx="25">
                  <c:v>-258.12723068616538</c:v>
                </c:pt>
                <c:pt idx="26">
                  <c:v>-263.09729166861155</c:v>
                </c:pt>
                <c:pt idx="27">
                  <c:v>-268.16497487841229</c:v>
                </c:pt>
                <c:pt idx="28">
                  <c:v>-273.24729483060321</c:v>
                </c:pt>
                <c:pt idx="29">
                  <c:v>-278.35587283026882</c:v>
                </c:pt>
                <c:pt idx="30">
                  <c:v>-283.46665297611122</c:v>
                </c:pt>
                <c:pt idx="31">
                  <c:v>-290.15544110160954</c:v>
                </c:pt>
                <c:pt idx="32">
                  <c:v>-324.78683364484004</c:v>
                </c:pt>
                <c:pt idx="33">
                  <c:v>-333.68268365608344</c:v>
                </c:pt>
                <c:pt idx="34">
                  <c:v>-342.76177810459359</c:v>
                </c:pt>
                <c:pt idx="35">
                  <c:v>-351.64683072240717</c:v>
                </c:pt>
                <c:pt idx="36">
                  <c:v>-360.75775015650925</c:v>
                </c:pt>
              </c:numCache>
            </c:numRef>
          </c:yVal>
          <c:smooth val="1"/>
        </c:ser>
        <c:ser>
          <c:idx val="5"/>
          <c:order val="5"/>
          <c:tx>
            <c:v>Энергия Гиббса</c:v>
          </c:tx>
          <c:spPr>
            <a:ln w="25400">
              <a:prstDash val="sysDot"/>
            </a:ln>
          </c:spPr>
          <c:marker>
            <c:symbol val="none"/>
          </c:marker>
          <c:xVal>
            <c:numRef>
              <c:f>'Основные данные (тв и ж р-ры)'!$F$49:$AP$49</c:f>
              <c:numCache>
                <c:formatCode>General</c:formatCode>
                <c:ptCount val="37"/>
                <c:pt idx="0">
                  <c:v>300</c:v>
                </c:pt>
                <c:pt idx="1">
                  <c:v>391.7</c:v>
                </c:pt>
                <c:pt idx="2">
                  <c:v>483.3</c:v>
                </c:pt>
                <c:pt idx="3">
                  <c:v>506.2</c:v>
                </c:pt>
                <c:pt idx="4">
                  <c:v>529.20000000000005</c:v>
                </c:pt>
                <c:pt idx="5">
                  <c:v>552.1</c:v>
                </c:pt>
                <c:pt idx="6">
                  <c:v>575</c:v>
                </c:pt>
                <c:pt idx="7">
                  <c:v>597.9</c:v>
                </c:pt>
                <c:pt idx="8">
                  <c:v>620.79999999999995</c:v>
                </c:pt>
                <c:pt idx="9">
                  <c:v>643.70000000000005</c:v>
                </c:pt>
                <c:pt idx="10">
                  <c:v>666.7</c:v>
                </c:pt>
                <c:pt idx="11">
                  <c:v>758.3</c:v>
                </c:pt>
                <c:pt idx="12">
                  <c:v>781.2</c:v>
                </c:pt>
                <c:pt idx="13">
                  <c:v>804.2</c:v>
                </c:pt>
                <c:pt idx="14">
                  <c:v>827.1</c:v>
                </c:pt>
                <c:pt idx="15">
                  <c:v>850</c:v>
                </c:pt>
                <c:pt idx="16">
                  <c:v>872.9</c:v>
                </c:pt>
                <c:pt idx="17">
                  <c:v>895.8</c:v>
                </c:pt>
                <c:pt idx="18">
                  <c:v>918.7</c:v>
                </c:pt>
                <c:pt idx="19">
                  <c:v>941.7</c:v>
                </c:pt>
                <c:pt idx="20">
                  <c:v>964.6</c:v>
                </c:pt>
                <c:pt idx="21">
                  <c:v>987.5</c:v>
                </c:pt>
                <c:pt idx="22">
                  <c:v>1010</c:v>
                </c:pt>
                <c:pt idx="23">
                  <c:v>1033</c:v>
                </c:pt>
                <c:pt idx="24">
                  <c:v>1056</c:v>
                </c:pt>
                <c:pt idx="25">
                  <c:v>1079</c:v>
                </c:pt>
                <c:pt idx="26">
                  <c:v>1102</c:v>
                </c:pt>
                <c:pt idx="27">
                  <c:v>1125</c:v>
                </c:pt>
                <c:pt idx="28">
                  <c:v>1148</c:v>
                </c:pt>
                <c:pt idx="29">
                  <c:v>1171</c:v>
                </c:pt>
                <c:pt idx="30">
                  <c:v>1194</c:v>
                </c:pt>
                <c:pt idx="31">
                  <c:v>1217</c:v>
                </c:pt>
                <c:pt idx="32">
                  <c:v>1308</c:v>
                </c:pt>
                <c:pt idx="33">
                  <c:v>1331</c:v>
                </c:pt>
                <c:pt idx="34">
                  <c:v>1354</c:v>
                </c:pt>
                <c:pt idx="35">
                  <c:v>1377</c:v>
                </c:pt>
                <c:pt idx="36">
                  <c:v>1400</c:v>
                </c:pt>
              </c:numCache>
            </c:numRef>
          </c:xVal>
          <c:yVal>
            <c:numRef>
              <c:f>'Основные данные (тв и ж р-ры)'!$F$53:$AP$53</c:f>
              <c:numCache>
                <c:formatCode>0.00E+00</c:formatCode>
                <c:ptCount val="37"/>
                <c:pt idx="0">
                  <c:v>-147.03318967727276</c:v>
                </c:pt>
                <c:pt idx="1">
                  <c:v>-156.17648563848184</c:v>
                </c:pt>
                <c:pt idx="2">
                  <c:v>-166.63747920606821</c:v>
                </c:pt>
                <c:pt idx="3">
                  <c:v>-169.40929755063635</c:v>
                </c:pt>
                <c:pt idx="4">
                  <c:v>-172.31757470378187</c:v>
                </c:pt>
                <c:pt idx="5">
                  <c:v>-175.21859037575456</c:v>
                </c:pt>
                <c:pt idx="6">
                  <c:v>-178.20190280075758</c:v>
                </c:pt>
                <c:pt idx="7">
                  <c:v>-181.240346794</c:v>
                </c:pt>
                <c:pt idx="8">
                  <c:v>-184.38217999903031</c:v>
                </c:pt>
                <c:pt idx="9">
                  <c:v>-187.49382030669247</c:v>
                </c:pt>
                <c:pt idx="10">
                  <c:v>-190.72770487814549</c:v>
                </c:pt>
                <c:pt idx="11">
                  <c:v>-204.06933252350154</c:v>
                </c:pt>
                <c:pt idx="12">
                  <c:v>-207.61169235163638</c:v>
                </c:pt>
                <c:pt idx="13">
                  <c:v>-211.13540753500914</c:v>
                </c:pt>
                <c:pt idx="14">
                  <c:v>-214.60021561967733</c:v>
                </c:pt>
                <c:pt idx="15">
                  <c:v>-218.27918694924244</c:v>
                </c:pt>
                <c:pt idx="16">
                  <c:v>-221.84884880708032</c:v>
                </c:pt>
                <c:pt idx="17">
                  <c:v>-225.58028231366362</c:v>
                </c:pt>
                <c:pt idx="18">
                  <c:v>-229.26603736819246</c:v>
                </c:pt>
                <c:pt idx="19">
                  <c:v>-232.99600106434096</c:v>
                </c:pt>
                <c:pt idx="20">
                  <c:v>-236.79995847745155</c:v>
                </c:pt>
                <c:pt idx="21">
                  <c:v>-240.71720580738636</c:v>
                </c:pt>
                <c:pt idx="22">
                  <c:v>-244.59549152469697</c:v>
                </c:pt>
                <c:pt idx="23">
                  <c:v>-248.90621946809091</c:v>
                </c:pt>
                <c:pt idx="24">
                  <c:v>-253.52059009600003</c:v>
                </c:pt>
                <c:pt idx="25">
                  <c:v>-258.16125050103034</c:v>
                </c:pt>
                <c:pt idx="26">
                  <c:v>-263.10336343369704</c:v>
                </c:pt>
                <c:pt idx="27">
                  <c:v>-268.16926919318189</c:v>
                </c:pt>
                <c:pt idx="28">
                  <c:v>-273.24844220715158</c:v>
                </c:pt>
                <c:pt idx="29">
                  <c:v>-278.35853934936972</c:v>
                </c:pt>
                <c:pt idx="30">
                  <c:v>-283.4661950856364</c:v>
                </c:pt>
                <c:pt idx="31">
                  <c:v>-290.15867410594552</c:v>
                </c:pt>
                <c:pt idx="32">
                  <c:v>-324.78610460690908</c:v>
                </c:pt>
                <c:pt idx="33">
                  <c:v>-333.68435590966669</c:v>
                </c:pt>
                <c:pt idx="34">
                  <c:v>-342.75780296575755</c:v>
                </c:pt>
                <c:pt idx="35">
                  <c:v>-351.64894142372731</c:v>
                </c:pt>
                <c:pt idx="36">
                  <c:v>-360.75594244242433</c:v>
                </c:pt>
              </c:numCache>
            </c:numRef>
          </c:yVal>
          <c:smooth val="1"/>
        </c:ser>
        <c:ser>
          <c:idx val="6"/>
          <c:order val="6"/>
          <c:tx>
            <c:v>экстраполяция</c:v>
          </c:tx>
          <c:spPr>
            <a:ln w="254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'Основные данные (тв и ж р-ры)'!$V$165:$V$377</c:f>
              <c:numCache>
                <c:formatCode>General</c:formatCode>
                <c:ptCount val="2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293.14999999999998</c:v>
                </c:pt>
                <c:pt idx="11">
                  <c:v>298.14999999999998</c:v>
                </c:pt>
                <c:pt idx="12">
                  <c:v>300</c:v>
                </c:pt>
                <c:pt idx="13">
                  <c:v>305</c:v>
                </c:pt>
                <c:pt idx="14">
                  <c:v>310</c:v>
                </c:pt>
                <c:pt idx="15">
                  <c:v>315</c:v>
                </c:pt>
                <c:pt idx="16">
                  <c:v>320</c:v>
                </c:pt>
                <c:pt idx="17">
                  <c:v>325</c:v>
                </c:pt>
                <c:pt idx="18">
                  <c:v>330</c:v>
                </c:pt>
                <c:pt idx="19">
                  <c:v>335</c:v>
                </c:pt>
                <c:pt idx="20">
                  <c:v>340</c:v>
                </c:pt>
                <c:pt idx="21">
                  <c:v>345</c:v>
                </c:pt>
                <c:pt idx="22">
                  <c:v>350</c:v>
                </c:pt>
                <c:pt idx="23">
                  <c:v>355</c:v>
                </c:pt>
                <c:pt idx="24">
                  <c:v>360</c:v>
                </c:pt>
                <c:pt idx="25">
                  <c:v>365</c:v>
                </c:pt>
                <c:pt idx="26">
                  <c:v>370</c:v>
                </c:pt>
                <c:pt idx="27">
                  <c:v>375</c:v>
                </c:pt>
                <c:pt idx="28">
                  <c:v>380</c:v>
                </c:pt>
                <c:pt idx="29">
                  <c:v>385</c:v>
                </c:pt>
                <c:pt idx="30">
                  <c:v>390</c:v>
                </c:pt>
                <c:pt idx="31">
                  <c:v>395</c:v>
                </c:pt>
                <c:pt idx="32">
                  <c:v>400</c:v>
                </c:pt>
                <c:pt idx="33">
                  <c:v>405</c:v>
                </c:pt>
                <c:pt idx="34">
                  <c:v>410</c:v>
                </c:pt>
                <c:pt idx="35">
                  <c:v>415</c:v>
                </c:pt>
                <c:pt idx="36">
                  <c:v>420</c:v>
                </c:pt>
                <c:pt idx="37">
                  <c:v>425</c:v>
                </c:pt>
                <c:pt idx="38">
                  <c:v>430</c:v>
                </c:pt>
                <c:pt idx="39">
                  <c:v>435</c:v>
                </c:pt>
                <c:pt idx="40">
                  <c:v>440</c:v>
                </c:pt>
                <c:pt idx="41">
                  <c:v>445</c:v>
                </c:pt>
                <c:pt idx="42">
                  <c:v>450</c:v>
                </c:pt>
                <c:pt idx="43">
                  <c:v>455</c:v>
                </c:pt>
                <c:pt idx="44">
                  <c:v>460</c:v>
                </c:pt>
                <c:pt idx="45">
                  <c:v>465</c:v>
                </c:pt>
                <c:pt idx="46">
                  <c:v>470</c:v>
                </c:pt>
                <c:pt idx="47">
                  <c:v>475</c:v>
                </c:pt>
                <c:pt idx="48">
                  <c:v>480</c:v>
                </c:pt>
                <c:pt idx="49">
                  <c:v>485</c:v>
                </c:pt>
                <c:pt idx="50">
                  <c:v>490</c:v>
                </c:pt>
                <c:pt idx="51">
                  <c:v>495</c:v>
                </c:pt>
                <c:pt idx="52">
                  <c:v>500</c:v>
                </c:pt>
                <c:pt idx="53">
                  <c:v>505</c:v>
                </c:pt>
                <c:pt idx="54">
                  <c:v>510</c:v>
                </c:pt>
                <c:pt idx="55">
                  <c:v>515</c:v>
                </c:pt>
                <c:pt idx="56">
                  <c:v>520</c:v>
                </c:pt>
                <c:pt idx="57">
                  <c:v>525</c:v>
                </c:pt>
                <c:pt idx="58">
                  <c:v>530</c:v>
                </c:pt>
                <c:pt idx="59">
                  <c:v>535</c:v>
                </c:pt>
                <c:pt idx="60">
                  <c:v>540</c:v>
                </c:pt>
                <c:pt idx="61">
                  <c:v>545</c:v>
                </c:pt>
                <c:pt idx="62">
                  <c:v>550</c:v>
                </c:pt>
                <c:pt idx="63">
                  <c:v>555</c:v>
                </c:pt>
                <c:pt idx="64">
                  <c:v>560</c:v>
                </c:pt>
                <c:pt idx="65">
                  <c:v>565</c:v>
                </c:pt>
                <c:pt idx="66">
                  <c:v>570</c:v>
                </c:pt>
                <c:pt idx="67">
                  <c:v>575</c:v>
                </c:pt>
                <c:pt idx="68">
                  <c:v>580</c:v>
                </c:pt>
                <c:pt idx="69">
                  <c:v>585</c:v>
                </c:pt>
                <c:pt idx="70">
                  <c:v>590</c:v>
                </c:pt>
                <c:pt idx="71">
                  <c:v>595</c:v>
                </c:pt>
                <c:pt idx="72">
                  <c:v>600</c:v>
                </c:pt>
                <c:pt idx="73">
                  <c:v>605</c:v>
                </c:pt>
                <c:pt idx="74">
                  <c:v>610</c:v>
                </c:pt>
                <c:pt idx="75">
                  <c:v>615</c:v>
                </c:pt>
                <c:pt idx="76">
                  <c:v>620</c:v>
                </c:pt>
                <c:pt idx="77">
                  <c:v>625</c:v>
                </c:pt>
                <c:pt idx="78">
                  <c:v>630</c:v>
                </c:pt>
                <c:pt idx="79">
                  <c:v>635</c:v>
                </c:pt>
                <c:pt idx="80">
                  <c:v>640</c:v>
                </c:pt>
                <c:pt idx="81">
                  <c:v>645</c:v>
                </c:pt>
                <c:pt idx="82">
                  <c:v>650</c:v>
                </c:pt>
                <c:pt idx="83">
                  <c:v>655</c:v>
                </c:pt>
                <c:pt idx="84">
                  <c:v>660</c:v>
                </c:pt>
                <c:pt idx="85">
                  <c:v>665</c:v>
                </c:pt>
                <c:pt idx="86">
                  <c:v>670</c:v>
                </c:pt>
                <c:pt idx="87">
                  <c:v>675</c:v>
                </c:pt>
                <c:pt idx="88">
                  <c:v>680</c:v>
                </c:pt>
                <c:pt idx="89">
                  <c:v>685</c:v>
                </c:pt>
                <c:pt idx="90">
                  <c:v>690</c:v>
                </c:pt>
                <c:pt idx="91">
                  <c:v>695</c:v>
                </c:pt>
                <c:pt idx="92">
                  <c:v>700</c:v>
                </c:pt>
                <c:pt idx="93">
                  <c:v>705</c:v>
                </c:pt>
                <c:pt idx="94">
                  <c:v>710</c:v>
                </c:pt>
                <c:pt idx="95">
                  <c:v>715</c:v>
                </c:pt>
                <c:pt idx="96">
                  <c:v>720</c:v>
                </c:pt>
                <c:pt idx="97">
                  <c:v>725</c:v>
                </c:pt>
                <c:pt idx="98">
                  <c:v>730</c:v>
                </c:pt>
                <c:pt idx="99">
                  <c:v>735</c:v>
                </c:pt>
                <c:pt idx="100">
                  <c:v>740</c:v>
                </c:pt>
                <c:pt idx="101">
                  <c:v>745</c:v>
                </c:pt>
                <c:pt idx="102">
                  <c:v>750</c:v>
                </c:pt>
                <c:pt idx="103">
                  <c:v>755</c:v>
                </c:pt>
                <c:pt idx="104">
                  <c:v>760</c:v>
                </c:pt>
                <c:pt idx="105">
                  <c:v>765</c:v>
                </c:pt>
                <c:pt idx="106">
                  <c:v>770</c:v>
                </c:pt>
                <c:pt idx="107">
                  <c:v>775</c:v>
                </c:pt>
                <c:pt idx="108">
                  <c:v>780</c:v>
                </c:pt>
                <c:pt idx="109">
                  <c:v>785</c:v>
                </c:pt>
                <c:pt idx="110">
                  <c:v>790</c:v>
                </c:pt>
                <c:pt idx="111">
                  <c:v>795</c:v>
                </c:pt>
                <c:pt idx="112">
                  <c:v>800</c:v>
                </c:pt>
                <c:pt idx="113">
                  <c:v>805</c:v>
                </c:pt>
                <c:pt idx="114">
                  <c:v>810</c:v>
                </c:pt>
                <c:pt idx="115">
                  <c:v>815</c:v>
                </c:pt>
                <c:pt idx="116">
                  <c:v>820</c:v>
                </c:pt>
                <c:pt idx="117">
                  <c:v>825</c:v>
                </c:pt>
                <c:pt idx="118">
                  <c:v>830</c:v>
                </c:pt>
                <c:pt idx="119">
                  <c:v>835</c:v>
                </c:pt>
                <c:pt idx="120">
                  <c:v>840</c:v>
                </c:pt>
                <c:pt idx="121">
                  <c:v>845</c:v>
                </c:pt>
                <c:pt idx="122">
                  <c:v>850</c:v>
                </c:pt>
                <c:pt idx="123">
                  <c:v>855</c:v>
                </c:pt>
                <c:pt idx="124">
                  <c:v>860</c:v>
                </c:pt>
                <c:pt idx="125">
                  <c:v>865</c:v>
                </c:pt>
                <c:pt idx="126">
                  <c:v>870</c:v>
                </c:pt>
                <c:pt idx="127">
                  <c:v>875</c:v>
                </c:pt>
                <c:pt idx="128">
                  <c:v>880</c:v>
                </c:pt>
                <c:pt idx="129">
                  <c:v>885</c:v>
                </c:pt>
                <c:pt idx="130">
                  <c:v>890</c:v>
                </c:pt>
                <c:pt idx="131">
                  <c:v>895</c:v>
                </c:pt>
                <c:pt idx="132">
                  <c:v>900</c:v>
                </c:pt>
                <c:pt idx="133">
                  <c:v>905</c:v>
                </c:pt>
                <c:pt idx="134">
                  <c:v>910</c:v>
                </c:pt>
                <c:pt idx="135">
                  <c:v>915</c:v>
                </c:pt>
                <c:pt idx="136">
                  <c:v>920</c:v>
                </c:pt>
                <c:pt idx="137">
                  <c:v>925</c:v>
                </c:pt>
                <c:pt idx="138">
                  <c:v>930</c:v>
                </c:pt>
                <c:pt idx="139">
                  <c:v>935</c:v>
                </c:pt>
                <c:pt idx="140">
                  <c:v>940</c:v>
                </c:pt>
                <c:pt idx="141">
                  <c:v>945</c:v>
                </c:pt>
                <c:pt idx="142">
                  <c:v>950</c:v>
                </c:pt>
                <c:pt idx="143">
                  <c:v>955</c:v>
                </c:pt>
                <c:pt idx="144">
                  <c:v>960</c:v>
                </c:pt>
                <c:pt idx="145">
                  <c:v>965</c:v>
                </c:pt>
                <c:pt idx="146">
                  <c:v>970</c:v>
                </c:pt>
                <c:pt idx="147">
                  <c:v>975</c:v>
                </c:pt>
                <c:pt idx="148">
                  <c:v>980</c:v>
                </c:pt>
                <c:pt idx="149">
                  <c:v>985</c:v>
                </c:pt>
                <c:pt idx="150">
                  <c:v>990</c:v>
                </c:pt>
                <c:pt idx="151">
                  <c:v>995</c:v>
                </c:pt>
                <c:pt idx="152">
                  <c:v>1000</c:v>
                </c:pt>
                <c:pt idx="153">
                  <c:v>1005</c:v>
                </c:pt>
                <c:pt idx="154">
                  <c:v>1010</c:v>
                </c:pt>
                <c:pt idx="155">
                  <c:v>1015</c:v>
                </c:pt>
                <c:pt idx="156">
                  <c:v>1020</c:v>
                </c:pt>
                <c:pt idx="157">
                  <c:v>1025</c:v>
                </c:pt>
                <c:pt idx="158">
                  <c:v>1030</c:v>
                </c:pt>
                <c:pt idx="159">
                  <c:v>1035</c:v>
                </c:pt>
                <c:pt idx="160">
                  <c:v>1040</c:v>
                </c:pt>
                <c:pt idx="161">
                  <c:v>1045</c:v>
                </c:pt>
                <c:pt idx="162">
                  <c:v>1050</c:v>
                </c:pt>
                <c:pt idx="163">
                  <c:v>1055</c:v>
                </c:pt>
                <c:pt idx="164">
                  <c:v>1060</c:v>
                </c:pt>
                <c:pt idx="165">
                  <c:v>1065</c:v>
                </c:pt>
                <c:pt idx="166">
                  <c:v>1070</c:v>
                </c:pt>
                <c:pt idx="167">
                  <c:v>1075</c:v>
                </c:pt>
                <c:pt idx="168">
                  <c:v>1080</c:v>
                </c:pt>
                <c:pt idx="169">
                  <c:v>1085</c:v>
                </c:pt>
                <c:pt idx="170">
                  <c:v>1090</c:v>
                </c:pt>
                <c:pt idx="171">
                  <c:v>1095</c:v>
                </c:pt>
                <c:pt idx="172">
                  <c:v>1100</c:v>
                </c:pt>
                <c:pt idx="173">
                  <c:v>1105</c:v>
                </c:pt>
                <c:pt idx="174">
                  <c:v>1110</c:v>
                </c:pt>
                <c:pt idx="175">
                  <c:v>1115</c:v>
                </c:pt>
                <c:pt idx="176">
                  <c:v>1120</c:v>
                </c:pt>
                <c:pt idx="177">
                  <c:v>1125</c:v>
                </c:pt>
                <c:pt idx="178">
                  <c:v>1130</c:v>
                </c:pt>
                <c:pt idx="179">
                  <c:v>1135</c:v>
                </c:pt>
                <c:pt idx="180">
                  <c:v>1140</c:v>
                </c:pt>
                <c:pt idx="181">
                  <c:v>1145</c:v>
                </c:pt>
                <c:pt idx="182">
                  <c:v>1150</c:v>
                </c:pt>
                <c:pt idx="183">
                  <c:v>1155</c:v>
                </c:pt>
                <c:pt idx="184">
                  <c:v>1160</c:v>
                </c:pt>
                <c:pt idx="185">
                  <c:v>1165</c:v>
                </c:pt>
                <c:pt idx="186">
                  <c:v>1170</c:v>
                </c:pt>
                <c:pt idx="187">
                  <c:v>1175</c:v>
                </c:pt>
                <c:pt idx="188">
                  <c:v>1180</c:v>
                </c:pt>
                <c:pt idx="189">
                  <c:v>1185</c:v>
                </c:pt>
                <c:pt idx="190">
                  <c:v>1190</c:v>
                </c:pt>
                <c:pt idx="191">
                  <c:v>1195</c:v>
                </c:pt>
                <c:pt idx="192">
                  <c:v>1200</c:v>
                </c:pt>
                <c:pt idx="193">
                  <c:v>1205</c:v>
                </c:pt>
                <c:pt idx="194">
                  <c:v>1210</c:v>
                </c:pt>
                <c:pt idx="195">
                  <c:v>1215</c:v>
                </c:pt>
                <c:pt idx="196">
                  <c:v>1220</c:v>
                </c:pt>
                <c:pt idx="197">
                  <c:v>1225</c:v>
                </c:pt>
                <c:pt idx="198">
                  <c:v>1230</c:v>
                </c:pt>
                <c:pt idx="199">
                  <c:v>1235</c:v>
                </c:pt>
                <c:pt idx="200">
                  <c:v>1240</c:v>
                </c:pt>
                <c:pt idx="201">
                  <c:v>1245</c:v>
                </c:pt>
                <c:pt idx="202">
                  <c:v>1250</c:v>
                </c:pt>
                <c:pt idx="203">
                  <c:v>1255</c:v>
                </c:pt>
                <c:pt idx="204">
                  <c:v>1260</c:v>
                </c:pt>
                <c:pt idx="205">
                  <c:v>1265</c:v>
                </c:pt>
                <c:pt idx="206">
                  <c:v>1270</c:v>
                </c:pt>
                <c:pt idx="207">
                  <c:v>1275</c:v>
                </c:pt>
                <c:pt idx="208">
                  <c:v>1280</c:v>
                </c:pt>
                <c:pt idx="209">
                  <c:v>1285</c:v>
                </c:pt>
                <c:pt idx="210">
                  <c:v>1290</c:v>
                </c:pt>
                <c:pt idx="211">
                  <c:v>1295</c:v>
                </c:pt>
                <c:pt idx="212">
                  <c:v>1300</c:v>
                </c:pt>
              </c:numCache>
            </c:numRef>
          </c:xVal>
          <c:yVal>
            <c:numRef>
              <c:f>'Основные данные (тв и ж р-ры)'!$Y$165:$Y$377</c:f>
              <c:numCache>
                <c:formatCode>General</c:formatCode>
                <c:ptCount val="213"/>
                <c:pt idx="0">
                  <c:v>-131.82285114605548</c:v>
                </c:pt>
                <c:pt idx="1">
                  <c:v>-131.85782635440884</c:v>
                </c:pt>
                <c:pt idx="2">
                  <c:v>-131.89384189522181</c:v>
                </c:pt>
                <c:pt idx="3">
                  <c:v>-131.98842163857984</c:v>
                </c:pt>
                <c:pt idx="4">
                  <c:v>-132.19695657661953</c:v>
                </c:pt>
                <c:pt idx="5">
                  <c:v>-132.97575416955999</c:v>
                </c:pt>
                <c:pt idx="6">
                  <c:v>-134.77575416955997</c:v>
                </c:pt>
                <c:pt idx="7">
                  <c:v>-137.18575416955997</c:v>
                </c:pt>
                <c:pt idx="8">
                  <c:v>-140.15575416956</c:v>
                </c:pt>
                <c:pt idx="9">
                  <c:v>-143.66575416955999</c:v>
                </c:pt>
                <c:pt idx="10">
                  <c:v>-147.08212886787044</c:v>
                </c:pt>
                <c:pt idx="11">
                  <c:v>-147.5</c:v>
                </c:pt>
                <c:pt idx="12">
                  <c:v>-147.65575416956</c:v>
                </c:pt>
                <c:pt idx="13">
                  <c:v>-148.07978223906434</c:v>
                </c:pt>
                <c:pt idx="14">
                  <c:v>-148.50825600311674</c:v>
                </c:pt>
                <c:pt idx="15">
                  <c:v>-148.94112700263452</c:v>
                </c:pt>
                <c:pt idx="16">
                  <c:v>-149.37834677853505</c:v>
                </c:pt>
                <c:pt idx="17">
                  <c:v>-149.81986687173568</c:v>
                </c:pt>
                <c:pt idx="18">
                  <c:v>-150.26563882315378</c:v>
                </c:pt>
                <c:pt idx="19">
                  <c:v>-150.71561417370671</c:v>
                </c:pt>
                <c:pt idx="20">
                  <c:v>-151.16974446431178</c:v>
                </c:pt>
                <c:pt idx="21">
                  <c:v>-151.62798123588641</c:v>
                </c:pt>
                <c:pt idx="22">
                  <c:v>-152.0902760293479</c:v>
                </c:pt>
                <c:pt idx="23">
                  <c:v>-152.55658038561364</c:v>
                </c:pt>
                <c:pt idx="24">
                  <c:v>-153.02684584560097</c:v>
                </c:pt>
                <c:pt idx="25">
                  <c:v>-153.50102395022728</c:v>
                </c:pt>
                <c:pt idx="26">
                  <c:v>-153.97906624040988</c:v>
                </c:pt>
                <c:pt idx="27">
                  <c:v>-154.46092425706615</c:v>
                </c:pt>
                <c:pt idx="28">
                  <c:v>-154.94654954111346</c:v>
                </c:pt>
                <c:pt idx="29">
                  <c:v>-155.43589363346911</c:v>
                </c:pt>
                <c:pt idx="30">
                  <c:v>-155.92890807505051</c:v>
                </c:pt>
                <c:pt idx="31">
                  <c:v>-156.42554440677503</c:v>
                </c:pt>
                <c:pt idx="32">
                  <c:v>-156.92575416955998</c:v>
                </c:pt>
                <c:pt idx="33">
                  <c:v>-157.42949515572386</c:v>
                </c:pt>
                <c:pt idx="34">
                  <c:v>-157.93675016318954</c:v>
                </c:pt>
                <c:pt idx="35">
                  <c:v>-158.44750824128107</c:v>
                </c:pt>
                <c:pt idx="36">
                  <c:v>-158.96175843932244</c:v>
                </c:pt>
                <c:pt idx="37">
                  <c:v>-159.47948980663767</c:v>
                </c:pt>
                <c:pt idx="38">
                  <c:v>-160.00069139255081</c:v>
                </c:pt>
                <c:pt idx="39">
                  <c:v>-160.52535224638581</c:v>
                </c:pt>
                <c:pt idx="40">
                  <c:v>-161.05346141746674</c:v>
                </c:pt>
                <c:pt idx="41">
                  <c:v>-161.58500795511759</c:v>
                </c:pt>
                <c:pt idx="42">
                  <c:v>-162.11998090866237</c:v>
                </c:pt>
                <c:pt idx="43">
                  <c:v>-162.65836932742511</c:v>
                </c:pt>
                <c:pt idx="44">
                  <c:v>-163.2001622607298</c:v>
                </c:pt>
                <c:pt idx="45">
                  <c:v>-163.74534875790047</c:v>
                </c:pt>
                <c:pt idx="46">
                  <c:v>-164.29391786826116</c:v>
                </c:pt>
                <c:pt idx="47">
                  <c:v>-164.84585864113586</c:v>
                </c:pt>
                <c:pt idx="48">
                  <c:v>-165.40116012584858</c:v>
                </c:pt>
                <c:pt idx="49">
                  <c:v>-165.95981137172333</c:v>
                </c:pt>
                <c:pt idx="50">
                  <c:v>-166.52180142808413</c:v>
                </c:pt>
                <c:pt idx="51">
                  <c:v>-167.08711934425503</c:v>
                </c:pt>
                <c:pt idx="52">
                  <c:v>-167.65575416956</c:v>
                </c:pt>
                <c:pt idx="53">
                  <c:v>-168.22767840540013</c:v>
                </c:pt>
                <c:pt idx="54">
                  <c:v>-168.802798361485</c:v>
                </c:pt>
                <c:pt idx="55">
                  <c:v>-169.3810037996011</c:v>
                </c:pt>
                <c:pt idx="56">
                  <c:v>-169.96218448153508</c:v>
                </c:pt>
                <c:pt idx="57">
                  <c:v>-170.54623016907348</c:v>
                </c:pt>
                <c:pt idx="58">
                  <c:v>-171.13303062400291</c:v>
                </c:pt>
                <c:pt idx="59">
                  <c:v>-171.72247560810996</c:v>
                </c:pt>
                <c:pt idx="60">
                  <c:v>-172.31445488318118</c:v>
                </c:pt>
                <c:pt idx="61">
                  <c:v>-172.90885821100321</c:v>
                </c:pt>
                <c:pt idx="62">
                  <c:v>-173.50557535336256</c:v>
                </c:pt>
                <c:pt idx="63">
                  <c:v>-174.10449607204589</c:v>
                </c:pt>
                <c:pt idx="64">
                  <c:v>-174.70551012883973</c:v>
                </c:pt>
                <c:pt idx="65">
                  <c:v>-175.30850728553071</c:v>
                </c:pt>
                <c:pt idx="66">
                  <c:v>-175.91337730390541</c:v>
                </c:pt>
                <c:pt idx="67">
                  <c:v>-176.52000994575036</c:v>
                </c:pt>
                <c:pt idx="68">
                  <c:v>-177.12829497285222</c:v>
                </c:pt>
                <c:pt idx="69">
                  <c:v>-177.73812214699751</c:v>
                </c:pt>
                <c:pt idx="70">
                  <c:v>-178.34938122997283</c:v>
                </c:pt>
                <c:pt idx="71">
                  <c:v>-178.96196198356481</c:v>
                </c:pt>
                <c:pt idx="72">
                  <c:v>-179.57575416955999</c:v>
                </c:pt>
                <c:pt idx="73">
                  <c:v>-180.19079770717883</c:v>
                </c:pt>
                <c:pt idx="74">
                  <c:v>-180.80773314537726</c:v>
                </c:pt>
                <c:pt idx="75">
                  <c:v>-181.42735119054507</c:v>
                </c:pt>
                <c:pt idx="76">
                  <c:v>-182.05044254907205</c:v>
                </c:pt>
                <c:pt idx="77">
                  <c:v>-182.67779792734797</c:v>
                </c:pt>
                <c:pt idx="78">
                  <c:v>-183.31020803176267</c:v>
                </c:pt>
                <c:pt idx="79">
                  <c:v>-183.9484635687059</c:v>
                </c:pt>
                <c:pt idx="80">
                  <c:v>-184.59335524456745</c:v>
                </c:pt>
                <c:pt idx="81">
                  <c:v>-185.24567376573714</c:v>
                </c:pt>
                <c:pt idx="82">
                  <c:v>-185.9062098386047</c:v>
                </c:pt>
                <c:pt idx="83">
                  <c:v>-186.57575416955999</c:v>
                </c:pt>
                <c:pt idx="84">
                  <c:v>-187.25470525738942</c:v>
                </c:pt>
                <c:pt idx="85">
                  <c:v>-187.94189277046615</c:v>
                </c:pt>
                <c:pt idx="86">
                  <c:v>-188.63575416955999</c:v>
                </c:pt>
                <c:pt idx="87">
                  <c:v>-189.33474627745909</c:v>
                </c:pt>
                <c:pt idx="88">
                  <c:v>-190.03740336502511</c:v>
                </c:pt>
                <c:pt idx="89">
                  <c:v>-190.74227906513815</c:v>
                </c:pt>
                <c:pt idx="90">
                  <c:v>-191.44792701067826</c:v>
                </c:pt>
                <c:pt idx="91">
                  <c:v>-192.15290083452555</c:v>
                </c:pt>
                <c:pt idx="92">
                  <c:v>-192.85575416955999</c:v>
                </c:pt>
                <c:pt idx="93">
                  <c:v>-193.55576694296246</c:v>
                </c:pt>
                <c:pt idx="94">
                  <c:v>-194.25512425911674</c:v>
                </c:pt>
                <c:pt idx="95">
                  <c:v>-194.95673751670734</c:v>
                </c:pt>
                <c:pt idx="96">
                  <c:v>-195.66351811441882</c:v>
                </c:pt>
                <c:pt idx="97">
                  <c:v>-196.37837745093569</c:v>
                </c:pt>
                <c:pt idx="98">
                  <c:v>-197.10422692494251</c:v>
                </c:pt>
                <c:pt idx="99">
                  <c:v>-197.8439779351238</c:v>
                </c:pt>
                <c:pt idx="100">
                  <c:v>-198.60054188016414</c:v>
                </c:pt>
                <c:pt idx="101">
                  <c:v>-199.37683015874802</c:v>
                </c:pt>
                <c:pt idx="102">
                  <c:v>-200.17575416955998</c:v>
                </c:pt>
                <c:pt idx="103">
                  <c:v>-200.9990547745785</c:v>
                </c:pt>
                <c:pt idx="104">
                  <c:v>-201.84379068895777</c:v>
                </c:pt>
                <c:pt idx="105">
                  <c:v>-202.70585009114586</c:v>
                </c:pt>
                <c:pt idx="106">
                  <c:v>-203.58112115959091</c:v>
                </c:pt>
                <c:pt idx="107">
                  <c:v>-204.46549207274106</c:v>
                </c:pt>
                <c:pt idx="108">
                  <c:v>-205.35485100904438</c:v>
                </c:pt>
                <c:pt idx="109">
                  <c:v>-206.24508614694898</c:v>
                </c:pt>
                <c:pt idx="110">
                  <c:v>-207.13208566490306</c:v>
                </c:pt>
                <c:pt idx="111">
                  <c:v>-208.01173774135458</c:v>
                </c:pt>
                <c:pt idx="112">
                  <c:v>-208.87993055475178</c:v>
                </c:pt>
                <c:pt idx="113">
                  <c:v>-209.73365269373051</c:v>
                </c:pt>
                <c:pt idx="114">
                  <c:v>-210.57429438767758</c:v>
                </c:pt>
                <c:pt idx="115">
                  <c:v>-211.4043462761677</c:v>
                </c:pt>
                <c:pt idx="116">
                  <c:v>-212.22629899877552</c:v>
                </c:pt>
                <c:pt idx="117">
                  <c:v>-213.04264319507564</c:v>
                </c:pt>
                <c:pt idx="118">
                  <c:v>-213.85586950464273</c:v>
                </c:pt>
                <c:pt idx="119">
                  <c:v>-214.66846856705143</c:v>
                </c:pt>
                <c:pt idx="120">
                  <c:v>-215.48293102187642</c:v>
                </c:pt>
                <c:pt idx="121">
                  <c:v>-216.30174750869227</c:v>
                </c:pt>
                <c:pt idx="122">
                  <c:v>-217.12740866707367</c:v>
                </c:pt>
                <c:pt idx="123">
                  <c:v>-217.96170939629258</c:v>
                </c:pt>
                <c:pt idx="124">
                  <c:v>-218.80366163441039</c:v>
                </c:pt>
                <c:pt idx="125">
                  <c:v>-219.65158157918563</c:v>
                </c:pt>
                <c:pt idx="126">
                  <c:v>-220.50378542837709</c:v>
                </c:pt>
                <c:pt idx="127">
                  <c:v>-221.35858937974336</c:v>
                </c:pt>
                <c:pt idx="128">
                  <c:v>-222.21430963104316</c:v>
                </c:pt>
                <c:pt idx="129">
                  <c:v>-223.06926238003513</c:v>
                </c:pt>
                <c:pt idx="130">
                  <c:v>-223.92176382447792</c:v>
                </c:pt>
                <c:pt idx="131">
                  <c:v>-224.77013016213022</c:v>
                </c:pt>
                <c:pt idx="132">
                  <c:v>-225.61267759075065</c:v>
                </c:pt>
                <c:pt idx="133">
                  <c:v>-226.4486806332859</c:v>
                </c:pt>
                <c:pt idx="134">
                  <c:v>-227.28124711343449</c:v>
                </c:pt>
                <c:pt idx="135">
                  <c:v>-228.1144431800829</c:v>
                </c:pt>
                <c:pt idx="136">
                  <c:v>-228.95233498211772</c:v>
                </c:pt>
                <c:pt idx="137">
                  <c:v>-229.79898866842541</c:v>
                </c:pt>
                <c:pt idx="138">
                  <c:v>-230.65847038789252</c:v>
                </c:pt>
                <c:pt idx="139">
                  <c:v>-231.53484628940555</c:v>
                </c:pt>
                <c:pt idx="140">
                  <c:v>-232.43218252185102</c:v>
                </c:pt>
                <c:pt idx="141">
                  <c:v>-233.35454523411545</c:v>
                </c:pt>
                <c:pt idx="142">
                  <c:v>-234.30600057508536</c:v>
                </c:pt>
                <c:pt idx="143">
                  <c:v>-235.28848130469515</c:v>
                </c:pt>
                <c:pt idx="144">
                  <c:v>-236.2953866270708</c:v>
                </c:pt>
                <c:pt idx="145">
                  <c:v>-237.31798235738617</c:v>
                </c:pt>
                <c:pt idx="146">
                  <c:v>-238.34753431081521</c:v>
                </c:pt>
                <c:pt idx="147">
                  <c:v>-239.37530830253178</c:v>
                </c:pt>
                <c:pt idx="148">
                  <c:v>-240.3925701477097</c:v>
                </c:pt>
                <c:pt idx="149">
                  <c:v>-241.39058566152289</c:v>
                </c:pt>
                <c:pt idx="150">
                  <c:v>-242.3606206591453</c:v>
                </c:pt>
                <c:pt idx="151">
                  <c:v>-243.29394095575068</c:v>
                </c:pt>
                <c:pt idx="152">
                  <c:v>-244.18181236651299</c:v>
                </c:pt>
                <c:pt idx="153">
                  <c:v>-245.01907957435196</c:v>
                </c:pt>
                <c:pt idx="154">
                  <c:v>-245.81490273317087</c:v>
                </c:pt>
                <c:pt idx="155">
                  <c:v>-246.5820208646187</c:v>
                </c:pt>
                <c:pt idx="156">
                  <c:v>-247.33317299034474</c:v>
                </c:pt>
                <c:pt idx="157">
                  <c:v>-248.08109813199792</c:v>
                </c:pt>
                <c:pt idx="158">
                  <c:v>-248.83853531122747</c:v>
                </c:pt>
                <c:pt idx="159">
                  <c:v>-249.6182235496824</c:v>
                </c:pt>
                <c:pt idx="160">
                  <c:v>-250.43290186901197</c:v>
                </c:pt>
                <c:pt idx="161">
                  <c:v>-251.29530929086508</c:v>
                </c:pt>
                <c:pt idx="162">
                  <c:v>-252.21818483689094</c:v>
                </c:pt>
                <c:pt idx="163">
                  <c:v>-253.21008857626413</c:v>
                </c:pt>
                <c:pt idx="164">
                  <c:v>-254.2628647682609</c:v>
                </c:pt>
                <c:pt idx="165">
                  <c:v>-255.364178719683</c:v>
                </c:pt>
                <c:pt idx="166">
                  <c:v>-256.50169573733228</c:v>
                </c:pt>
                <c:pt idx="167">
                  <c:v>-257.66308112801045</c:v>
                </c:pt>
                <c:pt idx="168">
                  <c:v>-258.83600019851917</c:v>
                </c:pt>
                <c:pt idx="169">
                  <c:v>-260.00811825566035</c:v>
                </c:pt>
                <c:pt idx="170">
                  <c:v>-261.16710060623575</c:v>
                </c:pt>
                <c:pt idx="171">
                  <c:v>-262.30061255704697</c:v>
                </c:pt>
                <c:pt idx="172">
                  <c:v>-263.39631941489586</c:v>
                </c:pt>
                <c:pt idx="173">
                  <c:v>-264.44502609928918</c:v>
                </c:pt>
                <c:pt idx="174">
                  <c:v>-265.45009598055321</c:v>
                </c:pt>
                <c:pt idx="175">
                  <c:v>-266.41803204171936</c:v>
                </c:pt>
                <c:pt idx="176">
                  <c:v>-267.35533726581912</c:v>
                </c:pt>
                <c:pt idx="177">
                  <c:v>-268.26851463588366</c:v>
                </c:pt>
                <c:pt idx="178">
                  <c:v>-269.16406713494439</c:v>
                </c:pt>
                <c:pt idx="179">
                  <c:v>-270.04849774603269</c:v>
                </c:pt>
                <c:pt idx="180">
                  <c:v>-270.92830945217997</c:v>
                </c:pt>
                <c:pt idx="181">
                  <c:v>-271.81000523641745</c:v>
                </c:pt>
                <c:pt idx="182">
                  <c:v>-272.70008808177658</c:v>
                </c:pt>
                <c:pt idx="183">
                  <c:v>-273.60368374069697</c:v>
                </c:pt>
                <c:pt idx="184">
                  <c:v>-274.52040904325094</c:v>
                </c:pt>
                <c:pt idx="185">
                  <c:v>-275.44850358891921</c:v>
                </c:pt>
                <c:pt idx="186">
                  <c:v>-276.3862069771825</c:v>
                </c:pt>
                <c:pt idx="187">
                  <c:v>-277.33175880752134</c:v>
                </c:pt>
                <c:pt idx="188">
                  <c:v>-278.28339867941645</c:v>
                </c:pt>
                <c:pt idx="189">
                  <c:v>-279.23936619234854</c:v>
                </c:pt>
                <c:pt idx="190">
                  <c:v>-280.19790094579821</c:v>
                </c:pt>
                <c:pt idx="191">
                  <c:v>-281.15724253924611</c:v>
                </c:pt>
                <c:pt idx="192">
                  <c:v>-282.1156305721729</c:v>
                </c:pt>
                <c:pt idx="193">
                  <c:v>-283.07167587466301</c:v>
                </c:pt>
                <c:pt idx="194">
                  <c:v>-284.02547419921598</c:v>
                </c:pt>
                <c:pt idx="195">
                  <c:v>-284.97749252893482</c:v>
                </c:pt>
                <c:pt idx="196">
                  <c:v>-285.92819784692307</c:v>
                </c:pt>
                <c:pt idx="197">
                  <c:v>-286.87805713628381</c:v>
                </c:pt>
                <c:pt idx="198">
                  <c:v>-287.82753738012025</c:v>
                </c:pt>
                <c:pt idx="199">
                  <c:v>-288.77710556153568</c:v>
                </c:pt>
                <c:pt idx="200">
                  <c:v>-289.72722866363347</c:v>
                </c:pt>
                <c:pt idx="201">
                  <c:v>-290.67837366951659</c:v>
                </c:pt>
                <c:pt idx="202">
                  <c:v>-291.63100756228846</c:v>
                </c:pt>
                <c:pt idx="203">
                  <c:v>-292.58549125916545</c:v>
                </c:pt>
                <c:pt idx="204">
                  <c:v>-293.54176141381691</c:v>
                </c:pt>
                <c:pt idx="205">
                  <c:v>-294.49964861402526</c:v>
                </c:pt>
                <c:pt idx="206">
                  <c:v>-295.45898344757313</c:v>
                </c:pt>
                <c:pt idx="207">
                  <c:v>-296.41959650224294</c:v>
                </c:pt>
                <c:pt idx="208">
                  <c:v>-297.38131836581715</c:v>
                </c:pt>
                <c:pt idx="209">
                  <c:v>-298.34397962607835</c:v>
                </c:pt>
                <c:pt idx="210">
                  <c:v>-299.30741087080906</c:v>
                </c:pt>
                <c:pt idx="211">
                  <c:v>-300.27144268779165</c:v>
                </c:pt>
                <c:pt idx="212">
                  <c:v>-301.23590566480868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537344"/>
        <c:axId val="387532248"/>
      </c:scatterChart>
      <c:valAx>
        <c:axId val="38753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7532248"/>
        <c:crosses val="autoZero"/>
        <c:crossBetween val="midCat"/>
        <c:majorUnit val="200"/>
      </c:valAx>
      <c:valAx>
        <c:axId val="387532248"/>
        <c:scaling>
          <c:orientation val="minMax"/>
          <c:max val="0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General" sourceLinked="1"/>
        <c:majorTickMark val="out"/>
        <c:minorTickMark val="none"/>
        <c:tickLblPos val="nextTo"/>
        <c:crossAx val="387537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644" l="0.70000000000000062" r="0.70000000000000062" t="0.750000000000006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Обработка</c:v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'Основные данные (тв и ж р-ры)'!$I$166:$I$183</c:f>
              <c:numCache>
                <c:formatCode>General</c:formatCode>
                <c:ptCount val="18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425</c:v>
                </c:pt>
                <c:pt idx="8">
                  <c:v>450</c:v>
                </c:pt>
                <c:pt idx="9">
                  <c:v>475</c:v>
                </c:pt>
                <c:pt idx="10">
                  <c:v>500</c:v>
                </c:pt>
                <c:pt idx="11">
                  <c:v>525</c:v>
                </c:pt>
                <c:pt idx="12">
                  <c:v>550</c:v>
                </c:pt>
                <c:pt idx="13">
                  <c:v>575</c:v>
                </c:pt>
                <c:pt idx="14">
                  <c:v>600</c:v>
                </c:pt>
                <c:pt idx="15">
                  <c:v>625</c:v>
                </c:pt>
                <c:pt idx="16">
                  <c:v>640</c:v>
                </c:pt>
                <c:pt idx="17">
                  <c:v>660</c:v>
                </c:pt>
              </c:numCache>
            </c:numRef>
          </c:xVal>
          <c:yVal>
            <c:numRef>
              <c:f>'Основные данные (тв и ж р-ры)'!$J$166:$J$183</c:f>
              <c:numCache>
                <c:formatCode>General</c:formatCode>
                <c:ptCount val="18"/>
                <c:pt idx="0">
                  <c:v>-131.32285260605525</c:v>
                </c:pt>
                <c:pt idx="1">
                  <c:v>-132.47575562953858</c:v>
                </c:pt>
                <c:pt idx="2">
                  <c:v>-134.27575562953859</c:v>
                </c:pt>
                <c:pt idx="3">
                  <c:v>-139.65575562953859</c:v>
                </c:pt>
                <c:pt idx="4">
                  <c:v>-147.15575562953859</c:v>
                </c:pt>
                <c:pt idx="5">
                  <c:v>-151.59034554937119</c:v>
                </c:pt>
                <c:pt idx="6">
                  <c:v>-156.4257556295386</c:v>
                </c:pt>
                <c:pt idx="7">
                  <c:v>-158.97934419577098</c:v>
                </c:pt>
                <c:pt idx="8">
                  <c:v>-161.61970524196153</c:v>
                </c:pt>
                <c:pt idx="9">
                  <c:v>-164.3455914819406</c:v>
                </c:pt>
                <c:pt idx="10">
                  <c:v>-167.15575562953859</c:v>
                </c:pt>
                <c:pt idx="11">
                  <c:v>-170.04678649322355</c:v>
                </c:pt>
                <c:pt idx="12">
                  <c:v>-173.00661726001422</c:v>
                </c:pt>
                <c:pt idx="13">
                  <c:v>-176.02101721156708</c:v>
                </c:pt>
                <c:pt idx="14">
                  <c:v>-179.07575562953861</c:v>
                </c:pt>
                <c:pt idx="15">
                  <c:v>-182.17610903249971</c:v>
                </c:pt>
                <c:pt idx="16">
                  <c:v>-184.09162287786023</c:v>
                </c:pt>
                <c:pt idx="17">
                  <c:v>-186.75566615568326</c:v>
                </c:pt>
              </c:numCache>
            </c:numRef>
          </c:yVal>
          <c:smooth val="0"/>
        </c:ser>
        <c:ser>
          <c:idx val="3"/>
          <c:order val="3"/>
          <c:tx>
            <c:v>Tg</c:v>
          </c:tx>
          <c:spPr>
            <a:ln w="28575">
              <a:noFill/>
            </a:ln>
          </c:spPr>
          <c:marker>
            <c:symbol val="triang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'Основные данные (тв и ж р-ры)'!$I$189</c:f>
              <c:numCache>
                <c:formatCode>General</c:formatCode>
                <c:ptCount val="1"/>
                <c:pt idx="0">
                  <c:v>655</c:v>
                </c:pt>
              </c:numCache>
            </c:numRef>
          </c:xVal>
          <c:yVal>
            <c:numRef>
              <c:f>'Основные данные (тв и ж р-ры)'!$J$189</c:f>
              <c:numCache>
                <c:formatCode>General</c:formatCode>
                <c:ptCount val="1"/>
                <c:pt idx="0">
                  <c:v>-186.07575562953861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532640"/>
        <c:axId val="387533032"/>
      </c:scatterChart>
      <c:scatterChart>
        <c:scatterStyle val="smoothMarker"/>
        <c:varyColors val="0"/>
        <c:ser>
          <c:idx val="0"/>
          <c:order val="0"/>
          <c:tx>
            <c:strRef>
              <c:f>'Основные данные (тв и ж р-ры)'!$E$142</c:f>
              <c:strCache>
                <c:ptCount val="1"/>
                <c:pt idx="0">
                  <c:v>раствор 1 (ж)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'Основные данные (тв и ж р-ры)'!$F$141:$AM$141</c:f>
              <c:numCache>
                <c:formatCode>General</c:formatCode>
                <c:ptCount val="34"/>
                <c:pt idx="0">
                  <c:v>300</c:v>
                </c:pt>
                <c:pt idx="1">
                  <c:v>391.7</c:v>
                </c:pt>
                <c:pt idx="2">
                  <c:v>483.3</c:v>
                </c:pt>
                <c:pt idx="3">
                  <c:v>506.2</c:v>
                </c:pt>
                <c:pt idx="4">
                  <c:v>529.20000000000005</c:v>
                </c:pt>
                <c:pt idx="5">
                  <c:v>552.1</c:v>
                </c:pt>
                <c:pt idx="6">
                  <c:v>575</c:v>
                </c:pt>
                <c:pt idx="7">
                  <c:v>597.9</c:v>
                </c:pt>
                <c:pt idx="8">
                  <c:v>620.79999999999995</c:v>
                </c:pt>
                <c:pt idx="9">
                  <c:v>643.70000000000005</c:v>
                </c:pt>
                <c:pt idx="10">
                  <c:v>666.7</c:v>
                </c:pt>
                <c:pt idx="11">
                  <c:v>758.3</c:v>
                </c:pt>
                <c:pt idx="12">
                  <c:v>781.2</c:v>
                </c:pt>
                <c:pt idx="13">
                  <c:v>804.2</c:v>
                </c:pt>
                <c:pt idx="14">
                  <c:v>827.1</c:v>
                </c:pt>
                <c:pt idx="15">
                  <c:v>850</c:v>
                </c:pt>
                <c:pt idx="16">
                  <c:v>872.9</c:v>
                </c:pt>
                <c:pt idx="17">
                  <c:v>895.8</c:v>
                </c:pt>
                <c:pt idx="18">
                  <c:v>918.7</c:v>
                </c:pt>
                <c:pt idx="19">
                  <c:v>941.7</c:v>
                </c:pt>
                <c:pt idx="20">
                  <c:v>964.6</c:v>
                </c:pt>
                <c:pt idx="21">
                  <c:v>987.5</c:v>
                </c:pt>
                <c:pt idx="22">
                  <c:v>1010</c:v>
                </c:pt>
                <c:pt idx="23">
                  <c:v>1033</c:v>
                </c:pt>
                <c:pt idx="24">
                  <c:v>1056</c:v>
                </c:pt>
                <c:pt idx="25">
                  <c:v>1079</c:v>
                </c:pt>
                <c:pt idx="26">
                  <c:v>1102</c:v>
                </c:pt>
                <c:pt idx="27">
                  <c:v>1125</c:v>
                </c:pt>
                <c:pt idx="28">
                  <c:v>1148</c:v>
                </c:pt>
                <c:pt idx="29">
                  <c:v>1171</c:v>
                </c:pt>
                <c:pt idx="30">
                  <c:v>1194</c:v>
                </c:pt>
                <c:pt idx="31">
                  <c:v>1217</c:v>
                </c:pt>
                <c:pt idx="32">
                  <c:v>1308</c:v>
                </c:pt>
                <c:pt idx="33">
                  <c:v>1331</c:v>
                </c:pt>
              </c:numCache>
            </c:numRef>
          </c:xVal>
          <c:yVal>
            <c:numRef>
              <c:f>'Основные данные (тв и ж р-ры)'!$F$142:$AM$142</c:f>
              <c:numCache>
                <c:formatCode>0.00E+00</c:formatCode>
                <c:ptCount val="34"/>
                <c:pt idx="0">
                  <c:v>-1.2275617389785653E-10</c:v>
                </c:pt>
                <c:pt idx="1">
                  <c:v>-1.8830661398329165E-16</c:v>
                </c:pt>
                <c:pt idx="2">
                  <c:v>-2.6028451720819886E-16</c:v>
                </c:pt>
                <c:pt idx="3">
                  <c:v>-8.4517625332085044E-16</c:v>
                </c:pt>
                <c:pt idx="4">
                  <c:v>-3.5005508036720248E-15</c:v>
                </c:pt>
                <c:pt idx="5">
                  <c:v>-4.6020847312033598E-14</c:v>
                </c:pt>
                <c:pt idx="6">
                  <c:v>-2.3871780884298939E-13</c:v>
                </c:pt>
                <c:pt idx="7">
                  <c:v>-1.5149868645685012E-12</c:v>
                </c:pt>
                <c:pt idx="8">
                  <c:v>-2.3977277809362679E-11</c:v>
                </c:pt>
                <c:pt idx="9">
                  <c:v>-1.6980807281516034E-10</c:v>
                </c:pt>
                <c:pt idx="10">
                  <c:v>-1.2541717294315227E-9</c:v>
                </c:pt>
                <c:pt idx="11">
                  <c:v>-3.8703632898082367E-6</c:v>
                </c:pt>
                <c:pt idx="12">
                  <c:v>-1.1710984530599149E-5</c:v>
                </c:pt>
                <c:pt idx="13">
                  <c:v>-2.935894229644168E-5</c:v>
                </c:pt>
                <c:pt idx="14">
                  <c:v>-5.1873798951164155E-5</c:v>
                </c:pt>
                <c:pt idx="15">
                  <c:v>-8.703448474854448E-5</c:v>
                </c:pt>
                <c:pt idx="16">
                  <c:v>-1.4785422098186348E-4</c:v>
                </c:pt>
                <c:pt idx="17">
                  <c:v>-2.7983370720030337E-4</c:v>
                </c:pt>
                <c:pt idx="18">
                  <c:v>-6.6088431588555375E-4</c:v>
                </c:pt>
                <c:pt idx="19">
                  <c:v>-4.2460760316490945E-3</c:v>
                </c:pt>
                <c:pt idx="20">
                  <c:v>-1.0664473291365031</c:v>
                </c:pt>
                <c:pt idx="21">
                  <c:v>-16.344957139170322</c:v>
                </c:pt>
                <c:pt idx="22">
                  <c:v>-59.572429620189538</c:v>
                </c:pt>
                <c:pt idx="23">
                  <c:v>-159.69034488006017</c:v>
                </c:pt>
                <c:pt idx="24">
                  <c:v>-214.91600318037405</c:v>
                </c:pt>
                <c:pt idx="25">
                  <c:v>-211.93143227708725</c:v>
                </c:pt>
                <c:pt idx="26">
                  <c:v>-206.14196336815951</c:v>
                </c:pt>
                <c:pt idx="27">
                  <c:v>-198.16107780292614</c:v>
                </c:pt>
                <c:pt idx="28">
                  <c:v>-183.46711516303407</c:v>
                </c:pt>
                <c:pt idx="29">
                  <c:v>-152.24494456076098</c:v>
                </c:pt>
                <c:pt idx="30">
                  <c:v>-86.363627165887465</c:v>
                </c:pt>
                <c:pt idx="31">
                  <c:v>-20.293453369809377</c:v>
                </c:pt>
                <c:pt idx="32">
                  <c:v>-1.2720638003794924</c:v>
                </c:pt>
                <c:pt idx="33">
                  <c:v>-8.0035822343708984E-2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'Основные данные (тв и ж р-ры)'!$E$143</c:f>
              <c:strCache>
                <c:ptCount val="1"/>
                <c:pt idx="0">
                  <c:v>раствор 2(тв)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'Основные данные (тв и ж р-ры)'!$F$141:$AM$141</c:f>
              <c:numCache>
                <c:formatCode>General</c:formatCode>
                <c:ptCount val="34"/>
                <c:pt idx="0">
                  <c:v>300</c:v>
                </c:pt>
                <c:pt idx="1">
                  <c:v>391.7</c:v>
                </c:pt>
                <c:pt idx="2">
                  <c:v>483.3</c:v>
                </c:pt>
                <c:pt idx="3">
                  <c:v>506.2</c:v>
                </c:pt>
                <c:pt idx="4">
                  <c:v>529.20000000000005</c:v>
                </c:pt>
                <c:pt idx="5">
                  <c:v>552.1</c:v>
                </c:pt>
                <c:pt idx="6">
                  <c:v>575</c:v>
                </c:pt>
                <c:pt idx="7">
                  <c:v>597.9</c:v>
                </c:pt>
                <c:pt idx="8">
                  <c:v>620.79999999999995</c:v>
                </c:pt>
                <c:pt idx="9">
                  <c:v>643.70000000000005</c:v>
                </c:pt>
                <c:pt idx="10">
                  <c:v>666.7</c:v>
                </c:pt>
                <c:pt idx="11">
                  <c:v>758.3</c:v>
                </c:pt>
                <c:pt idx="12">
                  <c:v>781.2</c:v>
                </c:pt>
                <c:pt idx="13">
                  <c:v>804.2</c:v>
                </c:pt>
                <c:pt idx="14">
                  <c:v>827.1</c:v>
                </c:pt>
                <c:pt idx="15">
                  <c:v>850</c:v>
                </c:pt>
                <c:pt idx="16">
                  <c:v>872.9</c:v>
                </c:pt>
                <c:pt idx="17">
                  <c:v>895.8</c:v>
                </c:pt>
                <c:pt idx="18">
                  <c:v>918.7</c:v>
                </c:pt>
                <c:pt idx="19">
                  <c:v>941.7</c:v>
                </c:pt>
                <c:pt idx="20">
                  <c:v>964.6</c:v>
                </c:pt>
                <c:pt idx="21">
                  <c:v>987.5</c:v>
                </c:pt>
                <c:pt idx="22">
                  <c:v>1010</c:v>
                </c:pt>
                <c:pt idx="23">
                  <c:v>1033</c:v>
                </c:pt>
                <c:pt idx="24">
                  <c:v>1056</c:v>
                </c:pt>
                <c:pt idx="25">
                  <c:v>1079</c:v>
                </c:pt>
                <c:pt idx="26">
                  <c:v>1102</c:v>
                </c:pt>
                <c:pt idx="27">
                  <c:v>1125</c:v>
                </c:pt>
                <c:pt idx="28">
                  <c:v>1148</c:v>
                </c:pt>
                <c:pt idx="29">
                  <c:v>1171</c:v>
                </c:pt>
                <c:pt idx="30">
                  <c:v>1194</c:v>
                </c:pt>
                <c:pt idx="31">
                  <c:v>1217</c:v>
                </c:pt>
                <c:pt idx="32">
                  <c:v>1308</c:v>
                </c:pt>
                <c:pt idx="33">
                  <c:v>1331</c:v>
                </c:pt>
              </c:numCache>
            </c:numRef>
          </c:xVal>
          <c:yVal>
            <c:numRef>
              <c:f>'Основные данные (тв и ж р-ры)'!$F$143:$AM$143</c:f>
              <c:numCache>
                <c:formatCode>0.00E+00</c:formatCode>
                <c:ptCount val="34"/>
                <c:pt idx="0">
                  <c:v>-147.0342977789372</c:v>
                </c:pt>
                <c:pt idx="1">
                  <c:v>-156.17453824548321</c:v>
                </c:pt>
                <c:pt idx="2">
                  <c:v>-166.64090456623472</c:v>
                </c:pt>
                <c:pt idx="3">
                  <c:v>-169.40909297352621</c:v>
                </c:pt>
                <c:pt idx="4">
                  <c:v>-172.3184387559788</c:v>
                </c:pt>
                <c:pt idx="5">
                  <c:v>-175.22066937703067</c:v>
                </c:pt>
                <c:pt idx="6">
                  <c:v>-178.19862853176602</c:v>
                </c:pt>
                <c:pt idx="7">
                  <c:v>-181.24285489735189</c:v>
                </c:pt>
                <c:pt idx="8">
                  <c:v>-184.37886612583955</c:v>
                </c:pt>
                <c:pt idx="9">
                  <c:v>-187.49038222412241</c:v>
                </c:pt>
                <c:pt idx="10">
                  <c:v>-190.72315888556375</c:v>
                </c:pt>
                <c:pt idx="11">
                  <c:v>-204.03776985796358</c:v>
                </c:pt>
                <c:pt idx="12">
                  <c:v>-207.5445237804515</c:v>
                </c:pt>
                <c:pt idx="13">
                  <c:v>-211.00217131465857</c:v>
                </c:pt>
                <c:pt idx="14">
                  <c:v>-214.32346398862202</c:v>
                </c:pt>
                <c:pt idx="15">
                  <c:v>-217.75375120921152</c:v>
                </c:pt>
                <c:pt idx="16">
                  <c:v>-220.87297363413447</c:v>
                </c:pt>
                <c:pt idx="17">
                  <c:v>-223.81734357898119</c:v>
                </c:pt>
                <c:pt idx="18">
                  <c:v>-226.19157144014414</c:v>
                </c:pt>
                <c:pt idx="19">
                  <c:v>-227.78973516554152</c:v>
                </c:pt>
                <c:pt idx="20">
                  <c:v>-227.16612220462576</c:v>
                </c:pt>
                <c:pt idx="21">
                  <c:v>-210.70470871458326</c:v>
                </c:pt>
                <c:pt idx="22">
                  <c:v>-164.40224103039714</c:v>
                </c:pt>
                <c:pt idx="23">
                  <c:v>-61.085575148051092</c:v>
                </c:pt>
                <c:pt idx="24">
                  <c:v>-2.2574805735679178</c:v>
                </c:pt>
                <c:pt idx="25">
                  <c:v>-3.0544266443599238E-2</c:v>
                </c:pt>
                <c:pt idx="26">
                  <c:v>-1.2239399816578007E-3</c:v>
                </c:pt>
                <c:pt idx="27">
                  <c:v>-5.9849192641789036E-4</c:v>
                </c:pt>
                <c:pt idx="28">
                  <c:v>-3.0270281832675257E-4</c:v>
                </c:pt>
                <c:pt idx="29">
                  <c:v>-1.3924045370448528E-4</c:v>
                </c:pt>
                <c:pt idx="30">
                  <c:v>-4.0367096641588166E-5</c:v>
                </c:pt>
                <c:pt idx="31">
                  <c:v>-8.6329176713703925E-6</c:v>
                </c:pt>
                <c:pt idx="32">
                  <c:v>-2.1557358541497387E-15</c:v>
                </c:pt>
                <c:pt idx="3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'Основные данные (тв и ж р-ры)'!$E$148</c:f>
              <c:strCache>
                <c:ptCount val="1"/>
                <c:pt idx="0">
                  <c:v>раствор 1(ж) + газовая фаза + Ar</c:v>
                </c:pt>
              </c:strCache>
            </c:strRef>
          </c:tx>
          <c:marker>
            <c:symbol val="none"/>
          </c:marker>
          <c:xVal>
            <c:numRef>
              <c:f>'Основные данные (тв и ж р-ры)'!$F$141:$AP$141</c:f>
              <c:numCache>
                <c:formatCode>General</c:formatCode>
                <c:ptCount val="37"/>
                <c:pt idx="0">
                  <c:v>300</c:v>
                </c:pt>
                <c:pt idx="1">
                  <c:v>391.7</c:v>
                </c:pt>
                <c:pt idx="2">
                  <c:v>483.3</c:v>
                </c:pt>
                <c:pt idx="3">
                  <c:v>506.2</c:v>
                </c:pt>
                <c:pt idx="4">
                  <c:v>529.20000000000005</c:v>
                </c:pt>
                <c:pt idx="5">
                  <c:v>552.1</c:v>
                </c:pt>
                <c:pt idx="6">
                  <c:v>575</c:v>
                </c:pt>
                <c:pt idx="7">
                  <c:v>597.9</c:v>
                </c:pt>
                <c:pt idx="8">
                  <c:v>620.79999999999995</c:v>
                </c:pt>
                <c:pt idx="9">
                  <c:v>643.70000000000005</c:v>
                </c:pt>
                <c:pt idx="10">
                  <c:v>666.7</c:v>
                </c:pt>
                <c:pt idx="11">
                  <c:v>758.3</c:v>
                </c:pt>
                <c:pt idx="12">
                  <c:v>781.2</c:v>
                </c:pt>
                <c:pt idx="13">
                  <c:v>804.2</c:v>
                </c:pt>
                <c:pt idx="14">
                  <c:v>827.1</c:v>
                </c:pt>
                <c:pt idx="15">
                  <c:v>850</c:v>
                </c:pt>
                <c:pt idx="16">
                  <c:v>872.9</c:v>
                </c:pt>
                <c:pt idx="17">
                  <c:v>895.8</c:v>
                </c:pt>
                <c:pt idx="18">
                  <c:v>918.7</c:v>
                </c:pt>
                <c:pt idx="19">
                  <c:v>941.7</c:v>
                </c:pt>
                <c:pt idx="20">
                  <c:v>964.6</c:v>
                </c:pt>
                <c:pt idx="21">
                  <c:v>987.5</c:v>
                </c:pt>
                <c:pt idx="22">
                  <c:v>1010</c:v>
                </c:pt>
                <c:pt idx="23">
                  <c:v>1033</c:v>
                </c:pt>
                <c:pt idx="24">
                  <c:v>1056</c:v>
                </c:pt>
                <c:pt idx="25">
                  <c:v>1079</c:v>
                </c:pt>
                <c:pt idx="26">
                  <c:v>1102</c:v>
                </c:pt>
                <c:pt idx="27">
                  <c:v>1125</c:v>
                </c:pt>
                <c:pt idx="28">
                  <c:v>1148</c:v>
                </c:pt>
                <c:pt idx="29">
                  <c:v>1171</c:v>
                </c:pt>
                <c:pt idx="30">
                  <c:v>1194</c:v>
                </c:pt>
                <c:pt idx="31">
                  <c:v>1217</c:v>
                </c:pt>
                <c:pt idx="32">
                  <c:v>1308</c:v>
                </c:pt>
                <c:pt idx="33">
                  <c:v>1331</c:v>
                </c:pt>
                <c:pt idx="34">
                  <c:v>1354</c:v>
                </c:pt>
                <c:pt idx="35">
                  <c:v>1377</c:v>
                </c:pt>
                <c:pt idx="36">
                  <c:v>1400</c:v>
                </c:pt>
              </c:numCache>
            </c:numRef>
          </c:xVal>
          <c:yVal>
            <c:numRef>
              <c:f>'Основные данные (тв и ж р-ры)'!$F$148:$AP$148</c:f>
              <c:numCache>
                <c:formatCode>0.00E+00</c:formatCode>
                <c:ptCount val="37"/>
                <c:pt idx="0">
                  <c:v>-46.420524009117763</c:v>
                </c:pt>
                <c:pt idx="1">
                  <c:v>-60.902846150071376</c:v>
                </c:pt>
                <c:pt idx="2">
                  <c:v>-75.788078158982429</c:v>
                </c:pt>
                <c:pt idx="3">
                  <c:v>-79.589555767468838</c:v>
                </c:pt>
                <c:pt idx="4">
                  <c:v>-83.381837592941423</c:v>
                </c:pt>
                <c:pt idx="5">
                  <c:v>-87.219534735450409</c:v>
                </c:pt>
                <c:pt idx="6">
                  <c:v>-91.07627584471355</c:v>
                </c:pt>
                <c:pt idx="7">
                  <c:v>-94.952069981704199</c:v>
                </c:pt>
                <c:pt idx="8">
                  <c:v>-98.84694533119692</c:v>
                </c:pt>
                <c:pt idx="9">
                  <c:v>-102.70746037906586</c:v>
                </c:pt>
                <c:pt idx="10">
                  <c:v>-106.65495871984129</c:v>
                </c:pt>
                <c:pt idx="11">
                  <c:v>-122.53571156059759</c:v>
                </c:pt>
                <c:pt idx="12">
                  <c:v>-126.53060941053707</c:v>
                </c:pt>
                <c:pt idx="13">
                  <c:v>-130.65946617193092</c:v>
                </c:pt>
                <c:pt idx="14">
                  <c:v>-134.78791150567278</c:v>
                </c:pt>
                <c:pt idx="15">
                  <c:v>-139.11875222936794</c:v>
                </c:pt>
                <c:pt idx="16">
                  <c:v>-143.6673080829618</c:v>
                </c:pt>
                <c:pt idx="17">
                  <c:v>-148.49057418046104</c:v>
                </c:pt>
                <c:pt idx="18">
                  <c:v>-153.93400847845888</c:v>
                </c:pt>
                <c:pt idx="19">
                  <c:v>-160.31591019275052</c:v>
                </c:pt>
                <c:pt idx="20">
                  <c:v>-168.99470221233238</c:v>
                </c:pt>
                <c:pt idx="21">
                  <c:v>-193.73341010365507</c:v>
                </c:pt>
                <c:pt idx="22">
                  <c:v>-248.2304940883871</c:v>
                </c:pt>
                <c:pt idx="23">
                  <c:v>-360.28960581672516</c:v>
                </c:pt>
                <c:pt idx="24">
                  <c:v>-428.18644073479396</c:v>
                </c:pt>
                <c:pt idx="25">
                  <c:v>-439.62017167800207</c:v>
                </c:pt>
                <c:pt idx="26">
                  <c:v>-449.19195915387087</c:v>
                </c:pt>
                <c:pt idx="27">
                  <c:v>-458.89196665905604</c:v>
                </c:pt>
                <c:pt idx="28">
                  <c:v>-468.73266054732215</c:v>
                </c:pt>
                <c:pt idx="29">
                  <c:v>-479.21822021837892</c:v>
                </c:pt>
                <c:pt idx="30">
                  <c:v>-490.45828886210978</c:v>
                </c:pt>
                <c:pt idx="31">
                  <c:v>-502.95575373450475</c:v>
                </c:pt>
                <c:pt idx="32">
                  <c:v>-555.45667835447023</c:v>
                </c:pt>
                <c:pt idx="33">
                  <c:v>-568.85131986231886</c:v>
                </c:pt>
                <c:pt idx="34">
                  <c:v>-582.33192475228373</c:v>
                </c:pt>
                <c:pt idx="35">
                  <c:v>-595.62996198728763</c:v>
                </c:pt>
                <c:pt idx="36">
                  <c:v>-609.28174489569255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532640"/>
        <c:axId val="387533032"/>
      </c:scatterChart>
      <c:valAx>
        <c:axId val="387532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7533032"/>
        <c:crosses val="autoZero"/>
        <c:crossBetween val="midCat"/>
        <c:majorUnit val="200"/>
      </c:valAx>
      <c:valAx>
        <c:axId val="387533032"/>
        <c:scaling>
          <c:orientation val="minMax"/>
          <c:max val="0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General" sourceLinked="1"/>
        <c:majorTickMark val="out"/>
        <c:minorTickMark val="none"/>
        <c:tickLblPos val="nextTo"/>
        <c:crossAx val="387532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666" l="0.70000000000000062" r="0.70000000000000062" t="0.7500000000000066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>
                <a:latin typeface="Times New Roman" pitchFamily="18" charset="0"/>
                <a:cs typeface="Times New Roman" pitchFamily="18" charset="0"/>
              </a:defRPr>
            </a:pPr>
            <a:r>
              <a:rPr lang="ru-RU" sz="1100" b="1">
                <a:latin typeface="Times New Roman" pitchFamily="18" charset="0"/>
                <a:cs typeface="Times New Roman" pitchFamily="18" charset="0"/>
              </a:rPr>
              <a:t>Конденсированная фаза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'Основные данные (тв и ж р-ры)'!$E$4</c:f>
              <c:strCache>
                <c:ptCount val="1"/>
                <c:pt idx="0">
                  <c:v>*GeS2 [liq]</c:v>
                </c:pt>
              </c:strCache>
            </c:strRef>
          </c:tx>
          <c:marker>
            <c:symbol val="none"/>
          </c:marker>
          <c:xVal>
            <c:numRef>
              <c:f>'Основные данные (тв и ж р-ры)'!$F$2:$AP$2</c:f>
              <c:numCache>
                <c:formatCode>General</c:formatCode>
                <c:ptCount val="37"/>
                <c:pt idx="0">
                  <c:v>300</c:v>
                </c:pt>
                <c:pt idx="1">
                  <c:v>391.7</c:v>
                </c:pt>
                <c:pt idx="2">
                  <c:v>483.3</c:v>
                </c:pt>
                <c:pt idx="3">
                  <c:v>506.2</c:v>
                </c:pt>
                <c:pt idx="4">
                  <c:v>529.20000000000005</c:v>
                </c:pt>
                <c:pt idx="5">
                  <c:v>552.1</c:v>
                </c:pt>
                <c:pt idx="6">
                  <c:v>575</c:v>
                </c:pt>
                <c:pt idx="7">
                  <c:v>597.9</c:v>
                </c:pt>
                <c:pt idx="8">
                  <c:v>620.79999999999995</c:v>
                </c:pt>
                <c:pt idx="9">
                  <c:v>643.70000000000005</c:v>
                </c:pt>
                <c:pt idx="10">
                  <c:v>666.7</c:v>
                </c:pt>
                <c:pt idx="11">
                  <c:v>758.3</c:v>
                </c:pt>
                <c:pt idx="12">
                  <c:v>781.2</c:v>
                </c:pt>
                <c:pt idx="13">
                  <c:v>804.2</c:v>
                </c:pt>
                <c:pt idx="14">
                  <c:v>827.1</c:v>
                </c:pt>
                <c:pt idx="15">
                  <c:v>850</c:v>
                </c:pt>
                <c:pt idx="16">
                  <c:v>872.9</c:v>
                </c:pt>
                <c:pt idx="17">
                  <c:v>895.8</c:v>
                </c:pt>
                <c:pt idx="18">
                  <c:v>918.7</c:v>
                </c:pt>
                <c:pt idx="19">
                  <c:v>941.7</c:v>
                </c:pt>
                <c:pt idx="20">
                  <c:v>964.6</c:v>
                </c:pt>
                <c:pt idx="21">
                  <c:v>987.5</c:v>
                </c:pt>
                <c:pt idx="22">
                  <c:v>1010</c:v>
                </c:pt>
                <c:pt idx="23">
                  <c:v>1033</c:v>
                </c:pt>
                <c:pt idx="24">
                  <c:v>1056</c:v>
                </c:pt>
                <c:pt idx="25">
                  <c:v>1079</c:v>
                </c:pt>
                <c:pt idx="26">
                  <c:v>1102</c:v>
                </c:pt>
                <c:pt idx="27">
                  <c:v>1125</c:v>
                </c:pt>
                <c:pt idx="28">
                  <c:v>1148</c:v>
                </c:pt>
                <c:pt idx="29">
                  <c:v>1171</c:v>
                </c:pt>
                <c:pt idx="30">
                  <c:v>1194</c:v>
                </c:pt>
                <c:pt idx="31">
                  <c:v>1217</c:v>
                </c:pt>
                <c:pt idx="32">
                  <c:v>1308</c:v>
                </c:pt>
                <c:pt idx="33">
                  <c:v>1331</c:v>
                </c:pt>
                <c:pt idx="34">
                  <c:v>1354</c:v>
                </c:pt>
                <c:pt idx="35">
                  <c:v>1377</c:v>
                </c:pt>
                <c:pt idx="36">
                  <c:v>1400</c:v>
                </c:pt>
              </c:numCache>
            </c:numRef>
          </c:xVal>
          <c:yVal>
            <c:numRef>
              <c:f>'Основные данные (тв и ж р-ры)'!$F$4:$AP$4</c:f>
              <c:numCache>
                <c:formatCode>0.00E+00</c:formatCode>
                <c:ptCount val="37"/>
                <c:pt idx="0">
                  <c:v>5.9166999999999999E-14</c:v>
                </c:pt>
                <c:pt idx="1">
                  <c:v>5.1311999999999998E-21</c:v>
                </c:pt>
                <c:pt idx="2">
                  <c:v>8.5267999999999997E-23</c:v>
                </c:pt>
                <c:pt idx="3">
                  <c:v>8.4822000000000005E-23</c:v>
                </c:pt>
                <c:pt idx="4">
                  <c:v>1.0591E-22</c:v>
                </c:pt>
                <c:pt idx="5">
                  <c:v>5.6854999999999997E-22</c:v>
                </c:pt>
                <c:pt idx="6">
                  <c:v>9.0131999999999991E-22</c:v>
                </c:pt>
                <c:pt idx="7">
                  <c:v>1.8462999999999999E-21</c:v>
                </c:pt>
                <c:pt idx="8">
                  <c:v>1.4599000000000001E-20</c:v>
                </c:pt>
                <c:pt idx="9">
                  <c:v>3.7574000000000002E-20</c:v>
                </c:pt>
                <c:pt idx="10">
                  <c:v>1.0644999999999999E-19</c:v>
                </c:pt>
                <c:pt idx="11">
                  <c:v>1.2361000000000001E-17</c:v>
                </c:pt>
                <c:pt idx="12">
                  <c:v>6.0746999999999997E-18</c:v>
                </c:pt>
                <c:pt idx="13">
                  <c:v>1.3584E-18</c:v>
                </c:pt>
                <c:pt idx="14">
                  <c:v>6.4027000000000006E-20</c:v>
                </c:pt>
                <c:pt idx="15">
                  <c:v>7.9110000000000004E-22</c:v>
                </c:pt>
                <c:pt idx="16">
                  <c:v>1.3960000000000001E-24</c:v>
                </c:pt>
                <c:pt idx="17">
                  <c:v>1.0773E-28</c:v>
                </c:pt>
                <c:pt idx="18">
                  <c:v>1.7304999999999999E-35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1.529E-33</c:v>
                </c:pt>
                <c:pt idx="23">
                  <c:v>1.1511E-27</c:v>
                </c:pt>
                <c:pt idx="24">
                  <c:v>1.9100000000000001E-23</c:v>
                </c:pt>
                <c:pt idx="25">
                  <c:v>1.9658E-20</c:v>
                </c:pt>
                <c:pt idx="26">
                  <c:v>1.985E-16</c:v>
                </c:pt>
                <c:pt idx="27">
                  <c:v>6.6948999999999997E-12</c:v>
                </c:pt>
                <c:pt idx="28">
                  <c:v>1.7147000000000001E-9</c:v>
                </c:pt>
                <c:pt idx="29">
                  <c:v>2.6022E-8</c:v>
                </c:pt>
                <c:pt idx="30">
                  <c:v>3.6422E-8</c:v>
                </c:pt>
                <c:pt idx="31">
                  <c:v>2.4866000000000001E-9</c:v>
                </c:pt>
                <c:pt idx="32">
                  <c:v>2.0512000000000001E-26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'Основные данные (тв и ж р-ры)'!$E$5</c:f>
              <c:strCache>
                <c:ptCount val="1"/>
                <c:pt idx="0">
                  <c:v>*GeS2</c:v>
                </c:pt>
              </c:strCache>
            </c:strRef>
          </c:tx>
          <c:marker>
            <c:symbol val="none"/>
          </c:marker>
          <c:xVal>
            <c:numRef>
              <c:f>'Основные данные (тв и ж р-ры)'!$F$2:$AP$2</c:f>
              <c:numCache>
                <c:formatCode>General</c:formatCode>
                <c:ptCount val="37"/>
                <c:pt idx="0">
                  <c:v>300</c:v>
                </c:pt>
                <c:pt idx="1">
                  <c:v>391.7</c:v>
                </c:pt>
                <c:pt idx="2">
                  <c:v>483.3</c:v>
                </c:pt>
                <c:pt idx="3">
                  <c:v>506.2</c:v>
                </c:pt>
                <c:pt idx="4">
                  <c:v>529.20000000000005</c:v>
                </c:pt>
                <c:pt idx="5">
                  <c:v>552.1</c:v>
                </c:pt>
                <c:pt idx="6">
                  <c:v>575</c:v>
                </c:pt>
                <c:pt idx="7">
                  <c:v>597.9</c:v>
                </c:pt>
                <c:pt idx="8">
                  <c:v>620.79999999999995</c:v>
                </c:pt>
                <c:pt idx="9">
                  <c:v>643.70000000000005</c:v>
                </c:pt>
                <c:pt idx="10">
                  <c:v>666.7</c:v>
                </c:pt>
                <c:pt idx="11">
                  <c:v>758.3</c:v>
                </c:pt>
                <c:pt idx="12">
                  <c:v>781.2</c:v>
                </c:pt>
                <c:pt idx="13">
                  <c:v>804.2</c:v>
                </c:pt>
                <c:pt idx="14">
                  <c:v>827.1</c:v>
                </c:pt>
                <c:pt idx="15">
                  <c:v>850</c:v>
                </c:pt>
                <c:pt idx="16">
                  <c:v>872.9</c:v>
                </c:pt>
                <c:pt idx="17">
                  <c:v>895.8</c:v>
                </c:pt>
                <c:pt idx="18">
                  <c:v>918.7</c:v>
                </c:pt>
                <c:pt idx="19">
                  <c:v>941.7</c:v>
                </c:pt>
                <c:pt idx="20">
                  <c:v>964.6</c:v>
                </c:pt>
                <c:pt idx="21">
                  <c:v>987.5</c:v>
                </c:pt>
                <c:pt idx="22">
                  <c:v>1010</c:v>
                </c:pt>
                <c:pt idx="23">
                  <c:v>1033</c:v>
                </c:pt>
                <c:pt idx="24">
                  <c:v>1056</c:v>
                </c:pt>
                <c:pt idx="25">
                  <c:v>1079</c:v>
                </c:pt>
                <c:pt idx="26">
                  <c:v>1102</c:v>
                </c:pt>
                <c:pt idx="27">
                  <c:v>1125</c:v>
                </c:pt>
                <c:pt idx="28">
                  <c:v>1148</c:v>
                </c:pt>
                <c:pt idx="29">
                  <c:v>1171</c:v>
                </c:pt>
                <c:pt idx="30">
                  <c:v>1194</c:v>
                </c:pt>
                <c:pt idx="31">
                  <c:v>1217</c:v>
                </c:pt>
                <c:pt idx="32">
                  <c:v>1308</c:v>
                </c:pt>
                <c:pt idx="33">
                  <c:v>1331</c:v>
                </c:pt>
                <c:pt idx="34">
                  <c:v>1354</c:v>
                </c:pt>
                <c:pt idx="35">
                  <c:v>1377</c:v>
                </c:pt>
                <c:pt idx="36">
                  <c:v>1400</c:v>
                </c:pt>
              </c:numCache>
            </c:numRef>
          </c:xVal>
          <c:yVal>
            <c:numRef>
              <c:f>'Основные данные (тв и ж р-ры)'!$F$5:$AP$5</c:f>
              <c:numCache>
                <c:formatCode>0.00E+00</c:formatCode>
                <c:ptCount val="37"/>
                <c:pt idx="0">
                  <c:v>2.3239000000000001E-8</c:v>
                </c:pt>
                <c:pt idx="1">
                  <c:v>2.7517999999999999E-8</c:v>
                </c:pt>
                <c:pt idx="2">
                  <c:v>2.0876999999999999E-8</c:v>
                </c:pt>
                <c:pt idx="3">
                  <c:v>1.9639000000000001E-8</c:v>
                </c:pt>
                <c:pt idx="4">
                  <c:v>1.7797E-8</c:v>
                </c:pt>
                <c:pt idx="5">
                  <c:v>2.3939E-8</c:v>
                </c:pt>
                <c:pt idx="6">
                  <c:v>1.8880999999999999E-8</c:v>
                </c:pt>
                <c:pt idx="7">
                  <c:v>1.6664E-8</c:v>
                </c:pt>
                <c:pt idx="8">
                  <c:v>2.3137999999999998E-8</c:v>
                </c:pt>
                <c:pt idx="9">
                  <c:v>2.1261000000000001E-8</c:v>
                </c:pt>
                <c:pt idx="10">
                  <c:v>1.9889E-8</c:v>
                </c:pt>
                <c:pt idx="11">
                  <c:v>1.6169999999999999E-8</c:v>
                </c:pt>
                <c:pt idx="12">
                  <c:v>6.2808999999999997E-9</c:v>
                </c:pt>
                <c:pt idx="13">
                  <c:v>1.558E-9</c:v>
                </c:pt>
                <c:pt idx="14">
                  <c:v>1.6382000000000001E-10</c:v>
                </c:pt>
                <c:pt idx="15">
                  <c:v>7.2446E-12</c:v>
                </c:pt>
                <c:pt idx="16">
                  <c:v>8.6741000000000001E-14</c:v>
                </c:pt>
                <c:pt idx="17">
                  <c:v>1.2458999999999999E-16</c:v>
                </c:pt>
                <c:pt idx="18">
                  <c:v>2.8245000000000001E-21</c:v>
                </c:pt>
                <c:pt idx="19">
                  <c:v>5.0420999999999998E-29</c:v>
                </c:pt>
                <c:pt idx="20">
                  <c:v>5.7020000000000003E-28</c:v>
                </c:pt>
                <c:pt idx="21">
                  <c:v>5.0651000000000003E-26</c:v>
                </c:pt>
                <c:pt idx="22">
                  <c:v>4.8475E-23</c:v>
                </c:pt>
                <c:pt idx="23">
                  <c:v>1.5282E-19</c:v>
                </c:pt>
                <c:pt idx="24">
                  <c:v>1.1042E-17</c:v>
                </c:pt>
                <c:pt idx="25">
                  <c:v>5.1736000000000003E-17</c:v>
                </c:pt>
                <c:pt idx="26">
                  <c:v>1.9537999999999999E-15</c:v>
                </c:pt>
                <c:pt idx="27">
                  <c:v>9.6794999999999993E-13</c:v>
                </c:pt>
                <c:pt idx="28">
                  <c:v>1.9019999999999999E-11</c:v>
                </c:pt>
                <c:pt idx="29">
                  <c:v>6.0620000000000006E-11</c:v>
                </c:pt>
                <c:pt idx="30">
                  <c:v>4.6537000000000002E-11</c:v>
                </c:pt>
                <c:pt idx="31">
                  <c:v>1.4549E-11</c:v>
                </c:pt>
                <c:pt idx="32">
                  <c:v>1.1078E-29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1"/>
        </c:ser>
        <c:ser>
          <c:idx val="16"/>
          <c:order val="2"/>
          <c:tx>
            <c:strRef>
              <c:f>'Основные данные (тв и ж р-ры)'!$E$20</c:f>
              <c:strCache>
                <c:ptCount val="1"/>
                <c:pt idx="0">
                  <c:v>(1) Ge [liq]</c:v>
                </c:pt>
              </c:strCache>
            </c:strRef>
          </c:tx>
          <c:marker>
            <c:symbol val="none"/>
          </c:marker>
          <c:xVal>
            <c:numRef>
              <c:f>'Основные данные (тв и ж р-ры)'!$F$2:$AP$2</c:f>
              <c:numCache>
                <c:formatCode>General</c:formatCode>
                <c:ptCount val="37"/>
                <c:pt idx="0">
                  <c:v>300</c:v>
                </c:pt>
                <c:pt idx="1">
                  <c:v>391.7</c:v>
                </c:pt>
                <c:pt idx="2">
                  <c:v>483.3</c:v>
                </c:pt>
                <c:pt idx="3">
                  <c:v>506.2</c:v>
                </c:pt>
                <c:pt idx="4">
                  <c:v>529.20000000000005</c:v>
                </c:pt>
                <c:pt idx="5">
                  <c:v>552.1</c:v>
                </c:pt>
                <c:pt idx="6">
                  <c:v>575</c:v>
                </c:pt>
                <c:pt idx="7">
                  <c:v>597.9</c:v>
                </c:pt>
                <c:pt idx="8">
                  <c:v>620.79999999999995</c:v>
                </c:pt>
                <c:pt idx="9">
                  <c:v>643.70000000000005</c:v>
                </c:pt>
                <c:pt idx="10">
                  <c:v>666.7</c:v>
                </c:pt>
                <c:pt idx="11">
                  <c:v>758.3</c:v>
                </c:pt>
                <c:pt idx="12">
                  <c:v>781.2</c:v>
                </c:pt>
                <c:pt idx="13">
                  <c:v>804.2</c:v>
                </c:pt>
                <c:pt idx="14">
                  <c:v>827.1</c:v>
                </c:pt>
                <c:pt idx="15">
                  <c:v>850</c:v>
                </c:pt>
                <c:pt idx="16">
                  <c:v>872.9</c:v>
                </c:pt>
                <c:pt idx="17">
                  <c:v>895.8</c:v>
                </c:pt>
                <c:pt idx="18">
                  <c:v>918.7</c:v>
                </c:pt>
                <c:pt idx="19">
                  <c:v>941.7</c:v>
                </c:pt>
                <c:pt idx="20">
                  <c:v>964.6</c:v>
                </c:pt>
                <c:pt idx="21">
                  <c:v>987.5</c:v>
                </c:pt>
                <c:pt idx="22">
                  <c:v>1010</c:v>
                </c:pt>
                <c:pt idx="23">
                  <c:v>1033</c:v>
                </c:pt>
                <c:pt idx="24">
                  <c:v>1056</c:v>
                </c:pt>
                <c:pt idx="25">
                  <c:v>1079</c:v>
                </c:pt>
                <c:pt idx="26">
                  <c:v>1102</c:v>
                </c:pt>
                <c:pt idx="27">
                  <c:v>1125</c:v>
                </c:pt>
                <c:pt idx="28">
                  <c:v>1148</c:v>
                </c:pt>
                <c:pt idx="29">
                  <c:v>1171</c:v>
                </c:pt>
                <c:pt idx="30">
                  <c:v>1194</c:v>
                </c:pt>
                <c:pt idx="31">
                  <c:v>1217</c:v>
                </c:pt>
                <c:pt idx="32">
                  <c:v>1308</c:v>
                </c:pt>
                <c:pt idx="33">
                  <c:v>1331</c:v>
                </c:pt>
                <c:pt idx="34">
                  <c:v>1354</c:v>
                </c:pt>
                <c:pt idx="35">
                  <c:v>1377</c:v>
                </c:pt>
                <c:pt idx="36">
                  <c:v>1400</c:v>
                </c:pt>
              </c:numCache>
            </c:numRef>
          </c:xVal>
          <c:yVal>
            <c:numRef>
              <c:f>'Основные данные (тв и ж р-ры)'!$F$20:$AP$20</c:f>
              <c:numCache>
                <c:formatCode>0.00E+00</c:formatCode>
                <c:ptCount val="37"/>
                <c:pt idx="0">
                  <c:v>6.2770000000000004E-19</c:v>
                </c:pt>
                <c:pt idx="1">
                  <c:v>3.5264999999999997E-23</c:v>
                </c:pt>
                <c:pt idx="2">
                  <c:v>3.5856E-22</c:v>
                </c:pt>
                <c:pt idx="3">
                  <c:v>1.6582E-21</c:v>
                </c:pt>
                <c:pt idx="4">
                  <c:v>9.3741000000000001E-21</c:v>
                </c:pt>
                <c:pt idx="5">
                  <c:v>1.6223999999999999E-19</c:v>
                </c:pt>
                <c:pt idx="6">
                  <c:v>1.0732E-18</c:v>
                </c:pt>
                <c:pt idx="7">
                  <c:v>8.4487999999999993E-18</c:v>
                </c:pt>
                <c:pt idx="8">
                  <c:v>1.6185000000000001E-16</c:v>
                </c:pt>
                <c:pt idx="9">
                  <c:v>1.3589000000000001E-15</c:v>
                </c:pt>
                <c:pt idx="10">
                  <c:v>1.1672E-14</c:v>
                </c:pt>
                <c:pt idx="11">
                  <c:v>5.6771999999999999E-11</c:v>
                </c:pt>
                <c:pt idx="12">
                  <c:v>1.8669E-10</c:v>
                </c:pt>
                <c:pt idx="13">
                  <c:v>5.0366E-10</c:v>
                </c:pt>
                <c:pt idx="14">
                  <c:v>9.4882999999999992E-10</c:v>
                </c:pt>
                <c:pt idx="15">
                  <c:v>1.6793E-9</c:v>
                </c:pt>
                <c:pt idx="16">
                  <c:v>2.9794999999999999E-9</c:v>
                </c:pt>
                <c:pt idx="17">
                  <c:v>5.8133999999999998E-9</c:v>
                </c:pt>
                <c:pt idx="18">
                  <c:v>1.3936999999999999E-8</c:v>
                </c:pt>
                <c:pt idx="19">
                  <c:v>8.8958999999999996E-8</c:v>
                </c:pt>
                <c:pt idx="20">
                  <c:v>2.1532999999999999E-5</c:v>
                </c:pt>
                <c:pt idx="21">
                  <c:v>3.0306000000000002E-4</c:v>
                </c:pt>
                <c:pt idx="22">
                  <c:v>9.0985999999999997E-4</c:v>
                </c:pt>
                <c:pt idx="23">
                  <c:v>1.6563999999999999E-3</c:v>
                </c:pt>
                <c:pt idx="24">
                  <c:v>1.4842E-3</c:v>
                </c:pt>
                <c:pt idx="25">
                  <c:v>9.942900000000001E-4</c:v>
                </c:pt>
                <c:pt idx="26">
                  <c:v>6.3394000000000005E-4</c:v>
                </c:pt>
                <c:pt idx="27">
                  <c:v>4.0133999999999998E-4</c:v>
                </c:pt>
                <c:pt idx="28">
                  <c:v>2.5913999999999999E-4</c:v>
                </c:pt>
                <c:pt idx="29">
                  <c:v>1.662E-4</c:v>
                </c:pt>
                <c:pt idx="30">
                  <c:v>8.2803E-5</c:v>
                </c:pt>
                <c:pt idx="31">
                  <c:v>2.0358999999999999E-5</c:v>
                </c:pt>
                <c:pt idx="32">
                  <c:v>2.0045E-6</c:v>
                </c:pt>
                <c:pt idx="33">
                  <c:v>1.3944000000000001E-7</c:v>
                </c:pt>
                <c:pt idx="34">
                  <c:v>4.1565999999999999E-10</c:v>
                </c:pt>
                <c:pt idx="35">
                  <c:v>9.7101999999999997E-11</c:v>
                </c:pt>
                <c:pt idx="36">
                  <c:v>3.1326000000000001E-11</c:v>
                </c:pt>
              </c:numCache>
            </c:numRef>
          </c:yVal>
          <c:smooth val="1"/>
        </c:ser>
        <c:ser>
          <c:idx val="17"/>
          <c:order val="3"/>
          <c:tx>
            <c:strRef>
              <c:f>'Основные данные (тв и ж р-ры)'!$E$21</c:f>
              <c:strCache>
                <c:ptCount val="1"/>
                <c:pt idx="0">
                  <c:v>(1) Bi2S3 [liq]</c:v>
                </c:pt>
              </c:strCache>
            </c:strRef>
          </c:tx>
          <c:marker>
            <c:symbol val="none"/>
          </c:marker>
          <c:xVal>
            <c:numRef>
              <c:f>'Основные данные (тв и ж р-ры)'!$F$2:$AP$2</c:f>
              <c:numCache>
                <c:formatCode>General</c:formatCode>
                <c:ptCount val="37"/>
                <c:pt idx="0">
                  <c:v>300</c:v>
                </c:pt>
                <c:pt idx="1">
                  <c:v>391.7</c:v>
                </c:pt>
                <c:pt idx="2">
                  <c:v>483.3</c:v>
                </c:pt>
                <c:pt idx="3">
                  <c:v>506.2</c:v>
                </c:pt>
                <c:pt idx="4">
                  <c:v>529.20000000000005</c:v>
                </c:pt>
                <c:pt idx="5">
                  <c:v>552.1</c:v>
                </c:pt>
                <c:pt idx="6">
                  <c:v>575</c:v>
                </c:pt>
                <c:pt idx="7">
                  <c:v>597.9</c:v>
                </c:pt>
                <c:pt idx="8">
                  <c:v>620.79999999999995</c:v>
                </c:pt>
                <c:pt idx="9">
                  <c:v>643.70000000000005</c:v>
                </c:pt>
                <c:pt idx="10">
                  <c:v>666.7</c:v>
                </c:pt>
                <c:pt idx="11">
                  <c:v>758.3</c:v>
                </c:pt>
                <c:pt idx="12">
                  <c:v>781.2</c:v>
                </c:pt>
                <c:pt idx="13">
                  <c:v>804.2</c:v>
                </c:pt>
                <c:pt idx="14">
                  <c:v>827.1</c:v>
                </c:pt>
                <c:pt idx="15">
                  <c:v>850</c:v>
                </c:pt>
                <c:pt idx="16">
                  <c:v>872.9</c:v>
                </c:pt>
                <c:pt idx="17">
                  <c:v>895.8</c:v>
                </c:pt>
                <c:pt idx="18">
                  <c:v>918.7</c:v>
                </c:pt>
                <c:pt idx="19">
                  <c:v>941.7</c:v>
                </c:pt>
                <c:pt idx="20">
                  <c:v>964.6</c:v>
                </c:pt>
                <c:pt idx="21">
                  <c:v>987.5</c:v>
                </c:pt>
                <c:pt idx="22">
                  <c:v>1010</c:v>
                </c:pt>
                <c:pt idx="23">
                  <c:v>1033</c:v>
                </c:pt>
                <c:pt idx="24">
                  <c:v>1056</c:v>
                </c:pt>
                <c:pt idx="25">
                  <c:v>1079</c:v>
                </c:pt>
                <c:pt idx="26">
                  <c:v>1102</c:v>
                </c:pt>
                <c:pt idx="27">
                  <c:v>1125</c:v>
                </c:pt>
                <c:pt idx="28">
                  <c:v>1148</c:v>
                </c:pt>
                <c:pt idx="29">
                  <c:v>1171</c:v>
                </c:pt>
                <c:pt idx="30">
                  <c:v>1194</c:v>
                </c:pt>
                <c:pt idx="31">
                  <c:v>1217</c:v>
                </c:pt>
                <c:pt idx="32">
                  <c:v>1308</c:v>
                </c:pt>
                <c:pt idx="33">
                  <c:v>1331</c:v>
                </c:pt>
                <c:pt idx="34">
                  <c:v>1354</c:v>
                </c:pt>
                <c:pt idx="35">
                  <c:v>1377</c:v>
                </c:pt>
                <c:pt idx="36">
                  <c:v>1400</c:v>
                </c:pt>
              </c:numCache>
            </c:numRef>
          </c:xVal>
          <c:yVal>
            <c:numRef>
              <c:f>'Основные данные (тв и ж р-ры)'!$F$21:$AP$21</c:f>
              <c:numCache>
                <c:formatCode>0.00E+00</c:formatCode>
                <c:ptCount val="37"/>
                <c:pt idx="0">
                  <c:v>4.6008000000000004E-34</c:v>
                </c:pt>
                <c:pt idx="1">
                  <c:v>4.6879E-35</c:v>
                </c:pt>
                <c:pt idx="2">
                  <c:v>7.6233999999999997E-32</c:v>
                </c:pt>
                <c:pt idx="3">
                  <c:v>9.9048000000000007E-31</c:v>
                </c:pt>
                <c:pt idx="4">
                  <c:v>1.4639000000000001E-29</c:v>
                </c:pt>
                <c:pt idx="5">
                  <c:v>6.2145000000000001E-28</c:v>
                </c:pt>
                <c:pt idx="6">
                  <c:v>9.5248999999999994E-27</c:v>
                </c:pt>
                <c:pt idx="7">
                  <c:v>1.6509000000000001E-25</c:v>
                </c:pt>
                <c:pt idx="8">
                  <c:v>6.6502999999999998E-24</c:v>
                </c:pt>
                <c:pt idx="9">
                  <c:v>1.1262999999999999E-22</c:v>
                </c:pt>
                <c:pt idx="10">
                  <c:v>1.8790000000000001E-21</c:v>
                </c:pt>
                <c:pt idx="11">
                  <c:v>9.4982000000000002E-17</c:v>
                </c:pt>
                <c:pt idx="12">
                  <c:v>5.2557999999999995E-16</c:v>
                </c:pt>
                <c:pt idx="13">
                  <c:v>2.3377000000000001E-15</c:v>
                </c:pt>
                <c:pt idx="14">
                  <c:v>7.1392999999999999E-15</c:v>
                </c:pt>
                <c:pt idx="15">
                  <c:v>2.0233999999999999E-14</c:v>
                </c:pt>
                <c:pt idx="16">
                  <c:v>5.7150000000000001E-14</c:v>
                </c:pt>
                <c:pt idx="17">
                  <c:v>1.7812E-13</c:v>
                </c:pt>
                <c:pt idx="18">
                  <c:v>6.9392999999999995E-13</c:v>
                </c:pt>
                <c:pt idx="19">
                  <c:v>7.4769999999999997E-12</c:v>
                </c:pt>
                <c:pt idx="20">
                  <c:v>3.1355999999999998E-9</c:v>
                </c:pt>
                <c:pt idx="21">
                  <c:v>5.3204999999999999E-8</c:v>
                </c:pt>
                <c:pt idx="22">
                  <c:v>1.5788000000000001E-7</c:v>
                </c:pt>
                <c:pt idx="23">
                  <c:v>3.4745E-7</c:v>
                </c:pt>
                <c:pt idx="24">
                  <c:v>8.8280000000000004E-7</c:v>
                </c:pt>
                <c:pt idx="25">
                  <c:v>2.5287999999999998E-6</c:v>
                </c:pt>
                <c:pt idx="26">
                  <c:v>7.5294999999999997E-6</c:v>
                </c:pt>
                <c:pt idx="27">
                  <c:v>2.1767999999999999E-5</c:v>
                </c:pt>
                <c:pt idx="28">
                  <c:v>5.7290000000000002E-5</c:v>
                </c:pt>
                <c:pt idx="29">
                  <c:v>1.3516E-4</c:v>
                </c:pt>
                <c:pt idx="30">
                  <c:v>3.2923000000000002E-4</c:v>
                </c:pt>
                <c:pt idx="31">
                  <c:v>7.5440999999999995E-4</c:v>
                </c:pt>
                <c:pt idx="32">
                  <c:v>1.2891000000000001E-4</c:v>
                </c:pt>
                <c:pt idx="33">
                  <c:v>6.6439E-6</c:v>
                </c:pt>
                <c:pt idx="34">
                  <c:v>9.7162E-9</c:v>
                </c:pt>
                <c:pt idx="35">
                  <c:v>1.1051E-9</c:v>
                </c:pt>
                <c:pt idx="36">
                  <c:v>1.7728000000000001E-10</c:v>
                </c:pt>
              </c:numCache>
            </c:numRef>
          </c:yVal>
          <c:smooth val="1"/>
        </c:ser>
        <c:ser>
          <c:idx val="18"/>
          <c:order val="4"/>
          <c:tx>
            <c:strRef>
              <c:f>'Основные данные (тв и ж р-ры)'!$E$22</c:f>
              <c:strCache>
                <c:ptCount val="1"/>
                <c:pt idx="0">
                  <c:v>(1) S [liq]</c:v>
                </c:pt>
              </c:strCache>
            </c:strRef>
          </c:tx>
          <c:marker>
            <c:symbol val="none"/>
          </c:marker>
          <c:xVal>
            <c:numRef>
              <c:f>'Основные данные (тв и ж р-ры)'!$F$2:$AP$2</c:f>
              <c:numCache>
                <c:formatCode>General</c:formatCode>
                <c:ptCount val="37"/>
                <c:pt idx="0">
                  <c:v>300</c:v>
                </c:pt>
                <c:pt idx="1">
                  <c:v>391.7</c:v>
                </c:pt>
                <c:pt idx="2">
                  <c:v>483.3</c:v>
                </c:pt>
                <c:pt idx="3">
                  <c:v>506.2</c:v>
                </c:pt>
                <c:pt idx="4">
                  <c:v>529.20000000000005</c:v>
                </c:pt>
                <c:pt idx="5">
                  <c:v>552.1</c:v>
                </c:pt>
                <c:pt idx="6">
                  <c:v>575</c:v>
                </c:pt>
                <c:pt idx="7">
                  <c:v>597.9</c:v>
                </c:pt>
                <c:pt idx="8">
                  <c:v>620.79999999999995</c:v>
                </c:pt>
                <c:pt idx="9">
                  <c:v>643.70000000000005</c:v>
                </c:pt>
                <c:pt idx="10">
                  <c:v>666.7</c:v>
                </c:pt>
                <c:pt idx="11">
                  <c:v>758.3</c:v>
                </c:pt>
                <c:pt idx="12">
                  <c:v>781.2</c:v>
                </c:pt>
                <c:pt idx="13">
                  <c:v>804.2</c:v>
                </c:pt>
                <c:pt idx="14">
                  <c:v>827.1</c:v>
                </c:pt>
                <c:pt idx="15">
                  <c:v>850</c:v>
                </c:pt>
                <c:pt idx="16">
                  <c:v>872.9</c:v>
                </c:pt>
                <c:pt idx="17">
                  <c:v>895.8</c:v>
                </c:pt>
                <c:pt idx="18">
                  <c:v>918.7</c:v>
                </c:pt>
                <c:pt idx="19">
                  <c:v>941.7</c:v>
                </c:pt>
                <c:pt idx="20">
                  <c:v>964.6</c:v>
                </c:pt>
                <c:pt idx="21">
                  <c:v>987.5</c:v>
                </c:pt>
                <c:pt idx="22">
                  <c:v>1010</c:v>
                </c:pt>
                <c:pt idx="23">
                  <c:v>1033</c:v>
                </c:pt>
                <c:pt idx="24">
                  <c:v>1056</c:v>
                </c:pt>
                <c:pt idx="25">
                  <c:v>1079</c:v>
                </c:pt>
                <c:pt idx="26">
                  <c:v>1102</c:v>
                </c:pt>
                <c:pt idx="27">
                  <c:v>1125</c:v>
                </c:pt>
                <c:pt idx="28">
                  <c:v>1148</c:v>
                </c:pt>
                <c:pt idx="29">
                  <c:v>1171</c:v>
                </c:pt>
                <c:pt idx="30">
                  <c:v>1194</c:v>
                </c:pt>
                <c:pt idx="31">
                  <c:v>1217</c:v>
                </c:pt>
                <c:pt idx="32">
                  <c:v>1308</c:v>
                </c:pt>
                <c:pt idx="33">
                  <c:v>1331</c:v>
                </c:pt>
                <c:pt idx="34">
                  <c:v>1354</c:v>
                </c:pt>
                <c:pt idx="35">
                  <c:v>1377</c:v>
                </c:pt>
                <c:pt idx="36">
                  <c:v>1400</c:v>
                </c:pt>
              </c:numCache>
            </c:numRef>
          </c:xVal>
          <c:yVal>
            <c:numRef>
              <c:f>'Основные данные (тв и ж р-ры)'!$F$22:$AP$22</c:f>
              <c:numCache>
                <c:formatCode>0.00E+00</c:formatCode>
                <c:ptCount val="37"/>
                <c:pt idx="0">
                  <c:v>7.4987999999999996E-26</c:v>
                </c:pt>
                <c:pt idx="1">
                  <c:v>2.8370000000000001E-28</c:v>
                </c:pt>
                <c:pt idx="2">
                  <c:v>3.8505000000000002E-26</c:v>
                </c:pt>
                <c:pt idx="3">
                  <c:v>2.9874999999999998E-25</c:v>
                </c:pt>
                <c:pt idx="4">
                  <c:v>2.7226999999999999E-24</c:v>
                </c:pt>
                <c:pt idx="5">
                  <c:v>7.3338999999999994E-23</c:v>
                </c:pt>
                <c:pt idx="6">
                  <c:v>7.3176999999999999E-22</c:v>
                </c:pt>
                <c:pt idx="7">
                  <c:v>8.4508000000000007E-21</c:v>
                </c:pt>
                <c:pt idx="8">
                  <c:v>2.3164999999999999E-19</c:v>
                </c:pt>
                <c:pt idx="9">
                  <c:v>2.7214E-18</c:v>
                </c:pt>
                <c:pt idx="10">
                  <c:v>3.2056000000000003E-17</c:v>
                </c:pt>
                <c:pt idx="11">
                  <c:v>4.6754999999999996E-13</c:v>
                </c:pt>
                <c:pt idx="12">
                  <c:v>1.9565E-12</c:v>
                </c:pt>
                <c:pt idx="13">
                  <c:v>6.6468000000000003E-12</c:v>
                </c:pt>
                <c:pt idx="14">
                  <c:v>1.5634000000000001E-11</c:v>
                </c:pt>
                <c:pt idx="15">
                  <c:v>3.4329999999999999E-11</c:v>
                </c:pt>
                <c:pt idx="16">
                  <c:v>7.5327E-11</c:v>
                </c:pt>
                <c:pt idx="17">
                  <c:v>1.8199000000000001E-10</c:v>
                </c:pt>
                <c:pt idx="18">
                  <c:v>5.4446E-10</c:v>
                </c:pt>
                <c:pt idx="19">
                  <c:v>4.4154000000000003E-9</c:v>
                </c:pt>
                <c:pt idx="20">
                  <c:v>1.4051999999999999E-6</c:v>
                </c:pt>
                <c:pt idx="21">
                  <c:v>2.8115000000000001E-5</c:v>
                </c:pt>
                <c:pt idx="22">
                  <c:v>1.4135999999999999E-4</c:v>
                </c:pt>
                <c:pt idx="23">
                  <c:v>5.7207999999999998E-4</c:v>
                </c:pt>
                <c:pt idx="24">
                  <c:v>1.1724000000000001E-3</c:v>
                </c:pt>
                <c:pt idx="25">
                  <c:v>1.7306000000000001E-3</c:v>
                </c:pt>
                <c:pt idx="26">
                  <c:v>2.5403000000000001E-3</c:v>
                </c:pt>
                <c:pt idx="27">
                  <c:v>3.6475000000000001E-3</c:v>
                </c:pt>
                <c:pt idx="28">
                  <c:v>4.8665000000000002E-3</c:v>
                </c:pt>
                <c:pt idx="29">
                  <c:v>5.4881000000000001E-3</c:v>
                </c:pt>
                <c:pt idx="30">
                  <c:v>3.9477000000000002E-3</c:v>
                </c:pt>
                <c:pt idx="31">
                  <c:v>1.0483999999999999E-3</c:v>
                </c:pt>
                <c:pt idx="32">
                  <c:v>7.0055999999999995E-5</c:v>
                </c:pt>
                <c:pt idx="33">
                  <c:v>4.4197999999999996E-6</c:v>
                </c:pt>
                <c:pt idx="34">
                  <c:v>1.2041E-8</c:v>
                </c:pt>
                <c:pt idx="35">
                  <c:v>2.5796000000000001E-9</c:v>
                </c:pt>
                <c:pt idx="36">
                  <c:v>7.6541000000000005E-10</c:v>
                </c:pt>
              </c:numCache>
            </c:numRef>
          </c:yVal>
          <c:smooth val="1"/>
        </c:ser>
        <c:ser>
          <c:idx val="19"/>
          <c:order val="5"/>
          <c:tx>
            <c:strRef>
              <c:f>'Основные данные (тв и ж р-ры)'!$E$23</c:f>
              <c:strCache>
                <c:ptCount val="1"/>
                <c:pt idx="0">
                  <c:v>(1) Bi [liq1]</c:v>
                </c:pt>
              </c:strCache>
            </c:strRef>
          </c:tx>
          <c:marker>
            <c:symbol val="none"/>
          </c:marker>
          <c:xVal>
            <c:numRef>
              <c:f>'Основные данные (тв и ж р-ры)'!$F$2:$AP$2</c:f>
              <c:numCache>
                <c:formatCode>General</c:formatCode>
                <c:ptCount val="37"/>
                <c:pt idx="0">
                  <c:v>300</c:v>
                </c:pt>
                <c:pt idx="1">
                  <c:v>391.7</c:v>
                </c:pt>
                <c:pt idx="2">
                  <c:v>483.3</c:v>
                </c:pt>
                <c:pt idx="3">
                  <c:v>506.2</c:v>
                </c:pt>
                <c:pt idx="4">
                  <c:v>529.20000000000005</c:v>
                </c:pt>
                <c:pt idx="5">
                  <c:v>552.1</c:v>
                </c:pt>
                <c:pt idx="6">
                  <c:v>575</c:v>
                </c:pt>
                <c:pt idx="7">
                  <c:v>597.9</c:v>
                </c:pt>
                <c:pt idx="8">
                  <c:v>620.79999999999995</c:v>
                </c:pt>
                <c:pt idx="9">
                  <c:v>643.70000000000005</c:v>
                </c:pt>
                <c:pt idx="10">
                  <c:v>666.7</c:v>
                </c:pt>
                <c:pt idx="11">
                  <c:v>758.3</c:v>
                </c:pt>
                <c:pt idx="12">
                  <c:v>781.2</c:v>
                </c:pt>
                <c:pt idx="13">
                  <c:v>804.2</c:v>
                </c:pt>
                <c:pt idx="14">
                  <c:v>827.1</c:v>
                </c:pt>
                <c:pt idx="15">
                  <c:v>850</c:v>
                </c:pt>
                <c:pt idx="16">
                  <c:v>872.9</c:v>
                </c:pt>
                <c:pt idx="17">
                  <c:v>895.8</c:v>
                </c:pt>
                <c:pt idx="18">
                  <c:v>918.7</c:v>
                </c:pt>
                <c:pt idx="19">
                  <c:v>941.7</c:v>
                </c:pt>
                <c:pt idx="20">
                  <c:v>964.6</c:v>
                </c:pt>
                <c:pt idx="21">
                  <c:v>987.5</c:v>
                </c:pt>
                <c:pt idx="22">
                  <c:v>1010</c:v>
                </c:pt>
                <c:pt idx="23">
                  <c:v>1033</c:v>
                </c:pt>
                <c:pt idx="24">
                  <c:v>1056</c:v>
                </c:pt>
                <c:pt idx="25">
                  <c:v>1079</c:v>
                </c:pt>
                <c:pt idx="26">
                  <c:v>1102</c:v>
                </c:pt>
                <c:pt idx="27">
                  <c:v>1125</c:v>
                </c:pt>
                <c:pt idx="28">
                  <c:v>1148</c:v>
                </c:pt>
                <c:pt idx="29">
                  <c:v>1171</c:v>
                </c:pt>
                <c:pt idx="30">
                  <c:v>1194</c:v>
                </c:pt>
                <c:pt idx="31">
                  <c:v>1217</c:v>
                </c:pt>
                <c:pt idx="32">
                  <c:v>1308</c:v>
                </c:pt>
                <c:pt idx="33">
                  <c:v>1331</c:v>
                </c:pt>
                <c:pt idx="34">
                  <c:v>1354</c:v>
                </c:pt>
                <c:pt idx="35">
                  <c:v>1377</c:v>
                </c:pt>
                <c:pt idx="36">
                  <c:v>1400</c:v>
                </c:pt>
              </c:numCache>
            </c:numRef>
          </c:xVal>
          <c:yVal>
            <c:numRef>
              <c:f>'Основные данные (тв и ж р-ры)'!$F$23:$AP$23</c:f>
              <c:numCache>
                <c:formatCode>0.00E+00</c:formatCode>
                <c:ptCount val="37"/>
                <c:pt idx="0">
                  <c:v>1.5119999999999999E-15</c:v>
                </c:pt>
                <c:pt idx="1">
                  <c:v>8.6092999999999998E-21</c:v>
                </c:pt>
                <c:pt idx="2">
                  <c:v>2.2482000000000001E-20</c:v>
                </c:pt>
                <c:pt idx="3">
                  <c:v>8.0342000000000001E-20</c:v>
                </c:pt>
                <c:pt idx="4">
                  <c:v>3.5937E-19</c:v>
                </c:pt>
                <c:pt idx="5">
                  <c:v>5.0235000000000003E-18</c:v>
                </c:pt>
                <c:pt idx="6">
                  <c:v>2.7324E-17</c:v>
                </c:pt>
                <c:pt idx="7">
                  <c:v>1.7966999999999999E-16</c:v>
                </c:pt>
                <c:pt idx="8">
                  <c:v>2.9152000000000001E-15</c:v>
                </c:pt>
                <c:pt idx="9">
                  <c:v>2.0987000000000001E-14</c:v>
                </c:pt>
                <c:pt idx="10">
                  <c:v>1.5626000000000001E-13</c:v>
                </c:pt>
                <c:pt idx="11">
                  <c:v>4.6943E-10</c:v>
                </c:pt>
                <c:pt idx="12">
                  <c:v>1.3944000000000001E-9</c:v>
                </c:pt>
                <c:pt idx="13">
                  <c:v>3.4212000000000001E-9</c:v>
                </c:pt>
                <c:pt idx="14">
                  <c:v>5.9025000000000002E-9</c:v>
                </c:pt>
                <c:pt idx="15">
                  <c:v>9.6414000000000002E-9</c:v>
                </c:pt>
                <c:pt idx="16">
                  <c:v>1.5933000000000001E-8</c:v>
                </c:pt>
                <c:pt idx="17">
                  <c:v>2.9303000000000001E-8</c:v>
                </c:pt>
                <c:pt idx="18">
                  <c:v>6.7308999999999997E-8</c:v>
                </c:pt>
                <c:pt idx="19">
                  <c:v>4.2147999999999999E-7</c:v>
                </c:pt>
                <c:pt idx="20">
                  <c:v>1.0132999999999999E-4</c:v>
                </c:pt>
                <c:pt idx="21">
                  <c:v>1.163E-3</c:v>
                </c:pt>
                <c:pt idx="22">
                  <c:v>2.4943000000000001E-3</c:v>
                </c:pt>
                <c:pt idx="23">
                  <c:v>3.4082000000000001E-3</c:v>
                </c:pt>
                <c:pt idx="24">
                  <c:v>3.6142000000000001E-3</c:v>
                </c:pt>
                <c:pt idx="25">
                  <c:v>3.6181999999999998E-3</c:v>
                </c:pt>
                <c:pt idx="26">
                  <c:v>3.6123000000000001E-3</c:v>
                </c:pt>
                <c:pt idx="27">
                  <c:v>3.5958000000000001E-3</c:v>
                </c:pt>
                <c:pt idx="28">
                  <c:v>3.5552000000000001E-3</c:v>
                </c:pt>
                <c:pt idx="29">
                  <c:v>3.4646999999999998E-3</c:v>
                </c:pt>
                <c:pt idx="30">
                  <c:v>3.2215E-3</c:v>
                </c:pt>
                <c:pt idx="31">
                  <c:v>2.5064000000000002E-3</c:v>
                </c:pt>
                <c:pt idx="32">
                  <c:v>7.2844000000000001E-4</c:v>
                </c:pt>
                <c:pt idx="33">
                  <c:v>5.274E-5</c:v>
                </c:pt>
                <c:pt idx="34">
                  <c:v>1.3166999999999999E-7</c:v>
                </c:pt>
                <c:pt idx="35">
                  <c:v>2.5472000000000001E-8</c:v>
                </c:pt>
                <c:pt idx="36">
                  <c:v>6.8293999999999996E-9</c:v>
                </c:pt>
              </c:numCache>
            </c:numRef>
          </c:yVal>
          <c:smooth val="1"/>
        </c:ser>
        <c:ser>
          <c:idx val="20"/>
          <c:order val="6"/>
          <c:tx>
            <c:strRef>
              <c:f>'Основные данные (тв и ж р-ры)'!$E$24</c:f>
              <c:strCache>
                <c:ptCount val="1"/>
                <c:pt idx="0">
                  <c:v>(1) Bi [liq2]</c:v>
                </c:pt>
              </c:strCache>
            </c:strRef>
          </c:tx>
          <c:marker>
            <c:symbol val="none"/>
          </c:marker>
          <c:xVal>
            <c:numRef>
              <c:f>'Основные данные (тв и ж р-ры)'!$F$2:$AP$2</c:f>
              <c:numCache>
                <c:formatCode>General</c:formatCode>
                <c:ptCount val="37"/>
                <c:pt idx="0">
                  <c:v>300</c:v>
                </c:pt>
                <c:pt idx="1">
                  <c:v>391.7</c:v>
                </c:pt>
                <c:pt idx="2">
                  <c:v>483.3</c:v>
                </c:pt>
                <c:pt idx="3">
                  <c:v>506.2</c:v>
                </c:pt>
                <c:pt idx="4">
                  <c:v>529.20000000000005</c:v>
                </c:pt>
                <c:pt idx="5">
                  <c:v>552.1</c:v>
                </c:pt>
                <c:pt idx="6">
                  <c:v>575</c:v>
                </c:pt>
                <c:pt idx="7">
                  <c:v>597.9</c:v>
                </c:pt>
                <c:pt idx="8">
                  <c:v>620.79999999999995</c:v>
                </c:pt>
                <c:pt idx="9">
                  <c:v>643.70000000000005</c:v>
                </c:pt>
                <c:pt idx="10">
                  <c:v>666.7</c:v>
                </c:pt>
                <c:pt idx="11">
                  <c:v>758.3</c:v>
                </c:pt>
                <c:pt idx="12">
                  <c:v>781.2</c:v>
                </c:pt>
                <c:pt idx="13">
                  <c:v>804.2</c:v>
                </c:pt>
                <c:pt idx="14">
                  <c:v>827.1</c:v>
                </c:pt>
                <c:pt idx="15">
                  <c:v>850</c:v>
                </c:pt>
                <c:pt idx="16">
                  <c:v>872.9</c:v>
                </c:pt>
                <c:pt idx="17">
                  <c:v>895.8</c:v>
                </c:pt>
                <c:pt idx="18">
                  <c:v>918.7</c:v>
                </c:pt>
                <c:pt idx="19">
                  <c:v>941.7</c:v>
                </c:pt>
                <c:pt idx="20">
                  <c:v>964.6</c:v>
                </c:pt>
                <c:pt idx="21">
                  <c:v>987.5</c:v>
                </c:pt>
                <c:pt idx="22">
                  <c:v>1010</c:v>
                </c:pt>
                <c:pt idx="23">
                  <c:v>1033</c:v>
                </c:pt>
                <c:pt idx="24">
                  <c:v>1056</c:v>
                </c:pt>
                <c:pt idx="25">
                  <c:v>1079</c:v>
                </c:pt>
                <c:pt idx="26">
                  <c:v>1102</c:v>
                </c:pt>
                <c:pt idx="27">
                  <c:v>1125</c:v>
                </c:pt>
                <c:pt idx="28">
                  <c:v>1148</c:v>
                </c:pt>
                <c:pt idx="29">
                  <c:v>1171</c:v>
                </c:pt>
                <c:pt idx="30">
                  <c:v>1194</c:v>
                </c:pt>
                <c:pt idx="31">
                  <c:v>1217</c:v>
                </c:pt>
                <c:pt idx="32">
                  <c:v>1308</c:v>
                </c:pt>
                <c:pt idx="33">
                  <c:v>1331</c:v>
                </c:pt>
                <c:pt idx="34">
                  <c:v>1354</c:v>
                </c:pt>
                <c:pt idx="35">
                  <c:v>1377</c:v>
                </c:pt>
                <c:pt idx="36">
                  <c:v>1400</c:v>
                </c:pt>
              </c:numCache>
            </c:numRef>
          </c:xVal>
          <c:yVal>
            <c:numRef>
              <c:f>'Основные данные (тв и ж р-ры)'!$F$24:$AP$24</c:f>
              <c:numCache>
                <c:formatCode>0.00E+00</c:formatCode>
                <c:ptCount val="37"/>
                <c:pt idx="0">
                  <c:v>1.1201E-15</c:v>
                </c:pt>
                <c:pt idx="1">
                  <c:v>7.6902999999999996E-21</c:v>
                </c:pt>
                <c:pt idx="2">
                  <c:v>2.144E-20</c:v>
                </c:pt>
                <c:pt idx="3">
                  <c:v>7.7296999999999998E-20</c:v>
                </c:pt>
                <c:pt idx="4">
                  <c:v>3.482E-19</c:v>
                </c:pt>
                <c:pt idx="5">
                  <c:v>4.8952E-18</c:v>
                </c:pt>
                <c:pt idx="6">
                  <c:v>2.6748E-17</c:v>
                </c:pt>
                <c:pt idx="7">
                  <c:v>1.7655E-16</c:v>
                </c:pt>
                <c:pt idx="8">
                  <c:v>2.8734000000000001E-15</c:v>
                </c:pt>
                <c:pt idx="9">
                  <c:v>2.0737999999999999E-14</c:v>
                </c:pt>
                <c:pt idx="10">
                  <c:v>1.5472999999999999E-13</c:v>
                </c:pt>
                <c:pt idx="11">
                  <c:v>4.6726E-10</c:v>
                </c:pt>
                <c:pt idx="12">
                  <c:v>1.3891000000000001E-9</c:v>
                </c:pt>
                <c:pt idx="13">
                  <c:v>3.4105000000000002E-9</c:v>
                </c:pt>
                <c:pt idx="14">
                  <c:v>5.8872999999999997E-9</c:v>
                </c:pt>
                <c:pt idx="15">
                  <c:v>9.6209000000000001E-9</c:v>
                </c:pt>
                <c:pt idx="16">
                  <c:v>1.5906E-8</c:v>
                </c:pt>
                <c:pt idx="17">
                  <c:v>2.9261E-8</c:v>
                </c:pt>
                <c:pt idx="18">
                  <c:v>6.7232000000000003E-8</c:v>
                </c:pt>
                <c:pt idx="19">
                  <c:v>4.2109000000000002E-7</c:v>
                </c:pt>
                <c:pt idx="20">
                  <c:v>1.0126E-4</c:v>
                </c:pt>
                <c:pt idx="21">
                  <c:v>1.1623E-3</c:v>
                </c:pt>
                <c:pt idx="22">
                  <c:v>2.4930999999999998E-3</c:v>
                </c:pt>
                <c:pt idx="23">
                  <c:v>3.4069E-3</c:v>
                </c:pt>
                <c:pt idx="24">
                  <c:v>3.6131000000000002E-3</c:v>
                </c:pt>
                <c:pt idx="25">
                  <c:v>3.6174000000000002E-3</c:v>
                </c:pt>
                <c:pt idx="26">
                  <c:v>3.6116E-3</c:v>
                </c:pt>
                <c:pt idx="27">
                  <c:v>3.5953000000000001E-3</c:v>
                </c:pt>
                <c:pt idx="28">
                  <c:v>3.555E-3</c:v>
                </c:pt>
                <c:pt idx="29">
                  <c:v>3.4646E-3</c:v>
                </c:pt>
                <c:pt idx="30">
                  <c:v>3.2214000000000001E-3</c:v>
                </c:pt>
                <c:pt idx="31">
                  <c:v>2.5065E-3</c:v>
                </c:pt>
                <c:pt idx="32">
                  <c:v>7.2857E-4</c:v>
                </c:pt>
                <c:pt idx="33">
                  <c:v>5.2751999999999999E-5</c:v>
                </c:pt>
                <c:pt idx="34">
                  <c:v>1.3171000000000001E-7</c:v>
                </c:pt>
                <c:pt idx="35">
                  <c:v>2.5481000000000002E-8</c:v>
                </c:pt>
                <c:pt idx="36">
                  <c:v>6.8323999999999997E-9</c:v>
                </c:pt>
              </c:numCache>
            </c:numRef>
          </c:yVal>
          <c:smooth val="1"/>
        </c:ser>
        <c:ser>
          <c:idx val="21"/>
          <c:order val="7"/>
          <c:tx>
            <c:strRef>
              <c:f>'Основные данные (тв и ж р-ры)'!$E$25</c:f>
              <c:strCache>
                <c:ptCount val="1"/>
                <c:pt idx="0">
                  <c:v>(1) GeS [liq]</c:v>
                </c:pt>
              </c:strCache>
            </c:strRef>
          </c:tx>
          <c:marker>
            <c:symbol val="none"/>
          </c:marker>
          <c:xVal>
            <c:numRef>
              <c:f>'Основные данные (тв и ж р-ры)'!$F$2:$AP$2</c:f>
              <c:numCache>
                <c:formatCode>General</c:formatCode>
                <c:ptCount val="37"/>
                <c:pt idx="0">
                  <c:v>300</c:v>
                </c:pt>
                <c:pt idx="1">
                  <c:v>391.7</c:v>
                </c:pt>
                <c:pt idx="2">
                  <c:v>483.3</c:v>
                </c:pt>
                <c:pt idx="3">
                  <c:v>506.2</c:v>
                </c:pt>
                <c:pt idx="4">
                  <c:v>529.20000000000005</c:v>
                </c:pt>
                <c:pt idx="5">
                  <c:v>552.1</c:v>
                </c:pt>
                <c:pt idx="6">
                  <c:v>575</c:v>
                </c:pt>
                <c:pt idx="7">
                  <c:v>597.9</c:v>
                </c:pt>
                <c:pt idx="8">
                  <c:v>620.79999999999995</c:v>
                </c:pt>
                <c:pt idx="9">
                  <c:v>643.70000000000005</c:v>
                </c:pt>
                <c:pt idx="10">
                  <c:v>666.7</c:v>
                </c:pt>
                <c:pt idx="11">
                  <c:v>758.3</c:v>
                </c:pt>
                <c:pt idx="12">
                  <c:v>781.2</c:v>
                </c:pt>
                <c:pt idx="13">
                  <c:v>804.2</c:v>
                </c:pt>
                <c:pt idx="14">
                  <c:v>827.1</c:v>
                </c:pt>
                <c:pt idx="15">
                  <c:v>850</c:v>
                </c:pt>
                <c:pt idx="16">
                  <c:v>872.9</c:v>
                </c:pt>
                <c:pt idx="17">
                  <c:v>895.8</c:v>
                </c:pt>
                <c:pt idx="18">
                  <c:v>918.7</c:v>
                </c:pt>
                <c:pt idx="19">
                  <c:v>941.7</c:v>
                </c:pt>
                <c:pt idx="20">
                  <c:v>964.6</c:v>
                </c:pt>
                <c:pt idx="21">
                  <c:v>987.5</c:v>
                </c:pt>
                <c:pt idx="22">
                  <c:v>1010</c:v>
                </c:pt>
                <c:pt idx="23">
                  <c:v>1033</c:v>
                </c:pt>
                <c:pt idx="24">
                  <c:v>1056</c:v>
                </c:pt>
                <c:pt idx="25">
                  <c:v>1079</c:v>
                </c:pt>
                <c:pt idx="26">
                  <c:v>1102</c:v>
                </c:pt>
                <c:pt idx="27">
                  <c:v>1125</c:v>
                </c:pt>
                <c:pt idx="28">
                  <c:v>1148</c:v>
                </c:pt>
                <c:pt idx="29">
                  <c:v>1171</c:v>
                </c:pt>
                <c:pt idx="30">
                  <c:v>1194</c:v>
                </c:pt>
                <c:pt idx="31">
                  <c:v>1217</c:v>
                </c:pt>
                <c:pt idx="32">
                  <c:v>1308</c:v>
                </c:pt>
                <c:pt idx="33">
                  <c:v>1331</c:v>
                </c:pt>
                <c:pt idx="34">
                  <c:v>1354</c:v>
                </c:pt>
                <c:pt idx="35">
                  <c:v>1377</c:v>
                </c:pt>
                <c:pt idx="36">
                  <c:v>1400</c:v>
                </c:pt>
              </c:numCache>
            </c:numRef>
          </c:xVal>
          <c:yVal>
            <c:numRef>
              <c:f>'Основные данные (тв и ж р-ры)'!$F$25:$AP$25</c:f>
              <c:numCache>
                <c:formatCode>0.00E+00</c:formatCode>
                <c:ptCount val="37"/>
                <c:pt idx="0">
                  <c:v>9.4978000000000002E-16</c:v>
                </c:pt>
                <c:pt idx="1">
                  <c:v>8.7186000000000004E-21</c:v>
                </c:pt>
                <c:pt idx="2">
                  <c:v>3.2021000000000001E-20</c:v>
                </c:pt>
                <c:pt idx="3">
                  <c:v>1.2323999999999999E-19</c:v>
                </c:pt>
                <c:pt idx="4">
                  <c:v>5.9184000000000002E-19</c:v>
                </c:pt>
                <c:pt idx="5">
                  <c:v>8.8580000000000002E-18</c:v>
                </c:pt>
                <c:pt idx="6">
                  <c:v>5.1461000000000001E-17</c:v>
                </c:pt>
                <c:pt idx="7">
                  <c:v>3.6067E-16</c:v>
                </c:pt>
                <c:pt idx="8">
                  <c:v>6.225E-15</c:v>
                </c:pt>
                <c:pt idx="9">
                  <c:v>4.7588999999999999E-14</c:v>
                </c:pt>
                <c:pt idx="10">
                  <c:v>3.757E-13</c:v>
                </c:pt>
                <c:pt idx="11">
                  <c:v>1.4067999999999999E-9</c:v>
                </c:pt>
                <c:pt idx="12">
                  <c:v>4.4010999999999996E-9</c:v>
                </c:pt>
                <c:pt idx="13">
                  <c:v>1.1355999999999999E-8</c:v>
                </c:pt>
                <c:pt idx="14">
                  <c:v>2.0567999999999999E-8</c:v>
                </c:pt>
                <c:pt idx="15">
                  <c:v>3.5187000000000003E-8</c:v>
                </c:pt>
                <c:pt idx="16">
                  <c:v>6.0699000000000006E-8</c:v>
                </c:pt>
                <c:pt idx="17">
                  <c:v>1.1596E-7</c:v>
                </c:pt>
                <c:pt idx="18">
                  <c:v>2.7462000000000001E-7</c:v>
                </c:pt>
                <c:pt idx="19">
                  <c:v>1.7532E-6</c:v>
                </c:pt>
                <c:pt idx="20">
                  <c:v>4.3224000000000002E-4</c:v>
                </c:pt>
                <c:pt idx="21">
                  <c:v>6.4248999999999999E-3</c:v>
                </c:pt>
                <c:pt idx="22">
                  <c:v>2.1752000000000001E-2</c:v>
                </c:pt>
                <c:pt idx="23">
                  <c:v>4.9554000000000001E-2</c:v>
                </c:pt>
                <c:pt idx="24">
                  <c:v>5.5544999999999997E-2</c:v>
                </c:pt>
                <c:pt idx="25">
                  <c:v>4.5782999999999997E-2</c:v>
                </c:pt>
                <c:pt idx="26">
                  <c:v>3.6490000000000002E-2</c:v>
                </c:pt>
                <c:pt idx="27">
                  <c:v>2.8718E-2</c:v>
                </c:pt>
                <c:pt idx="28">
                  <c:v>2.2304999999999998E-2</c:v>
                </c:pt>
                <c:pt idx="29">
                  <c:v>1.6254000000000001E-2</c:v>
                </c:pt>
                <c:pt idx="30">
                  <c:v>8.5275999999999998E-3</c:v>
                </c:pt>
                <c:pt idx="31">
                  <c:v>1.8615000000000001E-3</c:v>
                </c:pt>
                <c:pt idx="32">
                  <c:v>7.1585E-5</c:v>
                </c:pt>
                <c:pt idx="33">
                  <c:v>3.9960999999999997E-6</c:v>
                </c:pt>
                <c:pt idx="34">
                  <c:v>9.6628999999999998E-9</c:v>
                </c:pt>
                <c:pt idx="35">
                  <c:v>1.8454000000000001E-9</c:v>
                </c:pt>
                <c:pt idx="36">
                  <c:v>4.9023999999999995E-10</c:v>
                </c:pt>
              </c:numCache>
            </c:numRef>
          </c:yVal>
          <c:smooth val="1"/>
        </c:ser>
        <c:ser>
          <c:idx val="22"/>
          <c:order val="8"/>
          <c:tx>
            <c:strRef>
              <c:f>'Основные данные (тв и ж р-ры)'!$E$26</c:f>
              <c:strCache>
                <c:ptCount val="1"/>
                <c:pt idx="0">
                  <c:v>(1) GeS2 [liq]</c:v>
                </c:pt>
              </c:strCache>
            </c:strRef>
          </c:tx>
          <c:marker>
            <c:symbol val="none"/>
          </c:marker>
          <c:xVal>
            <c:numRef>
              <c:f>'Основные данные (тв и ж р-ры)'!$F$2:$AP$2</c:f>
              <c:numCache>
                <c:formatCode>General</c:formatCode>
                <c:ptCount val="37"/>
                <c:pt idx="0">
                  <c:v>300</c:v>
                </c:pt>
                <c:pt idx="1">
                  <c:v>391.7</c:v>
                </c:pt>
                <c:pt idx="2">
                  <c:v>483.3</c:v>
                </c:pt>
                <c:pt idx="3">
                  <c:v>506.2</c:v>
                </c:pt>
                <c:pt idx="4">
                  <c:v>529.20000000000005</c:v>
                </c:pt>
                <c:pt idx="5">
                  <c:v>552.1</c:v>
                </c:pt>
                <c:pt idx="6">
                  <c:v>575</c:v>
                </c:pt>
                <c:pt idx="7">
                  <c:v>597.9</c:v>
                </c:pt>
                <c:pt idx="8">
                  <c:v>620.79999999999995</c:v>
                </c:pt>
                <c:pt idx="9">
                  <c:v>643.70000000000005</c:v>
                </c:pt>
                <c:pt idx="10">
                  <c:v>666.7</c:v>
                </c:pt>
                <c:pt idx="11">
                  <c:v>758.3</c:v>
                </c:pt>
                <c:pt idx="12">
                  <c:v>781.2</c:v>
                </c:pt>
                <c:pt idx="13">
                  <c:v>804.2</c:v>
                </c:pt>
                <c:pt idx="14">
                  <c:v>827.1</c:v>
                </c:pt>
                <c:pt idx="15">
                  <c:v>850</c:v>
                </c:pt>
                <c:pt idx="16">
                  <c:v>872.9</c:v>
                </c:pt>
                <c:pt idx="17">
                  <c:v>895.8</c:v>
                </c:pt>
                <c:pt idx="18">
                  <c:v>918.7</c:v>
                </c:pt>
                <c:pt idx="19">
                  <c:v>941.7</c:v>
                </c:pt>
                <c:pt idx="20">
                  <c:v>964.6</c:v>
                </c:pt>
                <c:pt idx="21">
                  <c:v>987.5</c:v>
                </c:pt>
                <c:pt idx="22">
                  <c:v>1010</c:v>
                </c:pt>
                <c:pt idx="23">
                  <c:v>1033</c:v>
                </c:pt>
                <c:pt idx="24">
                  <c:v>1056</c:v>
                </c:pt>
                <c:pt idx="25">
                  <c:v>1079</c:v>
                </c:pt>
                <c:pt idx="26">
                  <c:v>1102</c:v>
                </c:pt>
                <c:pt idx="27">
                  <c:v>1125</c:v>
                </c:pt>
                <c:pt idx="28">
                  <c:v>1148</c:v>
                </c:pt>
                <c:pt idx="29">
                  <c:v>1171</c:v>
                </c:pt>
                <c:pt idx="30">
                  <c:v>1194</c:v>
                </c:pt>
                <c:pt idx="31">
                  <c:v>1217</c:v>
                </c:pt>
                <c:pt idx="32">
                  <c:v>1308</c:v>
                </c:pt>
                <c:pt idx="33">
                  <c:v>1331</c:v>
                </c:pt>
                <c:pt idx="34">
                  <c:v>1354</c:v>
                </c:pt>
                <c:pt idx="35">
                  <c:v>1377</c:v>
                </c:pt>
                <c:pt idx="36">
                  <c:v>1400</c:v>
                </c:pt>
              </c:numCache>
            </c:numRef>
          </c:xVal>
          <c:yVal>
            <c:numRef>
              <c:f>'Основные данные (тв и ж р-ры)'!$F$26:$AP$26</c:f>
              <c:numCache>
                <c:formatCode>0.00E+00</c:formatCode>
                <c:ptCount val="37"/>
                <c:pt idx="0">
                  <c:v>1.8812000000000001E-13</c:v>
                </c:pt>
                <c:pt idx="1">
                  <c:v>2.6708999999999998E-19</c:v>
                </c:pt>
                <c:pt idx="2">
                  <c:v>3.3085999999999999E-19</c:v>
                </c:pt>
                <c:pt idx="3">
                  <c:v>1.0413E-18</c:v>
                </c:pt>
                <c:pt idx="4">
                  <c:v>4.1738999999999998E-18</c:v>
                </c:pt>
                <c:pt idx="5">
                  <c:v>5.3083E-17</c:v>
                </c:pt>
                <c:pt idx="6">
                  <c:v>2.6616999999999999E-16</c:v>
                </c:pt>
                <c:pt idx="7">
                  <c:v>1.6324000000000001E-15</c:v>
                </c:pt>
                <c:pt idx="8">
                  <c:v>2.4955999999999999E-14</c:v>
                </c:pt>
                <c:pt idx="9">
                  <c:v>1.7081000000000001E-13</c:v>
                </c:pt>
                <c:pt idx="10">
                  <c:v>1.219E-12</c:v>
                </c:pt>
                <c:pt idx="11">
                  <c:v>3.2952E-9</c:v>
                </c:pt>
                <c:pt idx="12">
                  <c:v>9.657E-9</c:v>
                </c:pt>
                <c:pt idx="13">
                  <c:v>2.3472E-8</c:v>
                </c:pt>
                <c:pt idx="14">
                  <c:v>4.0264999999999997E-8</c:v>
                </c:pt>
                <c:pt idx="15">
                  <c:v>6.5605999999999999E-8</c:v>
                </c:pt>
                <c:pt idx="16">
                  <c:v>1.0845E-7</c:v>
                </c:pt>
                <c:pt idx="17">
                  <c:v>1.9996E-7</c:v>
                </c:pt>
                <c:pt idx="18">
                  <c:v>4.6130999999999999E-7</c:v>
                </c:pt>
                <c:pt idx="19">
                  <c:v>2.9048000000000001E-6</c:v>
                </c:pt>
                <c:pt idx="20">
                  <c:v>7.1958999999999999E-4</c:v>
                </c:pt>
                <c:pt idx="21">
                  <c:v>1.1145E-2</c:v>
                </c:pt>
                <c:pt idx="22">
                  <c:v>4.1993999999999997E-2</c:v>
                </c:pt>
                <c:pt idx="23">
                  <c:v>0.11817</c:v>
                </c:pt>
                <c:pt idx="24">
                  <c:v>0.16358</c:v>
                </c:pt>
                <c:pt idx="25">
                  <c:v>0.1638</c:v>
                </c:pt>
                <c:pt idx="26">
                  <c:v>0.16117999999999999</c:v>
                </c:pt>
                <c:pt idx="27">
                  <c:v>0.15576999999999999</c:v>
                </c:pt>
                <c:pt idx="28">
                  <c:v>0.14377000000000001</c:v>
                </c:pt>
                <c:pt idx="29">
                  <c:v>0.11763</c:v>
                </c:pt>
                <c:pt idx="30">
                  <c:v>6.4231999999999997E-2</c:v>
                </c:pt>
                <c:pt idx="31">
                  <c:v>1.2305E-2</c:v>
                </c:pt>
                <c:pt idx="32">
                  <c:v>1.7672E-4</c:v>
                </c:pt>
                <c:pt idx="33">
                  <c:v>7.8307999999999996E-6</c:v>
                </c:pt>
                <c:pt idx="34">
                  <c:v>1.5197E-8</c:v>
                </c:pt>
                <c:pt idx="35">
                  <c:v>2.3479000000000001E-9</c:v>
                </c:pt>
                <c:pt idx="36">
                  <c:v>5.0828000000000003E-10</c:v>
                </c:pt>
              </c:numCache>
            </c:numRef>
          </c:yVal>
          <c:smooth val="1"/>
        </c:ser>
        <c:ser>
          <c:idx val="23"/>
          <c:order val="9"/>
          <c:tx>
            <c:strRef>
              <c:f>'Основные данные (тв и ж р-ры)'!$E$27</c:f>
              <c:strCache>
                <c:ptCount val="1"/>
                <c:pt idx="0">
                  <c:v>(2) GeS2</c:v>
                </c:pt>
              </c:strCache>
            </c:strRef>
          </c:tx>
          <c:marker>
            <c:symbol val="none"/>
          </c:marker>
          <c:xVal>
            <c:numRef>
              <c:f>'Основные данные (тв и ж р-ры)'!$F$2:$AP$2</c:f>
              <c:numCache>
                <c:formatCode>General</c:formatCode>
                <c:ptCount val="37"/>
                <c:pt idx="0">
                  <c:v>300</c:v>
                </c:pt>
                <c:pt idx="1">
                  <c:v>391.7</c:v>
                </c:pt>
                <c:pt idx="2">
                  <c:v>483.3</c:v>
                </c:pt>
                <c:pt idx="3">
                  <c:v>506.2</c:v>
                </c:pt>
                <c:pt idx="4">
                  <c:v>529.20000000000005</c:v>
                </c:pt>
                <c:pt idx="5">
                  <c:v>552.1</c:v>
                </c:pt>
                <c:pt idx="6">
                  <c:v>575</c:v>
                </c:pt>
                <c:pt idx="7">
                  <c:v>597.9</c:v>
                </c:pt>
                <c:pt idx="8">
                  <c:v>620.79999999999995</c:v>
                </c:pt>
                <c:pt idx="9">
                  <c:v>643.70000000000005</c:v>
                </c:pt>
                <c:pt idx="10">
                  <c:v>666.7</c:v>
                </c:pt>
                <c:pt idx="11">
                  <c:v>758.3</c:v>
                </c:pt>
                <c:pt idx="12">
                  <c:v>781.2</c:v>
                </c:pt>
                <c:pt idx="13">
                  <c:v>804.2</c:v>
                </c:pt>
                <c:pt idx="14">
                  <c:v>827.1</c:v>
                </c:pt>
                <c:pt idx="15">
                  <c:v>850</c:v>
                </c:pt>
                <c:pt idx="16">
                  <c:v>872.9</c:v>
                </c:pt>
                <c:pt idx="17">
                  <c:v>895.8</c:v>
                </c:pt>
                <c:pt idx="18">
                  <c:v>918.7</c:v>
                </c:pt>
                <c:pt idx="19">
                  <c:v>941.7</c:v>
                </c:pt>
                <c:pt idx="20">
                  <c:v>964.6</c:v>
                </c:pt>
                <c:pt idx="21">
                  <c:v>987.5</c:v>
                </c:pt>
                <c:pt idx="22">
                  <c:v>1010</c:v>
                </c:pt>
                <c:pt idx="23">
                  <c:v>1033</c:v>
                </c:pt>
                <c:pt idx="24">
                  <c:v>1056</c:v>
                </c:pt>
                <c:pt idx="25">
                  <c:v>1079</c:v>
                </c:pt>
                <c:pt idx="26">
                  <c:v>1102</c:v>
                </c:pt>
                <c:pt idx="27">
                  <c:v>1125</c:v>
                </c:pt>
                <c:pt idx="28">
                  <c:v>1148</c:v>
                </c:pt>
                <c:pt idx="29">
                  <c:v>1171</c:v>
                </c:pt>
                <c:pt idx="30">
                  <c:v>1194</c:v>
                </c:pt>
                <c:pt idx="31">
                  <c:v>1217</c:v>
                </c:pt>
                <c:pt idx="32">
                  <c:v>1308</c:v>
                </c:pt>
                <c:pt idx="33">
                  <c:v>1331</c:v>
                </c:pt>
                <c:pt idx="34">
                  <c:v>1354</c:v>
                </c:pt>
                <c:pt idx="35">
                  <c:v>1377</c:v>
                </c:pt>
                <c:pt idx="36">
                  <c:v>1400</c:v>
                </c:pt>
              </c:numCache>
            </c:numRef>
          </c:xVal>
          <c:yVal>
            <c:numRef>
              <c:f>'Основные данные (тв и ж р-ры)'!$F$27:$AP$27</c:f>
              <c:numCache>
                <c:formatCode>0.00E+00</c:formatCode>
                <c:ptCount val="37"/>
                <c:pt idx="0">
                  <c:v>0.19062999999999999</c:v>
                </c:pt>
                <c:pt idx="1">
                  <c:v>0.18768000000000001</c:v>
                </c:pt>
                <c:pt idx="2">
                  <c:v>0.18551999999999999</c:v>
                </c:pt>
                <c:pt idx="3">
                  <c:v>0.18504999999999999</c:v>
                </c:pt>
                <c:pt idx="4">
                  <c:v>0.18461</c:v>
                </c:pt>
                <c:pt idx="5">
                  <c:v>0.18418999999999999</c:v>
                </c:pt>
                <c:pt idx="6">
                  <c:v>0.18378</c:v>
                </c:pt>
                <c:pt idx="7">
                  <c:v>0.18340000000000001</c:v>
                </c:pt>
                <c:pt idx="8">
                  <c:v>0.18301999999999999</c:v>
                </c:pt>
                <c:pt idx="9">
                  <c:v>0.18265999999999999</c:v>
                </c:pt>
                <c:pt idx="10">
                  <c:v>0.18231</c:v>
                </c:pt>
                <c:pt idx="11">
                  <c:v>0.18099999999999999</c:v>
                </c:pt>
                <c:pt idx="12">
                  <c:v>0.18068000000000001</c:v>
                </c:pt>
                <c:pt idx="13">
                  <c:v>0.18035999999999999</c:v>
                </c:pt>
                <c:pt idx="14">
                  <c:v>0.18001</c:v>
                </c:pt>
                <c:pt idx="15">
                  <c:v>0.17963999999999999</c:v>
                </c:pt>
                <c:pt idx="16">
                  <c:v>0.17921000000000001</c:v>
                </c:pt>
                <c:pt idx="17">
                  <c:v>0.17868000000000001</c:v>
                </c:pt>
                <c:pt idx="18">
                  <c:v>0.17801</c:v>
                </c:pt>
                <c:pt idx="19">
                  <c:v>0.17713000000000001</c:v>
                </c:pt>
                <c:pt idx="20">
                  <c:v>0.17519999999999999</c:v>
                </c:pt>
                <c:pt idx="21">
                  <c:v>0.16275999999999999</c:v>
                </c:pt>
                <c:pt idx="22">
                  <c:v>0.12897</c:v>
                </c:pt>
                <c:pt idx="23">
                  <c:v>4.9306000000000003E-2</c:v>
                </c:pt>
                <c:pt idx="24">
                  <c:v>1.8553E-3</c:v>
                </c:pt>
                <c:pt idx="25">
                  <c:v>2.5341999999999999E-5</c:v>
                </c:pt>
                <c:pt idx="26">
                  <c:v>1.0214000000000001E-6</c:v>
                </c:pt>
                <c:pt idx="27">
                  <c:v>4.9992999999999995E-7</c:v>
                </c:pt>
                <c:pt idx="28">
                  <c:v>2.5164E-7</c:v>
                </c:pt>
                <c:pt idx="29">
                  <c:v>1.1445E-7</c:v>
                </c:pt>
                <c:pt idx="30">
                  <c:v>3.2487999999999999E-8</c:v>
                </c:pt>
                <c:pt idx="31">
                  <c:v>6.4117999999999997E-9</c:v>
                </c:pt>
                <c:pt idx="32">
                  <c:v>7.9171999999999996E-19</c:v>
                </c:pt>
                <c:pt idx="33">
                  <c:v>0</c:v>
                </c:pt>
                <c:pt idx="34">
                  <c:v>0</c:v>
                </c:pt>
                <c:pt idx="35">
                  <c:v>1.8409999999999999E-30</c:v>
                </c:pt>
                <c:pt idx="36">
                  <c:v>3.9674999999999997E-27</c:v>
                </c:pt>
              </c:numCache>
            </c:numRef>
          </c:yVal>
          <c:smooth val="1"/>
        </c:ser>
        <c:ser>
          <c:idx val="24"/>
          <c:order val="10"/>
          <c:tx>
            <c:strRef>
              <c:f>'Основные данные (тв и ж р-ры)'!$E$28</c:f>
              <c:strCache>
                <c:ptCount val="1"/>
                <c:pt idx="0">
                  <c:v>(2) GeS</c:v>
                </c:pt>
              </c:strCache>
            </c:strRef>
          </c:tx>
          <c:marker>
            <c:symbol val="none"/>
          </c:marker>
          <c:xVal>
            <c:numRef>
              <c:f>'Основные данные (тв и ж р-ры)'!$F$2:$AP$2</c:f>
              <c:numCache>
                <c:formatCode>General</c:formatCode>
                <c:ptCount val="37"/>
                <c:pt idx="0">
                  <c:v>300</c:v>
                </c:pt>
                <c:pt idx="1">
                  <c:v>391.7</c:v>
                </c:pt>
                <c:pt idx="2">
                  <c:v>483.3</c:v>
                </c:pt>
                <c:pt idx="3">
                  <c:v>506.2</c:v>
                </c:pt>
                <c:pt idx="4">
                  <c:v>529.20000000000005</c:v>
                </c:pt>
                <c:pt idx="5">
                  <c:v>552.1</c:v>
                </c:pt>
                <c:pt idx="6">
                  <c:v>575</c:v>
                </c:pt>
                <c:pt idx="7">
                  <c:v>597.9</c:v>
                </c:pt>
                <c:pt idx="8">
                  <c:v>620.79999999999995</c:v>
                </c:pt>
                <c:pt idx="9">
                  <c:v>643.70000000000005</c:v>
                </c:pt>
                <c:pt idx="10">
                  <c:v>666.7</c:v>
                </c:pt>
                <c:pt idx="11">
                  <c:v>758.3</c:v>
                </c:pt>
                <c:pt idx="12">
                  <c:v>781.2</c:v>
                </c:pt>
                <c:pt idx="13">
                  <c:v>804.2</c:v>
                </c:pt>
                <c:pt idx="14">
                  <c:v>827.1</c:v>
                </c:pt>
                <c:pt idx="15">
                  <c:v>850</c:v>
                </c:pt>
                <c:pt idx="16">
                  <c:v>872.9</c:v>
                </c:pt>
                <c:pt idx="17">
                  <c:v>895.8</c:v>
                </c:pt>
                <c:pt idx="18">
                  <c:v>918.7</c:v>
                </c:pt>
                <c:pt idx="19">
                  <c:v>941.7</c:v>
                </c:pt>
                <c:pt idx="20">
                  <c:v>964.6</c:v>
                </c:pt>
                <c:pt idx="21">
                  <c:v>987.5</c:v>
                </c:pt>
                <c:pt idx="22">
                  <c:v>1010</c:v>
                </c:pt>
                <c:pt idx="23">
                  <c:v>1033</c:v>
                </c:pt>
                <c:pt idx="24">
                  <c:v>1056</c:v>
                </c:pt>
                <c:pt idx="25">
                  <c:v>1079</c:v>
                </c:pt>
                <c:pt idx="26">
                  <c:v>1102</c:v>
                </c:pt>
                <c:pt idx="27">
                  <c:v>1125</c:v>
                </c:pt>
                <c:pt idx="28">
                  <c:v>1148</c:v>
                </c:pt>
                <c:pt idx="29">
                  <c:v>1171</c:v>
                </c:pt>
                <c:pt idx="30">
                  <c:v>1194</c:v>
                </c:pt>
                <c:pt idx="31">
                  <c:v>1217</c:v>
                </c:pt>
                <c:pt idx="32">
                  <c:v>1308</c:v>
                </c:pt>
                <c:pt idx="33">
                  <c:v>1331</c:v>
                </c:pt>
                <c:pt idx="34">
                  <c:v>1354</c:v>
                </c:pt>
                <c:pt idx="35">
                  <c:v>1377</c:v>
                </c:pt>
                <c:pt idx="36">
                  <c:v>1400</c:v>
                </c:pt>
              </c:numCache>
            </c:numRef>
          </c:xVal>
          <c:yVal>
            <c:numRef>
              <c:f>'Основные данные (тв и ж р-ры)'!$F$28:$AP$28</c:f>
              <c:numCache>
                <c:formatCode>0.00E+00</c:formatCode>
                <c:ptCount val="37"/>
                <c:pt idx="0">
                  <c:v>5.9969000000000001E-2</c:v>
                </c:pt>
                <c:pt idx="1">
                  <c:v>6.5860000000000002E-2</c:v>
                </c:pt>
                <c:pt idx="2">
                  <c:v>7.0194999999999994E-2</c:v>
                </c:pt>
                <c:pt idx="3">
                  <c:v>7.1124999999999994E-2</c:v>
                </c:pt>
                <c:pt idx="4">
                  <c:v>7.2008000000000003E-2</c:v>
                </c:pt>
                <c:pt idx="5">
                  <c:v>7.2850999999999999E-2</c:v>
                </c:pt>
                <c:pt idx="6">
                  <c:v>7.3657E-2</c:v>
                </c:pt>
                <c:pt idx="7">
                  <c:v>7.4431999999999998E-2</c:v>
                </c:pt>
                <c:pt idx="8">
                  <c:v>7.5176999999999994E-2</c:v>
                </c:pt>
                <c:pt idx="9">
                  <c:v>7.5897000000000006E-2</c:v>
                </c:pt>
                <c:pt idx="10">
                  <c:v>7.6593999999999995E-2</c:v>
                </c:pt>
                <c:pt idx="11">
                  <c:v>7.9159999999999994E-2</c:v>
                </c:pt>
                <c:pt idx="12">
                  <c:v>7.9731999999999997E-2</c:v>
                </c:pt>
                <c:pt idx="13">
                  <c:v>8.0252000000000004E-2</c:v>
                </c:pt>
                <c:pt idx="14">
                  <c:v>8.0690999999999999E-2</c:v>
                </c:pt>
                <c:pt idx="15">
                  <c:v>8.0997E-2</c:v>
                </c:pt>
                <c:pt idx="16">
                  <c:v>8.1086000000000005E-2</c:v>
                </c:pt>
                <c:pt idx="17">
                  <c:v>8.0826999999999996E-2</c:v>
                </c:pt>
                <c:pt idx="18">
                  <c:v>8.0019999999999994E-2</c:v>
                </c:pt>
                <c:pt idx="19">
                  <c:v>7.8367999999999993E-2</c:v>
                </c:pt>
                <c:pt idx="20">
                  <c:v>7.5096999999999997E-2</c:v>
                </c:pt>
                <c:pt idx="21">
                  <c:v>6.5332000000000001E-2</c:v>
                </c:pt>
                <c:pt idx="22">
                  <c:v>4.5498999999999998E-2</c:v>
                </c:pt>
                <c:pt idx="23">
                  <c:v>1.3802999999999999E-2</c:v>
                </c:pt>
                <c:pt idx="24">
                  <c:v>4.1302999999999999E-4</c:v>
                </c:pt>
                <c:pt idx="25">
                  <c:v>4.5691E-6</c:v>
                </c:pt>
                <c:pt idx="26">
                  <c:v>1.4702E-7</c:v>
                </c:pt>
                <c:pt idx="27">
                  <c:v>5.7848999999999997E-8</c:v>
                </c:pt>
                <c:pt idx="28">
                  <c:v>2.4225E-8</c:v>
                </c:pt>
                <c:pt idx="29">
                  <c:v>9.7153999999999998E-9</c:v>
                </c:pt>
                <c:pt idx="30">
                  <c:v>2.6269000000000001E-9</c:v>
                </c:pt>
                <c:pt idx="31">
                  <c:v>5.8636000000000003E-10</c:v>
                </c:pt>
                <c:pt idx="32">
                  <c:v>1.9021000000000001E-19</c:v>
                </c:pt>
                <c:pt idx="33">
                  <c:v>0</c:v>
                </c:pt>
                <c:pt idx="34">
                  <c:v>0</c:v>
                </c:pt>
                <c:pt idx="35">
                  <c:v>8.5424000000000006E-31</c:v>
                </c:pt>
                <c:pt idx="36">
                  <c:v>2.2590999999999999E-27</c:v>
                </c:pt>
              </c:numCache>
            </c:numRef>
          </c:yVal>
          <c:smooth val="1"/>
        </c:ser>
        <c:ser>
          <c:idx val="25"/>
          <c:order val="11"/>
          <c:tx>
            <c:strRef>
              <c:f>'Основные данные (тв и ж р-ры)'!$E$29</c:f>
              <c:strCache>
                <c:ptCount val="1"/>
                <c:pt idx="0">
                  <c:v>(2) Bi</c:v>
                </c:pt>
              </c:strCache>
            </c:strRef>
          </c:tx>
          <c:marker>
            <c:symbol val="none"/>
          </c:marker>
          <c:xVal>
            <c:numRef>
              <c:f>'Основные данные (тв и ж р-ры)'!$F$2:$AP$2</c:f>
              <c:numCache>
                <c:formatCode>General</c:formatCode>
                <c:ptCount val="37"/>
                <c:pt idx="0">
                  <c:v>300</c:v>
                </c:pt>
                <c:pt idx="1">
                  <c:v>391.7</c:v>
                </c:pt>
                <c:pt idx="2">
                  <c:v>483.3</c:v>
                </c:pt>
                <c:pt idx="3">
                  <c:v>506.2</c:v>
                </c:pt>
                <c:pt idx="4">
                  <c:v>529.20000000000005</c:v>
                </c:pt>
                <c:pt idx="5">
                  <c:v>552.1</c:v>
                </c:pt>
                <c:pt idx="6">
                  <c:v>575</c:v>
                </c:pt>
                <c:pt idx="7">
                  <c:v>597.9</c:v>
                </c:pt>
                <c:pt idx="8">
                  <c:v>620.79999999999995</c:v>
                </c:pt>
                <c:pt idx="9">
                  <c:v>643.70000000000005</c:v>
                </c:pt>
                <c:pt idx="10">
                  <c:v>666.7</c:v>
                </c:pt>
                <c:pt idx="11">
                  <c:v>758.3</c:v>
                </c:pt>
                <c:pt idx="12">
                  <c:v>781.2</c:v>
                </c:pt>
                <c:pt idx="13">
                  <c:v>804.2</c:v>
                </c:pt>
                <c:pt idx="14">
                  <c:v>827.1</c:v>
                </c:pt>
                <c:pt idx="15">
                  <c:v>850</c:v>
                </c:pt>
                <c:pt idx="16">
                  <c:v>872.9</c:v>
                </c:pt>
                <c:pt idx="17">
                  <c:v>895.8</c:v>
                </c:pt>
                <c:pt idx="18">
                  <c:v>918.7</c:v>
                </c:pt>
                <c:pt idx="19">
                  <c:v>941.7</c:v>
                </c:pt>
                <c:pt idx="20">
                  <c:v>964.6</c:v>
                </c:pt>
                <c:pt idx="21">
                  <c:v>987.5</c:v>
                </c:pt>
                <c:pt idx="22">
                  <c:v>1010</c:v>
                </c:pt>
                <c:pt idx="23">
                  <c:v>1033</c:v>
                </c:pt>
                <c:pt idx="24">
                  <c:v>1056</c:v>
                </c:pt>
                <c:pt idx="25">
                  <c:v>1079</c:v>
                </c:pt>
                <c:pt idx="26">
                  <c:v>1102</c:v>
                </c:pt>
                <c:pt idx="27">
                  <c:v>1125</c:v>
                </c:pt>
                <c:pt idx="28">
                  <c:v>1148</c:v>
                </c:pt>
                <c:pt idx="29">
                  <c:v>1171</c:v>
                </c:pt>
                <c:pt idx="30">
                  <c:v>1194</c:v>
                </c:pt>
                <c:pt idx="31">
                  <c:v>1217</c:v>
                </c:pt>
                <c:pt idx="32">
                  <c:v>1308</c:v>
                </c:pt>
                <c:pt idx="33">
                  <c:v>1331</c:v>
                </c:pt>
                <c:pt idx="34">
                  <c:v>1354</c:v>
                </c:pt>
                <c:pt idx="35">
                  <c:v>1377</c:v>
                </c:pt>
                <c:pt idx="36">
                  <c:v>1400</c:v>
                </c:pt>
              </c:numCache>
            </c:numRef>
          </c:xVal>
          <c:yVal>
            <c:numRef>
              <c:f>'Основные данные (тв и ж р-ры)'!$F$29:$AP$29</c:f>
              <c:numCache>
                <c:formatCode>0.00E+00</c:formatCode>
                <c:ptCount val="37"/>
                <c:pt idx="0">
                  <c:v>7.2423000000000001E-3</c:v>
                </c:pt>
                <c:pt idx="1">
                  <c:v>7.2423000000000001E-3</c:v>
                </c:pt>
                <c:pt idx="2">
                  <c:v>7.2423000000000001E-3</c:v>
                </c:pt>
                <c:pt idx="3">
                  <c:v>7.2423000000000001E-3</c:v>
                </c:pt>
                <c:pt idx="4">
                  <c:v>7.2423000000000001E-3</c:v>
                </c:pt>
                <c:pt idx="5">
                  <c:v>7.2423000000000001E-3</c:v>
                </c:pt>
                <c:pt idx="6">
                  <c:v>7.2423000000000001E-3</c:v>
                </c:pt>
                <c:pt idx="7">
                  <c:v>7.2423000000000001E-3</c:v>
                </c:pt>
                <c:pt idx="8">
                  <c:v>7.2423000000000001E-3</c:v>
                </c:pt>
                <c:pt idx="9">
                  <c:v>7.2423000000000001E-3</c:v>
                </c:pt>
                <c:pt idx="10">
                  <c:v>7.2423000000000001E-3</c:v>
                </c:pt>
                <c:pt idx="11">
                  <c:v>7.2421999999999999E-3</c:v>
                </c:pt>
                <c:pt idx="12">
                  <c:v>7.2420999999999996E-3</c:v>
                </c:pt>
                <c:pt idx="13">
                  <c:v>7.2420999999999996E-3</c:v>
                </c:pt>
                <c:pt idx="14">
                  <c:v>7.2418999999999999E-3</c:v>
                </c:pt>
                <c:pt idx="15">
                  <c:v>7.2417999999999996E-3</c:v>
                </c:pt>
                <c:pt idx="16">
                  <c:v>7.2415999999999999E-3</c:v>
                </c:pt>
                <c:pt idx="17">
                  <c:v>7.2413E-3</c:v>
                </c:pt>
                <c:pt idx="18">
                  <c:v>7.2408000000000004E-3</c:v>
                </c:pt>
                <c:pt idx="19">
                  <c:v>7.2395000000000003E-3</c:v>
                </c:pt>
                <c:pt idx="20">
                  <c:v>7.0369999999999999E-3</c:v>
                </c:pt>
                <c:pt idx="21">
                  <c:v>4.9144999999999996E-3</c:v>
                </c:pt>
                <c:pt idx="22">
                  <c:v>2.2531000000000001E-3</c:v>
                </c:pt>
                <c:pt idx="23">
                  <c:v>4.2582999999999998E-4</c:v>
                </c:pt>
                <c:pt idx="24">
                  <c:v>1.2516E-5</c:v>
                </c:pt>
                <c:pt idx="25">
                  <c:v>1.7450999999999999E-7</c:v>
                </c:pt>
                <c:pt idx="26">
                  <c:v>7.2954999999999999E-9</c:v>
                </c:pt>
                <c:pt idx="27">
                  <c:v>3.7648000000000001E-9</c:v>
                </c:pt>
                <c:pt idx="28">
                  <c:v>2.0801999999999999E-9</c:v>
                </c:pt>
                <c:pt idx="29">
                  <c:v>1.1558999999999999E-9</c:v>
                </c:pt>
                <c:pt idx="30">
                  <c:v>5.7367000000000005E-10</c:v>
                </c:pt>
                <c:pt idx="31">
                  <c:v>4.7253000000000002E-10</c:v>
                </c:pt>
                <c:pt idx="32">
                  <c:v>1.3265999999999999E-18</c:v>
                </c:pt>
                <c:pt idx="33">
                  <c:v>0</c:v>
                </c:pt>
                <c:pt idx="34">
                  <c:v>0</c:v>
                </c:pt>
                <c:pt idx="35">
                  <c:v>8.9183999999999996E-30</c:v>
                </c:pt>
                <c:pt idx="36">
                  <c:v>2.4586000000000001E-26</c:v>
                </c:pt>
              </c:numCache>
            </c:numRef>
          </c:yVal>
          <c:smooth val="1"/>
        </c:ser>
        <c:ser>
          <c:idx val="26"/>
          <c:order val="12"/>
          <c:tx>
            <c:strRef>
              <c:f>'Основные данные (тв и ж р-ры)'!$E$30</c:f>
              <c:strCache>
                <c:ptCount val="1"/>
                <c:pt idx="0">
                  <c:v>(2) S</c:v>
                </c:pt>
              </c:strCache>
            </c:strRef>
          </c:tx>
          <c:marker>
            <c:symbol val="none"/>
          </c:marker>
          <c:xVal>
            <c:numRef>
              <c:f>'Основные данные (тв и ж р-ры)'!$F$2:$AP$2</c:f>
              <c:numCache>
                <c:formatCode>General</c:formatCode>
                <c:ptCount val="37"/>
                <c:pt idx="0">
                  <c:v>300</c:v>
                </c:pt>
                <c:pt idx="1">
                  <c:v>391.7</c:v>
                </c:pt>
                <c:pt idx="2">
                  <c:v>483.3</c:v>
                </c:pt>
                <c:pt idx="3">
                  <c:v>506.2</c:v>
                </c:pt>
                <c:pt idx="4">
                  <c:v>529.20000000000005</c:v>
                </c:pt>
                <c:pt idx="5">
                  <c:v>552.1</c:v>
                </c:pt>
                <c:pt idx="6">
                  <c:v>575</c:v>
                </c:pt>
                <c:pt idx="7">
                  <c:v>597.9</c:v>
                </c:pt>
                <c:pt idx="8">
                  <c:v>620.79999999999995</c:v>
                </c:pt>
                <c:pt idx="9">
                  <c:v>643.70000000000005</c:v>
                </c:pt>
                <c:pt idx="10">
                  <c:v>666.7</c:v>
                </c:pt>
                <c:pt idx="11">
                  <c:v>758.3</c:v>
                </c:pt>
                <c:pt idx="12">
                  <c:v>781.2</c:v>
                </c:pt>
                <c:pt idx="13">
                  <c:v>804.2</c:v>
                </c:pt>
                <c:pt idx="14">
                  <c:v>827.1</c:v>
                </c:pt>
                <c:pt idx="15">
                  <c:v>850</c:v>
                </c:pt>
                <c:pt idx="16">
                  <c:v>872.9</c:v>
                </c:pt>
                <c:pt idx="17">
                  <c:v>895.8</c:v>
                </c:pt>
                <c:pt idx="18">
                  <c:v>918.7</c:v>
                </c:pt>
                <c:pt idx="19">
                  <c:v>941.7</c:v>
                </c:pt>
                <c:pt idx="20">
                  <c:v>964.6</c:v>
                </c:pt>
                <c:pt idx="21">
                  <c:v>987.5</c:v>
                </c:pt>
                <c:pt idx="22">
                  <c:v>1010</c:v>
                </c:pt>
                <c:pt idx="23">
                  <c:v>1033</c:v>
                </c:pt>
                <c:pt idx="24">
                  <c:v>1056</c:v>
                </c:pt>
                <c:pt idx="25">
                  <c:v>1079</c:v>
                </c:pt>
                <c:pt idx="26">
                  <c:v>1102</c:v>
                </c:pt>
                <c:pt idx="27">
                  <c:v>1125</c:v>
                </c:pt>
                <c:pt idx="28">
                  <c:v>1148</c:v>
                </c:pt>
                <c:pt idx="29">
                  <c:v>1171</c:v>
                </c:pt>
                <c:pt idx="30">
                  <c:v>1194</c:v>
                </c:pt>
                <c:pt idx="31">
                  <c:v>1217</c:v>
                </c:pt>
                <c:pt idx="32">
                  <c:v>1308</c:v>
                </c:pt>
                <c:pt idx="33">
                  <c:v>1331</c:v>
                </c:pt>
                <c:pt idx="34">
                  <c:v>1354</c:v>
                </c:pt>
                <c:pt idx="35">
                  <c:v>1377</c:v>
                </c:pt>
                <c:pt idx="36">
                  <c:v>1400</c:v>
                </c:pt>
              </c:numCache>
            </c:numRef>
          </c:xVal>
          <c:yVal>
            <c:numRef>
              <c:f>'Основные данные (тв и ж р-ры)'!$F$30:$AP$30</c:f>
              <c:numCache>
                <c:formatCode>0.00E+00</c:formatCode>
                <c:ptCount val="37"/>
                <c:pt idx="0">
                  <c:v>1.2788E-14</c:v>
                </c:pt>
                <c:pt idx="1">
                  <c:v>2.3626000000000001E-11</c:v>
                </c:pt>
                <c:pt idx="2">
                  <c:v>2.6389000000000001E-9</c:v>
                </c:pt>
                <c:pt idx="3">
                  <c:v>6.6001E-9</c:v>
                </c:pt>
                <c:pt idx="4">
                  <c:v>1.5274999999999999E-8</c:v>
                </c:pt>
                <c:pt idx="5">
                  <c:v>3.3033000000000002E-8</c:v>
                </c:pt>
                <c:pt idx="6">
                  <c:v>6.7293999999999994E-8</c:v>
                </c:pt>
                <c:pt idx="7">
                  <c:v>1.3003000000000001E-7</c:v>
                </c:pt>
                <c:pt idx="8">
                  <c:v>2.3972999999999999E-7</c:v>
                </c:pt>
                <c:pt idx="9">
                  <c:v>4.2384999999999997E-7</c:v>
                </c:pt>
                <c:pt idx="10">
                  <c:v>7.2172999999999999E-7</c:v>
                </c:pt>
                <c:pt idx="11">
                  <c:v>4.4637000000000001E-6</c:v>
                </c:pt>
                <c:pt idx="12">
                  <c:v>6.6092000000000002E-6</c:v>
                </c:pt>
                <c:pt idx="13">
                  <c:v>9.5850000000000006E-6</c:v>
                </c:pt>
                <c:pt idx="14">
                  <c:v>1.3641E-5</c:v>
                </c:pt>
                <c:pt idx="15">
                  <c:v>1.9086999999999999E-5</c:v>
                </c:pt>
                <c:pt idx="16">
                  <c:v>2.6302E-5</c:v>
                </c:pt>
                <c:pt idx="17">
                  <c:v>3.5769000000000003E-5</c:v>
                </c:pt>
                <c:pt idx="18">
                  <c:v>4.8112999999999998E-5</c:v>
                </c:pt>
                <c:pt idx="19">
                  <c:v>6.4200000000000002E-5</c:v>
                </c:pt>
                <c:pt idx="20">
                  <c:v>8.4956000000000004E-5</c:v>
                </c:pt>
                <c:pt idx="21">
                  <c:v>1.0616999999999999E-4</c:v>
                </c:pt>
                <c:pt idx="22">
                  <c:v>1.1691E-4</c:v>
                </c:pt>
                <c:pt idx="23">
                  <c:v>6.6940000000000006E-5</c:v>
                </c:pt>
                <c:pt idx="24">
                  <c:v>3.8831000000000001E-6</c:v>
                </c:pt>
                <c:pt idx="25">
                  <c:v>8.1409999999999999E-8</c:v>
                </c:pt>
                <c:pt idx="26">
                  <c:v>5.0963999999999999E-9</c:v>
                </c:pt>
                <c:pt idx="27">
                  <c:v>3.8581999999999998E-9</c:v>
                </c:pt>
                <c:pt idx="28">
                  <c:v>2.9223000000000001E-9</c:v>
                </c:pt>
                <c:pt idx="29">
                  <c:v>1.9067E-9</c:v>
                </c:pt>
                <c:pt idx="30">
                  <c:v>7.4199000000000004E-10</c:v>
                </c:pt>
                <c:pt idx="31">
                  <c:v>2.1122E-10</c:v>
                </c:pt>
                <c:pt idx="32">
                  <c:v>1.4201E-19</c:v>
                </c:pt>
                <c:pt idx="33">
                  <c:v>0</c:v>
                </c:pt>
                <c:pt idx="34">
                  <c:v>0</c:v>
                </c:pt>
                <c:pt idx="35">
                  <c:v>1.0278E-30</c:v>
                </c:pt>
                <c:pt idx="36">
                  <c:v>3.1544000000000001E-27</c:v>
                </c:pt>
              </c:numCache>
            </c:numRef>
          </c:yVal>
          <c:smooth val="1"/>
        </c:ser>
        <c:ser>
          <c:idx val="27"/>
          <c:order val="13"/>
          <c:tx>
            <c:strRef>
              <c:f>'Основные данные (тв и ж р-ры)'!$E$31</c:f>
              <c:strCache>
                <c:ptCount val="1"/>
                <c:pt idx="0">
                  <c:v>(2) Bi2S3</c:v>
                </c:pt>
              </c:strCache>
            </c:strRef>
          </c:tx>
          <c:marker>
            <c:symbol val="none"/>
          </c:marker>
          <c:xVal>
            <c:numRef>
              <c:f>'Основные данные (тв и ж р-ры)'!$F$2:$AP$2</c:f>
              <c:numCache>
                <c:formatCode>General</c:formatCode>
                <c:ptCount val="37"/>
                <c:pt idx="0">
                  <c:v>300</c:v>
                </c:pt>
                <c:pt idx="1">
                  <c:v>391.7</c:v>
                </c:pt>
                <c:pt idx="2">
                  <c:v>483.3</c:v>
                </c:pt>
                <c:pt idx="3">
                  <c:v>506.2</c:v>
                </c:pt>
                <c:pt idx="4">
                  <c:v>529.20000000000005</c:v>
                </c:pt>
                <c:pt idx="5">
                  <c:v>552.1</c:v>
                </c:pt>
                <c:pt idx="6">
                  <c:v>575</c:v>
                </c:pt>
                <c:pt idx="7">
                  <c:v>597.9</c:v>
                </c:pt>
                <c:pt idx="8">
                  <c:v>620.79999999999995</c:v>
                </c:pt>
                <c:pt idx="9">
                  <c:v>643.70000000000005</c:v>
                </c:pt>
                <c:pt idx="10">
                  <c:v>666.7</c:v>
                </c:pt>
                <c:pt idx="11">
                  <c:v>758.3</c:v>
                </c:pt>
                <c:pt idx="12">
                  <c:v>781.2</c:v>
                </c:pt>
                <c:pt idx="13">
                  <c:v>804.2</c:v>
                </c:pt>
                <c:pt idx="14">
                  <c:v>827.1</c:v>
                </c:pt>
                <c:pt idx="15">
                  <c:v>850</c:v>
                </c:pt>
                <c:pt idx="16">
                  <c:v>872.9</c:v>
                </c:pt>
                <c:pt idx="17">
                  <c:v>895.8</c:v>
                </c:pt>
                <c:pt idx="18">
                  <c:v>918.7</c:v>
                </c:pt>
                <c:pt idx="19">
                  <c:v>941.7</c:v>
                </c:pt>
                <c:pt idx="20">
                  <c:v>964.6</c:v>
                </c:pt>
                <c:pt idx="21">
                  <c:v>987.5</c:v>
                </c:pt>
                <c:pt idx="22">
                  <c:v>1010</c:v>
                </c:pt>
                <c:pt idx="23">
                  <c:v>1033</c:v>
                </c:pt>
                <c:pt idx="24">
                  <c:v>1056</c:v>
                </c:pt>
                <c:pt idx="25">
                  <c:v>1079</c:v>
                </c:pt>
                <c:pt idx="26">
                  <c:v>1102</c:v>
                </c:pt>
                <c:pt idx="27">
                  <c:v>1125</c:v>
                </c:pt>
                <c:pt idx="28">
                  <c:v>1148</c:v>
                </c:pt>
                <c:pt idx="29">
                  <c:v>1171</c:v>
                </c:pt>
                <c:pt idx="30">
                  <c:v>1194</c:v>
                </c:pt>
                <c:pt idx="31">
                  <c:v>1217</c:v>
                </c:pt>
                <c:pt idx="32">
                  <c:v>1308</c:v>
                </c:pt>
                <c:pt idx="33">
                  <c:v>1331</c:v>
                </c:pt>
                <c:pt idx="34">
                  <c:v>1354</c:v>
                </c:pt>
                <c:pt idx="35">
                  <c:v>1377</c:v>
                </c:pt>
                <c:pt idx="36">
                  <c:v>1400</c:v>
                </c:pt>
              </c:numCache>
            </c:numRef>
          </c:xVal>
          <c:yVal>
            <c:numRef>
              <c:f>'Основные данные (тв и ж р-ры)'!$F$31:$AP$31</c:f>
              <c:numCache>
                <c:formatCode>0.00E+00</c:formatCode>
                <c:ptCount val="37"/>
                <c:pt idx="0">
                  <c:v>1.4224E-15</c:v>
                </c:pt>
                <c:pt idx="1">
                  <c:v>1.1583E-12</c:v>
                </c:pt>
                <c:pt idx="2">
                  <c:v>7.9909999999999999E-11</c:v>
                </c:pt>
                <c:pt idx="3">
                  <c:v>1.8292E-10</c:v>
                </c:pt>
                <c:pt idx="4">
                  <c:v>3.9097999999999998E-10</c:v>
                </c:pt>
                <c:pt idx="5">
                  <c:v>7.8690000000000004E-10</c:v>
                </c:pt>
                <c:pt idx="6">
                  <c:v>1.5017999999999999E-9</c:v>
                </c:pt>
                <c:pt idx="7">
                  <c:v>2.7343E-9</c:v>
                </c:pt>
                <c:pt idx="8">
                  <c:v>4.7736000000000001E-9</c:v>
                </c:pt>
                <c:pt idx="9">
                  <c:v>8.0264000000000003E-9</c:v>
                </c:pt>
                <c:pt idx="10">
                  <c:v>1.3046999999999999E-8</c:v>
                </c:pt>
                <c:pt idx="11">
                  <c:v>6.9065000000000003E-8</c:v>
                </c:pt>
                <c:pt idx="12">
                  <c:v>9.9017000000000006E-8</c:v>
                </c:pt>
                <c:pt idx="13">
                  <c:v>1.3946000000000001E-7</c:v>
                </c:pt>
                <c:pt idx="14">
                  <c:v>1.9348000000000001E-7</c:v>
                </c:pt>
                <c:pt idx="15">
                  <c:v>2.6530999999999998E-7</c:v>
                </c:pt>
                <c:pt idx="16">
                  <c:v>3.6113000000000001E-7</c:v>
                </c:pt>
                <c:pt idx="17">
                  <c:v>4.9096E-7</c:v>
                </c:pt>
                <c:pt idx="18">
                  <c:v>6.7263000000000001E-7</c:v>
                </c:pt>
                <c:pt idx="19">
                  <c:v>9.4086000000000002E-7</c:v>
                </c:pt>
                <c:pt idx="20">
                  <c:v>1.305E-6</c:v>
                </c:pt>
                <c:pt idx="21">
                  <c:v>1.1087000000000001E-6</c:v>
                </c:pt>
                <c:pt idx="22">
                  <c:v>5.8184000000000003E-7</c:v>
                </c:pt>
                <c:pt idx="23">
                  <c:v>1.4730999999999999E-7</c:v>
                </c:pt>
                <c:pt idx="24">
                  <c:v>8.6703999999999993E-9</c:v>
                </c:pt>
                <c:pt idx="25">
                  <c:v>2.9049999999999998E-10</c:v>
                </c:pt>
                <c:pt idx="26">
                  <c:v>3.0556E-11</c:v>
                </c:pt>
                <c:pt idx="27">
                  <c:v>3.8798E-11</c:v>
                </c:pt>
                <c:pt idx="28">
                  <c:v>4.8544000000000003E-11</c:v>
                </c:pt>
                <c:pt idx="29">
                  <c:v>5.5769000000000003E-11</c:v>
                </c:pt>
                <c:pt idx="30">
                  <c:v>6.2159E-11</c:v>
                </c:pt>
                <c:pt idx="31">
                  <c:v>1.2973E-10</c:v>
                </c:pt>
                <c:pt idx="32">
                  <c:v>1.2126000000000001E-19</c:v>
                </c:pt>
                <c:pt idx="33">
                  <c:v>0</c:v>
                </c:pt>
                <c:pt idx="34">
                  <c:v>0</c:v>
                </c:pt>
                <c:pt idx="35">
                  <c:v>1.3460999999999999E-31</c:v>
                </c:pt>
                <c:pt idx="36">
                  <c:v>1.9565999999999999E-28</c:v>
                </c:pt>
              </c:numCache>
            </c:numRef>
          </c:yVal>
          <c:smooth val="1"/>
        </c:ser>
        <c:ser>
          <c:idx val="28"/>
          <c:order val="14"/>
          <c:tx>
            <c:strRef>
              <c:f>'Основные данные (тв и ж р-ры)'!$E$32</c:f>
              <c:strCache>
                <c:ptCount val="1"/>
                <c:pt idx="0">
                  <c:v>(2) Ge</c:v>
                </c:pt>
              </c:strCache>
            </c:strRef>
          </c:tx>
          <c:marker>
            <c:symbol val="none"/>
          </c:marker>
          <c:xVal>
            <c:numRef>
              <c:f>'Основные данные (тв и ж р-ры)'!$F$2:$AP$2</c:f>
              <c:numCache>
                <c:formatCode>General</c:formatCode>
                <c:ptCount val="37"/>
                <c:pt idx="0">
                  <c:v>300</c:v>
                </c:pt>
                <c:pt idx="1">
                  <c:v>391.7</c:v>
                </c:pt>
                <c:pt idx="2">
                  <c:v>483.3</c:v>
                </c:pt>
                <c:pt idx="3">
                  <c:v>506.2</c:v>
                </c:pt>
                <c:pt idx="4">
                  <c:v>529.20000000000005</c:v>
                </c:pt>
                <c:pt idx="5">
                  <c:v>552.1</c:v>
                </c:pt>
                <c:pt idx="6">
                  <c:v>575</c:v>
                </c:pt>
                <c:pt idx="7">
                  <c:v>597.9</c:v>
                </c:pt>
                <c:pt idx="8">
                  <c:v>620.79999999999995</c:v>
                </c:pt>
                <c:pt idx="9">
                  <c:v>643.70000000000005</c:v>
                </c:pt>
                <c:pt idx="10">
                  <c:v>666.7</c:v>
                </c:pt>
                <c:pt idx="11">
                  <c:v>758.3</c:v>
                </c:pt>
                <c:pt idx="12">
                  <c:v>781.2</c:v>
                </c:pt>
                <c:pt idx="13">
                  <c:v>804.2</c:v>
                </c:pt>
                <c:pt idx="14">
                  <c:v>827.1</c:v>
                </c:pt>
                <c:pt idx="15">
                  <c:v>850</c:v>
                </c:pt>
                <c:pt idx="16">
                  <c:v>872.9</c:v>
                </c:pt>
                <c:pt idx="17">
                  <c:v>895.8</c:v>
                </c:pt>
                <c:pt idx="18">
                  <c:v>918.7</c:v>
                </c:pt>
                <c:pt idx="19">
                  <c:v>941.7</c:v>
                </c:pt>
                <c:pt idx="20">
                  <c:v>964.6</c:v>
                </c:pt>
                <c:pt idx="21">
                  <c:v>987.5</c:v>
                </c:pt>
                <c:pt idx="22">
                  <c:v>1010</c:v>
                </c:pt>
                <c:pt idx="23">
                  <c:v>1033</c:v>
                </c:pt>
                <c:pt idx="24">
                  <c:v>1056</c:v>
                </c:pt>
                <c:pt idx="25">
                  <c:v>1079</c:v>
                </c:pt>
                <c:pt idx="26">
                  <c:v>1102</c:v>
                </c:pt>
                <c:pt idx="27">
                  <c:v>1125</c:v>
                </c:pt>
                <c:pt idx="28">
                  <c:v>1148</c:v>
                </c:pt>
                <c:pt idx="29">
                  <c:v>1171</c:v>
                </c:pt>
                <c:pt idx="30">
                  <c:v>1194</c:v>
                </c:pt>
                <c:pt idx="31">
                  <c:v>1217</c:v>
                </c:pt>
                <c:pt idx="32">
                  <c:v>1308</c:v>
                </c:pt>
                <c:pt idx="33">
                  <c:v>1331</c:v>
                </c:pt>
                <c:pt idx="34">
                  <c:v>1354</c:v>
                </c:pt>
                <c:pt idx="35">
                  <c:v>1377</c:v>
                </c:pt>
                <c:pt idx="36">
                  <c:v>1400</c:v>
                </c:pt>
              </c:numCache>
            </c:numRef>
          </c:xVal>
          <c:yVal>
            <c:numRef>
              <c:f>'Основные данные (тв и ж р-ры)'!$F$32:$AP$32</c:f>
              <c:numCache>
                <c:formatCode>0.00E+00</c:formatCode>
                <c:ptCount val="37"/>
                <c:pt idx="0">
                  <c:v>2.5169E-2</c:v>
                </c:pt>
                <c:pt idx="1">
                  <c:v>2.2223E-2</c:v>
                </c:pt>
                <c:pt idx="2">
                  <c:v>2.0056000000000001E-2</c:v>
                </c:pt>
                <c:pt idx="3">
                  <c:v>1.9591000000000001E-2</c:v>
                </c:pt>
                <c:pt idx="4">
                  <c:v>1.9148999999999999E-2</c:v>
                </c:pt>
                <c:pt idx="5">
                  <c:v>1.8728000000000002E-2</c:v>
                </c:pt>
                <c:pt idx="6">
                  <c:v>1.8325000000000001E-2</c:v>
                </c:pt>
                <c:pt idx="7">
                  <c:v>1.7937000000000002E-2</c:v>
                </c:pt>
                <c:pt idx="8">
                  <c:v>1.7565000000000001E-2</c:v>
                </c:pt>
                <c:pt idx="9">
                  <c:v>1.7204000000000001E-2</c:v>
                </c:pt>
                <c:pt idx="10">
                  <c:v>1.6855999999999999E-2</c:v>
                </c:pt>
                <c:pt idx="11">
                  <c:v>1.5547E-2</c:v>
                </c:pt>
                <c:pt idx="12">
                  <c:v>1.523E-2</c:v>
                </c:pt>
                <c:pt idx="13">
                  <c:v>1.4907E-2</c:v>
                </c:pt>
                <c:pt idx="14">
                  <c:v>1.4569E-2</c:v>
                </c:pt>
                <c:pt idx="15">
                  <c:v>1.4200000000000001E-2</c:v>
                </c:pt>
                <c:pt idx="16">
                  <c:v>1.3776E-2</c:v>
                </c:pt>
                <c:pt idx="17">
                  <c:v>1.3261999999999999E-2</c:v>
                </c:pt>
                <c:pt idx="18">
                  <c:v>1.2607E-2</c:v>
                </c:pt>
                <c:pt idx="19">
                  <c:v>1.1747E-2</c:v>
                </c:pt>
                <c:pt idx="20">
                  <c:v>1.0544E-2</c:v>
                </c:pt>
                <c:pt idx="21">
                  <c:v>8.3073000000000001E-3</c:v>
                </c:pt>
                <c:pt idx="22">
                  <c:v>4.9180999999999999E-3</c:v>
                </c:pt>
                <c:pt idx="23">
                  <c:v>1.1455E-3</c:v>
                </c:pt>
                <c:pt idx="24">
                  <c:v>2.6373999999999999E-5</c:v>
                </c:pt>
                <c:pt idx="25">
                  <c:v>2.2868000000000001E-7</c:v>
                </c:pt>
                <c:pt idx="26">
                  <c:v>5.6852999999999998E-9</c:v>
                </c:pt>
                <c:pt idx="27">
                  <c:v>1.7409000000000001E-9</c:v>
                </c:pt>
                <c:pt idx="28">
                  <c:v>5.8716999999999995E-10</c:v>
                </c:pt>
                <c:pt idx="29">
                  <c:v>2.0104000000000001E-10</c:v>
                </c:pt>
                <c:pt idx="30">
                  <c:v>5.0137000000000001E-11</c:v>
                </c:pt>
                <c:pt idx="31">
                  <c:v>1.2257E-11</c:v>
                </c:pt>
                <c:pt idx="32">
                  <c:v>9.1902000000000001E-21</c:v>
                </c:pt>
                <c:pt idx="33">
                  <c:v>0</c:v>
                </c:pt>
                <c:pt idx="34">
                  <c:v>0</c:v>
                </c:pt>
                <c:pt idx="35">
                  <c:v>7.2451999999999998E-32</c:v>
                </c:pt>
                <c:pt idx="36">
                  <c:v>2.2777999999999998E-28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533424"/>
        <c:axId val="387535384"/>
      </c:scatterChart>
      <c:valAx>
        <c:axId val="387533424"/>
        <c:scaling>
          <c:orientation val="minMax"/>
          <c:min val="300"/>
        </c:scaling>
        <c:delete val="0"/>
        <c:axPos val="b"/>
        <c:numFmt formatCode="General" sourceLinked="1"/>
        <c:majorTickMark val="out"/>
        <c:minorTickMark val="none"/>
        <c:tickLblPos val="nextTo"/>
        <c:crossAx val="387535384"/>
        <c:crosses val="autoZero"/>
        <c:crossBetween val="midCat"/>
      </c:valAx>
      <c:valAx>
        <c:axId val="387535384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General" sourceLinked="0"/>
        <c:majorTickMark val="out"/>
        <c:minorTickMark val="none"/>
        <c:tickLblPos val="nextTo"/>
        <c:crossAx val="3875334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973600174978161"/>
          <c:y val="3.9747375328084186E-2"/>
          <c:w val="0.23359733158355278"/>
          <c:h val="0.89735710119568357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r>
              <a:rPr lang="ru-RU" sz="1100">
                <a:latin typeface="Times New Roman" pitchFamily="18" charset="0"/>
                <a:cs typeface="Times New Roman" pitchFamily="18" charset="0"/>
              </a:rPr>
              <a:t>Газовая фаза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9"/>
          <c:order val="7"/>
          <c:tx>
            <c:strRef>
              <c:f>'Основные данные (тв и ж р-ры)'!$E$13</c:f>
              <c:strCache>
                <c:ptCount val="1"/>
                <c:pt idx="0">
                  <c:v>S</c:v>
                </c:pt>
              </c:strCache>
            </c:strRef>
          </c:tx>
          <c:marker>
            <c:symbol val="none"/>
          </c:marker>
          <c:xVal>
            <c:numRef>
              <c:f>'Основные данные (тв и ж р-ры)'!$F$2:$AP$2</c:f>
              <c:numCache>
                <c:formatCode>General</c:formatCode>
                <c:ptCount val="37"/>
                <c:pt idx="0">
                  <c:v>300</c:v>
                </c:pt>
                <c:pt idx="1">
                  <c:v>391.7</c:v>
                </c:pt>
                <c:pt idx="2">
                  <c:v>483.3</c:v>
                </c:pt>
                <c:pt idx="3">
                  <c:v>506.2</c:v>
                </c:pt>
                <c:pt idx="4">
                  <c:v>529.20000000000005</c:v>
                </c:pt>
                <c:pt idx="5">
                  <c:v>552.1</c:v>
                </c:pt>
                <c:pt idx="6">
                  <c:v>575</c:v>
                </c:pt>
                <c:pt idx="7">
                  <c:v>597.9</c:v>
                </c:pt>
                <c:pt idx="8">
                  <c:v>620.79999999999995</c:v>
                </c:pt>
                <c:pt idx="9">
                  <c:v>643.70000000000005</c:v>
                </c:pt>
                <c:pt idx="10">
                  <c:v>666.7</c:v>
                </c:pt>
                <c:pt idx="11">
                  <c:v>758.3</c:v>
                </c:pt>
                <c:pt idx="12">
                  <c:v>781.2</c:v>
                </c:pt>
                <c:pt idx="13">
                  <c:v>804.2</c:v>
                </c:pt>
                <c:pt idx="14">
                  <c:v>827.1</c:v>
                </c:pt>
                <c:pt idx="15">
                  <c:v>850</c:v>
                </c:pt>
                <c:pt idx="16">
                  <c:v>872.9</c:v>
                </c:pt>
                <c:pt idx="17">
                  <c:v>895.8</c:v>
                </c:pt>
                <c:pt idx="18">
                  <c:v>918.7</c:v>
                </c:pt>
                <c:pt idx="19">
                  <c:v>941.7</c:v>
                </c:pt>
                <c:pt idx="20">
                  <c:v>964.6</c:v>
                </c:pt>
                <c:pt idx="21">
                  <c:v>987.5</c:v>
                </c:pt>
                <c:pt idx="22">
                  <c:v>1010</c:v>
                </c:pt>
                <c:pt idx="23">
                  <c:v>1033</c:v>
                </c:pt>
                <c:pt idx="24">
                  <c:v>1056</c:v>
                </c:pt>
                <c:pt idx="25">
                  <c:v>1079</c:v>
                </c:pt>
                <c:pt idx="26">
                  <c:v>1102</c:v>
                </c:pt>
                <c:pt idx="27">
                  <c:v>1125</c:v>
                </c:pt>
                <c:pt idx="28">
                  <c:v>1148</c:v>
                </c:pt>
                <c:pt idx="29">
                  <c:v>1171</c:v>
                </c:pt>
                <c:pt idx="30">
                  <c:v>1194</c:v>
                </c:pt>
                <c:pt idx="31">
                  <c:v>1217</c:v>
                </c:pt>
                <c:pt idx="32">
                  <c:v>1308</c:v>
                </c:pt>
                <c:pt idx="33">
                  <c:v>1331</c:v>
                </c:pt>
                <c:pt idx="34">
                  <c:v>1354</c:v>
                </c:pt>
                <c:pt idx="35">
                  <c:v>1377</c:v>
                </c:pt>
                <c:pt idx="36">
                  <c:v>1400</c:v>
                </c:pt>
              </c:numCache>
            </c:numRef>
          </c:xVal>
          <c:yVal>
            <c:numRef>
              <c:f>'Основные данные (тв и ж р-ры)'!$F$13:$AP$13</c:f>
              <c:numCache>
                <c:formatCode>0.00E+00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1.0064000000000001E-31</c:v>
                </c:pt>
                <c:pt idx="3">
                  <c:v>5.3877E-30</c:v>
                </c:pt>
                <c:pt idx="4">
                  <c:v>2.0445999999999999E-28</c:v>
                </c:pt>
                <c:pt idx="5">
                  <c:v>5.7411E-27</c:v>
                </c:pt>
                <c:pt idx="6">
                  <c:v>1.2363999999999999E-25</c:v>
                </c:pt>
                <c:pt idx="7">
                  <c:v>2.1055999999999999E-24</c:v>
                </c:pt>
                <c:pt idx="8">
                  <c:v>2.9098999999999999E-23</c:v>
                </c:pt>
                <c:pt idx="9">
                  <c:v>3.3372E-22</c:v>
                </c:pt>
                <c:pt idx="10">
                  <c:v>3.2376999999999999E-21</c:v>
                </c:pt>
                <c:pt idx="11">
                  <c:v>7.2925999999999992E-18</c:v>
                </c:pt>
                <c:pt idx="12">
                  <c:v>3.7905000000000003E-17</c:v>
                </c:pt>
                <c:pt idx="13">
                  <c:v>1.7952000000000001E-16</c:v>
                </c:pt>
                <c:pt idx="14">
                  <c:v>7.8122999999999998E-16</c:v>
                </c:pt>
                <c:pt idx="15">
                  <c:v>3.1479999999999999E-15</c:v>
                </c:pt>
                <c:pt idx="16">
                  <c:v>1.1834999999999999E-14</c:v>
                </c:pt>
                <c:pt idx="17">
                  <c:v>4.1838000000000002E-14</c:v>
                </c:pt>
                <c:pt idx="18">
                  <c:v>1.4023E-13</c:v>
                </c:pt>
                <c:pt idx="19">
                  <c:v>4.4989999999999998E-13</c:v>
                </c:pt>
                <c:pt idx="20">
                  <c:v>1.3985999999999999E-12</c:v>
                </c:pt>
                <c:pt idx="21">
                  <c:v>4.3141E-12</c:v>
                </c:pt>
                <c:pt idx="22">
                  <c:v>1.3636999999999999E-11</c:v>
                </c:pt>
                <c:pt idx="23">
                  <c:v>4.5695999999999999E-11</c:v>
                </c:pt>
                <c:pt idx="24">
                  <c:v>1.4672000000000001E-10</c:v>
                </c:pt>
                <c:pt idx="25">
                  <c:v>4.4708000000000002E-10</c:v>
                </c:pt>
                <c:pt idx="26">
                  <c:v>1.3335E-9</c:v>
                </c:pt>
                <c:pt idx="27">
                  <c:v>3.8389999999999997E-9</c:v>
                </c:pt>
                <c:pt idx="28">
                  <c:v>1.0553E-8</c:v>
                </c:pt>
                <c:pt idx="29">
                  <c:v>2.7799E-8</c:v>
                </c:pt>
                <c:pt idx="30">
                  <c:v>7.1074000000000005E-8</c:v>
                </c:pt>
                <c:pt idx="31">
                  <c:v>1.4436999999999999E-7</c:v>
                </c:pt>
                <c:pt idx="32">
                  <c:v>6.9192999999999998E-7</c:v>
                </c:pt>
                <c:pt idx="33">
                  <c:v>9.7656999999999991E-7</c:v>
                </c:pt>
                <c:pt idx="34">
                  <c:v>1.3632999999999999E-6</c:v>
                </c:pt>
                <c:pt idx="35">
                  <c:v>1.8822E-6</c:v>
                </c:pt>
                <c:pt idx="36">
                  <c:v>2.5712999999999998E-6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536168"/>
        <c:axId val="38752636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'Основные данные (тв и ж р-ры)'!$E$6</c15:sqref>
                        </c15:formulaRef>
                      </c:ext>
                    </c:extLst>
                    <c:strCache>
                      <c:ptCount val="1"/>
                      <c:pt idx="0">
                        <c:v>S5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'Основные данные (тв и ж р-ры)'!$F$2:$AP$2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300</c:v>
                      </c:pt>
                      <c:pt idx="1">
                        <c:v>391.7</c:v>
                      </c:pt>
                      <c:pt idx="2">
                        <c:v>483.3</c:v>
                      </c:pt>
                      <c:pt idx="3">
                        <c:v>506.2</c:v>
                      </c:pt>
                      <c:pt idx="4">
                        <c:v>529.20000000000005</c:v>
                      </c:pt>
                      <c:pt idx="5">
                        <c:v>552.1</c:v>
                      </c:pt>
                      <c:pt idx="6">
                        <c:v>575</c:v>
                      </c:pt>
                      <c:pt idx="7">
                        <c:v>597.9</c:v>
                      </c:pt>
                      <c:pt idx="8">
                        <c:v>620.79999999999995</c:v>
                      </c:pt>
                      <c:pt idx="9">
                        <c:v>643.70000000000005</c:v>
                      </c:pt>
                      <c:pt idx="10">
                        <c:v>666.7</c:v>
                      </c:pt>
                      <c:pt idx="11">
                        <c:v>758.3</c:v>
                      </c:pt>
                      <c:pt idx="12">
                        <c:v>781.2</c:v>
                      </c:pt>
                      <c:pt idx="13">
                        <c:v>804.2</c:v>
                      </c:pt>
                      <c:pt idx="14">
                        <c:v>827.1</c:v>
                      </c:pt>
                      <c:pt idx="15">
                        <c:v>850</c:v>
                      </c:pt>
                      <c:pt idx="16">
                        <c:v>872.9</c:v>
                      </c:pt>
                      <c:pt idx="17">
                        <c:v>895.8</c:v>
                      </c:pt>
                      <c:pt idx="18">
                        <c:v>918.7</c:v>
                      </c:pt>
                      <c:pt idx="19">
                        <c:v>941.7</c:v>
                      </c:pt>
                      <c:pt idx="20">
                        <c:v>964.6</c:v>
                      </c:pt>
                      <c:pt idx="21">
                        <c:v>987.5</c:v>
                      </c:pt>
                      <c:pt idx="22">
                        <c:v>1010</c:v>
                      </c:pt>
                      <c:pt idx="23">
                        <c:v>1033</c:v>
                      </c:pt>
                      <c:pt idx="24">
                        <c:v>1056</c:v>
                      </c:pt>
                      <c:pt idx="25">
                        <c:v>1079</c:v>
                      </c:pt>
                      <c:pt idx="26">
                        <c:v>1102</c:v>
                      </c:pt>
                      <c:pt idx="27">
                        <c:v>1125</c:v>
                      </c:pt>
                      <c:pt idx="28">
                        <c:v>1148</c:v>
                      </c:pt>
                      <c:pt idx="29">
                        <c:v>1171</c:v>
                      </c:pt>
                      <c:pt idx="30">
                        <c:v>1194</c:v>
                      </c:pt>
                      <c:pt idx="31">
                        <c:v>1217</c:v>
                      </c:pt>
                      <c:pt idx="32">
                        <c:v>1308</c:v>
                      </c:pt>
                      <c:pt idx="33">
                        <c:v>1331</c:v>
                      </c:pt>
                      <c:pt idx="34">
                        <c:v>1354</c:v>
                      </c:pt>
                      <c:pt idx="35">
                        <c:v>1377</c:v>
                      </c:pt>
                      <c:pt idx="36">
                        <c:v>1400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'Основные данные (тв и ж р-ры)'!$F$6:$AP$6</c15:sqref>
                        </c15:formulaRef>
                      </c:ext>
                    </c:extLst>
                    <c:numCache>
                      <c:formatCode>0.00E+00</c:formatCode>
                      <c:ptCount val="3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1.0455E-36</c:v>
                      </c:pt>
                      <c:pt idx="6">
                        <c:v>8.6414999999999995E-35</c:v>
                      </c:pt>
                      <c:pt idx="7">
                        <c:v>5.0959999999999998E-33</c:v>
                      </c:pt>
                      <c:pt idx="8">
                        <c:v>2.2261000000000001E-31</c:v>
                      </c:pt>
                      <c:pt idx="9">
                        <c:v>7.4384E-30</c:v>
                      </c:pt>
                      <c:pt idx="10">
                        <c:v>1.9547E-28</c:v>
                      </c:pt>
                      <c:pt idx="11">
                        <c:v>1.3077999999999999E-23</c:v>
                      </c:pt>
                      <c:pt idx="12">
                        <c:v>1.4058E-22</c:v>
                      </c:pt>
                      <c:pt idx="13">
                        <c:v>1.3243999999999999E-21</c:v>
                      </c:pt>
                      <c:pt idx="14">
                        <c:v>1.1078999999999999E-20</c:v>
                      </c:pt>
                      <c:pt idx="15">
                        <c:v>8.3364000000000001E-20</c:v>
                      </c:pt>
                      <c:pt idx="16">
                        <c:v>5.7214000000000004E-19</c:v>
                      </c:pt>
                      <c:pt idx="17">
                        <c:v>3.6386999999999998E-18</c:v>
                      </c:pt>
                      <c:pt idx="18">
                        <c:v>2.1870000000000001E-17</c:v>
                      </c:pt>
                      <c:pt idx="19">
                        <c:v>1.2747E-16</c:v>
                      </c:pt>
                      <c:pt idx="20">
                        <c:v>7.4897999999999999E-16</c:v>
                      </c:pt>
                      <c:pt idx="21">
                        <c:v>4.8935999999999997E-15</c:v>
                      </c:pt>
                      <c:pt idx="22">
                        <c:v>4.1388000000000001E-14</c:v>
                      </c:pt>
                      <c:pt idx="23">
                        <c:v>5.4775999999999998E-13</c:v>
                      </c:pt>
                      <c:pt idx="24">
                        <c:v>6.7667000000000002E-12</c:v>
                      </c:pt>
                      <c:pt idx="25">
                        <c:v>7.2525999999999999E-11</c:v>
                      </c:pt>
                      <c:pt idx="26">
                        <c:v>7.9353000000000005E-10</c:v>
                      </c:pt>
                      <c:pt idx="27">
                        <c:v>8.0309999999999993E-9</c:v>
                      </c:pt>
                      <c:pt idx="28">
                        <c:v>6.6745000000000006E-8</c:v>
                      </c:pt>
                      <c:pt idx="29">
                        <c:v>4.1581000000000002E-7</c:v>
                      </c:pt>
                      <c:pt idx="30">
                        <c:v>1.8242E-6</c:v>
                      </c:pt>
                      <c:pt idx="31">
                        <c:v>3.1624999999999998E-6</c:v>
                      </c:pt>
                      <c:pt idx="32">
                        <c:v>1.0925999999999999E-6</c:v>
                      </c:pt>
                      <c:pt idx="33">
                        <c:v>8.2244999999999996E-7</c:v>
                      </c:pt>
                      <c:pt idx="34">
                        <c:v>6.3237999999999995E-7</c:v>
                      </c:pt>
                      <c:pt idx="35">
                        <c:v>4.9100000000000004E-7</c:v>
                      </c:pt>
                      <c:pt idx="36">
                        <c:v>3.8439000000000002E-7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'Основные данные (тв и ж р-ры)'!$E$7</c15:sqref>
                        </c15:formulaRef>
                      </c:ext>
                    </c:extLst>
                    <c:strCache>
                      <c:ptCount val="1"/>
                      <c:pt idx="0">
                        <c:v>S4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'Основные данные (тв и ж р-ры)'!$F$2:$AP$2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300</c:v>
                      </c:pt>
                      <c:pt idx="1">
                        <c:v>391.7</c:v>
                      </c:pt>
                      <c:pt idx="2">
                        <c:v>483.3</c:v>
                      </c:pt>
                      <c:pt idx="3">
                        <c:v>506.2</c:v>
                      </c:pt>
                      <c:pt idx="4">
                        <c:v>529.20000000000005</c:v>
                      </c:pt>
                      <c:pt idx="5">
                        <c:v>552.1</c:v>
                      </c:pt>
                      <c:pt idx="6">
                        <c:v>575</c:v>
                      </c:pt>
                      <c:pt idx="7">
                        <c:v>597.9</c:v>
                      </c:pt>
                      <c:pt idx="8">
                        <c:v>620.79999999999995</c:v>
                      </c:pt>
                      <c:pt idx="9">
                        <c:v>643.70000000000005</c:v>
                      </c:pt>
                      <c:pt idx="10">
                        <c:v>666.7</c:v>
                      </c:pt>
                      <c:pt idx="11">
                        <c:v>758.3</c:v>
                      </c:pt>
                      <c:pt idx="12">
                        <c:v>781.2</c:v>
                      </c:pt>
                      <c:pt idx="13">
                        <c:v>804.2</c:v>
                      </c:pt>
                      <c:pt idx="14">
                        <c:v>827.1</c:v>
                      </c:pt>
                      <c:pt idx="15">
                        <c:v>850</c:v>
                      </c:pt>
                      <c:pt idx="16">
                        <c:v>872.9</c:v>
                      </c:pt>
                      <c:pt idx="17">
                        <c:v>895.8</c:v>
                      </c:pt>
                      <c:pt idx="18">
                        <c:v>918.7</c:v>
                      </c:pt>
                      <c:pt idx="19">
                        <c:v>941.7</c:v>
                      </c:pt>
                      <c:pt idx="20">
                        <c:v>964.6</c:v>
                      </c:pt>
                      <c:pt idx="21">
                        <c:v>987.5</c:v>
                      </c:pt>
                      <c:pt idx="22">
                        <c:v>1010</c:v>
                      </c:pt>
                      <c:pt idx="23">
                        <c:v>1033</c:v>
                      </c:pt>
                      <c:pt idx="24">
                        <c:v>1056</c:v>
                      </c:pt>
                      <c:pt idx="25">
                        <c:v>1079</c:v>
                      </c:pt>
                      <c:pt idx="26">
                        <c:v>1102</c:v>
                      </c:pt>
                      <c:pt idx="27">
                        <c:v>1125</c:v>
                      </c:pt>
                      <c:pt idx="28">
                        <c:v>1148</c:v>
                      </c:pt>
                      <c:pt idx="29">
                        <c:v>1171</c:v>
                      </c:pt>
                      <c:pt idx="30">
                        <c:v>1194</c:v>
                      </c:pt>
                      <c:pt idx="31">
                        <c:v>1217</c:v>
                      </c:pt>
                      <c:pt idx="32">
                        <c:v>1308</c:v>
                      </c:pt>
                      <c:pt idx="33">
                        <c:v>1331</c:v>
                      </c:pt>
                      <c:pt idx="34">
                        <c:v>1354</c:v>
                      </c:pt>
                      <c:pt idx="35">
                        <c:v>1377</c:v>
                      </c:pt>
                      <c:pt idx="36">
                        <c:v>1400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'Основные данные (тв и ж р-ры)'!$F$7:$AP$7</c15:sqref>
                        </c15:formulaRef>
                      </c:ext>
                    </c:extLst>
                    <c:numCache>
                      <c:formatCode>0.00E+00</c:formatCode>
                      <c:ptCount val="3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1.3643E-35</c:v>
                      </c:pt>
                      <c:pt idx="4">
                        <c:v>1.2125E-33</c:v>
                      </c:pt>
                      <c:pt idx="5">
                        <c:v>7.4200999999999995E-32</c:v>
                      </c:pt>
                      <c:pt idx="6">
                        <c:v>3.2698000000000003E-30</c:v>
                      </c:pt>
                      <c:pt idx="7">
                        <c:v>1.0776E-28</c:v>
                      </c:pt>
                      <c:pt idx="8">
                        <c:v>2.7435999999999999E-27</c:v>
                      </c:pt>
                      <c:pt idx="9">
                        <c:v>5.5468999999999999E-26</c:v>
                      </c:pt>
                      <c:pt idx="10">
                        <c:v>9.1214000000000001E-25</c:v>
                      </c:pt>
                      <c:pt idx="11">
                        <c:v>1.2324000000000001E-20</c:v>
                      </c:pt>
                      <c:pt idx="12">
                        <c:v>9.3978999999999999E-20</c:v>
                      </c:pt>
                      <c:pt idx="13">
                        <c:v>6.3979999999999996E-19</c:v>
                      </c:pt>
                      <c:pt idx="14">
                        <c:v>3.9321999999999998E-18</c:v>
                      </c:pt>
                      <c:pt idx="15">
                        <c:v>2.2060000000000001E-17</c:v>
                      </c:pt>
                      <c:pt idx="16">
                        <c:v>1.143E-16</c:v>
                      </c:pt>
                      <c:pt idx="17">
                        <c:v>5.5431000000000003E-16</c:v>
                      </c:pt>
                      <c:pt idx="18">
                        <c:v>2.5574999999999998E-15</c:v>
                      </c:pt>
                      <c:pt idx="19">
                        <c:v>1.1467999999999999E-14</c:v>
                      </c:pt>
                      <c:pt idx="20">
                        <c:v>5.1591999999999997E-14</c:v>
                      </c:pt>
                      <c:pt idx="21">
                        <c:v>2.5202999999999999E-13</c:v>
                      </c:pt>
                      <c:pt idx="22">
                        <c:v>1.51E-12</c:v>
                      </c:pt>
                      <c:pt idx="23">
                        <c:v>1.2897E-11</c:v>
                      </c:pt>
                      <c:pt idx="24">
                        <c:v>1.0389E-10</c:v>
                      </c:pt>
                      <c:pt idx="25">
                        <c:v>7.4528000000000004E-10</c:v>
                      </c:pt>
                      <c:pt idx="26">
                        <c:v>5.4193000000000001E-9</c:v>
                      </c:pt>
                      <c:pt idx="27">
                        <c:v>3.6957999999999999E-8</c:v>
                      </c:pt>
                      <c:pt idx="28">
                        <c:v>2.1558E-7</c:v>
                      </c:pt>
                      <c:pt idx="29">
                        <c:v>1.0051999999999999E-6</c:v>
                      </c:pt>
                      <c:pt idx="30">
                        <c:v>3.5858E-6</c:v>
                      </c:pt>
                      <c:pt idx="31">
                        <c:v>6.0341999999999998E-6</c:v>
                      </c:pt>
                      <c:pt idx="32">
                        <c:v>3.1192999999999999E-6</c:v>
                      </c:pt>
                      <c:pt idx="33">
                        <c:v>2.5913999999999999E-6</c:v>
                      </c:pt>
                      <c:pt idx="34">
                        <c:v>2.1855000000000001E-6</c:v>
                      </c:pt>
                      <c:pt idx="35">
                        <c:v>1.8549E-6</c:v>
                      </c:pt>
                      <c:pt idx="36">
                        <c:v>1.5825000000000001E-6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'Основные данные (тв и ж р-ры)'!$E$8</c15:sqref>
                        </c15:formulaRef>
                      </c:ext>
                    </c:extLst>
                    <c:strCache>
                      <c:ptCount val="1"/>
                      <c:pt idx="0">
                        <c:v>S3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'Основные данные (тв и ж р-ры)'!$F$2:$AP$2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300</c:v>
                      </c:pt>
                      <c:pt idx="1">
                        <c:v>391.7</c:v>
                      </c:pt>
                      <c:pt idx="2">
                        <c:v>483.3</c:v>
                      </c:pt>
                      <c:pt idx="3">
                        <c:v>506.2</c:v>
                      </c:pt>
                      <c:pt idx="4">
                        <c:v>529.20000000000005</c:v>
                      </c:pt>
                      <c:pt idx="5">
                        <c:v>552.1</c:v>
                      </c:pt>
                      <c:pt idx="6">
                        <c:v>575</c:v>
                      </c:pt>
                      <c:pt idx="7">
                        <c:v>597.9</c:v>
                      </c:pt>
                      <c:pt idx="8">
                        <c:v>620.79999999999995</c:v>
                      </c:pt>
                      <c:pt idx="9">
                        <c:v>643.70000000000005</c:v>
                      </c:pt>
                      <c:pt idx="10">
                        <c:v>666.7</c:v>
                      </c:pt>
                      <c:pt idx="11">
                        <c:v>758.3</c:v>
                      </c:pt>
                      <c:pt idx="12">
                        <c:v>781.2</c:v>
                      </c:pt>
                      <c:pt idx="13">
                        <c:v>804.2</c:v>
                      </c:pt>
                      <c:pt idx="14">
                        <c:v>827.1</c:v>
                      </c:pt>
                      <c:pt idx="15">
                        <c:v>850</c:v>
                      </c:pt>
                      <c:pt idx="16">
                        <c:v>872.9</c:v>
                      </c:pt>
                      <c:pt idx="17">
                        <c:v>895.8</c:v>
                      </c:pt>
                      <c:pt idx="18">
                        <c:v>918.7</c:v>
                      </c:pt>
                      <c:pt idx="19">
                        <c:v>941.7</c:v>
                      </c:pt>
                      <c:pt idx="20">
                        <c:v>964.6</c:v>
                      </c:pt>
                      <c:pt idx="21">
                        <c:v>987.5</c:v>
                      </c:pt>
                      <c:pt idx="22">
                        <c:v>1010</c:v>
                      </c:pt>
                      <c:pt idx="23">
                        <c:v>1033</c:v>
                      </c:pt>
                      <c:pt idx="24">
                        <c:v>1056</c:v>
                      </c:pt>
                      <c:pt idx="25">
                        <c:v>1079</c:v>
                      </c:pt>
                      <c:pt idx="26">
                        <c:v>1102</c:v>
                      </c:pt>
                      <c:pt idx="27">
                        <c:v>1125</c:v>
                      </c:pt>
                      <c:pt idx="28">
                        <c:v>1148</c:v>
                      </c:pt>
                      <c:pt idx="29">
                        <c:v>1171</c:v>
                      </c:pt>
                      <c:pt idx="30">
                        <c:v>1194</c:v>
                      </c:pt>
                      <c:pt idx="31">
                        <c:v>1217</c:v>
                      </c:pt>
                      <c:pt idx="32">
                        <c:v>1308</c:v>
                      </c:pt>
                      <c:pt idx="33">
                        <c:v>1331</c:v>
                      </c:pt>
                      <c:pt idx="34">
                        <c:v>1354</c:v>
                      </c:pt>
                      <c:pt idx="35">
                        <c:v>1377</c:v>
                      </c:pt>
                      <c:pt idx="36">
                        <c:v>1400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'Основные данные (тв и ж р-ры)'!$F$8:$AP$8</c15:sqref>
                        </c15:formulaRef>
                      </c:ext>
                    </c:extLst>
                    <c:numCache>
                      <c:formatCode>0.00E+00</c:formatCode>
                      <c:ptCount val="37"/>
                      <c:pt idx="0">
                        <c:v>0</c:v>
                      </c:pt>
                      <c:pt idx="1">
                        <c:v>0</c:v>
                      </c:pt>
                      <c:pt idx="2">
                        <c:v>2.3315E-30</c:v>
                      </c:pt>
                      <c:pt idx="3">
                        <c:v>1.4783E-28</c:v>
                      </c:pt>
                      <c:pt idx="4">
                        <c:v>6.5350999999999999E-27</c:v>
                      </c:pt>
                      <c:pt idx="5">
                        <c:v>2.1069000000000002E-25</c:v>
                      </c:pt>
                      <c:pt idx="6">
                        <c:v>5.1450000000000003E-24</c:v>
                      </c:pt>
                      <c:pt idx="7">
                        <c:v>9.8266000000000003E-23</c:v>
                      </c:pt>
                      <c:pt idx="8">
                        <c:v>1.5085999999999999E-21</c:v>
                      </c:pt>
                      <c:pt idx="9">
                        <c:v>1.9056999999999999E-20</c:v>
                      </c:pt>
                      <c:pt idx="10">
                        <c:v>2.0213000000000001E-19</c:v>
                      </c:pt>
                      <c:pt idx="11">
                        <c:v>6.1304999999999997E-16</c:v>
                      </c:pt>
                      <c:pt idx="12">
                        <c:v>3.3936999999999999E-15</c:v>
                      </c:pt>
                      <c:pt idx="13">
                        <c:v>1.7067000000000001E-14</c:v>
                      </c:pt>
                      <c:pt idx="14">
                        <c:v>7.8694000000000003E-14</c:v>
                      </c:pt>
                      <c:pt idx="15">
                        <c:v>3.3578999999999998E-13</c:v>
                      </c:pt>
                      <c:pt idx="16">
                        <c:v>1.3387999999999999E-12</c:v>
                      </c:pt>
                      <c:pt idx="17">
                        <c:v>5.0415000000000003E-12</c:v>
                      </c:pt>
                      <c:pt idx="18">
                        <c:v>1.8169000000000001E-11</c:v>
                      </c:pt>
                      <c:pt idx="19">
                        <c:v>6.3731000000000005E-11</c:v>
                      </c:pt>
                      <c:pt idx="20">
                        <c:v>2.2304999999999999E-10</c:v>
                      </c:pt>
                      <c:pt idx="21">
                        <c:v>8.2721999999999996E-10</c:v>
                      </c:pt>
                      <c:pt idx="22">
                        <c:v>3.5627000000000001E-9</c:v>
                      </c:pt>
                      <c:pt idx="23">
                        <c:v>1.9915E-8</c:v>
                      </c:pt>
                      <c:pt idx="24">
                        <c:v>1.0604E-7</c:v>
                      </c:pt>
                      <c:pt idx="25">
                        <c:v>5.158E-7</c:v>
                      </c:pt>
                      <c:pt idx="26">
                        <c:v>2.5239999999999999E-6</c:v>
                      </c:pt>
                      <c:pt idx="27">
                        <c:v>1.1739999999999999E-5</c:v>
                      </c:pt>
                      <c:pt idx="28">
                        <c:v>4.8625999999999998E-5</c:v>
                      </c:pt>
                      <c:pt idx="29">
                        <c:v>1.716E-4</c:v>
                      </c:pt>
                      <c:pt idx="30">
                        <c:v>5.0317000000000005E-4</c:v>
                      </c:pt>
                      <c:pt idx="31">
                        <c:v>8.3058000000000003E-4</c:v>
                      </c:pt>
                      <c:pt idx="32">
                        <c:v>6.6757999999999997E-4</c:v>
                      </c:pt>
                      <c:pt idx="33">
                        <c:v>6.1755999999999996E-4</c:v>
                      </c:pt>
                      <c:pt idx="34">
                        <c:v>5.7618999999999997E-4</c:v>
                      </c:pt>
                      <c:pt idx="35">
                        <c:v>5.3901000000000003E-4</c:v>
                      </c:pt>
                      <c:pt idx="36">
                        <c:v>5.0520000000000003E-4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5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'Основные данные (тв и ж р-ры)'!$E$9</c15:sqref>
                        </c15:formulaRef>
                      </c:ext>
                    </c:extLst>
                    <c:strCache>
                      <c:ptCount val="1"/>
                      <c:pt idx="0">
                        <c:v>GeS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'Основные данные (тв и ж р-ры)'!$F$2:$AP$2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300</c:v>
                      </c:pt>
                      <c:pt idx="1">
                        <c:v>391.7</c:v>
                      </c:pt>
                      <c:pt idx="2">
                        <c:v>483.3</c:v>
                      </c:pt>
                      <c:pt idx="3">
                        <c:v>506.2</c:v>
                      </c:pt>
                      <c:pt idx="4">
                        <c:v>529.20000000000005</c:v>
                      </c:pt>
                      <c:pt idx="5">
                        <c:v>552.1</c:v>
                      </c:pt>
                      <c:pt idx="6">
                        <c:v>575</c:v>
                      </c:pt>
                      <c:pt idx="7">
                        <c:v>597.9</c:v>
                      </c:pt>
                      <c:pt idx="8">
                        <c:v>620.79999999999995</c:v>
                      </c:pt>
                      <c:pt idx="9">
                        <c:v>643.70000000000005</c:v>
                      </c:pt>
                      <c:pt idx="10">
                        <c:v>666.7</c:v>
                      </c:pt>
                      <c:pt idx="11">
                        <c:v>758.3</c:v>
                      </c:pt>
                      <c:pt idx="12">
                        <c:v>781.2</c:v>
                      </c:pt>
                      <c:pt idx="13">
                        <c:v>804.2</c:v>
                      </c:pt>
                      <c:pt idx="14">
                        <c:v>827.1</c:v>
                      </c:pt>
                      <c:pt idx="15">
                        <c:v>850</c:v>
                      </c:pt>
                      <c:pt idx="16">
                        <c:v>872.9</c:v>
                      </c:pt>
                      <c:pt idx="17">
                        <c:v>895.8</c:v>
                      </c:pt>
                      <c:pt idx="18">
                        <c:v>918.7</c:v>
                      </c:pt>
                      <c:pt idx="19">
                        <c:v>941.7</c:v>
                      </c:pt>
                      <c:pt idx="20">
                        <c:v>964.6</c:v>
                      </c:pt>
                      <c:pt idx="21">
                        <c:v>987.5</c:v>
                      </c:pt>
                      <c:pt idx="22">
                        <c:v>1010</c:v>
                      </c:pt>
                      <c:pt idx="23">
                        <c:v>1033</c:v>
                      </c:pt>
                      <c:pt idx="24">
                        <c:v>1056</c:v>
                      </c:pt>
                      <c:pt idx="25">
                        <c:v>1079</c:v>
                      </c:pt>
                      <c:pt idx="26">
                        <c:v>1102</c:v>
                      </c:pt>
                      <c:pt idx="27">
                        <c:v>1125</c:v>
                      </c:pt>
                      <c:pt idx="28">
                        <c:v>1148</c:v>
                      </c:pt>
                      <c:pt idx="29">
                        <c:v>1171</c:v>
                      </c:pt>
                      <c:pt idx="30">
                        <c:v>1194</c:v>
                      </c:pt>
                      <c:pt idx="31">
                        <c:v>1217</c:v>
                      </c:pt>
                      <c:pt idx="32">
                        <c:v>1308</c:v>
                      </c:pt>
                      <c:pt idx="33">
                        <c:v>1331</c:v>
                      </c:pt>
                      <c:pt idx="34">
                        <c:v>1354</c:v>
                      </c:pt>
                      <c:pt idx="35">
                        <c:v>1377</c:v>
                      </c:pt>
                      <c:pt idx="36">
                        <c:v>1400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'Основные данные (тв и ж р-ры)'!$F$9:$AP$9</c15:sqref>
                        </c15:formulaRef>
                      </c:ext>
                    </c:extLst>
                    <c:numCache>
                      <c:formatCode>0.00E+00</c:formatCode>
                      <c:ptCount val="37"/>
                      <c:pt idx="0">
                        <c:v>1.0736E-22</c:v>
                      </c:pt>
                      <c:pt idx="1">
                        <c:v>9.231200000000001E-16</c:v>
                      </c:pt>
                      <c:pt idx="2">
                        <c:v>1.7277000000000001E-11</c:v>
                      </c:pt>
                      <c:pt idx="3">
                        <c:v>1.147E-10</c:v>
                      </c:pt>
                      <c:pt idx="4">
                        <c:v>6.4409999999999998E-10</c:v>
                      </c:pt>
                      <c:pt idx="5">
                        <c:v>3.1241E-9</c:v>
                      </c:pt>
                      <c:pt idx="6">
                        <c:v>1.3319999999999999E-8</c:v>
                      </c:pt>
                      <c:pt idx="7">
                        <c:v>5.0671999999999999E-8</c:v>
                      </c:pt>
                      <c:pt idx="8">
                        <c:v>1.7419E-7</c:v>
                      </c:pt>
                      <c:pt idx="9">
                        <c:v>5.4697999999999999E-7</c:v>
                      </c:pt>
                      <c:pt idx="10">
                        <c:v>1.5838E-6</c:v>
                      </c:pt>
                      <c:pt idx="11">
                        <c:v>5.7351E-5</c:v>
                      </c:pt>
                      <c:pt idx="12">
                        <c:v>1.2273000000000001E-4</c:v>
                      </c:pt>
                      <c:pt idx="13">
                        <c:v>2.5102000000000002E-4</c:v>
                      </c:pt>
                      <c:pt idx="14">
                        <c:v>4.9253999999999997E-4</c:v>
                      </c:pt>
                      <c:pt idx="15">
                        <c:v>9.3024999999999998E-4</c:v>
                      </c:pt>
                      <c:pt idx="16">
                        <c:v>1.6961000000000001E-3</c:v>
                      </c:pt>
                      <c:pt idx="17">
                        <c:v>2.993E-3</c:v>
                      </c:pt>
                      <c:pt idx="18">
                        <c:v>5.1219000000000004E-3</c:v>
                      </c:pt>
                      <c:pt idx="19">
                        <c:v>8.5112999999999994E-3</c:v>
                      </c:pt>
                      <c:pt idx="20">
                        <c:v>1.3738999999999999E-2</c:v>
                      </c:pt>
                      <c:pt idx="21">
                        <c:v>2.1471000000000001E-2</c:v>
                      </c:pt>
                      <c:pt idx="22">
                        <c:v>3.1675000000000002E-2</c:v>
                      </c:pt>
                      <c:pt idx="23">
                        <c:v>4.2039E-2</c:v>
                      </c:pt>
                      <c:pt idx="24">
                        <c:v>5.2685000000000003E-2</c:v>
                      </c:pt>
                      <c:pt idx="25">
                        <c:v>6.4828999999999998E-2</c:v>
                      </c:pt>
                      <c:pt idx="26">
                        <c:v>7.6878000000000002E-2</c:v>
                      </c:pt>
                      <c:pt idx="27">
                        <c:v>8.9875999999999998E-2</c:v>
                      </c:pt>
                      <c:pt idx="28">
                        <c:v>0.10774</c:v>
                      </c:pt>
                      <c:pt idx="29">
                        <c:v>0.13882</c:v>
                      </c:pt>
                      <c:pt idx="30">
                        <c:v>0.19788</c:v>
                      </c:pt>
                      <c:pt idx="31">
                        <c:v>0.25491999999999998</c:v>
                      </c:pt>
                      <c:pt idx="32">
                        <c:v>0.27089000000000002</c:v>
                      </c:pt>
                      <c:pt idx="33">
                        <c:v>0.27156999999999998</c:v>
                      </c:pt>
                      <c:pt idx="34">
                        <c:v>0.27196999999999999</c:v>
                      </c:pt>
                      <c:pt idx="35">
                        <c:v>0.27229999999999999</c:v>
                      </c:pt>
                      <c:pt idx="36">
                        <c:v>0.27260000000000001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6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'Основные данные (тв и ж р-ры)'!$E$10</c15:sqref>
                        </c15:formulaRef>
                      </c:ext>
                    </c:extLst>
                    <c:strCache>
                      <c:ptCount val="1"/>
                      <c:pt idx="0">
                        <c:v>S2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'Основные данные (тв и ж р-ры)'!$F$2:$AP$2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300</c:v>
                      </c:pt>
                      <c:pt idx="1">
                        <c:v>391.7</c:v>
                      </c:pt>
                      <c:pt idx="2">
                        <c:v>483.3</c:v>
                      </c:pt>
                      <c:pt idx="3">
                        <c:v>506.2</c:v>
                      </c:pt>
                      <c:pt idx="4">
                        <c:v>529.20000000000005</c:v>
                      </c:pt>
                      <c:pt idx="5">
                        <c:v>552.1</c:v>
                      </c:pt>
                      <c:pt idx="6">
                        <c:v>575</c:v>
                      </c:pt>
                      <c:pt idx="7">
                        <c:v>597.9</c:v>
                      </c:pt>
                      <c:pt idx="8">
                        <c:v>620.79999999999995</c:v>
                      </c:pt>
                      <c:pt idx="9">
                        <c:v>643.70000000000005</c:v>
                      </c:pt>
                      <c:pt idx="10">
                        <c:v>666.7</c:v>
                      </c:pt>
                      <c:pt idx="11">
                        <c:v>758.3</c:v>
                      </c:pt>
                      <c:pt idx="12">
                        <c:v>781.2</c:v>
                      </c:pt>
                      <c:pt idx="13">
                        <c:v>804.2</c:v>
                      </c:pt>
                      <c:pt idx="14">
                        <c:v>827.1</c:v>
                      </c:pt>
                      <c:pt idx="15">
                        <c:v>850</c:v>
                      </c:pt>
                      <c:pt idx="16">
                        <c:v>872.9</c:v>
                      </c:pt>
                      <c:pt idx="17">
                        <c:v>895.8</c:v>
                      </c:pt>
                      <c:pt idx="18">
                        <c:v>918.7</c:v>
                      </c:pt>
                      <c:pt idx="19">
                        <c:v>941.7</c:v>
                      </c:pt>
                      <c:pt idx="20">
                        <c:v>964.6</c:v>
                      </c:pt>
                      <c:pt idx="21">
                        <c:v>987.5</c:v>
                      </c:pt>
                      <c:pt idx="22">
                        <c:v>1010</c:v>
                      </c:pt>
                      <c:pt idx="23">
                        <c:v>1033</c:v>
                      </c:pt>
                      <c:pt idx="24">
                        <c:v>1056</c:v>
                      </c:pt>
                      <c:pt idx="25">
                        <c:v>1079</c:v>
                      </c:pt>
                      <c:pt idx="26">
                        <c:v>1102</c:v>
                      </c:pt>
                      <c:pt idx="27">
                        <c:v>1125</c:v>
                      </c:pt>
                      <c:pt idx="28">
                        <c:v>1148</c:v>
                      </c:pt>
                      <c:pt idx="29">
                        <c:v>1171</c:v>
                      </c:pt>
                      <c:pt idx="30">
                        <c:v>1194</c:v>
                      </c:pt>
                      <c:pt idx="31">
                        <c:v>1217</c:v>
                      </c:pt>
                      <c:pt idx="32">
                        <c:v>1308</c:v>
                      </c:pt>
                      <c:pt idx="33">
                        <c:v>1331</c:v>
                      </c:pt>
                      <c:pt idx="34">
                        <c:v>1354</c:v>
                      </c:pt>
                      <c:pt idx="35">
                        <c:v>1377</c:v>
                      </c:pt>
                      <c:pt idx="36">
                        <c:v>1400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'Основные данные (тв и ж р-ры)'!$F$10:$AP$10</c15:sqref>
                        </c15:formulaRef>
                      </c:ext>
                    </c:extLst>
                    <c:numCache>
                      <c:formatCode>0.00E+00</c:formatCode>
                      <c:ptCount val="37"/>
                      <c:pt idx="0">
                        <c:v>0</c:v>
                      </c:pt>
                      <c:pt idx="1">
                        <c:v>7.0316999999999997E-29</c:v>
                      </c:pt>
                      <c:pt idx="2">
                        <c:v>7.9142E-22</c:v>
                      </c:pt>
                      <c:pt idx="3">
                        <c:v>1.8230999999999999E-20</c:v>
                      </c:pt>
                      <c:pt idx="4">
                        <c:v>3.1971E-19</c:v>
                      </c:pt>
                      <c:pt idx="5">
                        <c:v>4.4160999999999999E-18</c:v>
                      </c:pt>
                      <c:pt idx="6">
                        <c:v>4.9441000000000001E-17</c:v>
                      </c:pt>
                      <c:pt idx="7">
                        <c:v>4.5964999999999998E-16</c:v>
                      </c:pt>
                      <c:pt idx="8">
                        <c:v>3.6227000000000003E-15</c:v>
                      </c:pt>
                      <c:pt idx="9">
                        <c:v>2.4637E-14</c:v>
                      </c:pt>
                      <c:pt idx="10">
                        <c:v>1.4679999999999999E-13</c:v>
                      </c:pt>
                      <c:pt idx="11">
                        <c:v>6.2801999999999997E-11</c:v>
                      </c:pt>
                      <c:pt idx="12">
                        <c:v>2.2881999999999999E-10</c:v>
                      </c:pt>
                      <c:pt idx="13">
                        <c:v>7.7522000000000004E-10</c:v>
                      </c:pt>
                      <c:pt idx="14">
                        <c:v>2.4594E-9</c:v>
                      </c:pt>
                      <c:pt idx="15">
                        <c:v>7.3566E-9</c:v>
                      </c:pt>
                      <c:pt idx="16">
                        <c:v>2.0898E-8</c:v>
                      </c:pt>
                      <c:pt idx="17">
                        <c:v>5.6827000000000003E-8</c:v>
                      </c:pt>
                      <c:pt idx="18">
                        <c:v>1.4935E-7</c:v>
                      </c:pt>
                      <c:pt idx="19">
                        <c:v>3.84E-7</c:v>
                      </c:pt>
                      <c:pt idx="20">
                        <c:v>9.8298000000000003E-7</c:v>
                      </c:pt>
                      <c:pt idx="21">
                        <c:v>2.6104999999999998E-6</c:v>
                      </c:pt>
                      <c:pt idx="22">
                        <c:v>7.6452999999999995E-6</c:v>
                      </c:pt>
                      <c:pt idx="23">
                        <c:v>2.6529999999999998E-5</c:v>
                      </c:pt>
                      <c:pt idx="24">
                        <c:v>8.8794000000000004E-5</c:v>
                      </c:pt>
                      <c:pt idx="25">
                        <c:v>2.7918000000000002E-4</c:v>
                      </c:pt>
                      <c:pt idx="26">
                        <c:v>8.7836999999999995E-4</c:v>
                      </c:pt>
                      <c:pt idx="27">
                        <c:v>2.6678000000000001E-3</c:v>
                      </c:pt>
                      <c:pt idx="28">
                        <c:v>7.5266999999999999E-3</c:v>
                      </c:pt>
                      <c:pt idx="29">
                        <c:v>1.9321999999999999E-2</c:v>
                      </c:pt>
                      <c:pt idx="30">
                        <c:v>4.4833999999999999E-2</c:v>
                      </c:pt>
                      <c:pt idx="31">
                        <c:v>7.0004999999999998E-2</c:v>
                      </c:pt>
                      <c:pt idx="32">
                        <c:v>7.6783000000000004E-2</c:v>
                      </c:pt>
                      <c:pt idx="33">
                        <c:v>7.6804999999999998E-2</c:v>
                      </c:pt>
                      <c:pt idx="34">
                        <c:v>7.7077999999999994E-2</c:v>
                      </c:pt>
                      <c:pt idx="35">
                        <c:v>7.7354000000000006E-2</c:v>
                      </c:pt>
                      <c:pt idx="36">
                        <c:v>7.7610999999999999E-2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7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'Основные данные (тв и ж р-ры)'!$E$11</c15:sqref>
                        </c15:formulaRef>
                      </c:ext>
                    </c:extLst>
                    <c:strCache>
                      <c:ptCount val="1"/>
                      <c:pt idx="0">
                        <c:v>GeS2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'Основные данные (тв и ж р-ры)'!$F$2:$AP$2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300</c:v>
                      </c:pt>
                      <c:pt idx="1">
                        <c:v>391.7</c:v>
                      </c:pt>
                      <c:pt idx="2">
                        <c:v>483.3</c:v>
                      </c:pt>
                      <c:pt idx="3">
                        <c:v>506.2</c:v>
                      </c:pt>
                      <c:pt idx="4">
                        <c:v>529.20000000000005</c:v>
                      </c:pt>
                      <c:pt idx="5">
                        <c:v>552.1</c:v>
                      </c:pt>
                      <c:pt idx="6">
                        <c:v>575</c:v>
                      </c:pt>
                      <c:pt idx="7">
                        <c:v>597.9</c:v>
                      </c:pt>
                      <c:pt idx="8">
                        <c:v>620.79999999999995</c:v>
                      </c:pt>
                      <c:pt idx="9">
                        <c:v>643.70000000000005</c:v>
                      </c:pt>
                      <c:pt idx="10">
                        <c:v>666.7</c:v>
                      </c:pt>
                      <c:pt idx="11">
                        <c:v>758.3</c:v>
                      </c:pt>
                      <c:pt idx="12">
                        <c:v>781.2</c:v>
                      </c:pt>
                      <c:pt idx="13">
                        <c:v>804.2</c:v>
                      </c:pt>
                      <c:pt idx="14">
                        <c:v>827.1</c:v>
                      </c:pt>
                      <c:pt idx="15">
                        <c:v>850</c:v>
                      </c:pt>
                      <c:pt idx="16">
                        <c:v>872.9</c:v>
                      </c:pt>
                      <c:pt idx="17">
                        <c:v>895.8</c:v>
                      </c:pt>
                      <c:pt idx="18">
                        <c:v>918.7</c:v>
                      </c:pt>
                      <c:pt idx="19">
                        <c:v>941.7</c:v>
                      </c:pt>
                      <c:pt idx="20">
                        <c:v>964.6</c:v>
                      </c:pt>
                      <c:pt idx="21">
                        <c:v>987.5</c:v>
                      </c:pt>
                      <c:pt idx="22">
                        <c:v>1010</c:v>
                      </c:pt>
                      <c:pt idx="23">
                        <c:v>1033</c:v>
                      </c:pt>
                      <c:pt idx="24">
                        <c:v>1056</c:v>
                      </c:pt>
                      <c:pt idx="25">
                        <c:v>1079</c:v>
                      </c:pt>
                      <c:pt idx="26">
                        <c:v>1102</c:v>
                      </c:pt>
                      <c:pt idx="27">
                        <c:v>1125</c:v>
                      </c:pt>
                      <c:pt idx="28">
                        <c:v>1148</c:v>
                      </c:pt>
                      <c:pt idx="29">
                        <c:v>1171</c:v>
                      </c:pt>
                      <c:pt idx="30">
                        <c:v>1194</c:v>
                      </c:pt>
                      <c:pt idx="31">
                        <c:v>1217</c:v>
                      </c:pt>
                      <c:pt idx="32">
                        <c:v>1308</c:v>
                      </c:pt>
                      <c:pt idx="33">
                        <c:v>1331</c:v>
                      </c:pt>
                      <c:pt idx="34">
                        <c:v>1354</c:v>
                      </c:pt>
                      <c:pt idx="35">
                        <c:v>1377</c:v>
                      </c:pt>
                      <c:pt idx="36">
                        <c:v>1400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'Основные данные (тв и ж р-ры)'!$F$11:$AP$11</c15:sqref>
                        </c15:formulaRef>
                      </c:ext>
                    </c:extLst>
                    <c:numCache>
                      <c:formatCode>0.00E+00</c:formatCode>
                      <c:ptCount val="37"/>
                      <c:pt idx="0">
                        <c:v>2.9595999999999998E-34</c:v>
                      </c:pt>
                      <c:pt idx="1">
                        <c:v>1.7317E-24</c:v>
                      </c:pt>
                      <c:pt idx="2">
                        <c:v>1.8844000000000002E-18</c:v>
                      </c:pt>
                      <c:pt idx="3">
                        <c:v>2.7509999999999999E-17</c:v>
                      </c:pt>
                      <c:pt idx="4">
                        <c:v>3.1755E-16</c:v>
                      </c:pt>
                      <c:pt idx="5">
                        <c:v>2.9844000000000001E-15</c:v>
                      </c:pt>
                      <c:pt idx="6">
                        <c:v>2.3407999999999999E-14</c:v>
                      </c:pt>
                      <c:pt idx="7">
                        <c:v>1.5643999999999999E-13</c:v>
                      </c:pt>
                      <c:pt idx="8">
                        <c:v>9.0691000000000002E-13</c:v>
                      </c:pt>
                      <c:pt idx="9">
                        <c:v>4.6304000000000001E-12</c:v>
                      </c:pt>
                      <c:pt idx="10">
                        <c:v>2.1097E-11</c:v>
                      </c:pt>
                      <c:pt idx="11">
                        <c:v>3.5818000000000002E-9</c:v>
                      </c:pt>
                      <c:pt idx="12">
                        <c:v>1.0676000000000001E-8</c:v>
                      </c:pt>
                      <c:pt idx="13">
                        <c:v>2.9871000000000003E-8</c:v>
                      </c:pt>
                      <c:pt idx="14">
                        <c:v>7.8905000000000004E-8</c:v>
                      </c:pt>
                      <c:pt idx="15">
                        <c:v>1.9780000000000001E-7</c:v>
                      </c:pt>
                      <c:pt idx="16">
                        <c:v>4.7292999999999999E-7</c:v>
                      </c:pt>
                      <c:pt idx="17">
                        <c:v>1.0838999999999999E-6</c:v>
                      </c:pt>
                      <c:pt idx="18">
                        <c:v>2.3941999999999999E-6</c:v>
                      </c:pt>
                      <c:pt idx="19">
                        <c:v>5.1256999999999999E-6</c:v>
                      </c:pt>
                      <c:pt idx="20">
                        <c:v>1.0715E-5</c:v>
                      </c:pt>
                      <c:pt idx="21">
                        <c:v>2.2214000000000001E-5</c:v>
                      </c:pt>
                      <c:pt idx="22">
                        <c:v>4.5899000000000002E-5</c:v>
                      </c:pt>
                      <c:pt idx="23">
                        <c:v>9.3683000000000004E-5</c:v>
                      </c:pt>
                      <c:pt idx="24">
                        <c:v>1.7872999999999999E-4</c:v>
                      </c:pt>
                      <c:pt idx="25">
                        <c:v>3.2629000000000002E-4</c:v>
                      </c:pt>
                      <c:pt idx="26">
                        <c:v>5.7826999999999998E-4</c:v>
                      </c:pt>
                      <c:pt idx="27">
                        <c:v>9.9665999999999991E-4</c:v>
                      </c:pt>
                      <c:pt idx="28">
                        <c:v>1.6915000000000001E-3</c:v>
                      </c:pt>
                      <c:pt idx="29">
                        <c:v>2.8941000000000001E-3</c:v>
                      </c:pt>
                      <c:pt idx="30">
                        <c:v>5.0435999999999996E-3</c:v>
                      </c:pt>
                      <c:pt idx="31">
                        <c:v>6.6550999999999997E-3</c:v>
                      </c:pt>
                      <c:pt idx="32">
                        <c:v>4.6267000000000001E-3</c:v>
                      </c:pt>
                      <c:pt idx="33">
                        <c:v>4.1818999999999997E-3</c:v>
                      </c:pt>
                      <c:pt idx="34">
                        <c:v>3.7997999999999999E-3</c:v>
                      </c:pt>
                      <c:pt idx="35">
                        <c:v>3.4643E-3</c:v>
                      </c:pt>
                      <c:pt idx="36">
                        <c:v>3.1678000000000001E-3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8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'Основные данные (тв и ж р-ры)'!$E$12</c15:sqref>
                        </c15:formulaRef>
                      </c:ext>
                    </c:extLst>
                    <c:strCache>
                      <c:ptCount val="1"/>
                      <c:pt idx="0">
                        <c:v>Bi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'Основные данные (тв и ж р-ры)'!$F$2:$AP$2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300</c:v>
                      </c:pt>
                      <c:pt idx="1">
                        <c:v>391.7</c:v>
                      </c:pt>
                      <c:pt idx="2">
                        <c:v>483.3</c:v>
                      </c:pt>
                      <c:pt idx="3">
                        <c:v>506.2</c:v>
                      </c:pt>
                      <c:pt idx="4">
                        <c:v>529.20000000000005</c:v>
                      </c:pt>
                      <c:pt idx="5">
                        <c:v>552.1</c:v>
                      </c:pt>
                      <c:pt idx="6">
                        <c:v>575</c:v>
                      </c:pt>
                      <c:pt idx="7">
                        <c:v>597.9</c:v>
                      </c:pt>
                      <c:pt idx="8">
                        <c:v>620.79999999999995</c:v>
                      </c:pt>
                      <c:pt idx="9">
                        <c:v>643.70000000000005</c:v>
                      </c:pt>
                      <c:pt idx="10">
                        <c:v>666.7</c:v>
                      </c:pt>
                      <c:pt idx="11">
                        <c:v>758.3</c:v>
                      </c:pt>
                      <c:pt idx="12">
                        <c:v>781.2</c:v>
                      </c:pt>
                      <c:pt idx="13">
                        <c:v>804.2</c:v>
                      </c:pt>
                      <c:pt idx="14">
                        <c:v>827.1</c:v>
                      </c:pt>
                      <c:pt idx="15">
                        <c:v>850</c:v>
                      </c:pt>
                      <c:pt idx="16">
                        <c:v>872.9</c:v>
                      </c:pt>
                      <c:pt idx="17">
                        <c:v>895.8</c:v>
                      </c:pt>
                      <c:pt idx="18">
                        <c:v>918.7</c:v>
                      </c:pt>
                      <c:pt idx="19">
                        <c:v>941.7</c:v>
                      </c:pt>
                      <c:pt idx="20">
                        <c:v>964.6</c:v>
                      </c:pt>
                      <c:pt idx="21">
                        <c:v>987.5</c:v>
                      </c:pt>
                      <c:pt idx="22">
                        <c:v>1010</c:v>
                      </c:pt>
                      <c:pt idx="23">
                        <c:v>1033</c:v>
                      </c:pt>
                      <c:pt idx="24">
                        <c:v>1056</c:v>
                      </c:pt>
                      <c:pt idx="25">
                        <c:v>1079</c:v>
                      </c:pt>
                      <c:pt idx="26">
                        <c:v>1102</c:v>
                      </c:pt>
                      <c:pt idx="27">
                        <c:v>1125</c:v>
                      </c:pt>
                      <c:pt idx="28">
                        <c:v>1148</c:v>
                      </c:pt>
                      <c:pt idx="29">
                        <c:v>1171</c:v>
                      </c:pt>
                      <c:pt idx="30">
                        <c:v>1194</c:v>
                      </c:pt>
                      <c:pt idx="31">
                        <c:v>1217</c:v>
                      </c:pt>
                      <c:pt idx="32">
                        <c:v>1308</c:v>
                      </c:pt>
                      <c:pt idx="33">
                        <c:v>1331</c:v>
                      </c:pt>
                      <c:pt idx="34">
                        <c:v>1354</c:v>
                      </c:pt>
                      <c:pt idx="35">
                        <c:v>1377</c:v>
                      </c:pt>
                      <c:pt idx="36">
                        <c:v>1400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'Основные данные (тв и ж р-ры)'!$F$12:$AP$12</c15:sqref>
                        </c15:formulaRef>
                      </c:ext>
                    </c:extLst>
                    <c:numCache>
                      <c:formatCode>0.00E+00</c:formatCode>
                      <c:ptCount val="37"/>
                      <c:pt idx="0">
                        <c:v>1.7654E-33</c:v>
                      </c:pt>
                      <c:pt idx="1">
                        <c:v>1.0013999999999999E-24</c:v>
                      </c:pt>
                      <c:pt idx="2">
                        <c:v>2.6460000000000002E-19</c:v>
                      </c:pt>
                      <c:pt idx="3">
                        <c:v>2.9477999999999998E-18</c:v>
                      </c:pt>
                      <c:pt idx="4">
                        <c:v>2.6607999999999999E-17</c:v>
                      </c:pt>
                      <c:pt idx="5">
                        <c:v>1.9974999999999999E-16</c:v>
                      </c:pt>
                      <c:pt idx="6">
                        <c:v>1.2749000000000001E-15</c:v>
                      </c:pt>
                      <c:pt idx="7">
                        <c:v>7.0476000000000004E-15</c:v>
                      </c:pt>
                      <c:pt idx="8">
                        <c:v>3.4283999999999999E-14</c:v>
                      </c:pt>
                      <c:pt idx="9">
                        <c:v>1.4878E-13</c:v>
                      </c:pt>
                      <c:pt idx="10">
                        <c:v>5.8277000000000005E-13</c:v>
                      </c:pt>
                      <c:pt idx="11">
                        <c:v>5.9267000000000006E-11</c:v>
                      </c:pt>
                      <c:pt idx="12">
                        <c:v>1.5835E-10</c:v>
                      </c:pt>
                      <c:pt idx="13">
                        <c:v>3.9963999999999998E-10</c:v>
                      </c:pt>
                      <c:pt idx="14">
                        <c:v>9.5757000000000003E-10</c:v>
                      </c:pt>
                      <c:pt idx="15">
                        <c:v>2.1889000000000002E-9</c:v>
                      </c:pt>
                      <c:pt idx="16">
                        <c:v>4.7963999999999997E-9</c:v>
                      </c:pt>
                      <c:pt idx="17">
                        <c:v>1.0123000000000001E-8</c:v>
                      </c:pt>
                      <c:pt idx="18">
                        <c:v>2.0686999999999999E-8</c:v>
                      </c:pt>
                      <c:pt idx="19">
                        <c:v>4.1170999999999999E-8</c:v>
                      </c:pt>
                      <c:pt idx="20">
                        <c:v>7.8506000000000002E-8</c:v>
                      </c:pt>
                      <c:pt idx="21">
                        <c:v>1.1392E-7</c:v>
                      </c:pt>
                      <c:pt idx="22">
                        <c:v>1.2716000000000001E-7</c:v>
                      </c:pt>
                      <c:pt idx="23">
                        <c:v>1.2011999999999999E-7</c:v>
                      </c:pt>
                      <c:pt idx="24">
                        <c:v>1.6799000000000001E-7</c:v>
                      </c:pt>
                      <c:pt idx="25">
                        <c:v>2.9444999999999999E-7</c:v>
                      </c:pt>
                      <c:pt idx="26">
                        <c:v>5.102E-7</c:v>
                      </c:pt>
                      <c:pt idx="27">
                        <c:v>8.7558000000000001E-7</c:v>
                      </c:pt>
                      <c:pt idx="28">
                        <c:v>1.5433999999999999E-6</c:v>
                      </c:pt>
                      <c:pt idx="29">
                        <c:v>3.0578000000000002E-6</c:v>
                      </c:pt>
                      <c:pt idx="30">
                        <c:v>8.8440000000000004E-6</c:v>
                      </c:pt>
                      <c:pt idx="31">
                        <c:v>4.6304000000000003E-5</c:v>
                      </c:pt>
                      <c:pt idx="32">
                        <c:v>6.0581000000000003E-4</c:v>
                      </c:pt>
                      <c:pt idx="33">
                        <c:v>8.8252999999999997E-4</c:v>
                      </c:pt>
                      <c:pt idx="34">
                        <c:v>1.0192999999999999E-3</c:v>
                      </c:pt>
                      <c:pt idx="35">
                        <c:v>1.1513000000000001E-3</c:v>
                      </c:pt>
                      <c:pt idx="36">
                        <c:v>1.292E-3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0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'Основные данные (тв и ж р-ры)'!$E$14</c15:sqref>
                        </c15:formulaRef>
                      </c:ext>
                    </c:extLst>
                    <c:strCache>
                      <c:ptCount val="1"/>
                      <c:pt idx="0">
                        <c:v>Bi2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'Основные данные (тв и ж р-ры)'!$F$2:$AP$2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300</c:v>
                      </c:pt>
                      <c:pt idx="1">
                        <c:v>391.7</c:v>
                      </c:pt>
                      <c:pt idx="2">
                        <c:v>483.3</c:v>
                      </c:pt>
                      <c:pt idx="3">
                        <c:v>506.2</c:v>
                      </c:pt>
                      <c:pt idx="4">
                        <c:v>529.20000000000005</c:v>
                      </c:pt>
                      <c:pt idx="5">
                        <c:v>552.1</c:v>
                      </c:pt>
                      <c:pt idx="6">
                        <c:v>575</c:v>
                      </c:pt>
                      <c:pt idx="7">
                        <c:v>597.9</c:v>
                      </c:pt>
                      <c:pt idx="8">
                        <c:v>620.79999999999995</c:v>
                      </c:pt>
                      <c:pt idx="9">
                        <c:v>643.70000000000005</c:v>
                      </c:pt>
                      <c:pt idx="10">
                        <c:v>666.7</c:v>
                      </c:pt>
                      <c:pt idx="11">
                        <c:v>758.3</c:v>
                      </c:pt>
                      <c:pt idx="12">
                        <c:v>781.2</c:v>
                      </c:pt>
                      <c:pt idx="13">
                        <c:v>804.2</c:v>
                      </c:pt>
                      <c:pt idx="14">
                        <c:v>827.1</c:v>
                      </c:pt>
                      <c:pt idx="15">
                        <c:v>850</c:v>
                      </c:pt>
                      <c:pt idx="16">
                        <c:v>872.9</c:v>
                      </c:pt>
                      <c:pt idx="17">
                        <c:v>895.8</c:v>
                      </c:pt>
                      <c:pt idx="18">
                        <c:v>918.7</c:v>
                      </c:pt>
                      <c:pt idx="19">
                        <c:v>941.7</c:v>
                      </c:pt>
                      <c:pt idx="20">
                        <c:v>964.6</c:v>
                      </c:pt>
                      <c:pt idx="21">
                        <c:v>987.5</c:v>
                      </c:pt>
                      <c:pt idx="22">
                        <c:v>1010</c:v>
                      </c:pt>
                      <c:pt idx="23">
                        <c:v>1033</c:v>
                      </c:pt>
                      <c:pt idx="24">
                        <c:v>1056</c:v>
                      </c:pt>
                      <c:pt idx="25">
                        <c:v>1079</c:v>
                      </c:pt>
                      <c:pt idx="26">
                        <c:v>1102</c:v>
                      </c:pt>
                      <c:pt idx="27">
                        <c:v>1125</c:v>
                      </c:pt>
                      <c:pt idx="28">
                        <c:v>1148</c:v>
                      </c:pt>
                      <c:pt idx="29">
                        <c:v>1171</c:v>
                      </c:pt>
                      <c:pt idx="30">
                        <c:v>1194</c:v>
                      </c:pt>
                      <c:pt idx="31">
                        <c:v>1217</c:v>
                      </c:pt>
                      <c:pt idx="32">
                        <c:v>1308</c:v>
                      </c:pt>
                      <c:pt idx="33">
                        <c:v>1331</c:v>
                      </c:pt>
                      <c:pt idx="34">
                        <c:v>1354</c:v>
                      </c:pt>
                      <c:pt idx="35">
                        <c:v>1377</c:v>
                      </c:pt>
                      <c:pt idx="36">
                        <c:v>1400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'Основные данные (тв и ж р-ры)'!$F$14:$AP$14</c15:sqref>
                        </c15:formulaRef>
                      </c:ext>
                    </c:extLst>
                    <c:numCache>
                      <c:formatCode>0.00E+00</c:formatCode>
                      <c:ptCount val="37"/>
                      <c:pt idx="0">
                        <c:v>3.2554000000000001E-36</c:v>
                      </c:pt>
                      <c:pt idx="1">
                        <c:v>7.2697000000000004E-27</c:v>
                      </c:pt>
                      <c:pt idx="2">
                        <c:v>4.2460999999999998E-21</c:v>
                      </c:pt>
                      <c:pt idx="3">
                        <c:v>5.4699999999999998E-20</c:v>
                      </c:pt>
                      <c:pt idx="4">
                        <c:v>5.6204E-19</c:v>
                      </c:pt>
                      <c:pt idx="5">
                        <c:v>4.7374999999999996E-18</c:v>
                      </c:pt>
                      <c:pt idx="6">
                        <c:v>3.3543000000000001E-17</c:v>
                      </c:pt>
                      <c:pt idx="7">
                        <c:v>2.0352E-16</c:v>
                      </c:pt>
                      <c:pt idx="8">
                        <c:v>1.0764000000000001E-15</c:v>
                      </c:pt>
                      <c:pt idx="9">
                        <c:v>5.0353999999999997E-15</c:v>
                      </c:pt>
                      <c:pt idx="10">
                        <c:v>2.1101E-14</c:v>
                      </c:pt>
                      <c:pt idx="11">
                        <c:v>2.6417999999999999E-12</c:v>
                      </c:pt>
                      <c:pt idx="12">
                        <c:v>7.3415000000000006E-12</c:v>
                      </c:pt>
                      <c:pt idx="13">
                        <c:v>1.9193999999999999E-11</c:v>
                      </c:pt>
                      <c:pt idx="14">
                        <c:v>4.7475999999999998E-11</c:v>
                      </c:pt>
                      <c:pt idx="15">
                        <c:v>1.1170999999999999E-10</c:v>
                      </c:pt>
                      <c:pt idx="16">
                        <c:v>2.5142E-10</c:v>
                      </c:pt>
                      <c:pt idx="17">
                        <c:v>5.4442999999999995E-10</c:v>
                      </c:pt>
                      <c:pt idx="18">
                        <c:v>1.1417000000000001E-9</c:v>
                      </c:pt>
                      <c:pt idx="19">
                        <c:v>2.3360999999999998E-9</c:v>
                      </c:pt>
                      <c:pt idx="20">
                        <c:v>4.4960000000000002E-9</c:v>
                      </c:pt>
                      <c:pt idx="21">
                        <c:v>5.1140000000000003E-9</c:v>
                      </c:pt>
                      <c:pt idx="22">
                        <c:v>3.5076000000000002E-9</c:v>
                      </c:pt>
                      <c:pt idx="23">
                        <c:v>1.7672000000000001E-9</c:v>
                      </c:pt>
                      <c:pt idx="24">
                        <c:v>1.9971000000000001E-9</c:v>
                      </c:pt>
                      <c:pt idx="25">
                        <c:v>3.6088999999999998E-9</c:v>
                      </c:pt>
                      <c:pt idx="26">
                        <c:v>6.5052999999999999E-9</c:v>
                      </c:pt>
                      <c:pt idx="27">
                        <c:v>1.1667E-8</c:v>
                      </c:pt>
                      <c:pt idx="28">
                        <c:v>2.2042E-8</c:v>
                      </c:pt>
                      <c:pt idx="29">
                        <c:v>5.1148999999999997E-8</c:v>
                      </c:pt>
                      <c:pt idx="30">
                        <c:v>2.3841E-7</c:v>
                      </c:pt>
                      <c:pt idx="31">
                        <c:v>3.8171999999999996E-6</c:v>
                      </c:pt>
                      <c:pt idx="32">
                        <c:v>1.5228E-4</c:v>
                      </c:pt>
                      <c:pt idx="33">
                        <c:v>2.332E-4</c:v>
                      </c:pt>
                      <c:pt idx="34">
                        <c:v>2.2741999999999999E-4</c:v>
                      </c:pt>
                      <c:pt idx="35">
                        <c:v>2.1439000000000001E-4</c:v>
                      </c:pt>
                      <c:pt idx="36">
                        <c:v>2.0149999999999999E-4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1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'Основные данные (тв и ж р-ры)'!$E$15</c15:sqref>
                        </c15:formulaRef>
                      </c:ext>
                    </c:extLst>
                    <c:strCache>
                      <c:ptCount val="1"/>
                      <c:pt idx="0">
                        <c:v>Bi3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'Основные данные (тв и ж р-ры)'!$F$2:$AP$2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300</c:v>
                      </c:pt>
                      <c:pt idx="1">
                        <c:v>391.7</c:v>
                      </c:pt>
                      <c:pt idx="2">
                        <c:v>483.3</c:v>
                      </c:pt>
                      <c:pt idx="3">
                        <c:v>506.2</c:v>
                      </c:pt>
                      <c:pt idx="4">
                        <c:v>529.20000000000005</c:v>
                      </c:pt>
                      <c:pt idx="5">
                        <c:v>552.1</c:v>
                      </c:pt>
                      <c:pt idx="6">
                        <c:v>575</c:v>
                      </c:pt>
                      <c:pt idx="7">
                        <c:v>597.9</c:v>
                      </c:pt>
                      <c:pt idx="8">
                        <c:v>620.79999999999995</c:v>
                      </c:pt>
                      <c:pt idx="9">
                        <c:v>643.70000000000005</c:v>
                      </c:pt>
                      <c:pt idx="10">
                        <c:v>666.7</c:v>
                      </c:pt>
                      <c:pt idx="11">
                        <c:v>758.3</c:v>
                      </c:pt>
                      <c:pt idx="12">
                        <c:v>781.2</c:v>
                      </c:pt>
                      <c:pt idx="13">
                        <c:v>804.2</c:v>
                      </c:pt>
                      <c:pt idx="14">
                        <c:v>827.1</c:v>
                      </c:pt>
                      <c:pt idx="15">
                        <c:v>850</c:v>
                      </c:pt>
                      <c:pt idx="16">
                        <c:v>872.9</c:v>
                      </c:pt>
                      <c:pt idx="17">
                        <c:v>895.8</c:v>
                      </c:pt>
                      <c:pt idx="18">
                        <c:v>918.7</c:v>
                      </c:pt>
                      <c:pt idx="19">
                        <c:v>941.7</c:v>
                      </c:pt>
                      <c:pt idx="20">
                        <c:v>964.6</c:v>
                      </c:pt>
                      <c:pt idx="21">
                        <c:v>987.5</c:v>
                      </c:pt>
                      <c:pt idx="22">
                        <c:v>1010</c:v>
                      </c:pt>
                      <c:pt idx="23">
                        <c:v>1033</c:v>
                      </c:pt>
                      <c:pt idx="24">
                        <c:v>1056</c:v>
                      </c:pt>
                      <c:pt idx="25">
                        <c:v>1079</c:v>
                      </c:pt>
                      <c:pt idx="26">
                        <c:v>1102</c:v>
                      </c:pt>
                      <c:pt idx="27">
                        <c:v>1125</c:v>
                      </c:pt>
                      <c:pt idx="28">
                        <c:v>1148</c:v>
                      </c:pt>
                      <c:pt idx="29">
                        <c:v>1171</c:v>
                      </c:pt>
                      <c:pt idx="30">
                        <c:v>1194</c:v>
                      </c:pt>
                      <c:pt idx="31">
                        <c:v>1217</c:v>
                      </c:pt>
                      <c:pt idx="32">
                        <c:v>1308</c:v>
                      </c:pt>
                      <c:pt idx="33">
                        <c:v>1331</c:v>
                      </c:pt>
                      <c:pt idx="34">
                        <c:v>1354</c:v>
                      </c:pt>
                      <c:pt idx="35">
                        <c:v>1377</c:v>
                      </c:pt>
                      <c:pt idx="36">
                        <c:v>1400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'Основные данные (тв и ж р-ры)'!$F$15:$AP$15</c15:sqref>
                        </c15:formulaRef>
                      </c:ext>
                    </c:extLst>
                    <c:numCache>
                      <c:formatCode>0.00E+00</c:formatCode>
                      <c:ptCount val="37"/>
                      <c:pt idx="0">
                        <c:v>0</c:v>
                      </c:pt>
                      <c:pt idx="1">
                        <c:v>2.8174E-36</c:v>
                      </c:pt>
                      <c:pt idx="2">
                        <c:v>1.1997000000000001E-28</c:v>
                      </c:pt>
                      <c:pt idx="3">
                        <c:v>3.5253999999999999E-27</c:v>
                      </c:pt>
                      <c:pt idx="4">
                        <c:v>7.6783E-26</c:v>
                      </c:pt>
                      <c:pt idx="5">
                        <c:v>1.2864E-24</c:v>
                      </c:pt>
                      <c:pt idx="6">
                        <c:v>1.7107999999999999E-23</c:v>
                      </c:pt>
                      <c:pt idx="7">
                        <c:v>1.8541999999999999E-22</c:v>
                      </c:pt>
                      <c:pt idx="8">
                        <c:v>1.6751999999999999E-21</c:v>
                      </c:pt>
                      <c:pt idx="9">
                        <c:v>1.2864E-20</c:v>
                      </c:pt>
                      <c:pt idx="10">
                        <c:v>8.5372999999999995E-20</c:v>
                      </c:pt>
                      <c:pt idx="11">
                        <c:v>5.0121999999999999E-17</c:v>
                      </c:pt>
                      <c:pt idx="12">
                        <c:v>1.9293000000000001E-16</c:v>
                      </c:pt>
                      <c:pt idx="13">
                        <c:v>6.8488E-16</c:v>
                      </c:pt>
                      <c:pt idx="14">
                        <c:v>2.2587999999999999E-15</c:v>
                      </c:pt>
                      <c:pt idx="15">
                        <c:v>6.9717000000000001E-15</c:v>
                      </c:pt>
                      <c:pt idx="16">
                        <c:v>2.0283999999999999E-14</c:v>
                      </c:pt>
                      <c:pt idx="17">
                        <c:v>5.6066999999999999E-14</c:v>
                      </c:pt>
                      <c:pt idx="18">
                        <c:v>1.4850999999999999E-13</c:v>
                      </c:pt>
                      <c:pt idx="19">
                        <c:v>3.8078999999999999E-13</c:v>
                      </c:pt>
                      <c:pt idx="20">
                        <c:v>8.9323000000000002E-13</c:v>
                      </c:pt>
                      <c:pt idx="21">
                        <c:v>9.5341999999999999E-13</c:v>
                      </c:pt>
                      <c:pt idx="22">
                        <c:v>4.7723999999999999E-13</c:v>
                      </c:pt>
                      <c:pt idx="23">
                        <c:v>1.5114999999999999E-13</c:v>
                      </c:pt>
                      <c:pt idx="24">
                        <c:v>1.6154000000000001E-13</c:v>
                      </c:pt>
                      <c:pt idx="25">
                        <c:v>3.499E-13</c:v>
                      </c:pt>
                      <c:pt idx="26">
                        <c:v>7.5809999999999997E-13</c:v>
                      </c:pt>
                      <c:pt idx="27">
                        <c:v>1.6321000000000001E-12</c:v>
                      </c:pt>
                      <c:pt idx="28">
                        <c:v>3.7747000000000001E-12</c:v>
                      </c:pt>
                      <c:pt idx="29">
                        <c:v>1.1657E-11</c:v>
                      </c:pt>
                      <c:pt idx="30">
                        <c:v>9.9010000000000002E-11</c:v>
                      </c:pt>
                      <c:pt idx="31">
                        <c:v>5.4554E-9</c:v>
                      </c:pt>
                      <c:pt idx="32">
                        <c:v>1.0201E-6</c:v>
                      </c:pt>
                      <c:pt idx="33">
                        <c:v>1.8110999999999999E-6</c:v>
                      </c:pt>
                      <c:pt idx="34">
                        <c:v>1.6390999999999999E-6</c:v>
                      </c:pt>
                      <c:pt idx="35">
                        <c:v>1.4127E-6</c:v>
                      </c:pt>
                      <c:pt idx="36">
                        <c:v>1.2143E-6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2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'Основные данные (тв и ж р-ры)'!$E$16</c15:sqref>
                        </c15:formulaRef>
                      </c:ext>
                    </c:extLst>
                    <c:strCache>
                      <c:ptCount val="1"/>
                      <c:pt idx="0">
                        <c:v>Bi4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'Основные данные (тв и ж р-ры)'!$F$2:$AP$2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300</c:v>
                      </c:pt>
                      <c:pt idx="1">
                        <c:v>391.7</c:v>
                      </c:pt>
                      <c:pt idx="2">
                        <c:v>483.3</c:v>
                      </c:pt>
                      <c:pt idx="3">
                        <c:v>506.2</c:v>
                      </c:pt>
                      <c:pt idx="4">
                        <c:v>529.20000000000005</c:v>
                      </c:pt>
                      <c:pt idx="5">
                        <c:v>552.1</c:v>
                      </c:pt>
                      <c:pt idx="6">
                        <c:v>575</c:v>
                      </c:pt>
                      <c:pt idx="7">
                        <c:v>597.9</c:v>
                      </c:pt>
                      <c:pt idx="8">
                        <c:v>620.79999999999995</c:v>
                      </c:pt>
                      <c:pt idx="9">
                        <c:v>643.70000000000005</c:v>
                      </c:pt>
                      <c:pt idx="10">
                        <c:v>666.7</c:v>
                      </c:pt>
                      <c:pt idx="11">
                        <c:v>758.3</c:v>
                      </c:pt>
                      <c:pt idx="12">
                        <c:v>781.2</c:v>
                      </c:pt>
                      <c:pt idx="13">
                        <c:v>804.2</c:v>
                      </c:pt>
                      <c:pt idx="14">
                        <c:v>827.1</c:v>
                      </c:pt>
                      <c:pt idx="15">
                        <c:v>850</c:v>
                      </c:pt>
                      <c:pt idx="16">
                        <c:v>872.9</c:v>
                      </c:pt>
                      <c:pt idx="17">
                        <c:v>895.8</c:v>
                      </c:pt>
                      <c:pt idx="18">
                        <c:v>918.7</c:v>
                      </c:pt>
                      <c:pt idx="19">
                        <c:v>941.7</c:v>
                      </c:pt>
                      <c:pt idx="20">
                        <c:v>964.6</c:v>
                      </c:pt>
                      <c:pt idx="21">
                        <c:v>987.5</c:v>
                      </c:pt>
                      <c:pt idx="22">
                        <c:v>1010</c:v>
                      </c:pt>
                      <c:pt idx="23">
                        <c:v>1033</c:v>
                      </c:pt>
                      <c:pt idx="24">
                        <c:v>1056</c:v>
                      </c:pt>
                      <c:pt idx="25">
                        <c:v>1079</c:v>
                      </c:pt>
                      <c:pt idx="26">
                        <c:v>1102</c:v>
                      </c:pt>
                      <c:pt idx="27">
                        <c:v>1125</c:v>
                      </c:pt>
                      <c:pt idx="28">
                        <c:v>1148</c:v>
                      </c:pt>
                      <c:pt idx="29">
                        <c:v>1171</c:v>
                      </c:pt>
                      <c:pt idx="30">
                        <c:v>1194</c:v>
                      </c:pt>
                      <c:pt idx="31">
                        <c:v>1217</c:v>
                      </c:pt>
                      <c:pt idx="32">
                        <c:v>1308</c:v>
                      </c:pt>
                      <c:pt idx="33">
                        <c:v>1331</c:v>
                      </c:pt>
                      <c:pt idx="34">
                        <c:v>1354</c:v>
                      </c:pt>
                      <c:pt idx="35">
                        <c:v>1377</c:v>
                      </c:pt>
                      <c:pt idx="36">
                        <c:v>1400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'Основные данные (тв и ж р-ры)'!$F$16:$AP$16</c15:sqref>
                        </c15:formulaRef>
                      </c:ext>
                    </c:extLst>
                    <c:numCache>
                      <c:formatCode>0.00E+00</c:formatCode>
                      <c:ptCount val="37"/>
                      <c:pt idx="0">
                        <c:v>0</c:v>
                      </c:pt>
                      <c:pt idx="1">
                        <c:v>2.4118999999999998E-33</c:v>
                      </c:pt>
                      <c:pt idx="2">
                        <c:v>6.8660999999999997E-27</c:v>
                      </c:pt>
                      <c:pt idx="3">
                        <c:v>1.1930000000000001E-25</c:v>
                      </c:pt>
                      <c:pt idx="4">
                        <c:v>1.6063E-24</c:v>
                      </c:pt>
                      <c:pt idx="5">
                        <c:v>1.7298000000000001E-23</c:v>
                      </c:pt>
                      <c:pt idx="6">
                        <c:v>1.5299E-22</c:v>
                      </c:pt>
                      <c:pt idx="7">
                        <c:v>1.1366000000000001E-21</c:v>
                      </c:pt>
                      <c:pt idx="8">
                        <c:v>7.2296999999999998E-21</c:v>
                      </c:pt>
                      <c:pt idx="9">
                        <c:v>4.0030000000000001E-20</c:v>
                      </c:pt>
                      <c:pt idx="10">
                        <c:v>1.9568000000000001E-19</c:v>
                      </c:pt>
                      <c:pt idx="11">
                        <c:v>4.0247999999999997E-17</c:v>
                      </c:pt>
                      <c:pt idx="12">
                        <c:v>1.2354000000000001E-16</c:v>
                      </c:pt>
                      <c:pt idx="13">
                        <c:v>3.5389000000000002E-16</c:v>
                      </c:pt>
                      <c:pt idx="14">
                        <c:v>9.5242999999999998E-16</c:v>
                      </c:pt>
                      <c:pt idx="15">
                        <c:v>2.4241999999999998E-15</c:v>
                      </c:pt>
                      <c:pt idx="16">
                        <c:v>5.8762999999999997E-15</c:v>
                      </c:pt>
                      <c:pt idx="17">
                        <c:v>1.3671E-14</c:v>
                      </c:pt>
                      <c:pt idx="18">
                        <c:v>3.0805999999999998E-14</c:v>
                      </c:pt>
                      <c:pt idx="19">
                        <c:v>6.7980000000000004E-14</c:v>
                      </c:pt>
                      <c:pt idx="20">
                        <c:v>1.3594999999999999E-13</c:v>
                      </c:pt>
                      <c:pt idx="21">
                        <c:v>9.6872000000000001E-14</c:v>
                      </c:pt>
                      <c:pt idx="22">
                        <c:v>2.5576000000000001E-14</c:v>
                      </c:pt>
                      <c:pt idx="23">
                        <c:v>3.7349E-15</c:v>
                      </c:pt>
                      <c:pt idx="24">
                        <c:v>2.8075E-15</c:v>
                      </c:pt>
                      <c:pt idx="25">
                        <c:v>5.4911999999999998E-15</c:v>
                      </c:pt>
                      <c:pt idx="26">
                        <c:v>1.0904E-14</c:v>
                      </c:pt>
                      <c:pt idx="27">
                        <c:v>2.1731999999999999E-14</c:v>
                      </c:pt>
                      <c:pt idx="28">
                        <c:v>4.7967999999999997E-14</c:v>
                      </c:pt>
                      <c:pt idx="29">
                        <c:v>1.5524E-13</c:v>
                      </c:pt>
                      <c:pt idx="30">
                        <c:v>1.9099000000000002E-12</c:v>
                      </c:pt>
                      <c:pt idx="31">
                        <c:v>2.9048000000000001E-10</c:v>
                      </c:pt>
                      <c:pt idx="32">
                        <c:v>1.1417999999999999E-7</c:v>
                      </c:pt>
                      <c:pt idx="33">
                        <c:v>1.9583E-7</c:v>
                      </c:pt>
                      <c:pt idx="34">
                        <c:v>1.3794E-7</c:v>
                      </c:pt>
                      <c:pt idx="35">
                        <c:v>9.1719000000000002E-8</c:v>
                      </c:pt>
                      <c:pt idx="36">
                        <c:v>6.1196000000000001E-8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3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'Основные данные (тв и ж р-ры)'!$E$17</c15:sqref>
                        </c15:formulaRef>
                      </c:ext>
                    </c:extLst>
                    <c:strCache>
                      <c:ptCount val="1"/>
                      <c:pt idx="0">
                        <c:v>BiS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'Основные данные (тв и ж р-ры)'!$F$2:$AP$2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300</c:v>
                      </c:pt>
                      <c:pt idx="1">
                        <c:v>391.7</c:v>
                      </c:pt>
                      <c:pt idx="2">
                        <c:v>483.3</c:v>
                      </c:pt>
                      <c:pt idx="3">
                        <c:v>506.2</c:v>
                      </c:pt>
                      <c:pt idx="4">
                        <c:v>529.20000000000005</c:v>
                      </c:pt>
                      <c:pt idx="5">
                        <c:v>552.1</c:v>
                      </c:pt>
                      <c:pt idx="6">
                        <c:v>575</c:v>
                      </c:pt>
                      <c:pt idx="7">
                        <c:v>597.9</c:v>
                      </c:pt>
                      <c:pt idx="8">
                        <c:v>620.79999999999995</c:v>
                      </c:pt>
                      <c:pt idx="9">
                        <c:v>643.70000000000005</c:v>
                      </c:pt>
                      <c:pt idx="10">
                        <c:v>666.7</c:v>
                      </c:pt>
                      <c:pt idx="11">
                        <c:v>758.3</c:v>
                      </c:pt>
                      <c:pt idx="12">
                        <c:v>781.2</c:v>
                      </c:pt>
                      <c:pt idx="13">
                        <c:v>804.2</c:v>
                      </c:pt>
                      <c:pt idx="14">
                        <c:v>827.1</c:v>
                      </c:pt>
                      <c:pt idx="15">
                        <c:v>850</c:v>
                      </c:pt>
                      <c:pt idx="16">
                        <c:v>872.9</c:v>
                      </c:pt>
                      <c:pt idx="17">
                        <c:v>895.8</c:v>
                      </c:pt>
                      <c:pt idx="18">
                        <c:v>918.7</c:v>
                      </c:pt>
                      <c:pt idx="19">
                        <c:v>941.7</c:v>
                      </c:pt>
                      <c:pt idx="20">
                        <c:v>964.6</c:v>
                      </c:pt>
                      <c:pt idx="21">
                        <c:v>987.5</c:v>
                      </c:pt>
                      <c:pt idx="22">
                        <c:v>1010</c:v>
                      </c:pt>
                      <c:pt idx="23">
                        <c:v>1033</c:v>
                      </c:pt>
                      <c:pt idx="24">
                        <c:v>1056</c:v>
                      </c:pt>
                      <c:pt idx="25">
                        <c:v>1079</c:v>
                      </c:pt>
                      <c:pt idx="26">
                        <c:v>1102</c:v>
                      </c:pt>
                      <c:pt idx="27">
                        <c:v>1125</c:v>
                      </c:pt>
                      <c:pt idx="28">
                        <c:v>1148</c:v>
                      </c:pt>
                      <c:pt idx="29">
                        <c:v>1171</c:v>
                      </c:pt>
                      <c:pt idx="30">
                        <c:v>1194</c:v>
                      </c:pt>
                      <c:pt idx="31">
                        <c:v>1217</c:v>
                      </c:pt>
                      <c:pt idx="32">
                        <c:v>1308</c:v>
                      </c:pt>
                      <c:pt idx="33">
                        <c:v>1331</c:v>
                      </c:pt>
                      <c:pt idx="34">
                        <c:v>1354</c:v>
                      </c:pt>
                      <c:pt idx="35">
                        <c:v>1377</c:v>
                      </c:pt>
                      <c:pt idx="36">
                        <c:v>1400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'Основные данные (тв и ж р-ры)'!$F$17:$AP$17</c15:sqref>
                        </c15:formulaRef>
                      </c:ext>
                    </c:extLst>
                    <c:numCache>
                      <c:formatCode>0.00E+00</c:formatCode>
                      <c:ptCount val="37"/>
                      <c:pt idx="0">
                        <c:v>0</c:v>
                      </c:pt>
                      <c:pt idx="1">
                        <c:v>2.2228E-28</c:v>
                      </c:pt>
                      <c:pt idx="2">
                        <c:v>8.4693999999999998E-22</c:v>
                      </c:pt>
                      <c:pt idx="3">
                        <c:v>1.5756000000000001E-20</c:v>
                      </c:pt>
                      <c:pt idx="4">
                        <c:v>2.2691E-19</c:v>
                      </c:pt>
                      <c:pt idx="5">
                        <c:v>2.6117999999999998E-18</c:v>
                      </c:pt>
                      <c:pt idx="6">
                        <c:v>2.4678999999999999E-17</c:v>
                      </c:pt>
                      <c:pt idx="7">
                        <c:v>1.9582999999999999E-16</c:v>
                      </c:pt>
                      <c:pt idx="8">
                        <c:v>1.3305E-15</c:v>
                      </c:pt>
                      <c:pt idx="9">
                        <c:v>7.8686999999999995E-15</c:v>
                      </c:pt>
                      <c:pt idx="10">
                        <c:v>4.1095000000000001E-14</c:v>
                      </c:pt>
                      <c:pt idx="11">
                        <c:v>1.1051999999999999E-11</c:v>
                      </c:pt>
                      <c:pt idx="12">
                        <c:v>3.6312E-11</c:v>
                      </c:pt>
                      <c:pt idx="13">
                        <c:v>1.1139E-10</c:v>
                      </c:pt>
                      <c:pt idx="14">
                        <c:v>3.2105999999999997E-10</c:v>
                      </c:pt>
                      <c:pt idx="15">
                        <c:v>8.7505999999999997E-10</c:v>
                      </c:pt>
                      <c:pt idx="16">
                        <c:v>2.2699000000000002E-9</c:v>
                      </c:pt>
                      <c:pt idx="17">
                        <c:v>5.6431999999999997E-9</c:v>
                      </c:pt>
                      <c:pt idx="18">
                        <c:v>1.3556000000000001E-8</c:v>
                      </c:pt>
                      <c:pt idx="19">
                        <c:v>3.1779999999999997E-8</c:v>
                      </c:pt>
                      <c:pt idx="20">
                        <c:v>7.2020000000000006E-8</c:v>
                      </c:pt>
                      <c:pt idx="21">
                        <c:v>1.2767E-7</c:v>
                      </c:pt>
                      <c:pt idx="22">
                        <c:v>1.8439E-7</c:v>
                      </c:pt>
                      <c:pt idx="23">
                        <c:v>2.4822999999999999E-7</c:v>
                      </c:pt>
                      <c:pt idx="24">
                        <c:v>4.9111000000000001E-7</c:v>
                      </c:pt>
                      <c:pt idx="25">
                        <c:v>1.19E-6</c:v>
                      </c:pt>
                      <c:pt idx="26">
                        <c:v>2.8785000000000001E-6</c:v>
                      </c:pt>
                      <c:pt idx="27">
                        <c:v>6.8193000000000001E-6</c:v>
                      </c:pt>
                      <c:pt idx="28">
                        <c:v>1.5971E-5</c:v>
                      </c:pt>
                      <c:pt idx="29">
                        <c:v>3.9515999999999999E-5</c:v>
                      </c:pt>
                      <c:pt idx="30">
                        <c:v>1.3166999999999999E-4</c:v>
                      </c:pt>
                      <c:pt idx="31">
                        <c:v>6.6666999999999996E-4</c:v>
                      </c:pt>
                      <c:pt idx="32">
                        <c:v>4.6135999999999998E-3</c:v>
                      </c:pt>
                      <c:pt idx="33">
                        <c:v>5.7683999999999999E-3</c:v>
                      </c:pt>
                      <c:pt idx="34">
                        <c:v>5.7625000000000003E-3</c:v>
                      </c:pt>
                      <c:pt idx="35">
                        <c:v>5.6575999999999996E-3</c:v>
                      </c:pt>
                      <c:pt idx="36">
                        <c:v>5.5434000000000004E-3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4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'Основные данные (тв и ж р-ры)'!$E$18</c15:sqref>
                        </c15:formulaRef>
                      </c:ext>
                    </c:extLst>
                    <c:strCache>
                      <c:ptCount val="1"/>
                      <c:pt idx="0">
                        <c:v>Ar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'Основные данные (тв и ж р-ры)'!$F$2:$AP$2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300</c:v>
                      </c:pt>
                      <c:pt idx="1">
                        <c:v>391.7</c:v>
                      </c:pt>
                      <c:pt idx="2">
                        <c:v>483.3</c:v>
                      </c:pt>
                      <c:pt idx="3">
                        <c:v>506.2</c:v>
                      </c:pt>
                      <c:pt idx="4">
                        <c:v>529.20000000000005</c:v>
                      </c:pt>
                      <c:pt idx="5">
                        <c:v>552.1</c:v>
                      </c:pt>
                      <c:pt idx="6">
                        <c:v>575</c:v>
                      </c:pt>
                      <c:pt idx="7">
                        <c:v>597.9</c:v>
                      </c:pt>
                      <c:pt idx="8">
                        <c:v>620.79999999999995</c:v>
                      </c:pt>
                      <c:pt idx="9">
                        <c:v>643.70000000000005</c:v>
                      </c:pt>
                      <c:pt idx="10">
                        <c:v>666.7</c:v>
                      </c:pt>
                      <c:pt idx="11">
                        <c:v>758.3</c:v>
                      </c:pt>
                      <c:pt idx="12">
                        <c:v>781.2</c:v>
                      </c:pt>
                      <c:pt idx="13">
                        <c:v>804.2</c:v>
                      </c:pt>
                      <c:pt idx="14">
                        <c:v>827.1</c:v>
                      </c:pt>
                      <c:pt idx="15">
                        <c:v>850</c:v>
                      </c:pt>
                      <c:pt idx="16">
                        <c:v>872.9</c:v>
                      </c:pt>
                      <c:pt idx="17">
                        <c:v>895.8</c:v>
                      </c:pt>
                      <c:pt idx="18">
                        <c:v>918.7</c:v>
                      </c:pt>
                      <c:pt idx="19">
                        <c:v>941.7</c:v>
                      </c:pt>
                      <c:pt idx="20">
                        <c:v>964.6</c:v>
                      </c:pt>
                      <c:pt idx="21">
                        <c:v>987.5</c:v>
                      </c:pt>
                      <c:pt idx="22">
                        <c:v>1010</c:v>
                      </c:pt>
                      <c:pt idx="23">
                        <c:v>1033</c:v>
                      </c:pt>
                      <c:pt idx="24">
                        <c:v>1056</c:v>
                      </c:pt>
                      <c:pt idx="25">
                        <c:v>1079</c:v>
                      </c:pt>
                      <c:pt idx="26">
                        <c:v>1102</c:v>
                      </c:pt>
                      <c:pt idx="27">
                        <c:v>1125</c:v>
                      </c:pt>
                      <c:pt idx="28">
                        <c:v>1148</c:v>
                      </c:pt>
                      <c:pt idx="29">
                        <c:v>1171</c:v>
                      </c:pt>
                      <c:pt idx="30">
                        <c:v>1194</c:v>
                      </c:pt>
                      <c:pt idx="31">
                        <c:v>1217</c:v>
                      </c:pt>
                      <c:pt idx="32">
                        <c:v>1308</c:v>
                      </c:pt>
                      <c:pt idx="33">
                        <c:v>1331</c:v>
                      </c:pt>
                      <c:pt idx="34">
                        <c:v>1354</c:v>
                      </c:pt>
                      <c:pt idx="35">
                        <c:v>1377</c:v>
                      </c:pt>
                      <c:pt idx="36">
                        <c:v>1400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'Основные данные (тв и ж р-ры)'!$F$18:$AP$18</c15:sqref>
                        </c15:formulaRef>
                      </c:ext>
                    </c:extLst>
                    <c:numCache>
                      <c:formatCode>0.00E+00</c:formatCode>
                      <c:ptCount val="37"/>
                      <c:pt idx="0">
                        <c:v>0.27577000000000002</c:v>
                      </c:pt>
                      <c:pt idx="1">
                        <c:v>0.27577000000000002</c:v>
                      </c:pt>
                      <c:pt idx="2">
                        <c:v>0.27577000000000002</c:v>
                      </c:pt>
                      <c:pt idx="3">
                        <c:v>0.27577000000000002</c:v>
                      </c:pt>
                      <c:pt idx="4">
                        <c:v>0.27577000000000002</c:v>
                      </c:pt>
                      <c:pt idx="5">
                        <c:v>0.27577000000000002</c:v>
                      </c:pt>
                      <c:pt idx="6">
                        <c:v>0.27577000000000002</c:v>
                      </c:pt>
                      <c:pt idx="7">
                        <c:v>0.27577000000000002</c:v>
                      </c:pt>
                      <c:pt idx="8">
                        <c:v>0.27577000000000002</c:v>
                      </c:pt>
                      <c:pt idx="9">
                        <c:v>0.27577000000000002</c:v>
                      </c:pt>
                      <c:pt idx="10">
                        <c:v>0.27577000000000002</c:v>
                      </c:pt>
                      <c:pt idx="11">
                        <c:v>0.27577000000000002</c:v>
                      </c:pt>
                      <c:pt idx="12">
                        <c:v>0.27577000000000002</c:v>
                      </c:pt>
                      <c:pt idx="13">
                        <c:v>0.27577000000000002</c:v>
                      </c:pt>
                      <c:pt idx="14">
                        <c:v>0.27577000000000002</c:v>
                      </c:pt>
                      <c:pt idx="15">
                        <c:v>0.27577000000000002</c:v>
                      </c:pt>
                      <c:pt idx="16">
                        <c:v>0.27577000000000002</c:v>
                      </c:pt>
                      <c:pt idx="17">
                        <c:v>0.27577000000000002</c:v>
                      </c:pt>
                      <c:pt idx="18">
                        <c:v>0.27577000000000002</c:v>
                      </c:pt>
                      <c:pt idx="19">
                        <c:v>0.27577000000000002</c:v>
                      </c:pt>
                      <c:pt idx="20">
                        <c:v>0.27577000000000002</c:v>
                      </c:pt>
                      <c:pt idx="21">
                        <c:v>0.27577000000000002</c:v>
                      </c:pt>
                      <c:pt idx="22">
                        <c:v>0.27577000000000002</c:v>
                      </c:pt>
                      <c:pt idx="23">
                        <c:v>0.27577000000000002</c:v>
                      </c:pt>
                      <c:pt idx="24">
                        <c:v>0.27577000000000002</c:v>
                      </c:pt>
                      <c:pt idx="25">
                        <c:v>0.27577000000000002</c:v>
                      </c:pt>
                      <c:pt idx="26">
                        <c:v>0.27577000000000002</c:v>
                      </c:pt>
                      <c:pt idx="27">
                        <c:v>0.27577000000000002</c:v>
                      </c:pt>
                      <c:pt idx="28">
                        <c:v>0.27577000000000002</c:v>
                      </c:pt>
                      <c:pt idx="29">
                        <c:v>0.27577000000000002</c:v>
                      </c:pt>
                      <c:pt idx="30">
                        <c:v>0.27577000000000002</c:v>
                      </c:pt>
                      <c:pt idx="31">
                        <c:v>0.27577000000000002</c:v>
                      </c:pt>
                      <c:pt idx="32">
                        <c:v>0.27577000000000002</c:v>
                      </c:pt>
                      <c:pt idx="33">
                        <c:v>0.27577000000000002</c:v>
                      </c:pt>
                      <c:pt idx="34">
                        <c:v>0.27577000000000002</c:v>
                      </c:pt>
                      <c:pt idx="35">
                        <c:v>0.27577000000000002</c:v>
                      </c:pt>
                      <c:pt idx="36">
                        <c:v>0.27577000000000002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5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'Основные данные (тв и ж р-ры)'!$E$19</c15:sqref>
                        </c15:formulaRef>
                      </c:ext>
                    </c:extLst>
                    <c:strCache>
                      <c:ptCount val="1"/>
                      <c:pt idx="0">
                        <c:v>S6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'Основные данные (тв и ж р-ры)'!$F$2:$AP$2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300</c:v>
                      </c:pt>
                      <c:pt idx="1">
                        <c:v>391.7</c:v>
                      </c:pt>
                      <c:pt idx="2">
                        <c:v>483.3</c:v>
                      </c:pt>
                      <c:pt idx="3">
                        <c:v>506.2</c:v>
                      </c:pt>
                      <c:pt idx="4">
                        <c:v>529.20000000000005</c:v>
                      </c:pt>
                      <c:pt idx="5">
                        <c:v>552.1</c:v>
                      </c:pt>
                      <c:pt idx="6">
                        <c:v>575</c:v>
                      </c:pt>
                      <c:pt idx="7">
                        <c:v>597.9</c:v>
                      </c:pt>
                      <c:pt idx="8">
                        <c:v>620.79999999999995</c:v>
                      </c:pt>
                      <c:pt idx="9">
                        <c:v>643.70000000000005</c:v>
                      </c:pt>
                      <c:pt idx="10">
                        <c:v>666.7</c:v>
                      </c:pt>
                      <c:pt idx="11">
                        <c:v>758.3</c:v>
                      </c:pt>
                      <c:pt idx="12">
                        <c:v>781.2</c:v>
                      </c:pt>
                      <c:pt idx="13">
                        <c:v>804.2</c:v>
                      </c:pt>
                      <c:pt idx="14">
                        <c:v>827.1</c:v>
                      </c:pt>
                      <c:pt idx="15">
                        <c:v>850</c:v>
                      </c:pt>
                      <c:pt idx="16">
                        <c:v>872.9</c:v>
                      </c:pt>
                      <c:pt idx="17">
                        <c:v>895.8</c:v>
                      </c:pt>
                      <c:pt idx="18">
                        <c:v>918.7</c:v>
                      </c:pt>
                      <c:pt idx="19">
                        <c:v>941.7</c:v>
                      </c:pt>
                      <c:pt idx="20">
                        <c:v>964.6</c:v>
                      </c:pt>
                      <c:pt idx="21">
                        <c:v>987.5</c:v>
                      </c:pt>
                      <c:pt idx="22">
                        <c:v>1010</c:v>
                      </c:pt>
                      <c:pt idx="23">
                        <c:v>1033</c:v>
                      </c:pt>
                      <c:pt idx="24">
                        <c:v>1056</c:v>
                      </c:pt>
                      <c:pt idx="25">
                        <c:v>1079</c:v>
                      </c:pt>
                      <c:pt idx="26">
                        <c:v>1102</c:v>
                      </c:pt>
                      <c:pt idx="27">
                        <c:v>1125</c:v>
                      </c:pt>
                      <c:pt idx="28">
                        <c:v>1148</c:v>
                      </c:pt>
                      <c:pt idx="29">
                        <c:v>1171</c:v>
                      </c:pt>
                      <c:pt idx="30">
                        <c:v>1194</c:v>
                      </c:pt>
                      <c:pt idx="31">
                        <c:v>1217</c:v>
                      </c:pt>
                      <c:pt idx="32">
                        <c:v>1308</c:v>
                      </c:pt>
                      <c:pt idx="33">
                        <c:v>1331</c:v>
                      </c:pt>
                      <c:pt idx="34">
                        <c:v>1354</c:v>
                      </c:pt>
                      <c:pt idx="35">
                        <c:v>1377</c:v>
                      </c:pt>
                      <c:pt idx="36">
                        <c:v>1400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'Основные данные (тв и ж р-ры)'!$F$19:$AP$19</c15:sqref>
                        </c15:formulaRef>
                      </c:ext>
                    </c:extLst>
                    <c:numCache>
                      <c:formatCode>0.00E+00</c:formatCode>
                      <c:ptCount val="3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4.8233000000000003E-36</c:v>
                      </c:pt>
                      <c:pt idx="10">
                        <c:v>1.9865000000000001E-34</c:v>
                      </c:pt>
                      <c:pt idx="11">
                        <c:v>6.1521000000000002E-29</c:v>
                      </c:pt>
                      <c:pt idx="12">
                        <c:v>9.1875000000000009E-28</c:v>
                      </c:pt>
                      <c:pt idx="13">
                        <c:v>1.1813999999999999E-26</c:v>
                      </c:pt>
                      <c:pt idx="14">
                        <c:v>1.3276E-25</c:v>
                      </c:pt>
                      <c:pt idx="15">
                        <c:v>1.3233E-24</c:v>
                      </c:pt>
                      <c:pt idx="16">
                        <c:v>1.1889E-23</c:v>
                      </c:pt>
                      <c:pt idx="17">
                        <c:v>9.8054999999999997E-23</c:v>
                      </c:pt>
                      <c:pt idx="18">
                        <c:v>7.5959E-22</c:v>
                      </c:pt>
                      <c:pt idx="19">
                        <c:v>5.6964999999999998E-21</c:v>
                      </c:pt>
                      <c:pt idx="20">
                        <c:v>4.3299E-20</c:v>
                      </c:pt>
                      <c:pt idx="21">
                        <c:v>3.7491999999999999E-19</c:v>
                      </c:pt>
                      <c:pt idx="22">
                        <c:v>4.4374E-18</c:v>
                      </c:pt>
                      <c:pt idx="23">
                        <c:v>9.0251999999999997E-17</c:v>
                      </c:pt>
                      <c:pt idx="24">
                        <c:v>1.6963E-15</c:v>
                      </c:pt>
                      <c:pt idx="25">
                        <c:v>2.6960999999999999E-14</c:v>
                      </c:pt>
                      <c:pt idx="26">
                        <c:v>4.4069999999999998E-13</c:v>
                      </c:pt>
                      <c:pt idx="27">
                        <c:v>6.5738999999999997E-12</c:v>
                      </c:pt>
                      <c:pt idx="28">
                        <c:v>7.7340999999999997E-11</c:v>
                      </c:pt>
                      <c:pt idx="29">
                        <c:v>6.3981999999999997E-10</c:v>
                      </c:pt>
                      <c:pt idx="30">
                        <c:v>3.4320000000000001E-9</c:v>
                      </c:pt>
                      <c:pt idx="31">
                        <c:v>6.0954000000000003E-9</c:v>
                      </c:pt>
                      <c:pt idx="32">
                        <c:v>1.3803000000000001E-9</c:v>
                      </c:pt>
                      <c:pt idx="33">
                        <c:v>9.3742000000000006E-10</c:v>
                      </c:pt>
                      <c:pt idx="34">
                        <c:v>6.5452000000000003E-10</c:v>
                      </c:pt>
                      <c:pt idx="35">
                        <c:v>4.6315999999999998E-10</c:v>
                      </c:pt>
                      <c:pt idx="36">
                        <c:v>3.3154000000000003E-10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387536168"/>
        <c:scaling>
          <c:orientation val="minMax"/>
          <c:min val="300"/>
        </c:scaling>
        <c:delete val="0"/>
        <c:axPos val="b"/>
        <c:numFmt formatCode="General" sourceLinked="1"/>
        <c:majorTickMark val="out"/>
        <c:minorTickMark val="none"/>
        <c:tickLblPos val="nextTo"/>
        <c:crossAx val="387526368"/>
        <c:crosses val="autoZero"/>
        <c:crossBetween val="midCat"/>
      </c:valAx>
      <c:valAx>
        <c:axId val="387526368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General" sourceLinked="0"/>
        <c:majorTickMark val="out"/>
        <c:minorTickMark val="none"/>
        <c:tickLblPos val="nextTo"/>
        <c:crossAx val="3875361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180555555555903"/>
          <c:y val="3.9747375328084186E-2"/>
          <c:w val="0.14152777777777778"/>
          <c:h val="0.87883858267716564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350376729771029E-2"/>
          <c:y val="7.6678665166853885E-2"/>
          <c:w val="0.79271301379699677"/>
          <c:h val="0.822344956880396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'Основные данные (без тв раств) '!$E$46</c:f>
              <c:strCache>
                <c:ptCount val="1"/>
                <c:pt idx="0">
                  <c:v>№ 1 (1,25)</c:v>
                </c:pt>
              </c:strCache>
            </c:strRef>
          </c:tx>
          <c:marker>
            <c:symbol val="none"/>
          </c:marker>
          <c:xVal>
            <c:numRef>
              <c:f>'Основные данные (без тв раств) '!$F$45:$AP$45</c:f>
              <c:numCache>
                <c:formatCode>General</c:formatCode>
                <c:ptCount val="37"/>
                <c:pt idx="0">
                  <c:v>300</c:v>
                </c:pt>
                <c:pt idx="1">
                  <c:v>322.89999999999998</c:v>
                </c:pt>
                <c:pt idx="2">
                  <c:v>345.8</c:v>
                </c:pt>
                <c:pt idx="3">
                  <c:v>368.8</c:v>
                </c:pt>
                <c:pt idx="4">
                  <c:v>391.7</c:v>
                </c:pt>
                <c:pt idx="5">
                  <c:v>483.3</c:v>
                </c:pt>
                <c:pt idx="6">
                  <c:v>506.2</c:v>
                </c:pt>
                <c:pt idx="7">
                  <c:v>529.20000000000005</c:v>
                </c:pt>
                <c:pt idx="8">
                  <c:v>552.1</c:v>
                </c:pt>
                <c:pt idx="9">
                  <c:v>575</c:v>
                </c:pt>
                <c:pt idx="10">
                  <c:v>597.9</c:v>
                </c:pt>
                <c:pt idx="11">
                  <c:v>620.79999999999995</c:v>
                </c:pt>
                <c:pt idx="12">
                  <c:v>643.70000000000005</c:v>
                </c:pt>
                <c:pt idx="13">
                  <c:v>666.7</c:v>
                </c:pt>
                <c:pt idx="14">
                  <c:v>689.6</c:v>
                </c:pt>
                <c:pt idx="15">
                  <c:v>712.5</c:v>
                </c:pt>
                <c:pt idx="16">
                  <c:v>735.4</c:v>
                </c:pt>
                <c:pt idx="17">
                  <c:v>758.3</c:v>
                </c:pt>
                <c:pt idx="18">
                  <c:v>850</c:v>
                </c:pt>
                <c:pt idx="19">
                  <c:v>872.9</c:v>
                </c:pt>
                <c:pt idx="20">
                  <c:v>895.8</c:v>
                </c:pt>
                <c:pt idx="21">
                  <c:v>918.7</c:v>
                </c:pt>
                <c:pt idx="22">
                  <c:v>941.7</c:v>
                </c:pt>
                <c:pt idx="23">
                  <c:v>1033</c:v>
                </c:pt>
                <c:pt idx="24">
                  <c:v>1056</c:v>
                </c:pt>
                <c:pt idx="25">
                  <c:v>1079</c:v>
                </c:pt>
                <c:pt idx="26">
                  <c:v>1102</c:v>
                </c:pt>
                <c:pt idx="27">
                  <c:v>1125</c:v>
                </c:pt>
                <c:pt idx="28">
                  <c:v>1148</c:v>
                </c:pt>
                <c:pt idx="29">
                  <c:v>1171</c:v>
                </c:pt>
                <c:pt idx="30">
                  <c:v>1194</c:v>
                </c:pt>
                <c:pt idx="31">
                  <c:v>1217</c:v>
                </c:pt>
                <c:pt idx="32">
                  <c:v>1308</c:v>
                </c:pt>
                <c:pt idx="33">
                  <c:v>1331</c:v>
                </c:pt>
                <c:pt idx="34">
                  <c:v>1354</c:v>
                </c:pt>
                <c:pt idx="35">
                  <c:v>1377</c:v>
                </c:pt>
                <c:pt idx="36">
                  <c:v>1400</c:v>
                </c:pt>
              </c:numCache>
            </c:numRef>
          </c:xVal>
          <c:yVal>
            <c:numRef>
              <c:f>'Основные данные (без тв раств) '!$F$46:$AP$46</c:f>
              <c:numCache>
                <c:formatCode>0.00E+00</c:formatCode>
                <c:ptCount val="37"/>
                <c:pt idx="0">
                  <c:v>-115.19174741931822</c:v>
                </c:pt>
                <c:pt idx="1">
                  <c:v>-116.86097197601934</c:v>
                </c:pt>
                <c:pt idx="2">
                  <c:v>-118.63990137152048</c:v>
                </c:pt>
                <c:pt idx="3">
                  <c:v>-120.48965868561821</c:v>
                </c:pt>
                <c:pt idx="4">
                  <c:v>-122.50887983333185</c:v>
                </c:pt>
                <c:pt idx="5">
                  <c:v>-131.27850059723184</c:v>
                </c:pt>
                <c:pt idx="6">
                  <c:v>-133.65398004259774</c:v>
                </c:pt>
                <c:pt idx="7">
                  <c:v>-136.08873302935913</c:v>
                </c:pt>
                <c:pt idx="8">
                  <c:v>-138.57575238036483</c:v>
                </c:pt>
                <c:pt idx="9">
                  <c:v>-141.1408625735796</c:v>
                </c:pt>
                <c:pt idx="10">
                  <c:v>-143.75604565255915</c:v>
                </c:pt>
                <c:pt idx="11">
                  <c:v>-146.39295402872727</c:v>
                </c:pt>
                <c:pt idx="12">
                  <c:v>-149.09358288102959</c:v>
                </c:pt>
                <c:pt idx="13">
                  <c:v>-151.90595128145458</c:v>
                </c:pt>
                <c:pt idx="14">
                  <c:v>-154.77206948520003</c:v>
                </c:pt>
                <c:pt idx="15">
                  <c:v>-158.02244385596595</c:v>
                </c:pt>
                <c:pt idx="16">
                  <c:v>-161.55215292459548</c:v>
                </c:pt>
                <c:pt idx="17">
                  <c:v>-165.20433155477048</c:v>
                </c:pt>
                <c:pt idx="18">
                  <c:v>-180.01954488409098</c:v>
                </c:pt>
                <c:pt idx="19">
                  <c:v>-183.80820557824777</c:v>
                </c:pt>
                <c:pt idx="20">
                  <c:v>-187.62514305545457</c:v>
                </c:pt>
                <c:pt idx="21">
                  <c:v>-191.52436358356371</c:v>
                </c:pt>
                <c:pt idx="22">
                  <c:v>-195.46046523063418</c:v>
                </c:pt>
                <c:pt idx="23">
                  <c:v>-212.50407982915911</c:v>
                </c:pt>
                <c:pt idx="24">
                  <c:v>-217.31375844000007</c:v>
                </c:pt>
                <c:pt idx="25">
                  <c:v>-222.29770783704552</c:v>
                </c:pt>
                <c:pt idx="26">
                  <c:v>-227.66093448954553</c:v>
                </c:pt>
                <c:pt idx="27">
                  <c:v>-233.16503522727274</c:v>
                </c:pt>
                <c:pt idx="28">
                  <c:v>-238.59794872772733</c:v>
                </c:pt>
                <c:pt idx="29">
                  <c:v>-243.87941833482958</c:v>
                </c:pt>
                <c:pt idx="30">
                  <c:v>-248.92223533670455</c:v>
                </c:pt>
                <c:pt idx="31">
                  <c:v>-254.96596507619321</c:v>
                </c:pt>
                <c:pt idx="32">
                  <c:v>-284.9444758963636</c:v>
                </c:pt>
                <c:pt idx="33">
                  <c:v>-292.63861782375</c:v>
                </c:pt>
                <c:pt idx="34">
                  <c:v>-300.48179716363637</c:v>
                </c:pt>
                <c:pt idx="35">
                  <c:v>-308.16463515034098</c:v>
                </c:pt>
                <c:pt idx="36">
                  <c:v>-316.04737261363641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'Основные данные (без тв раств) '!$E$47</c:f>
              <c:strCache>
                <c:ptCount val="1"/>
                <c:pt idx="0">
                  <c:v>№ 2 (1,35)</c:v>
                </c:pt>
              </c:strCache>
            </c:strRef>
          </c:tx>
          <c:marker>
            <c:symbol val="none"/>
          </c:marker>
          <c:xVal>
            <c:numRef>
              <c:f>'Основные данные (без тв раств) '!$F$45:$AP$45</c:f>
              <c:numCache>
                <c:formatCode>General</c:formatCode>
                <c:ptCount val="37"/>
                <c:pt idx="0">
                  <c:v>300</c:v>
                </c:pt>
                <c:pt idx="1">
                  <c:v>322.89999999999998</c:v>
                </c:pt>
                <c:pt idx="2">
                  <c:v>345.8</c:v>
                </c:pt>
                <c:pt idx="3">
                  <c:v>368.8</c:v>
                </c:pt>
                <c:pt idx="4">
                  <c:v>391.7</c:v>
                </c:pt>
                <c:pt idx="5">
                  <c:v>483.3</c:v>
                </c:pt>
                <c:pt idx="6">
                  <c:v>506.2</c:v>
                </c:pt>
                <c:pt idx="7">
                  <c:v>529.20000000000005</c:v>
                </c:pt>
                <c:pt idx="8">
                  <c:v>552.1</c:v>
                </c:pt>
                <c:pt idx="9">
                  <c:v>575</c:v>
                </c:pt>
                <c:pt idx="10">
                  <c:v>597.9</c:v>
                </c:pt>
                <c:pt idx="11">
                  <c:v>620.79999999999995</c:v>
                </c:pt>
                <c:pt idx="12">
                  <c:v>643.70000000000005</c:v>
                </c:pt>
                <c:pt idx="13">
                  <c:v>666.7</c:v>
                </c:pt>
                <c:pt idx="14">
                  <c:v>689.6</c:v>
                </c:pt>
                <c:pt idx="15">
                  <c:v>712.5</c:v>
                </c:pt>
                <c:pt idx="16">
                  <c:v>735.4</c:v>
                </c:pt>
                <c:pt idx="17">
                  <c:v>758.3</c:v>
                </c:pt>
                <c:pt idx="18">
                  <c:v>850</c:v>
                </c:pt>
                <c:pt idx="19">
                  <c:v>872.9</c:v>
                </c:pt>
                <c:pt idx="20">
                  <c:v>895.8</c:v>
                </c:pt>
                <c:pt idx="21">
                  <c:v>918.7</c:v>
                </c:pt>
                <c:pt idx="22">
                  <c:v>941.7</c:v>
                </c:pt>
                <c:pt idx="23">
                  <c:v>1033</c:v>
                </c:pt>
                <c:pt idx="24">
                  <c:v>1056</c:v>
                </c:pt>
                <c:pt idx="25">
                  <c:v>1079</c:v>
                </c:pt>
                <c:pt idx="26">
                  <c:v>1102</c:v>
                </c:pt>
                <c:pt idx="27">
                  <c:v>1125</c:v>
                </c:pt>
                <c:pt idx="28">
                  <c:v>1148</c:v>
                </c:pt>
                <c:pt idx="29">
                  <c:v>1171</c:v>
                </c:pt>
                <c:pt idx="30">
                  <c:v>1194</c:v>
                </c:pt>
                <c:pt idx="31">
                  <c:v>1217</c:v>
                </c:pt>
                <c:pt idx="32">
                  <c:v>1308</c:v>
                </c:pt>
                <c:pt idx="33">
                  <c:v>1331</c:v>
                </c:pt>
                <c:pt idx="34">
                  <c:v>1354</c:v>
                </c:pt>
                <c:pt idx="35">
                  <c:v>1377</c:v>
                </c:pt>
                <c:pt idx="36">
                  <c:v>1400</c:v>
                </c:pt>
              </c:numCache>
            </c:numRef>
          </c:xVal>
          <c:yVal>
            <c:numRef>
              <c:f>'Основные данные (без тв раств) '!$F$47:$AP$47</c:f>
              <c:numCache>
                <c:formatCode>0.00E+00</c:formatCode>
                <c:ptCount val="37"/>
                <c:pt idx="0">
                  <c:v>-123.64726889795456</c:v>
                </c:pt>
                <c:pt idx="1">
                  <c:v>-125.39009025502463</c:v>
                </c:pt>
                <c:pt idx="2">
                  <c:v>-127.24809241754805</c:v>
                </c:pt>
                <c:pt idx="3">
                  <c:v>-129.18343744608126</c:v>
                </c:pt>
                <c:pt idx="4">
                  <c:v>-131.28071049726881</c:v>
                </c:pt>
                <c:pt idx="5">
                  <c:v>-140.36943164595547</c:v>
                </c:pt>
                <c:pt idx="6">
                  <c:v>-142.83156581645983</c:v>
                </c:pt>
                <c:pt idx="7">
                  <c:v>-145.35442558607733</c:v>
                </c:pt>
                <c:pt idx="8">
                  <c:v>-147.93145395576104</c:v>
                </c:pt>
                <c:pt idx="9">
                  <c:v>-150.589540789072</c:v>
                </c:pt>
                <c:pt idx="10">
                  <c:v>-153.29917855161727</c:v>
                </c:pt>
                <c:pt idx="11">
                  <c:v>-156.02978581994182</c:v>
                </c:pt>
                <c:pt idx="12">
                  <c:v>-158.8258147396553</c:v>
                </c:pt>
                <c:pt idx="13">
                  <c:v>-161.73938898936368</c:v>
                </c:pt>
                <c:pt idx="14">
                  <c:v>-164.70726138786668</c:v>
                </c:pt>
                <c:pt idx="15">
                  <c:v>-168.02007895539774</c:v>
                </c:pt>
                <c:pt idx="16">
                  <c:v>-171.56637955838636</c:v>
                </c:pt>
                <c:pt idx="17">
                  <c:v>-175.23514940377805</c:v>
                </c:pt>
                <c:pt idx="18">
                  <c:v>-190.17893165227272</c:v>
                </c:pt>
                <c:pt idx="19">
                  <c:v>-194.03155719747653</c:v>
                </c:pt>
                <c:pt idx="20">
                  <c:v>-197.90882756736363</c:v>
                </c:pt>
                <c:pt idx="21">
                  <c:v>-201.8653916230576</c:v>
                </c:pt>
                <c:pt idx="22">
                  <c:v>-205.84961385880234</c:v>
                </c:pt>
                <c:pt idx="23">
                  <c:v>-222.92325701314397</c:v>
                </c:pt>
                <c:pt idx="24">
                  <c:v>-227.66675212000004</c:v>
                </c:pt>
                <c:pt idx="25">
                  <c:v>-232.54443431246975</c:v>
                </c:pt>
                <c:pt idx="26">
                  <c:v>-237.78734275930307</c:v>
                </c:pt>
                <c:pt idx="27">
                  <c:v>-243.16624493181823</c:v>
                </c:pt>
                <c:pt idx="28">
                  <c:v>-248.49808972184852</c:v>
                </c:pt>
                <c:pt idx="29">
                  <c:v>-253.73059576755531</c:v>
                </c:pt>
                <c:pt idx="30">
                  <c:v>-258.79193812211366</c:v>
                </c:pt>
                <c:pt idx="31">
                  <c:v>-265.02102479897962</c:v>
                </c:pt>
                <c:pt idx="32">
                  <c:v>-296.32779838509089</c:v>
                </c:pt>
                <c:pt idx="33">
                  <c:v>-304.36597156258335</c:v>
                </c:pt>
                <c:pt idx="34">
                  <c:v>-312.56065596424241</c:v>
                </c:pt>
                <c:pt idx="35">
                  <c:v>-320.58872265702274</c:v>
                </c:pt>
                <c:pt idx="36">
                  <c:v>-328.82124970757582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'Основные данные (без тв раств) '!$E$48</c:f>
              <c:strCache>
                <c:ptCount val="1"/>
                <c:pt idx="0">
                  <c:v>№ 3 (1,4)</c:v>
                </c:pt>
              </c:strCache>
            </c:strRef>
          </c:tx>
          <c:marker>
            <c:symbol val="none"/>
          </c:marker>
          <c:xVal>
            <c:numRef>
              <c:f>'Основные данные (без тв раств) '!$F$45:$AP$45</c:f>
              <c:numCache>
                <c:formatCode>General</c:formatCode>
                <c:ptCount val="37"/>
                <c:pt idx="0">
                  <c:v>300</c:v>
                </c:pt>
                <c:pt idx="1">
                  <c:v>322.89999999999998</c:v>
                </c:pt>
                <c:pt idx="2">
                  <c:v>345.8</c:v>
                </c:pt>
                <c:pt idx="3">
                  <c:v>368.8</c:v>
                </c:pt>
                <c:pt idx="4">
                  <c:v>391.7</c:v>
                </c:pt>
                <c:pt idx="5">
                  <c:v>483.3</c:v>
                </c:pt>
                <c:pt idx="6">
                  <c:v>506.2</c:v>
                </c:pt>
                <c:pt idx="7">
                  <c:v>529.20000000000005</c:v>
                </c:pt>
                <c:pt idx="8">
                  <c:v>552.1</c:v>
                </c:pt>
                <c:pt idx="9">
                  <c:v>575</c:v>
                </c:pt>
                <c:pt idx="10">
                  <c:v>597.9</c:v>
                </c:pt>
                <c:pt idx="11">
                  <c:v>620.79999999999995</c:v>
                </c:pt>
                <c:pt idx="12">
                  <c:v>643.70000000000005</c:v>
                </c:pt>
                <c:pt idx="13">
                  <c:v>666.7</c:v>
                </c:pt>
                <c:pt idx="14">
                  <c:v>689.6</c:v>
                </c:pt>
                <c:pt idx="15">
                  <c:v>712.5</c:v>
                </c:pt>
                <c:pt idx="16">
                  <c:v>735.4</c:v>
                </c:pt>
                <c:pt idx="17">
                  <c:v>758.3</c:v>
                </c:pt>
                <c:pt idx="18">
                  <c:v>850</c:v>
                </c:pt>
                <c:pt idx="19">
                  <c:v>872.9</c:v>
                </c:pt>
                <c:pt idx="20">
                  <c:v>895.8</c:v>
                </c:pt>
                <c:pt idx="21">
                  <c:v>918.7</c:v>
                </c:pt>
                <c:pt idx="22">
                  <c:v>941.7</c:v>
                </c:pt>
                <c:pt idx="23">
                  <c:v>1033</c:v>
                </c:pt>
                <c:pt idx="24">
                  <c:v>1056</c:v>
                </c:pt>
                <c:pt idx="25">
                  <c:v>1079</c:v>
                </c:pt>
                <c:pt idx="26">
                  <c:v>1102</c:v>
                </c:pt>
                <c:pt idx="27">
                  <c:v>1125</c:v>
                </c:pt>
                <c:pt idx="28">
                  <c:v>1148</c:v>
                </c:pt>
                <c:pt idx="29">
                  <c:v>1171</c:v>
                </c:pt>
                <c:pt idx="30">
                  <c:v>1194</c:v>
                </c:pt>
                <c:pt idx="31">
                  <c:v>1217</c:v>
                </c:pt>
                <c:pt idx="32">
                  <c:v>1308</c:v>
                </c:pt>
                <c:pt idx="33">
                  <c:v>1331</c:v>
                </c:pt>
                <c:pt idx="34">
                  <c:v>1354</c:v>
                </c:pt>
                <c:pt idx="35">
                  <c:v>1377</c:v>
                </c:pt>
                <c:pt idx="36">
                  <c:v>1400</c:v>
                </c:pt>
              </c:numCache>
            </c:numRef>
          </c:xVal>
          <c:yVal>
            <c:numRef>
              <c:f>'Основные данные (без тв раств) '!$F$48:$AP$48</c:f>
              <c:numCache>
                <c:formatCode>0.00E+00</c:formatCode>
                <c:ptCount val="37"/>
                <c:pt idx="0">
                  <c:v>-127.87502963727273</c:v>
                </c:pt>
                <c:pt idx="1">
                  <c:v>-129.65464939452727</c:v>
                </c:pt>
                <c:pt idx="2">
                  <c:v>-131.55218794056179</c:v>
                </c:pt>
                <c:pt idx="3">
                  <c:v>-133.53032682631272</c:v>
                </c:pt>
                <c:pt idx="4">
                  <c:v>-135.66662582923729</c:v>
                </c:pt>
                <c:pt idx="5">
                  <c:v>-144.91489717031726</c:v>
                </c:pt>
                <c:pt idx="6">
                  <c:v>-147.42035870339092</c:v>
                </c:pt>
                <c:pt idx="7">
                  <c:v>-149.98727186443639</c:v>
                </c:pt>
                <c:pt idx="8">
                  <c:v>-152.60930474345906</c:v>
                </c:pt>
                <c:pt idx="9">
                  <c:v>-155.31387989681824</c:v>
                </c:pt>
                <c:pt idx="10">
                  <c:v>-158.07074500114638</c:v>
                </c:pt>
                <c:pt idx="11">
                  <c:v>-160.84820171554907</c:v>
                </c:pt>
                <c:pt idx="12">
                  <c:v>-163.69193066896818</c:v>
                </c:pt>
                <c:pt idx="13">
                  <c:v>-166.65610784331821</c:v>
                </c:pt>
                <c:pt idx="14">
                  <c:v>-169.67485733920003</c:v>
                </c:pt>
                <c:pt idx="15">
                  <c:v>-173.01889650511364</c:v>
                </c:pt>
                <c:pt idx="16">
                  <c:v>-176.5734928752818</c:v>
                </c:pt>
                <c:pt idx="17">
                  <c:v>-180.25055832828181</c:v>
                </c:pt>
                <c:pt idx="18">
                  <c:v>-195.25862503636367</c:v>
                </c:pt>
                <c:pt idx="19">
                  <c:v>-199.14323300709091</c:v>
                </c:pt>
                <c:pt idx="20">
                  <c:v>-203.0506698233182</c:v>
                </c:pt>
                <c:pt idx="21">
                  <c:v>-207.03590564280455</c:v>
                </c:pt>
                <c:pt idx="22">
                  <c:v>-211.04418817288641</c:v>
                </c:pt>
                <c:pt idx="23">
                  <c:v>-228.13284560513637</c:v>
                </c:pt>
                <c:pt idx="24">
                  <c:v>-232.84324896000004</c:v>
                </c:pt>
                <c:pt idx="25">
                  <c:v>-237.66779755018183</c:v>
                </c:pt>
                <c:pt idx="26">
                  <c:v>-242.85054689418186</c:v>
                </c:pt>
                <c:pt idx="27">
                  <c:v>-248.16684978409089</c:v>
                </c:pt>
                <c:pt idx="28">
                  <c:v>-253.44816021890912</c:v>
                </c:pt>
                <c:pt idx="29">
                  <c:v>-258.6561844839182</c:v>
                </c:pt>
                <c:pt idx="30">
                  <c:v>-263.72678951481822</c:v>
                </c:pt>
                <c:pt idx="31">
                  <c:v>-270.0485546603727</c:v>
                </c:pt>
                <c:pt idx="32">
                  <c:v>-302.01945962945456</c:v>
                </c:pt>
                <c:pt idx="33">
                  <c:v>-310.22964843200003</c:v>
                </c:pt>
                <c:pt idx="34">
                  <c:v>-318.60008536454546</c:v>
                </c:pt>
                <c:pt idx="35">
                  <c:v>-326.80076641036368</c:v>
                </c:pt>
                <c:pt idx="36">
                  <c:v>-335.20818825454546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'Основные данные (без тв раств) '!$E$49</c:f>
              <c:strCache>
                <c:ptCount val="1"/>
                <c:pt idx="0">
                  <c:v>№ 4 (1,6)</c:v>
                </c:pt>
              </c:strCache>
            </c:strRef>
          </c:tx>
          <c:marker>
            <c:symbol val="none"/>
          </c:marker>
          <c:xVal>
            <c:numRef>
              <c:f>'Основные данные (без тв раств) '!$F$45:$AP$45</c:f>
              <c:numCache>
                <c:formatCode>General</c:formatCode>
                <c:ptCount val="37"/>
                <c:pt idx="0">
                  <c:v>300</c:v>
                </c:pt>
                <c:pt idx="1">
                  <c:v>322.89999999999998</c:v>
                </c:pt>
                <c:pt idx="2">
                  <c:v>345.8</c:v>
                </c:pt>
                <c:pt idx="3">
                  <c:v>368.8</c:v>
                </c:pt>
                <c:pt idx="4">
                  <c:v>391.7</c:v>
                </c:pt>
                <c:pt idx="5">
                  <c:v>483.3</c:v>
                </c:pt>
                <c:pt idx="6">
                  <c:v>506.2</c:v>
                </c:pt>
                <c:pt idx="7">
                  <c:v>529.20000000000005</c:v>
                </c:pt>
                <c:pt idx="8">
                  <c:v>552.1</c:v>
                </c:pt>
                <c:pt idx="9">
                  <c:v>575</c:v>
                </c:pt>
                <c:pt idx="10">
                  <c:v>597.9</c:v>
                </c:pt>
                <c:pt idx="11">
                  <c:v>620.79999999999995</c:v>
                </c:pt>
                <c:pt idx="12">
                  <c:v>643.70000000000005</c:v>
                </c:pt>
                <c:pt idx="13">
                  <c:v>666.7</c:v>
                </c:pt>
                <c:pt idx="14">
                  <c:v>689.6</c:v>
                </c:pt>
                <c:pt idx="15">
                  <c:v>712.5</c:v>
                </c:pt>
                <c:pt idx="16">
                  <c:v>735.4</c:v>
                </c:pt>
                <c:pt idx="17">
                  <c:v>758.3</c:v>
                </c:pt>
                <c:pt idx="18">
                  <c:v>850</c:v>
                </c:pt>
                <c:pt idx="19">
                  <c:v>872.9</c:v>
                </c:pt>
                <c:pt idx="20">
                  <c:v>895.8</c:v>
                </c:pt>
                <c:pt idx="21">
                  <c:v>918.7</c:v>
                </c:pt>
                <c:pt idx="22">
                  <c:v>941.7</c:v>
                </c:pt>
                <c:pt idx="23">
                  <c:v>1033</c:v>
                </c:pt>
                <c:pt idx="24">
                  <c:v>1056</c:v>
                </c:pt>
                <c:pt idx="25">
                  <c:v>1079</c:v>
                </c:pt>
                <c:pt idx="26">
                  <c:v>1102</c:v>
                </c:pt>
                <c:pt idx="27">
                  <c:v>1125</c:v>
                </c:pt>
                <c:pt idx="28">
                  <c:v>1148</c:v>
                </c:pt>
                <c:pt idx="29">
                  <c:v>1171</c:v>
                </c:pt>
                <c:pt idx="30">
                  <c:v>1194</c:v>
                </c:pt>
                <c:pt idx="31">
                  <c:v>1217</c:v>
                </c:pt>
                <c:pt idx="32">
                  <c:v>1308</c:v>
                </c:pt>
                <c:pt idx="33">
                  <c:v>1331</c:v>
                </c:pt>
                <c:pt idx="34">
                  <c:v>1354</c:v>
                </c:pt>
                <c:pt idx="35">
                  <c:v>1377</c:v>
                </c:pt>
                <c:pt idx="36">
                  <c:v>1400</c:v>
                </c:pt>
              </c:numCache>
            </c:numRef>
          </c:xVal>
          <c:yVal>
            <c:numRef>
              <c:f>'Основные данные (без тв раств) '!$F$49:$AP$49</c:f>
              <c:numCache>
                <c:formatCode>0.00E+00</c:formatCode>
                <c:ptCount val="37"/>
                <c:pt idx="0">
                  <c:v>-144.78607259454546</c:v>
                </c:pt>
                <c:pt idx="1">
                  <c:v>-146.71288595253787</c:v>
                </c:pt>
                <c:pt idx="2">
                  <c:v>-148.76857003261699</c:v>
                </c:pt>
                <c:pt idx="3">
                  <c:v>-150.91788434723881</c:v>
                </c:pt>
                <c:pt idx="4">
                  <c:v>-153.21028715711122</c:v>
                </c:pt>
                <c:pt idx="5">
                  <c:v>-163.09675926776458</c:v>
                </c:pt>
                <c:pt idx="6">
                  <c:v>-165.77553025111519</c:v>
                </c:pt>
                <c:pt idx="7">
                  <c:v>-168.51865697787278</c:v>
                </c:pt>
                <c:pt idx="8">
                  <c:v>-171.32070789425154</c:v>
                </c:pt>
                <c:pt idx="9">
                  <c:v>-174.21123632780308</c:v>
                </c:pt>
                <c:pt idx="10">
                  <c:v>-177.15701079926276</c:v>
                </c:pt>
                <c:pt idx="11">
                  <c:v>-180.12186529797822</c:v>
                </c:pt>
                <c:pt idx="12">
                  <c:v>-183.15639438621969</c:v>
                </c:pt>
                <c:pt idx="13">
                  <c:v>-186.32298325913638</c:v>
                </c:pt>
                <c:pt idx="14">
                  <c:v>-189.54524114453338</c:v>
                </c:pt>
                <c:pt idx="15">
                  <c:v>-193.01416670397731</c:v>
                </c:pt>
                <c:pt idx="16">
                  <c:v>-196.6019461428636</c:v>
                </c:pt>
                <c:pt idx="17">
                  <c:v>-200.31219402629699</c:v>
                </c:pt>
                <c:pt idx="18">
                  <c:v>-215.5773985727273</c:v>
                </c:pt>
                <c:pt idx="19">
                  <c:v>-219.5899362455485</c:v>
                </c:pt>
                <c:pt idx="20">
                  <c:v>-223.61803884713638</c:v>
                </c:pt>
                <c:pt idx="21">
                  <c:v>-227.71796172179248</c:v>
                </c:pt>
                <c:pt idx="22">
                  <c:v>-231.82248542922278</c:v>
                </c:pt>
                <c:pt idx="23">
                  <c:v>-248.97119997310608</c:v>
                </c:pt>
                <c:pt idx="24">
                  <c:v>-253.54923632000001</c:v>
                </c:pt>
                <c:pt idx="25">
                  <c:v>-258.16125050103034</c:v>
                </c:pt>
                <c:pt idx="26">
                  <c:v>-263.10336343369704</c:v>
                </c:pt>
                <c:pt idx="27">
                  <c:v>-268.16926919318189</c:v>
                </c:pt>
                <c:pt idx="28">
                  <c:v>-273.24844220715158</c:v>
                </c:pt>
                <c:pt idx="29">
                  <c:v>-278.35853934936972</c:v>
                </c:pt>
                <c:pt idx="30">
                  <c:v>-283.4661950856364</c:v>
                </c:pt>
                <c:pt idx="31">
                  <c:v>-290.15867410594552</c:v>
                </c:pt>
                <c:pt idx="32">
                  <c:v>-324.78610460690908</c:v>
                </c:pt>
                <c:pt idx="33">
                  <c:v>-333.68435590966669</c:v>
                </c:pt>
                <c:pt idx="34">
                  <c:v>-342.75780296575755</c:v>
                </c:pt>
                <c:pt idx="35">
                  <c:v>-351.64894142372731</c:v>
                </c:pt>
                <c:pt idx="36">
                  <c:v>-360.75594244242433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527152"/>
        <c:axId val="387534208"/>
      </c:scatterChart>
      <c:valAx>
        <c:axId val="387527152"/>
        <c:scaling>
          <c:orientation val="minMax"/>
          <c:max val="1400"/>
          <c:min val="3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i="1"/>
                  <a:t>Т</a:t>
                </a:r>
                <a:r>
                  <a:rPr lang="ru-RU"/>
                  <a:t>, К</a:t>
                </a:r>
              </a:p>
            </c:rich>
          </c:tx>
          <c:layout>
            <c:manualLayout>
              <c:xMode val="edge"/>
              <c:yMode val="edge"/>
              <c:x val="0.86944898472713217"/>
              <c:y val="2.2833145856768489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87534208"/>
        <c:crosses val="autoZero"/>
        <c:crossBetween val="midCat"/>
      </c:valAx>
      <c:valAx>
        <c:axId val="387534208"/>
        <c:scaling>
          <c:orientation val="minMax"/>
          <c:max val="-5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ot"/>
            </a:ln>
          </c:spPr>
        </c:majorGridlines>
        <c:numFmt formatCode="General" sourceLinked="0"/>
        <c:majorTickMark val="out"/>
        <c:minorTickMark val="none"/>
        <c:tickLblPos val="nextTo"/>
        <c:crossAx val="3875271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0371110375371266"/>
          <c:y val="0.33256561679790486"/>
          <c:w val="8.8976281986689568E-2"/>
          <c:h val="0.56635024788568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'Основные данные (без тв раств) '!$E$128</c:f>
              <c:strCache>
                <c:ptCount val="1"/>
                <c:pt idx="0">
                  <c:v>раствор 1 (ж)</c:v>
                </c:pt>
              </c:strCache>
            </c:strRef>
          </c:tx>
          <c:marker>
            <c:symbol val="none"/>
          </c:marker>
          <c:xVal>
            <c:numRef>
              <c:f>'Основные данные (без тв раств) '!$F$127:$AS$127</c:f>
              <c:numCache>
                <c:formatCode>General</c:formatCode>
                <c:ptCount val="40"/>
                <c:pt idx="0">
                  <c:v>300</c:v>
                </c:pt>
                <c:pt idx="1">
                  <c:v>322.89999999999998</c:v>
                </c:pt>
                <c:pt idx="2">
                  <c:v>345.8</c:v>
                </c:pt>
                <c:pt idx="3">
                  <c:v>368.8</c:v>
                </c:pt>
                <c:pt idx="4">
                  <c:v>391.7</c:v>
                </c:pt>
                <c:pt idx="5">
                  <c:v>483.3</c:v>
                </c:pt>
                <c:pt idx="6">
                  <c:v>506.2</c:v>
                </c:pt>
                <c:pt idx="7">
                  <c:v>529.20000000000005</c:v>
                </c:pt>
                <c:pt idx="8">
                  <c:v>552.1</c:v>
                </c:pt>
                <c:pt idx="9">
                  <c:v>575</c:v>
                </c:pt>
                <c:pt idx="10">
                  <c:v>597.9</c:v>
                </c:pt>
                <c:pt idx="11">
                  <c:v>620.79999999999995</c:v>
                </c:pt>
                <c:pt idx="12">
                  <c:v>643.70000000000005</c:v>
                </c:pt>
                <c:pt idx="13">
                  <c:v>666.7</c:v>
                </c:pt>
                <c:pt idx="14">
                  <c:v>689.6</c:v>
                </c:pt>
                <c:pt idx="15">
                  <c:v>712.5</c:v>
                </c:pt>
                <c:pt idx="16">
                  <c:v>735.4</c:v>
                </c:pt>
                <c:pt idx="17">
                  <c:v>758.3</c:v>
                </c:pt>
                <c:pt idx="18">
                  <c:v>850</c:v>
                </c:pt>
                <c:pt idx="19">
                  <c:v>872.9</c:v>
                </c:pt>
                <c:pt idx="20">
                  <c:v>895.8</c:v>
                </c:pt>
                <c:pt idx="21">
                  <c:v>918.7</c:v>
                </c:pt>
                <c:pt idx="22">
                  <c:v>941.7</c:v>
                </c:pt>
                <c:pt idx="23">
                  <c:v>1033</c:v>
                </c:pt>
                <c:pt idx="24">
                  <c:v>1056</c:v>
                </c:pt>
                <c:pt idx="25">
                  <c:v>1079</c:v>
                </c:pt>
                <c:pt idx="26">
                  <c:v>1102</c:v>
                </c:pt>
                <c:pt idx="27">
                  <c:v>1125</c:v>
                </c:pt>
                <c:pt idx="28">
                  <c:v>1148</c:v>
                </c:pt>
                <c:pt idx="29">
                  <c:v>1171</c:v>
                </c:pt>
                <c:pt idx="30">
                  <c:v>1194</c:v>
                </c:pt>
                <c:pt idx="31">
                  <c:v>1217</c:v>
                </c:pt>
                <c:pt idx="32">
                  <c:v>1308</c:v>
                </c:pt>
                <c:pt idx="33">
                  <c:v>1331</c:v>
                </c:pt>
                <c:pt idx="34">
                  <c:v>1354</c:v>
                </c:pt>
                <c:pt idx="35">
                  <c:v>1377</c:v>
                </c:pt>
                <c:pt idx="36">
                  <c:v>1400</c:v>
                </c:pt>
              </c:numCache>
            </c:numRef>
          </c:xVal>
          <c:yVal>
            <c:numRef>
              <c:f>'Основные данные (без тв раств) '!$F$128:$AS$128</c:f>
              <c:numCache>
                <c:formatCode>0.00E+00</c:formatCode>
                <c:ptCount val="40"/>
                <c:pt idx="0">
                  <c:v>-12.937855619554426</c:v>
                </c:pt>
                <c:pt idx="1">
                  <c:v>-6.9887253077437723</c:v>
                </c:pt>
                <c:pt idx="2">
                  <c:v>-6.6062007508471865</c:v>
                </c:pt>
                <c:pt idx="3">
                  <c:v>-5.8449449832457621</c:v>
                </c:pt>
                <c:pt idx="4">
                  <c:v>-5.4790572161928752</c:v>
                </c:pt>
                <c:pt idx="5">
                  <c:v>-6.152905456752241</c:v>
                </c:pt>
                <c:pt idx="6">
                  <c:v>-6.7421845930237634</c:v>
                </c:pt>
                <c:pt idx="7">
                  <c:v>-7.5518676402656464</c:v>
                </c:pt>
                <c:pt idx="8">
                  <c:v>-8.6524700343206131</c:v>
                </c:pt>
                <c:pt idx="9">
                  <c:v>-10.179463706417517</c:v>
                </c:pt>
                <c:pt idx="10">
                  <c:v>-12.374095000593872</c:v>
                </c:pt>
                <c:pt idx="11">
                  <c:v>-15.73533112662253</c:v>
                </c:pt>
                <c:pt idx="12">
                  <c:v>-21.439411066428317</c:v>
                </c:pt>
                <c:pt idx="13">
                  <c:v>-33.10171796645605</c:v>
                </c:pt>
                <c:pt idx="14">
                  <c:v>-70.315252033675563</c:v>
                </c:pt>
                <c:pt idx="15">
                  <c:v>-148.26678836931498</c:v>
                </c:pt>
                <c:pt idx="16">
                  <c:v>-160.05732301745732</c:v>
                </c:pt>
                <c:pt idx="17">
                  <c:v>-173.45688783464894</c:v>
                </c:pt>
                <c:pt idx="18">
                  <c:v>-214.7614709246335</c:v>
                </c:pt>
                <c:pt idx="19">
                  <c:v>-218.18440446449102</c:v>
                </c:pt>
                <c:pt idx="20">
                  <c:v>-221.28392555429636</c:v>
                </c:pt>
                <c:pt idx="21">
                  <c:v>-223.9421039140442</c:v>
                </c:pt>
                <c:pt idx="22">
                  <c:v>-225.86812270903354</c:v>
                </c:pt>
                <c:pt idx="23">
                  <c:v>-221.688658435962</c:v>
                </c:pt>
                <c:pt idx="24">
                  <c:v>-217.24916936854555</c:v>
                </c:pt>
                <c:pt idx="25">
                  <c:v>-211.96798999943201</c:v>
                </c:pt>
                <c:pt idx="26">
                  <c:v>-206.15286781534422</c:v>
                </c:pt>
                <c:pt idx="27">
                  <c:v>-198.16111358787276</c:v>
                </c:pt>
                <c:pt idx="28">
                  <c:v>-183.46711516303407</c:v>
                </c:pt>
                <c:pt idx="29">
                  <c:v>-152.22738129738244</c:v>
                </c:pt>
                <c:pt idx="30">
                  <c:v>-86.363627165887465</c:v>
                </c:pt>
                <c:pt idx="31">
                  <c:v>-20.298719485632851</c:v>
                </c:pt>
                <c:pt idx="32">
                  <c:v>-1.2691001542809801</c:v>
                </c:pt>
                <c:pt idx="33">
                  <c:v>-7.9949587339298328E-2</c:v>
                </c:pt>
                <c:pt idx="34">
                  <c:v>-2.2267135085436623E-4</c:v>
                </c:pt>
                <c:pt idx="35">
                  <c:v>-3.3299889860323185E-5</c:v>
                </c:pt>
                <c:pt idx="36">
                  <c:v>-1.5398896375940356E-5</c:v>
                </c:pt>
              </c:numCache>
            </c:numRef>
          </c:yVal>
          <c:smooth val="1"/>
        </c:ser>
        <c:ser>
          <c:idx val="2"/>
          <c:order val="1"/>
          <c:tx>
            <c:v>Из обработки</c:v>
          </c:tx>
          <c:marker>
            <c:symbol val="none"/>
          </c:marker>
          <c:xVal>
            <c:numRef>
              <c:f>'Основные данные (без тв раств) '!$B$152:$B$236</c:f>
              <c:numCache>
                <c:formatCode>General</c:formatCode>
                <c:ptCount val="8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293.14999999999998</c:v>
                </c:pt>
                <c:pt idx="11">
                  <c:v>298.14999999999998</c:v>
                </c:pt>
                <c:pt idx="12">
                  <c:v>300</c:v>
                </c:pt>
                <c:pt idx="13">
                  <c:v>305</c:v>
                </c:pt>
                <c:pt idx="14">
                  <c:v>310</c:v>
                </c:pt>
                <c:pt idx="15">
                  <c:v>315</c:v>
                </c:pt>
                <c:pt idx="16">
                  <c:v>320</c:v>
                </c:pt>
                <c:pt idx="17">
                  <c:v>325</c:v>
                </c:pt>
                <c:pt idx="18">
                  <c:v>330</c:v>
                </c:pt>
                <c:pt idx="19">
                  <c:v>335</c:v>
                </c:pt>
                <c:pt idx="20">
                  <c:v>340</c:v>
                </c:pt>
                <c:pt idx="21">
                  <c:v>345</c:v>
                </c:pt>
                <c:pt idx="22">
                  <c:v>350</c:v>
                </c:pt>
                <c:pt idx="23">
                  <c:v>355</c:v>
                </c:pt>
                <c:pt idx="24">
                  <c:v>360</c:v>
                </c:pt>
                <c:pt idx="25">
                  <c:v>365</c:v>
                </c:pt>
                <c:pt idx="26">
                  <c:v>370</c:v>
                </c:pt>
                <c:pt idx="27">
                  <c:v>375</c:v>
                </c:pt>
                <c:pt idx="28">
                  <c:v>380</c:v>
                </c:pt>
                <c:pt idx="29">
                  <c:v>385</c:v>
                </c:pt>
                <c:pt idx="30">
                  <c:v>390</c:v>
                </c:pt>
                <c:pt idx="31">
                  <c:v>395</c:v>
                </c:pt>
                <c:pt idx="32">
                  <c:v>400</c:v>
                </c:pt>
                <c:pt idx="33">
                  <c:v>405</c:v>
                </c:pt>
                <c:pt idx="34">
                  <c:v>410</c:v>
                </c:pt>
                <c:pt idx="35">
                  <c:v>415</c:v>
                </c:pt>
                <c:pt idx="36">
                  <c:v>420</c:v>
                </c:pt>
                <c:pt idx="37">
                  <c:v>425</c:v>
                </c:pt>
                <c:pt idx="38">
                  <c:v>430</c:v>
                </c:pt>
                <c:pt idx="39">
                  <c:v>435</c:v>
                </c:pt>
                <c:pt idx="40">
                  <c:v>440</c:v>
                </c:pt>
                <c:pt idx="41">
                  <c:v>445</c:v>
                </c:pt>
                <c:pt idx="42">
                  <c:v>450</c:v>
                </c:pt>
                <c:pt idx="43">
                  <c:v>455</c:v>
                </c:pt>
                <c:pt idx="44">
                  <c:v>460</c:v>
                </c:pt>
                <c:pt idx="45">
                  <c:v>465</c:v>
                </c:pt>
                <c:pt idx="46">
                  <c:v>470</c:v>
                </c:pt>
                <c:pt idx="47">
                  <c:v>475</c:v>
                </c:pt>
                <c:pt idx="48">
                  <c:v>480</c:v>
                </c:pt>
                <c:pt idx="49">
                  <c:v>485</c:v>
                </c:pt>
                <c:pt idx="50">
                  <c:v>490</c:v>
                </c:pt>
                <c:pt idx="51">
                  <c:v>495</c:v>
                </c:pt>
                <c:pt idx="52">
                  <c:v>500</c:v>
                </c:pt>
                <c:pt idx="53">
                  <c:v>505</c:v>
                </c:pt>
                <c:pt idx="54">
                  <c:v>510</c:v>
                </c:pt>
                <c:pt idx="55">
                  <c:v>515</c:v>
                </c:pt>
                <c:pt idx="56">
                  <c:v>520</c:v>
                </c:pt>
                <c:pt idx="57">
                  <c:v>525</c:v>
                </c:pt>
                <c:pt idx="58">
                  <c:v>530</c:v>
                </c:pt>
                <c:pt idx="59">
                  <c:v>535</c:v>
                </c:pt>
                <c:pt idx="60">
                  <c:v>540</c:v>
                </c:pt>
                <c:pt idx="61">
                  <c:v>545</c:v>
                </c:pt>
                <c:pt idx="62">
                  <c:v>550</c:v>
                </c:pt>
                <c:pt idx="63">
                  <c:v>555</c:v>
                </c:pt>
                <c:pt idx="64">
                  <c:v>560</c:v>
                </c:pt>
                <c:pt idx="65">
                  <c:v>565</c:v>
                </c:pt>
                <c:pt idx="66">
                  <c:v>570</c:v>
                </c:pt>
                <c:pt idx="67">
                  <c:v>575</c:v>
                </c:pt>
                <c:pt idx="68">
                  <c:v>580</c:v>
                </c:pt>
                <c:pt idx="69">
                  <c:v>585</c:v>
                </c:pt>
                <c:pt idx="70">
                  <c:v>590</c:v>
                </c:pt>
                <c:pt idx="71">
                  <c:v>595</c:v>
                </c:pt>
                <c:pt idx="72">
                  <c:v>600</c:v>
                </c:pt>
                <c:pt idx="73">
                  <c:v>605</c:v>
                </c:pt>
                <c:pt idx="74">
                  <c:v>610</c:v>
                </c:pt>
                <c:pt idx="75">
                  <c:v>615</c:v>
                </c:pt>
                <c:pt idx="76">
                  <c:v>620</c:v>
                </c:pt>
                <c:pt idx="77">
                  <c:v>625</c:v>
                </c:pt>
                <c:pt idx="78">
                  <c:v>630</c:v>
                </c:pt>
                <c:pt idx="79">
                  <c:v>635</c:v>
                </c:pt>
                <c:pt idx="80">
                  <c:v>640</c:v>
                </c:pt>
                <c:pt idx="81">
                  <c:v>645</c:v>
                </c:pt>
                <c:pt idx="82">
                  <c:v>650</c:v>
                </c:pt>
                <c:pt idx="83">
                  <c:v>655</c:v>
                </c:pt>
                <c:pt idx="84">
                  <c:v>660</c:v>
                </c:pt>
              </c:numCache>
            </c:numRef>
          </c:xVal>
          <c:yVal>
            <c:numRef>
              <c:f>'Основные данные (без тв раств) '!$F$152:$F$236</c:f>
              <c:numCache>
                <c:formatCode>General</c:formatCode>
                <c:ptCount val="85"/>
                <c:pt idx="0">
                  <c:v>-131.32285260605525</c:v>
                </c:pt>
                <c:pt idx="1">
                  <c:v>-131.35782781457016</c:v>
                </c:pt>
                <c:pt idx="2">
                  <c:v>-131.39384335568639</c:v>
                </c:pt>
                <c:pt idx="3">
                  <c:v>-131.48842310028627</c:v>
                </c:pt>
                <c:pt idx="4">
                  <c:v>-131.69695804178158</c:v>
                </c:pt>
                <c:pt idx="5">
                  <c:v>-132.47575562953858</c:v>
                </c:pt>
                <c:pt idx="6">
                  <c:v>-134.27575562953859</c:v>
                </c:pt>
                <c:pt idx="7">
                  <c:v>-136.68575562953859</c:v>
                </c:pt>
                <c:pt idx="8">
                  <c:v>-139.65575562953859</c:v>
                </c:pt>
                <c:pt idx="9">
                  <c:v>-143.16575562953858</c:v>
                </c:pt>
                <c:pt idx="10">
                  <c:v>-146.58212584785542</c:v>
                </c:pt>
                <c:pt idx="11">
                  <c:v>-147</c:v>
                </c:pt>
                <c:pt idx="12">
                  <c:v>-147.15575562953859</c:v>
                </c:pt>
                <c:pt idx="13">
                  <c:v>-147.57978859307582</c:v>
                </c:pt>
                <c:pt idx="14">
                  <c:v>-148.00826842807879</c:v>
                </c:pt>
                <c:pt idx="15">
                  <c:v>-148.44114639345173</c:v>
                </c:pt>
                <c:pt idx="16">
                  <c:v>-148.87837374809874</c:v>
                </c:pt>
                <c:pt idx="17">
                  <c:v>-149.31990175092409</c:v>
                </c:pt>
                <c:pt idx="18">
                  <c:v>-149.76568166083186</c:v>
                </c:pt>
                <c:pt idx="19">
                  <c:v>-150.2156647367263</c:v>
                </c:pt>
                <c:pt idx="20">
                  <c:v>-150.66980223751153</c:v>
                </c:pt>
                <c:pt idx="21">
                  <c:v>-151.12804542209179</c:v>
                </c:pt>
                <c:pt idx="22">
                  <c:v>-151.59034554937119</c:v>
                </c:pt>
                <c:pt idx="23">
                  <c:v>-152.05665387825397</c:v>
                </c:pt>
                <c:pt idx="24">
                  <c:v>-152.52692166764427</c:v>
                </c:pt>
                <c:pt idx="25">
                  <c:v>-153.00110017644624</c:v>
                </c:pt>
                <c:pt idx="26">
                  <c:v>-153.47914066356412</c:v>
                </c:pt>
                <c:pt idx="27">
                  <c:v>-153.96099438790202</c:v>
                </c:pt>
                <c:pt idx="28">
                  <c:v>-154.44661260836418</c:v>
                </c:pt>
                <c:pt idx="29">
                  <c:v>-154.93594658385473</c:v>
                </c:pt>
                <c:pt idx="30">
                  <c:v>-155.42894757327787</c:v>
                </c:pt>
                <c:pt idx="31">
                  <c:v>-155.92556683553775</c:v>
                </c:pt>
                <c:pt idx="32">
                  <c:v>-156.4257556295386</c:v>
                </c:pt>
                <c:pt idx="33">
                  <c:v>-156.92947167465229</c:v>
                </c:pt>
                <c:pt idx="34">
                  <c:v>-157.43669853212171</c:v>
                </c:pt>
                <c:pt idx="35">
                  <c:v>-157.94742622365754</c:v>
                </c:pt>
                <c:pt idx="36">
                  <c:v>-158.46164477097042</c:v>
                </c:pt>
                <c:pt idx="37">
                  <c:v>-158.97934419577098</c:v>
                </c:pt>
                <c:pt idx="38">
                  <c:v>-159.50051451976987</c:v>
                </c:pt>
                <c:pt idx="39">
                  <c:v>-160.02514576467772</c:v>
                </c:pt>
                <c:pt idx="40">
                  <c:v>-160.55322795220519</c:v>
                </c:pt>
                <c:pt idx="41">
                  <c:v>-161.08475110406292</c:v>
                </c:pt>
                <c:pt idx="42">
                  <c:v>-161.61970524196153</c:v>
                </c:pt>
                <c:pt idx="43">
                  <c:v>-162.1580803876117</c:v>
                </c:pt>
                <c:pt idx="44">
                  <c:v>-162.69986656272403</c:v>
                </c:pt>
                <c:pt idx="45">
                  <c:v>-163.24505378900921</c:v>
                </c:pt>
                <c:pt idx="46">
                  <c:v>-163.79363208817784</c:v>
                </c:pt>
                <c:pt idx="47">
                  <c:v>-164.3455914819406</c:v>
                </c:pt>
                <c:pt idx="48">
                  <c:v>-164.90092199200814</c:v>
                </c:pt>
                <c:pt idx="49">
                  <c:v>-165.45961364009102</c:v>
                </c:pt>
                <c:pt idx="50">
                  <c:v>-166.0216564479</c:v>
                </c:pt>
                <c:pt idx="51">
                  <c:v>-166.58704043714562</c:v>
                </c:pt>
                <c:pt idx="52">
                  <c:v>-167.15575562953859</c:v>
                </c:pt>
                <c:pt idx="53">
                  <c:v>-167.72777473554663</c:v>
                </c:pt>
                <c:pt idx="54">
                  <c:v>-168.30300122066589</c:v>
                </c:pt>
                <c:pt idx="55">
                  <c:v>-168.88132123914963</c:v>
                </c:pt>
                <c:pt idx="56">
                  <c:v>-169.4626209452511</c:v>
                </c:pt>
                <c:pt idx="57">
                  <c:v>-170.04678649322355</c:v>
                </c:pt>
                <c:pt idx="58">
                  <c:v>-170.63370403732023</c:v>
                </c:pt>
                <c:pt idx="59">
                  <c:v>-171.22325973179437</c:v>
                </c:pt>
                <c:pt idx="60">
                  <c:v>-171.81533973089927</c:v>
                </c:pt>
                <c:pt idx="61">
                  <c:v>-172.40983018888812</c:v>
                </c:pt>
                <c:pt idx="62">
                  <c:v>-173.00661726001422</c:v>
                </c:pt>
                <c:pt idx="63">
                  <c:v>-173.60558709853083</c:v>
                </c:pt>
                <c:pt idx="64">
                  <c:v>-174.20662585869115</c:v>
                </c:pt>
                <c:pt idx="65">
                  <c:v>-174.80961969474848</c:v>
                </c:pt>
                <c:pt idx="66">
                  <c:v>-175.41445476095603</c:v>
                </c:pt>
                <c:pt idx="67">
                  <c:v>-176.02101721156708</c:v>
                </c:pt>
                <c:pt idx="68">
                  <c:v>-176.62919320083492</c:v>
                </c:pt>
                <c:pt idx="69">
                  <c:v>-177.23886888301269</c:v>
                </c:pt>
                <c:pt idx="70">
                  <c:v>-177.84993041235376</c:v>
                </c:pt>
                <c:pt idx="71">
                  <c:v>-178.46226394311128</c:v>
                </c:pt>
                <c:pt idx="72">
                  <c:v>-179.07575562953861</c:v>
                </c:pt>
                <c:pt idx="73">
                  <c:v>-179.69044768378421</c:v>
                </c:pt>
                <c:pt idx="74">
                  <c:v>-180.30700654957798</c:v>
                </c:pt>
                <c:pt idx="75">
                  <c:v>-180.92625472854508</c:v>
                </c:pt>
                <c:pt idx="76">
                  <c:v>-181.54901472231057</c:v>
                </c:pt>
                <c:pt idx="77">
                  <c:v>-182.17610903249971</c:v>
                </c:pt>
                <c:pt idx="78">
                  <c:v>-182.80836016073761</c:v>
                </c:pt>
                <c:pt idx="79">
                  <c:v>-183.44659060864939</c:v>
                </c:pt>
                <c:pt idx="80">
                  <c:v>-184.09162287786023</c:v>
                </c:pt>
                <c:pt idx="81">
                  <c:v>-184.74427946999529</c:v>
                </c:pt>
                <c:pt idx="82">
                  <c:v>-185.40538288667969</c:v>
                </c:pt>
                <c:pt idx="83">
                  <c:v>-186.07575562953861</c:v>
                </c:pt>
                <c:pt idx="84">
                  <c:v>-186.75566615568326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528720"/>
        <c:axId val="387529504"/>
      </c:scatterChart>
      <c:valAx>
        <c:axId val="387528720"/>
        <c:scaling>
          <c:orientation val="minMax"/>
          <c:min val="300"/>
        </c:scaling>
        <c:delete val="0"/>
        <c:axPos val="b"/>
        <c:numFmt formatCode="General" sourceLinked="1"/>
        <c:majorTickMark val="out"/>
        <c:minorTickMark val="none"/>
        <c:tickLblPos val="nextTo"/>
        <c:crossAx val="387529504"/>
        <c:crosses val="autoZero"/>
        <c:crossBetween val="midCat"/>
        <c:majorUnit val="200"/>
      </c:valAx>
      <c:valAx>
        <c:axId val="387529504"/>
        <c:scaling>
          <c:orientation val="minMax"/>
          <c:max val="0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General" sourceLinked="0"/>
        <c:majorTickMark val="out"/>
        <c:minorTickMark val="none"/>
        <c:tickLblPos val="nextTo"/>
        <c:crossAx val="3875287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chart" Target="../charts/chart20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Relationship Id="rId14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5" Type="http://schemas.openxmlformats.org/officeDocument/2006/relationships/chart" Target="../charts/chart26.xml"/><Relationship Id="rId10" Type="http://schemas.openxmlformats.org/officeDocument/2006/relationships/chart" Target="../charts/chart31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432724</xdr:colOff>
      <xdr:row>51</xdr:row>
      <xdr:rowOff>59749</xdr:rowOff>
    </xdr:from>
    <xdr:to>
      <xdr:col>20</xdr:col>
      <xdr:colOff>464326</xdr:colOff>
      <xdr:row>65</xdr:row>
      <xdr:rowOff>59749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95250</xdr:colOff>
      <xdr:row>148</xdr:row>
      <xdr:rowOff>76200</xdr:rowOff>
    </xdr:from>
    <xdr:to>
      <xdr:col>9</xdr:col>
      <xdr:colOff>828675</xdr:colOff>
      <xdr:row>162</xdr:row>
      <xdr:rowOff>152400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266700</xdr:colOff>
      <xdr:row>148</xdr:row>
      <xdr:rowOff>19050</xdr:rowOff>
    </xdr:from>
    <xdr:to>
      <xdr:col>18</xdr:col>
      <xdr:colOff>485775</xdr:colOff>
      <xdr:row>167</xdr:row>
      <xdr:rowOff>171450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276225</xdr:colOff>
      <xdr:row>168</xdr:row>
      <xdr:rowOff>76200</xdr:rowOff>
    </xdr:from>
    <xdr:to>
      <xdr:col>18</xdr:col>
      <xdr:colOff>361951</xdr:colOff>
      <xdr:row>188</xdr:row>
      <xdr:rowOff>123825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285750</xdr:colOff>
      <xdr:row>189</xdr:row>
      <xdr:rowOff>0</xdr:rowOff>
    </xdr:from>
    <xdr:to>
      <xdr:col>18</xdr:col>
      <xdr:colOff>504825</xdr:colOff>
      <xdr:row>208</xdr:row>
      <xdr:rowOff>152400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823748</xdr:colOff>
      <xdr:row>6</xdr:row>
      <xdr:rowOff>3284</xdr:rowOff>
    </xdr:from>
    <xdr:to>
      <xdr:col>20</xdr:col>
      <xdr:colOff>176376</xdr:colOff>
      <xdr:row>25</xdr:row>
      <xdr:rowOff>174734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295274</xdr:colOff>
      <xdr:row>12</xdr:row>
      <xdr:rowOff>123825</xdr:rowOff>
    </xdr:from>
    <xdr:to>
      <xdr:col>19</xdr:col>
      <xdr:colOff>380999</xdr:colOff>
      <xdr:row>32</xdr:row>
      <xdr:rowOff>123825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57152</xdr:colOff>
      <xdr:row>46</xdr:row>
      <xdr:rowOff>114300</xdr:rowOff>
    </xdr:from>
    <xdr:to>
      <xdr:col>18</xdr:col>
      <xdr:colOff>47626</xdr:colOff>
      <xdr:row>60</xdr:row>
      <xdr:rowOff>114300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142875</xdr:colOff>
      <xdr:row>133</xdr:row>
      <xdr:rowOff>38100</xdr:rowOff>
    </xdr:from>
    <xdr:to>
      <xdr:col>10</xdr:col>
      <xdr:colOff>28575</xdr:colOff>
      <xdr:row>147</xdr:row>
      <xdr:rowOff>114300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323850</xdr:colOff>
      <xdr:row>133</xdr:row>
      <xdr:rowOff>9525</xdr:rowOff>
    </xdr:from>
    <xdr:to>
      <xdr:col>18</xdr:col>
      <xdr:colOff>542925</xdr:colOff>
      <xdr:row>152</xdr:row>
      <xdr:rowOff>161925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276225</xdr:colOff>
      <xdr:row>153</xdr:row>
      <xdr:rowOff>76200</xdr:rowOff>
    </xdr:from>
    <xdr:to>
      <xdr:col>18</xdr:col>
      <xdr:colOff>581025</xdr:colOff>
      <xdr:row>173</xdr:row>
      <xdr:rowOff>38100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361950</xdr:colOff>
      <xdr:row>273</xdr:row>
      <xdr:rowOff>66675</xdr:rowOff>
    </xdr:from>
    <xdr:to>
      <xdr:col>6</xdr:col>
      <xdr:colOff>228600</xdr:colOff>
      <xdr:row>287</xdr:row>
      <xdr:rowOff>142875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342899</xdr:colOff>
      <xdr:row>273</xdr:row>
      <xdr:rowOff>47625</xdr:rowOff>
    </xdr:from>
    <xdr:to>
      <xdr:col>11</xdr:col>
      <xdr:colOff>838199</xdr:colOff>
      <xdr:row>287</xdr:row>
      <xdr:rowOff>180975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352425</xdr:colOff>
      <xdr:row>288</xdr:row>
      <xdr:rowOff>76200</xdr:rowOff>
    </xdr:from>
    <xdr:to>
      <xdr:col>6</xdr:col>
      <xdr:colOff>219075</xdr:colOff>
      <xdr:row>302</xdr:row>
      <xdr:rowOff>152400</xdr:rowOff>
    </xdr:to>
    <xdr:graphicFrame macro="">
      <xdr:nvGraphicFramePr>
        <xdr:cNvPr id="16" name="Диаграмма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466725</xdr:colOff>
      <xdr:row>288</xdr:row>
      <xdr:rowOff>38100</xdr:rowOff>
    </xdr:from>
    <xdr:to>
      <xdr:col>11</xdr:col>
      <xdr:colOff>800100</xdr:colOff>
      <xdr:row>302</xdr:row>
      <xdr:rowOff>114300</xdr:rowOff>
    </xdr:to>
    <xdr:graphicFrame macro="">
      <xdr:nvGraphicFramePr>
        <xdr:cNvPr id="17" name="Диаграмма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352425</xdr:colOff>
      <xdr:row>346</xdr:row>
      <xdr:rowOff>9525</xdr:rowOff>
    </xdr:from>
    <xdr:to>
      <xdr:col>6</xdr:col>
      <xdr:colOff>457200</xdr:colOff>
      <xdr:row>360</xdr:row>
      <xdr:rowOff>85725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638174</xdr:colOff>
      <xdr:row>345</xdr:row>
      <xdr:rowOff>180975</xdr:rowOff>
    </xdr:from>
    <xdr:to>
      <xdr:col>12</xdr:col>
      <xdr:colOff>285749</xdr:colOff>
      <xdr:row>360</xdr:row>
      <xdr:rowOff>123825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342900</xdr:colOff>
      <xdr:row>362</xdr:row>
      <xdr:rowOff>9525</xdr:rowOff>
    </xdr:from>
    <xdr:to>
      <xdr:col>6</xdr:col>
      <xdr:colOff>447675</xdr:colOff>
      <xdr:row>376</xdr:row>
      <xdr:rowOff>85725</xdr:rowOff>
    </xdr:to>
    <xdr:graphicFrame macro="">
      <xdr:nvGraphicFramePr>
        <xdr:cNvPr id="19" name="Диаграмма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647700</xdr:colOff>
      <xdr:row>362</xdr:row>
      <xdr:rowOff>0</xdr:rowOff>
    </xdr:from>
    <xdr:to>
      <xdr:col>12</xdr:col>
      <xdr:colOff>133350</xdr:colOff>
      <xdr:row>376</xdr:row>
      <xdr:rowOff>76200</xdr:rowOff>
    </xdr:to>
    <xdr:graphicFrame macro="">
      <xdr:nvGraphicFramePr>
        <xdr:cNvPr id="20" name="Диаграмма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142875</xdr:colOff>
      <xdr:row>11</xdr:row>
      <xdr:rowOff>133349</xdr:rowOff>
    </xdr:from>
    <xdr:to>
      <xdr:col>11</xdr:col>
      <xdr:colOff>600075</xdr:colOff>
      <xdr:row>29</xdr:row>
      <xdr:rowOff>28574</xdr:rowOff>
    </xdr:to>
    <xdr:graphicFrame macro="">
      <xdr:nvGraphicFramePr>
        <xdr:cNvPr id="21" name="Диаграмма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809625</xdr:colOff>
      <xdr:row>11</xdr:row>
      <xdr:rowOff>152400</xdr:rowOff>
    </xdr:from>
    <xdr:to>
      <xdr:col>18</xdr:col>
      <xdr:colOff>409575</xdr:colOff>
      <xdr:row>29</xdr:row>
      <xdr:rowOff>47625</xdr:rowOff>
    </xdr:to>
    <xdr:graphicFrame macro="">
      <xdr:nvGraphicFramePr>
        <xdr:cNvPr id="22" name="Диаграмма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485774</xdr:colOff>
      <xdr:row>108</xdr:row>
      <xdr:rowOff>171450</xdr:rowOff>
    </xdr:from>
    <xdr:to>
      <xdr:col>22</xdr:col>
      <xdr:colOff>428625</xdr:colOff>
      <xdr:row>132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647700</xdr:colOff>
      <xdr:row>178</xdr:row>
      <xdr:rowOff>66675</xdr:rowOff>
    </xdr:from>
    <xdr:to>
      <xdr:col>13</xdr:col>
      <xdr:colOff>466725</xdr:colOff>
      <xdr:row>193</xdr:row>
      <xdr:rowOff>28575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590549</xdr:colOff>
      <xdr:row>178</xdr:row>
      <xdr:rowOff>76200</xdr:rowOff>
    </xdr:from>
    <xdr:to>
      <xdr:col>20</xdr:col>
      <xdr:colOff>19050</xdr:colOff>
      <xdr:row>192</xdr:row>
      <xdr:rowOff>180975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647700</xdr:colOff>
      <xdr:row>194</xdr:row>
      <xdr:rowOff>38099</xdr:rowOff>
    </xdr:from>
    <xdr:to>
      <xdr:col>13</xdr:col>
      <xdr:colOff>428625</xdr:colOff>
      <xdr:row>209</xdr:row>
      <xdr:rowOff>47624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571500</xdr:colOff>
      <xdr:row>194</xdr:row>
      <xdr:rowOff>28574</xdr:rowOff>
    </xdr:from>
    <xdr:to>
      <xdr:col>25</xdr:col>
      <xdr:colOff>457200</xdr:colOff>
      <xdr:row>219</xdr:row>
      <xdr:rowOff>152399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409575</xdr:colOff>
      <xdr:row>9</xdr:row>
      <xdr:rowOff>0</xdr:rowOff>
    </xdr:from>
    <xdr:to>
      <xdr:col>11</xdr:col>
      <xdr:colOff>76200</xdr:colOff>
      <xdr:row>25</xdr:row>
      <xdr:rowOff>114300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266700</xdr:colOff>
      <xdr:row>8</xdr:row>
      <xdr:rowOff>161925</xdr:rowOff>
    </xdr:from>
    <xdr:to>
      <xdr:col>20</xdr:col>
      <xdr:colOff>342900</xdr:colOff>
      <xdr:row>26</xdr:row>
      <xdr:rowOff>142875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12</xdr:col>
      <xdr:colOff>438150</xdr:colOff>
      <xdr:row>238</xdr:row>
      <xdr:rowOff>152400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224</xdr:row>
      <xdr:rowOff>0</xdr:rowOff>
    </xdr:from>
    <xdr:to>
      <xdr:col>19</xdr:col>
      <xdr:colOff>47626</xdr:colOff>
      <xdr:row>238</xdr:row>
      <xdr:rowOff>104775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</xdr:colOff>
      <xdr:row>240</xdr:row>
      <xdr:rowOff>0</xdr:rowOff>
    </xdr:from>
    <xdr:to>
      <xdr:col>12</xdr:col>
      <xdr:colOff>581026</xdr:colOff>
      <xdr:row>256</xdr:row>
      <xdr:rowOff>152400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240</xdr:row>
      <xdr:rowOff>0</xdr:rowOff>
    </xdr:from>
    <xdr:to>
      <xdr:col>21</xdr:col>
      <xdr:colOff>838200</xdr:colOff>
      <xdr:row>257</xdr:row>
      <xdr:rowOff>66675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8</xdr:row>
      <xdr:rowOff>57149</xdr:rowOff>
    </xdr:from>
    <xdr:to>
      <xdr:col>28</xdr:col>
      <xdr:colOff>257175</xdr:colOff>
      <xdr:row>37</xdr:row>
      <xdr:rowOff>95250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thanXL.3.1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thanXL.3.1"/>
    </sheetNames>
    <definedNames>
      <definedName name="SInterpolation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377"/>
  <sheetViews>
    <sheetView tabSelected="1" topLeftCell="A28" zoomScale="115" zoomScaleNormal="115" workbookViewId="0">
      <selection activeCell="C43" sqref="C43"/>
    </sheetView>
  </sheetViews>
  <sheetFormatPr defaultRowHeight="15" x14ac:dyDescent="0.25"/>
  <cols>
    <col min="2" max="2" width="10.5703125" customWidth="1"/>
    <col min="3" max="3" width="12" bestFit="1" customWidth="1"/>
    <col min="4" max="4" width="9.28515625" bestFit="1" customWidth="1"/>
    <col min="5" max="5" width="15.42578125" customWidth="1"/>
    <col min="6" max="14" width="12.7109375" bestFit="1" customWidth="1"/>
    <col min="15" max="19" width="12.85546875" bestFit="1" customWidth="1"/>
    <col min="20" max="20" width="11.7109375" bestFit="1" customWidth="1"/>
    <col min="21" max="22" width="9.28515625" bestFit="1" customWidth="1"/>
    <col min="23" max="24" width="9.42578125" bestFit="1" customWidth="1"/>
    <col min="25" max="25" width="10.42578125" bestFit="1" customWidth="1"/>
    <col min="26" max="28" width="9.28515625" bestFit="1" customWidth="1"/>
    <col min="29" max="29" width="11.42578125" bestFit="1" customWidth="1"/>
    <col min="30" max="35" width="12.85546875" bestFit="1" customWidth="1"/>
    <col min="36" max="36" width="12.7109375" bestFit="1" customWidth="1"/>
    <col min="37" max="38" width="10.28515625" bestFit="1" customWidth="1"/>
    <col min="39" max="39" width="12.7109375" bestFit="1" customWidth="1"/>
    <col min="40" max="41" width="9.28515625" bestFit="1" customWidth="1"/>
    <col min="42" max="42" width="12.85546875" bestFit="1" customWidth="1"/>
  </cols>
  <sheetData>
    <row r="1" spans="1:52" x14ac:dyDescent="0.25">
      <c r="E1" s="1"/>
    </row>
    <row r="2" spans="1:52" x14ac:dyDescent="0.25">
      <c r="E2" s="21" t="s">
        <v>0</v>
      </c>
      <c r="F2" s="18">
        <v>300</v>
      </c>
      <c r="G2" s="18">
        <v>391.7</v>
      </c>
      <c r="H2" s="18">
        <v>483.3</v>
      </c>
      <c r="I2" s="18">
        <v>506.2</v>
      </c>
      <c r="J2" s="18">
        <v>529.20000000000005</v>
      </c>
      <c r="K2" s="18">
        <v>552.1</v>
      </c>
      <c r="L2" s="40">
        <v>575</v>
      </c>
      <c r="M2" s="40">
        <v>597.9</v>
      </c>
      <c r="N2" s="18">
        <v>620.79999999999995</v>
      </c>
      <c r="O2" s="40">
        <v>643.70000000000005</v>
      </c>
      <c r="P2" s="18">
        <v>666.7</v>
      </c>
      <c r="Q2" s="18">
        <v>758.3</v>
      </c>
      <c r="R2" s="40">
        <v>781.2</v>
      </c>
      <c r="S2" s="18">
        <v>804.2</v>
      </c>
      <c r="T2" s="18">
        <v>827.1</v>
      </c>
      <c r="U2" s="40">
        <v>850</v>
      </c>
      <c r="V2" s="18">
        <v>872.9</v>
      </c>
      <c r="W2" s="18">
        <v>895.8</v>
      </c>
      <c r="X2" s="40">
        <v>918.7</v>
      </c>
      <c r="Y2" s="18">
        <v>941.7</v>
      </c>
      <c r="Z2" s="18">
        <v>964.6</v>
      </c>
      <c r="AA2" s="40">
        <v>987.5</v>
      </c>
      <c r="AB2" s="40">
        <v>1010</v>
      </c>
      <c r="AC2" s="18">
        <v>1033</v>
      </c>
      <c r="AD2" s="40">
        <v>1056</v>
      </c>
      <c r="AE2" s="18">
        <v>1079</v>
      </c>
      <c r="AF2" s="18">
        <v>1102</v>
      </c>
      <c r="AG2" s="40">
        <v>1125</v>
      </c>
      <c r="AH2" s="18">
        <v>1148</v>
      </c>
      <c r="AI2" s="18">
        <v>1171</v>
      </c>
      <c r="AJ2" s="40">
        <v>1194</v>
      </c>
      <c r="AK2" s="18">
        <v>1217</v>
      </c>
      <c r="AL2" s="18">
        <v>1308</v>
      </c>
      <c r="AM2" s="40">
        <v>1331</v>
      </c>
      <c r="AN2" s="18">
        <v>1354</v>
      </c>
      <c r="AO2" s="18">
        <v>1377</v>
      </c>
      <c r="AP2" s="18">
        <v>1400</v>
      </c>
    </row>
    <row r="3" spans="1:52" x14ac:dyDescent="0.25">
      <c r="A3" s="27" t="s">
        <v>12</v>
      </c>
      <c r="B3" s="27" t="s">
        <v>37</v>
      </c>
      <c r="C3" s="27" t="s">
        <v>7</v>
      </c>
      <c r="D3" s="28" t="s">
        <v>6</v>
      </c>
      <c r="E3" s="29" t="s">
        <v>1</v>
      </c>
      <c r="F3" s="12"/>
      <c r="G3" s="12"/>
      <c r="H3" s="12"/>
      <c r="I3" s="12"/>
      <c r="J3" s="12"/>
      <c r="K3" s="12"/>
      <c r="L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5"/>
      <c r="AL3" s="12"/>
      <c r="AM3" s="12"/>
      <c r="AN3" s="12"/>
      <c r="AO3" s="12"/>
      <c r="AP3" s="12"/>
    </row>
    <row r="4" spans="1:52" x14ac:dyDescent="0.25">
      <c r="A4" s="12"/>
      <c r="B4" s="12">
        <v>1</v>
      </c>
      <c r="C4" s="12">
        <v>2</v>
      </c>
      <c r="D4" s="20"/>
      <c r="E4" s="12" t="s">
        <v>29</v>
      </c>
      <c r="F4" s="5">
        <v>5.9166999999999999E-14</v>
      </c>
      <c r="G4" s="5">
        <v>5.1311999999999998E-21</v>
      </c>
      <c r="H4" s="5">
        <v>8.5267999999999997E-23</v>
      </c>
      <c r="I4" s="5">
        <v>8.4822000000000005E-23</v>
      </c>
      <c r="J4" s="5">
        <v>1.0591E-22</v>
      </c>
      <c r="K4" s="5">
        <v>5.6854999999999997E-22</v>
      </c>
      <c r="L4" s="5">
        <v>9.0131999999999991E-22</v>
      </c>
      <c r="M4" s="5">
        <v>1.8462999999999999E-21</v>
      </c>
      <c r="N4" s="5">
        <v>1.4599000000000001E-20</v>
      </c>
      <c r="O4" s="5">
        <v>3.7574000000000002E-20</v>
      </c>
      <c r="P4" s="5">
        <v>1.0644999999999999E-19</v>
      </c>
      <c r="Q4" s="5">
        <v>1.2361000000000001E-17</v>
      </c>
      <c r="R4" s="5">
        <v>6.0746999999999997E-18</v>
      </c>
      <c r="S4" s="5">
        <v>1.3584E-18</v>
      </c>
      <c r="T4" s="5">
        <v>6.4027000000000006E-20</v>
      </c>
      <c r="U4" s="5">
        <v>7.9110000000000004E-22</v>
      </c>
      <c r="V4" s="5">
        <v>1.3960000000000001E-24</v>
      </c>
      <c r="W4" s="5">
        <v>1.0773E-28</v>
      </c>
      <c r="X4" s="5">
        <v>1.7304999999999999E-35</v>
      </c>
      <c r="Y4" s="5">
        <v>0</v>
      </c>
      <c r="Z4" s="5">
        <v>0</v>
      </c>
      <c r="AA4" s="5">
        <v>0</v>
      </c>
      <c r="AB4" s="5">
        <v>1.529E-33</v>
      </c>
      <c r="AC4" s="5">
        <v>1.1511E-27</v>
      </c>
      <c r="AD4" s="5">
        <v>1.9100000000000001E-23</v>
      </c>
      <c r="AE4" s="5">
        <v>1.9658E-20</v>
      </c>
      <c r="AF4" s="5">
        <v>1.985E-16</v>
      </c>
      <c r="AG4" s="5">
        <v>6.6948999999999997E-12</v>
      </c>
      <c r="AH4" s="5">
        <v>1.7147000000000001E-9</v>
      </c>
      <c r="AI4" s="5">
        <v>2.6022E-8</v>
      </c>
      <c r="AJ4" s="49">
        <v>3.6422E-8</v>
      </c>
      <c r="AK4" s="49">
        <v>2.4866000000000001E-9</v>
      </c>
      <c r="AL4" s="49">
        <v>2.0512000000000001E-26</v>
      </c>
      <c r="AM4" s="49">
        <v>0</v>
      </c>
      <c r="AN4" s="49">
        <v>0</v>
      </c>
      <c r="AO4" s="49">
        <v>0</v>
      </c>
      <c r="AP4" s="5">
        <v>0</v>
      </c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2"/>
      <c r="B5" s="12">
        <v>1</v>
      </c>
      <c r="C5" s="12">
        <v>2</v>
      </c>
      <c r="D5" s="20"/>
      <c r="E5" s="12" t="s">
        <v>28</v>
      </c>
      <c r="F5" s="5">
        <v>2.3239000000000001E-8</v>
      </c>
      <c r="G5" s="5">
        <v>2.7517999999999999E-8</v>
      </c>
      <c r="H5" s="5">
        <v>2.0876999999999999E-8</v>
      </c>
      <c r="I5" s="5">
        <v>1.9639000000000001E-8</v>
      </c>
      <c r="J5" s="5">
        <v>1.7797E-8</v>
      </c>
      <c r="K5" s="5">
        <v>2.3939E-8</v>
      </c>
      <c r="L5" s="5">
        <v>1.8880999999999999E-8</v>
      </c>
      <c r="M5" s="5">
        <v>1.6664E-8</v>
      </c>
      <c r="N5" s="5">
        <v>2.3137999999999998E-8</v>
      </c>
      <c r="O5" s="5">
        <v>2.1261000000000001E-8</v>
      </c>
      <c r="P5" s="5">
        <v>1.9889E-8</v>
      </c>
      <c r="Q5" s="5">
        <v>1.6169999999999999E-8</v>
      </c>
      <c r="R5" s="5">
        <v>6.2808999999999997E-9</v>
      </c>
      <c r="S5" s="5">
        <v>1.558E-9</v>
      </c>
      <c r="T5" s="5">
        <v>1.6382000000000001E-10</v>
      </c>
      <c r="U5" s="5">
        <v>7.2446E-12</v>
      </c>
      <c r="V5" s="5">
        <v>8.6741000000000001E-14</v>
      </c>
      <c r="W5" s="5">
        <v>1.2458999999999999E-16</v>
      </c>
      <c r="X5" s="5">
        <v>2.8245000000000001E-21</v>
      </c>
      <c r="Y5" s="5">
        <v>5.0420999999999998E-29</v>
      </c>
      <c r="Z5" s="5">
        <v>5.7020000000000003E-28</v>
      </c>
      <c r="AA5" s="5">
        <v>5.0651000000000003E-26</v>
      </c>
      <c r="AB5" s="5">
        <v>4.8475E-23</v>
      </c>
      <c r="AC5" s="5">
        <v>1.5282E-19</v>
      </c>
      <c r="AD5" s="5">
        <v>1.1042E-17</v>
      </c>
      <c r="AE5" s="5">
        <v>5.1736000000000003E-17</v>
      </c>
      <c r="AF5" s="5">
        <v>1.9537999999999999E-15</v>
      </c>
      <c r="AG5" s="5">
        <v>9.6794999999999993E-13</v>
      </c>
      <c r="AH5" s="5">
        <v>1.9019999999999999E-11</v>
      </c>
      <c r="AI5" s="5">
        <v>6.0620000000000006E-11</v>
      </c>
      <c r="AJ5" s="49">
        <v>4.6537000000000002E-11</v>
      </c>
      <c r="AK5" s="49">
        <v>1.4549E-11</v>
      </c>
      <c r="AL5" s="49">
        <v>1.1078E-29</v>
      </c>
      <c r="AM5" s="49">
        <v>0</v>
      </c>
      <c r="AN5" s="49">
        <v>0</v>
      </c>
      <c r="AO5" s="49">
        <v>0</v>
      </c>
      <c r="AP5" s="5">
        <v>0</v>
      </c>
    </row>
    <row r="6" spans="1:52" x14ac:dyDescent="0.25">
      <c r="A6" s="12"/>
      <c r="B6" s="12"/>
      <c r="C6" s="12">
        <v>5</v>
      </c>
      <c r="D6" s="20"/>
      <c r="E6" s="12" t="s">
        <v>2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1.0455E-36</v>
      </c>
      <c r="L6" s="5">
        <v>8.6414999999999995E-35</v>
      </c>
      <c r="M6" s="5">
        <v>5.0959999999999998E-33</v>
      </c>
      <c r="N6" s="5">
        <v>2.2261000000000001E-31</v>
      </c>
      <c r="O6" s="5">
        <v>7.4384E-30</v>
      </c>
      <c r="P6" s="5">
        <v>1.9547E-28</v>
      </c>
      <c r="Q6" s="5">
        <v>1.3077999999999999E-23</v>
      </c>
      <c r="R6" s="5">
        <v>1.4058E-22</v>
      </c>
      <c r="S6" s="5">
        <v>1.3243999999999999E-21</v>
      </c>
      <c r="T6" s="5">
        <v>1.1078999999999999E-20</v>
      </c>
      <c r="U6" s="5">
        <v>8.3364000000000001E-20</v>
      </c>
      <c r="V6" s="5">
        <v>5.7214000000000004E-19</v>
      </c>
      <c r="W6" s="5">
        <v>3.6386999999999998E-18</v>
      </c>
      <c r="X6" s="5">
        <v>2.1870000000000001E-17</v>
      </c>
      <c r="Y6" s="5">
        <v>1.2747E-16</v>
      </c>
      <c r="Z6" s="5">
        <v>7.4897999999999999E-16</v>
      </c>
      <c r="AA6" s="5">
        <v>4.8935999999999997E-15</v>
      </c>
      <c r="AB6" s="5">
        <v>4.1388000000000001E-14</v>
      </c>
      <c r="AC6" s="5">
        <v>5.4775999999999998E-13</v>
      </c>
      <c r="AD6" s="5">
        <v>6.7667000000000002E-12</v>
      </c>
      <c r="AE6" s="5">
        <v>7.2525999999999999E-11</v>
      </c>
      <c r="AF6" s="5">
        <v>7.9353000000000005E-10</v>
      </c>
      <c r="AG6" s="5">
        <v>8.0309999999999993E-9</v>
      </c>
      <c r="AH6" s="5">
        <v>6.6745000000000006E-8</v>
      </c>
      <c r="AI6" s="5">
        <v>4.1581000000000002E-7</v>
      </c>
      <c r="AJ6" s="49">
        <v>1.8242E-6</v>
      </c>
      <c r="AK6" s="49">
        <v>3.1624999999999998E-6</v>
      </c>
      <c r="AL6" s="49">
        <v>1.0925999999999999E-6</v>
      </c>
      <c r="AM6" s="49">
        <v>8.2244999999999996E-7</v>
      </c>
      <c r="AN6" s="49">
        <v>6.3237999999999995E-7</v>
      </c>
      <c r="AO6" s="49">
        <v>4.9100000000000004E-7</v>
      </c>
      <c r="AP6" s="5">
        <v>3.8439000000000002E-7</v>
      </c>
    </row>
    <row r="7" spans="1:52" x14ac:dyDescent="0.25">
      <c r="A7" s="12"/>
      <c r="B7" s="12"/>
      <c r="C7" s="12">
        <v>4</v>
      </c>
      <c r="D7" s="20"/>
      <c r="E7" s="12" t="s">
        <v>3</v>
      </c>
      <c r="F7" s="5">
        <v>0</v>
      </c>
      <c r="G7" s="5">
        <v>0</v>
      </c>
      <c r="H7" s="5">
        <v>0</v>
      </c>
      <c r="I7" s="5">
        <v>1.3643E-35</v>
      </c>
      <c r="J7" s="5">
        <v>1.2125E-33</v>
      </c>
      <c r="K7" s="5">
        <v>7.4200999999999995E-32</v>
      </c>
      <c r="L7" s="5">
        <v>3.2698000000000003E-30</v>
      </c>
      <c r="M7" s="5">
        <v>1.0776E-28</v>
      </c>
      <c r="N7" s="5">
        <v>2.7435999999999999E-27</v>
      </c>
      <c r="O7" s="5">
        <v>5.5468999999999999E-26</v>
      </c>
      <c r="P7" s="5">
        <v>9.1214000000000001E-25</v>
      </c>
      <c r="Q7" s="5">
        <v>1.2324000000000001E-20</v>
      </c>
      <c r="R7" s="5">
        <v>9.3978999999999999E-20</v>
      </c>
      <c r="S7" s="5">
        <v>6.3979999999999996E-19</v>
      </c>
      <c r="T7" s="5">
        <v>3.9321999999999998E-18</v>
      </c>
      <c r="U7" s="5">
        <v>2.2060000000000001E-17</v>
      </c>
      <c r="V7" s="5">
        <v>1.143E-16</v>
      </c>
      <c r="W7" s="5">
        <v>5.5431000000000003E-16</v>
      </c>
      <c r="X7" s="5">
        <v>2.5574999999999998E-15</v>
      </c>
      <c r="Y7" s="5">
        <v>1.1467999999999999E-14</v>
      </c>
      <c r="Z7" s="5">
        <v>5.1591999999999997E-14</v>
      </c>
      <c r="AA7" s="5">
        <v>2.5202999999999999E-13</v>
      </c>
      <c r="AB7" s="5">
        <v>1.51E-12</v>
      </c>
      <c r="AC7" s="5">
        <v>1.2897E-11</v>
      </c>
      <c r="AD7" s="5">
        <v>1.0389E-10</v>
      </c>
      <c r="AE7" s="5">
        <v>7.4528000000000004E-10</v>
      </c>
      <c r="AF7" s="5">
        <v>5.4193000000000001E-9</v>
      </c>
      <c r="AG7" s="5">
        <v>3.6957999999999999E-8</v>
      </c>
      <c r="AH7" s="5">
        <v>2.1558E-7</v>
      </c>
      <c r="AI7" s="5">
        <v>1.0051999999999999E-6</v>
      </c>
      <c r="AJ7" s="49">
        <v>3.5858E-6</v>
      </c>
      <c r="AK7" s="49">
        <v>6.0341999999999998E-6</v>
      </c>
      <c r="AL7" s="49">
        <v>3.1192999999999999E-6</v>
      </c>
      <c r="AM7" s="49">
        <v>2.5913999999999999E-6</v>
      </c>
      <c r="AN7" s="49">
        <v>2.1855000000000001E-6</v>
      </c>
      <c r="AO7" s="49">
        <v>1.8549E-6</v>
      </c>
      <c r="AP7" s="5">
        <v>1.5825000000000001E-6</v>
      </c>
    </row>
    <row r="8" spans="1:52" x14ac:dyDescent="0.25">
      <c r="A8" s="12"/>
      <c r="B8" s="12"/>
      <c r="C8" s="12">
        <v>3</v>
      </c>
      <c r="D8" s="20"/>
      <c r="E8" s="12" t="s">
        <v>4</v>
      </c>
      <c r="F8" s="5">
        <v>0</v>
      </c>
      <c r="G8" s="5">
        <v>0</v>
      </c>
      <c r="H8" s="5">
        <v>2.3315E-30</v>
      </c>
      <c r="I8" s="5">
        <v>1.4783E-28</v>
      </c>
      <c r="J8" s="5">
        <v>6.5350999999999999E-27</v>
      </c>
      <c r="K8" s="5">
        <v>2.1069000000000002E-25</v>
      </c>
      <c r="L8" s="5">
        <v>5.1450000000000003E-24</v>
      </c>
      <c r="M8" s="5">
        <v>9.8266000000000003E-23</v>
      </c>
      <c r="N8" s="5">
        <v>1.5085999999999999E-21</v>
      </c>
      <c r="O8" s="5">
        <v>1.9056999999999999E-20</v>
      </c>
      <c r="P8" s="5">
        <v>2.0213000000000001E-19</v>
      </c>
      <c r="Q8" s="5">
        <v>6.1304999999999997E-16</v>
      </c>
      <c r="R8" s="5">
        <v>3.3936999999999999E-15</v>
      </c>
      <c r="S8" s="5">
        <v>1.7067000000000001E-14</v>
      </c>
      <c r="T8" s="5">
        <v>7.8694000000000003E-14</v>
      </c>
      <c r="U8" s="5">
        <v>3.3578999999999998E-13</v>
      </c>
      <c r="V8" s="5">
        <v>1.3387999999999999E-12</v>
      </c>
      <c r="W8" s="5">
        <v>5.0415000000000003E-12</v>
      </c>
      <c r="X8" s="5">
        <v>1.8169000000000001E-11</v>
      </c>
      <c r="Y8" s="5">
        <v>6.3731000000000005E-11</v>
      </c>
      <c r="Z8" s="5">
        <v>2.2304999999999999E-10</v>
      </c>
      <c r="AA8" s="5">
        <v>8.2721999999999996E-10</v>
      </c>
      <c r="AB8" s="5">
        <v>3.5627000000000001E-9</v>
      </c>
      <c r="AC8" s="5">
        <v>1.9915E-8</v>
      </c>
      <c r="AD8" s="5">
        <v>1.0604E-7</v>
      </c>
      <c r="AE8" s="5">
        <v>5.158E-7</v>
      </c>
      <c r="AF8" s="5">
        <v>2.5239999999999999E-6</v>
      </c>
      <c r="AG8" s="5">
        <v>1.1739999999999999E-5</v>
      </c>
      <c r="AH8" s="5">
        <v>4.8625999999999998E-5</v>
      </c>
      <c r="AI8" s="5">
        <v>1.716E-4</v>
      </c>
      <c r="AJ8" s="49">
        <v>5.0317000000000005E-4</v>
      </c>
      <c r="AK8" s="49">
        <v>8.3058000000000003E-4</v>
      </c>
      <c r="AL8" s="49">
        <v>6.6757999999999997E-4</v>
      </c>
      <c r="AM8" s="49">
        <v>6.1755999999999996E-4</v>
      </c>
      <c r="AN8" s="49">
        <v>5.7618999999999997E-4</v>
      </c>
      <c r="AO8" s="49">
        <v>5.3901000000000003E-4</v>
      </c>
      <c r="AP8" s="5">
        <v>5.0520000000000003E-4</v>
      </c>
    </row>
    <row r="9" spans="1:52" x14ac:dyDescent="0.25">
      <c r="A9" s="12"/>
      <c r="B9" s="12">
        <v>1</v>
      </c>
      <c r="C9" s="12">
        <v>1</v>
      </c>
      <c r="D9" s="20"/>
      <c r="E9" s="12" t="s">
        <v>26</v>
      </c>
      <c r="F9" s="5">
        <v>1.0736E-22</v>
      </c>
      <c r="G9" s="5">
        <v>9.231200000000001E-16</v>
      </c>
      <c r="H9" s="5">
        <v>1.7277000000000001E-11</v>
      </c>
      <c r="I9" s="5">
        <v>1.147E-10</v>
      </c>
      <c r="J9" s="5">
        <v>6.4409999999999998E-10</v>
      </c>
      <c r="K9" s="5">
        <v>3.1241E-9</v>
      </c>
      <c r="L9" s="5">
        <v>1.3319999999999999E-8</v>
      </c>
      <c r="M9" s="5">
        <v>5.0671999999999999E-8</v>
      </c>
      <c r="N9" s="5">
        <v>1.7419E-7</v>
      </c>
      <c r="O9" s="5">
        <v>5.4697999999999999E-7</v>
      </c>
      <c r="P9" s="5">
        <v>1.5838E-6</v>
      </c>
      <c r="Q9" s="5">
        <v>5.7351E-5</v>
      </c>
      <c r="R9" s="5">
        <v>1.2273000000000001E-4</v>
      </c>
      <c r="S9" s="5">
        <v>2.5102000000000002E-4</v>
      </c>
      <c r="T9" s="5">
        <v>4.9253999999999997E-4</v>
      </c>
      <c r="U9" s="5">
        <v>9.3024999999999998E-4</v>
      </c>
      <c r="V9" s="5">
        <v>1.6961000000000001E-3</v>
      </c>
      <c r="W9" s="5">
        <v>2.993E-3</v>
      </c>
      <c r="X9" s="5">
        <v>5.1219000000000004E-3</v>
      </c>
      <c r="Y9" s="5">
        <v>8.5112999999999994E-3</v>
      </c>
      <c r="Z9" s="5">
        <v>1.3738999999999999E-2</v>
      </c>
      <c r="AA9" s="5">
        <v>2.1471000000000001E-2</v>
      </c>
      <c r="AB9" s="5">
        <v>3.1675000000000002E-2</v>
      </c>
      <c r="AC9" s="5">
        <v>4.2039E-2</v>
      </c>
      <c r="AD9" s="5">
        <v>5.2685000000000003E-2</v>
      </c>
      <c r="AE9" s="5">
        <v>6.4828999999999998E-2</v>
      </c>
      <c r="AF9" s="5">
        <v>7.6878000000000002E-2</v>
      </c>
      <c r="AG9" s="5">
        <v>8.9875999999999998E-2</v>
      </c>
      <c r="AH9" s="5">
        <v>0.10774</v>
      </c>
      <c r="AI9" s="5">
        <v>0.13882</v>
      </c>
      <c r="AJ9" s="49">
        <v>0.19788</v>
      </c>
      <c r="AK9" s="49">
        <v>0.25491999999999998</v>
      </c>
      <c r="AL9" s="49">
        <v>0.27089000000000002</v>
      </c>
      <c r="AM9" s="49">
        <v>0.27156999999999998</v>
      </c>
      <c r="AN9" s="49">
        <v>0.27196999999999999</v>
      </c>
      <c r="AO9" s="49">
        <v>0.27229999999999999</v>
      </c>
      <c r="AP9" s="5">
        <v>0.27260000000000001</v>
      </c>
    </row>
    <row r="10" spans="1:52" x14ac:dyDescent="0.25">
      <c r="A10" s="12"/>
      <c r="B10" s="12"/>
      <c r="C10" s="12">
        <v>2</v>
      </c>
      <c r="D10" s="20"/>
      <c r="E10" s="12" t="s">
        <v>5</v>
      </c>
      <c r="F10" s="5">
        <v>0</v>
      </c>
      <c r="G10" s="5">
        <v>7.0316999999999997E-29</v>
      </c>
      <c r="H10" s="5">
        <v>7.9142E-22</v>
      </c>
      <c r="I10" s="5">
        <v>1.8230999999999999E-20</v>
      </c>
      <c r="J10" s="5">
        <v>3.1971E-19</v>
      </c>
      <c r="K10" s="5">
        <v>4.4160999999999999E-18</v>
      </c>
      <c r="L10" s="5">
        <v>4.9441000000000001E-17</v>
      </c>
      <c r="M10" s="5">
        <v>4.5964999999999998E-16</v>
      </c>
      <c r="N10" s="5">
        <v>3.6227000000000003E-15</v>
      </c>
      <c r="O10" s="5">
        <v>2.4637E-14</v>
      </c>
      <c r="P10" s="5">
        <v>1.4679999999999999E-13</v>
      </c>
      <c r="Q10" s="5">
        <v>6.2801999999999997E-11</v>
      </c>
      <c r="R10" s="5">
        <v>2.2881999999999999E-10</v>
      </c>
      <c r="S10" s="5">
        <v>7.7522000000000004E-10</v>
      </c>
      <c r="T10" s="5">
        <v>2.4594E-9</v>
      </c>
      <c r="U10" s="5">
        <v>7.3566E-9</v>
      </c>
      <c r="V10" s="5">
        <v>2.0898E-8</v>
      </c>
      <c r="W10" s="5">
        <v>5.6827000000000003E-8</v>
      </c>
      <c r="X10" s="5">
        <v>1.4935E-7</v>
      </c>
      <c r="Y10" s="5">
        <v>3.84E-7</v>
      </c>
      <c r="Z10" s="5">
        <v>9.8298000000000003E-7</v>
      </c>
      <c r="AA10" s="5">
        <v>2.6104999999999998E-6</v>
      </c>
      <c r="AB10" s="5">
        <v>7.6452999999999995E-6</v>
      </c>
      <c r="AC10" s="5">
        <v>2.6529999999999998E-5</v>
      </c>
      <c r="AD10" s="5">
        <v>8.8794000000000004E-5</v>
      </c>
      <c r="AE10" s="5">
        <v>2.7918000000000002E-4</v>
      </c>
      <c r="AF10" s="5">
        <v>8.7836999999999995E-4</v>
      </c>
      <c r="AG10" s="5">
        <v>2.6678000000000001E-3</v>
      </c>
      <c r="AH10" s="5">
        <v>7.5266999999999999E-3</v>
      </c>
      <c r="AI10" s="5">
        <v>1.9321999999999999E-2</v>
      </c>
      <c r="AJ10" s="49">
        <v>4.4833999999999999E-2</v>
      </c>
      <c r="AK10" s="49">
        <v>7.0004999999999998E-2</v>
      </c>
      <c r="AL10" s="49">
        <v>7.6783000000000004E-2</v>
      </c>
      <c r="AM10" s="49">
        <v>7.6804999999999998E-2</v>
      </c>
      <c r="AN10" s="49">
        <v>7.7077999999999994E-2</v>
      </c>
      <c r="AO10" s="49">
        <v>7.7354000000000006E-2</v>
      </c>
      <c r="AP10" s="5">
        <v>7.7610999999999999E-2</v>
      </c>
    </row>
    <row r="11" spans="1:52" x14ac:dyDescent="0.25">
      <c r="A11" s="12"/>
      <c r="B11" s="12">
        <v>1</v>
      </c>
      <c r="C11" s="12">
        <v>2</v>
      </c>
      <c r="D11" s="20"/>
      <c r="E11" s="12" t="s">
        <v>27</v>
      </c>
      <c r="F11" s="5">
        <v>2.9595999999999998E-34</v>
      </c>
      <c r="G11" s="5">
        <v>1.7317E-24</v>
      </c>
      <c r="H11" s="5">
        <v>1.8844000000000002E-18</v>
      </c>
      <c r="I11" s="5">
        <v>2.7509999999999999E-17</v>
      </c>
      <c r="J11" s="5">
        <v>3.1755E-16</v>
      </c>
      <c r="K11" s="5">
        <v>2.9844000000000001E-15</v>
      </c>
      <c r="L11" s="5">
        <v>2.3407999999999999E-14</v>
      </c>
      <c r="M11" s="5">
        <v>1.5643999999999999E-13</v>
      </c>
      <c r="N11" s="5">
        <v>9.0691000000000002E-13</v>
      </c>
      <c r="O11" s="5">
        <v>4.6304000000000001E-12</v>
      </c>
      <c r="P11" s="5">
        <v>2.1097E-11</v>
      </c>
      <c r="Q11" s="5">
        <v>3.5818000000000002E-9</v>
      </c>
      <c r="R11" s="5">
        <v>1.0676000000000001E-8</v>
      </c>
      <c r="S11" s="5">
        <v>2.9871000000000003E-8</v>
      </c>
      <c r="T11" s="5">
        <v>7.8905000000000004E-8</v>
      </c>
      <c r="U11" s="5">
        <v>1.9780000000000001E-7</v>
      </c>
      <c r="V11" s="5">
        <v>4.7292999999999999E-7</v>
      </c>
      <c r="W11" s="5">
        <v>1.0838999999999999E-6</v>
      </c>
      <c r="X11" s="5">
        <v>2.3941999999999999E-6</v>
      </c>
      <c r="Y11" s="5">
        <v>5.1256999999999999E-6</v>
      </c>
      <c r="Z11" s="5">
        <v>1.0715E-5</v>
      </c>
      <c r="AA11" s="5">
        <v>2.2214000000000001E-5</v>
      </c>
      <c r="AB11" s="5">
        <v>4.5899000000000002E-5</v>
      </c>
      <c r="AC11" s="5">
        <v>9.3683000000000004E-5</v>
      </c>
      <c r="AD11" s="5">
        <v>1.7872999999999999E-4</v>
      </c>
      <c r="AE11" s="5">
        <v>3.2629000000000002E-4</v>
      </c>
      <c r="AF11" s="5">
        <v>5.7826999999999998E-4</v>
      </c>
      <c r="AG11" s="5">
        <v>9.9665999999999991E-4</v>
      </c>
      <c r="AH11" s="5">
        <v>1.6915000000000001E-3</v>
      </c>
      <c r="AI11" s="5">
        <v>2.8941000000000001E-3</v>
      </c>
      <c r="AJ11" s="49">
        <v>5.0435999999999996E-3</v>
      </c>
      <c r="AK11" s="49">
        <v>6.6550999999999997E-3</v>
      </c>
      <c r="AL11" s="49">
        <v>4.6267000000000001E-3</v>
      </c>
      <c r="AM11" s="49">
        <v>4.1818999999999997E-3</v>
      </c>
      <c r="AN11" s="49">
        <v>3.7997999999999999E-3</v>
      </c>
      <c r="AO11" s="49">
        <v>3.4643E-3</v>
      </c>
      <c r="AP11" s="5">
        <v>3.1678000000000001E-3</v>
      </c>
    </row>
    <row r="12" spans="1:52" x14ac:dyDescent="0.25">
      <c r="A12" s="12"/>
      <c r="B12" s="12"/>
      <c r="C12" s="12"/>
      <c r="D12" s="20">
        <v>1</v>
      </c>
      <c r="E12" s="12" t="s">
        <v>6</v>
      </c>
      <c r="F12" s="5">
        <v>1.7654E-33</v>
      </c>
      <c r="G12" s="5">
        <v>1.0013999999999999E-24</v>
      </c>
      <c r="H12" s="5">
        <v>2.6460000000000002E-19</v>
      </c>
      <c r="I12" s="5">
        <v>2.9477999999999998E-18</v>
      </c>
      <c r="J12" s="5">
        <v>2.6607999999999999E-17</v>
      </c>
      <c r="K12" s="5">
        <v>1.9974999999999999E-16</v>
      </c>
      <c r="L12" s="5">
        <v>1.2749000000000001E-15</v>
      </c>
      <c r="M12" s="5">
        <v>7.0476000000000004E-15</v>
      </c>
      <c r="N12" s="5">
        <v>3.4283999999999999E-14</v>
      </c>
      <c r="O12" s="5">
        <v>1.4878E-13</v>
      </c>
      <c r="P12" s="5">
        <v>5.8277000000000005E-13</v>
      </c>
      <c r="Q12" s="5">
        <v>5.9267000000000006E-11</v>
      </c>
      <c r="R12" s="5">
        <v>1.5835E-10</v>
      </c>
      <c r="S12" s="5">
        <v>3.9963999999999998E-10</v>
      </c>
      <c r="T12" s="5">
        <v>9.5757000000000003E-10</v>
      </c>
      <c r="U12" s="5">
        <v>2.1889000000000002E-9</v>
      </c>
      <c r="V12" s="5">
        <v>4.7963999999999997E-9</v>
      </c>
      <c r="W12" s="5">
        <v>1.0123000000000001E-8</v>
      </c>
      <c r="X12" s="5">
        <v>2.0686999999999999E-8</v>
      </c>
      <c r="Y12" s="5">
        <v>4.1170999999999999E-8</v>
      </c>
      <c r="Z12" s="5">
        <v>7.8506000000000002E-8</v>
      </c>
      <c r="AA12" s="5">
        <v>1.1392E-7</v>
      </c>
      <c r="AB12" s="5">
        <v>1.2716000000000001E-7</v>
      </c>
      <c r="AC12" s="5">
        <v>1.2011999999999999E-7</v>
      </c>
      <c r="AD12" s="5">
        <v>1.6799000000000001E-7</v>
      </c>
      <c r="AE12" s="5">
        <v>2.9444999999999999E-7</v>
      </c>
      <c r="AF12" s="5">
        <v>5.102E-7</v>
      </c>
      <c r="AG12" s="5">
        <v>8.7558000000000001E-7</v>
      </c>
      <c r="AH12" s="5">
        <v>1.5433999999999999E-6</v>
      </c>
      <c r="AI12" s="5">
        <v>3.0578000000000002E-6</v>
      </c>
      <c r="AJ12" s="49">
        <v>8.8440000000000004E-6</v>
      </c>
      <c r="AK12" s="49">
        <v>4.6304000000000003E-5</v>
      </c>
      <c r="AL12" s="49">
        <v>6.0581000000000003E-4</v>
      </c>
      <c r="AM12" s="49">
        <v>8.8252999999999997E-4</v>
      </c>
      <c r="AN12" s="49">
        <v>1.0192999999999999E-3</v>
      </c>
      <c r="AO12" s="49">
        <v>1.1513000000000001E-3</v>
      </c>
      <c r="AP12" s="5">
        <v>1.292E-3</v>
      </c>
    </row>
    <row r="13" spans="1:52" x14ac:dyDescent="0.25">
      <c r="A13" s="12"/>
      <c r="B13" s="12"/>
      <c r="C13" s="12">
        <v>1</v>
      </c>
      <c r="D13" s="20"/>
      <c r="E13" s="12" t="s">
        <v>7</v>
      </c>
      <c r="F13" s="5">
        <v>0</v>
      </c>
      <c r="G13" s="5">
        <v>0</v>
      </c>
      <c r="H13" s="5">
        <v>1.0064000000000001E-31</v>
      </c>
      <c r="I13" s="5">
        <v>5.3877E-30</v>
      </c>
      <c r="J13" s="5">
        <v>2.0445999999999999E-28</v>
      </c>
      <c r="K13" s="5">
        <v>5.7411E-27</v>
      </c>
      <c r="L13" s="5">
        <v>1.2363999999999999E-25</v>
      </c>
      <c r="M13" s="5">
        <v>2.1055999999999999E-24</v>
      </c>
      <c r="N13" s="5">
        <v>2.9098999999999999E-23</v>
      </c>
      <c r="O13" s="5">
        <v>3.3372E-22</v>
      </c>
      <c r="P13" s="5">
        <v>3.2376999999999999E-21</v>
      </c>
      <c r="Q13" s="5">
        <v>7.2925999999999992E-18</v>
      </c>
      <c r="R13" s="5">
        <v>3.7905000000000003E-17</v>
      </c>
      <c r="S13" s="5">
        <v>1.7952000000000001E-16</v>
      </c>
      <c r="T13" s="5">
        <v>7.8122999999999998E-16</v>
      </c>
      <c r="U13" s="5">
        <v>3.1479999999999999E-15</v>
      </c>
      <c r="V13" s="5">
        <v>1.1834999999999999E-14</v>
      </c>
      <c r="W13" s="5">
        <v>4.1838000000000002E-14</v>
      </c>
      <c r="X13" s="5">
        <v>1.4023E-13</v>
      </c>
      <c r="Y13" s="5">
        <v>4.4989999999999998E-13</v>
      </c>
      <c r="Z13" s="5">
        <v>1.3985999999999999E-12</v>
      </c>
      <c r="AA13" s="5">
        <v>4.3141E-12</v>
      </c>
      <c r="AB13" s="5">
        <v>1.3636999999999999E-11</v>
      </c>
      <c r="AC13" s="5">
        <v>4.5695999999999999E-11</v>
      </c>
      <c r="AD13" s="5">
        <v>1.4672000000000001E-10</v>
      </c>
      <c r="AE13" s="5">
        <v>4.4708000000000002E-10</v>
      </c>
      <c r="AF13" s="5">
        <v>1.3335E-9</v>
      </c>
      <c r="AG13" s="5">
        <v>3.8389999999999997E-9</v>
      </c>
      <c r="AH13" s="5">
        <v>1.0553E-8</v>
      </c>
      <c r="AI13" s="5">
        <v>2.7799E-8</v>
      </c>
      <c r="AJ13" s="49">
        <v>7.1074000000000005E-8</v>
      </c>
      <c r="AK13" s="49">
        <v>1.4436999999999999E-7</v>
      </c>
      <c r="AL13" s="49">
        <v>6.9192999999999998E-7</v>
      </c>
      <c r="AM13" s="49">
        <v>9.7656999999999991E-7</v>
      </c>
      <c r="AN13" s="49">
        <v>1.3632999999999999E-6</v>
      </c>
      <c r="AO13" s="49">
        <v>1.8822E-6</v>
      </c>
      <c r="AP13" s="5">
        <v>2.5712999999999998E-6</v>
      </c>
    </row>
    <row r="14" spans="1:52" x14ac:dyDescent="0.25">
      <c r="A14" s="12"/>
      <c r="B14" s="12"/>
      <c r="C14" s="12"/>
      <c r="D14" s="20">
        <v>2</v>
      </c>
      <c r="E14" s="12" t="s">
        <v>8</v>
      </c>
      <c r="F14" s="5">
        <v>3.2554000000000001E-36</v>
      </c>
      <c r="G14" s="5">
        <v>7.2697000000000004E-27</v>
      </c>
      <c r="H14" s="5">
        <v>4.2460999999999998E-21</v>
      </c>
      <c r="I14" s="5">
        <v>5.4699999999999998E-20</v>
      </c>
      <c r="J14" s="5">
        <v>5.6204E-19</v>
      </c>
      <c r="K14" s="5">
        <v>4.7374999999999996E-18</v>
      </c>
      <c r="L14" s="5">
        <v>3.3543000000000001E-17</v>
      </c>
      <c r="M14" s="5">
        <v>2.0352E-16</v>
      </c>
      <c r="N14" s="5">
        <v>1.0764000000000001E-15</v>
      </c>
      <c r="O14" s="5">
        <v>5.0353999999999997E-15</v>
      </c>
      <c r="P14" s="5">
        <v>2.1101E-14</v>
      </c>
      <c r="Q14" s="5">
        <v>2.6417999999999999E-12</v>
      </c>
      <c r="R14" s="5">
        <v>7.3415000000000006E-12</v>
      </c>
      <c r="S14" s="5">
        <v>1.9193999999999999E-11</v>
      </c>
      <c r="T14" s="5">
        <v>4.7475999999999998E-11</v>
      </c>
      <c r="U14" s="5">
        <v>1.1170999999999999E-10</v>
      </c>
      <c r="V14" s="5">
        <v>2.5142E-10</v>
      </c>
      <c r="W14" s="5">
        <v>5.4442999999999995E-10</v>
      </c>
      <c r="X14" s="5">
        <v>1.1417000000000001E-9</v>
      </c>
      <c r="Y14" s="5">
        <v>2.3360999999999998E-9</v>
      </c>
      <c r="Z14" s="5">
        <v>4.4960000000000002E-9</v>
      </c>
      <c r="AA14" s="5">
        <v>5.1140000000000003E-9</v>
      </c>
      <c r="AB14" s="5">
        <v>3.5076000000000002E-9</v>
      </c>
      <c r="AC14" s="5">
        <v>1.7672000000000001E-9</v>
      </c>
      <c r="AD14" s="5">
        <v>1.9971000000000001E-9</v>
      </c>
      <c r="AE14" s="5">
        <v>3.6088999999999998E-9</v>
      </c>
      <c r="AF14" s="5">
        <v>6.5052999999999999E-9</v>
      </c>
      <c r="AG14" s="5">
        <v>1.1667E-8</v>
      </c>
      <c r="AH14" s="5">
        <v>2.2042E-8</v>
      </c>
      <c r="AI14" s="5">
        <v>5.1148999999999997E-8</v>
      </c>
      <c r="AJ14" s="49">
        <v>2.3841E-7</v>
      </c>
      <c r="AK14" s="49">
        <v>3.8171999999999996E-6</v>
      </c>
      <c r="AL14" s="49">
        <v>1.5228E-4</v>
      </c>
      <c r="AM14" s="49">
        <v>2.332E-4</v>
      </c>
      <c r="AN14" s="49">
        <v>2.2741999999999999E-4</v>
      </c>
      <c r="AO14" s="49">
        <v>2.1439000000000001E-4</v>
      </c>
      <c r="AP14" s="5">
        <v>2.0149999999999999E-4</v>
      </c>
    </row>
    <row r="15" spans="1:52" x14ac:dyDescent="0.25">
      <c r="A15" s="12"/>
      <c r="B15" s="12"/>
      <c r="C15" s="12"/>
      <c r="D15" s="20">
        <v>3</v>
      </c>
      <c r="E15" s="12" t="s">
        <v>9</v>
      </c>
      <c r="F15" s="5">
        <v>0</v>
      </c>
      <c r="G15" s="5">
        <v>2.8174E-36</v>
      </c>
      <c r="H15" s="5">
        <v>1.1997000000000001E-28</v>
      </c>
      <c r="I15" s="5">
        <v>3.5253999999999999E-27</v>
      </c>
      <c r="J15" s="5">
        <v>7.6783E-26</v>
      </c>
      <c r="K15" s="5">
        <v>1.2864E-24</v>
      </c>
      <c r="L15" s="5">
        <v>1.7107999999999999E-23</v>
      </c>
      <c r="M15" s="5">
        <v>1.8541999999999999E-22</v>
      </c>
      <c r="N15" s="5">
        <v>1.6751999999999999E-21</v>
      </c>
      <c r="O15" s="5">
        <v>1.2864E-20</v>
      </c>
      <c r="P15" s="5">
        <v>8.5372999999999995E-20</v>
      </c>
      <c r="Q15" s="5">
        <v>5.0121999999999999E-17</v>
      </c>
      <c r="R15" s="5">
        <v>1.9293000000000001E-16</v>
      </c>
      <c r="S15" s="5">
        <v>6.8488E-16</v>
      </c>
      <c r="T15" s="5">
        <v>2.2587999999999999E-15</v>
      </c>
      <c r="U15" s="5">
        <v>6.9717000000000001E-15</v>
      </c>
      <c r="V15" s="5">
        <v>2.0283999999999999E-14</v>
      </c>
      <c r="W15" s="5">
        <v>5.6066999999999999E-14</v>
      </c>
      <c r="X15" s="5">
        <v>1.4850999999999999E-13</v>
      </c>
      <c r="Y15" s="5">
        <v>3.8078999999999999E-13</v>
      </c>
      <c r="Z15" s="5">
        <v>8.9323000000000002E-13</v>
      </c>
      <c r="AA15" s="5">
        <v>9.5341999999999999E-13</v>
      </c>
      <c r="AB15" s="5">
        <v>4.7723999999999999E-13</v>
      </c>
      <c r="AC15" s="5">
        <v>1.5114999999999999E-13</v>
      </c>
      <c r="AD15" s="5">
        <v>1.6154000000000001E-13</v>
      </c>
      <c r="AE15" s="5">
        <v>3.499E-13</v>
      </c>
      <c r="AF15" s="5">
        <v>7.5809999999999997E-13</v>
      </c>
      <c r="AG15" s="5">
        <v>1.6321000000000001E-12</v>
      </c>
      <c r="AH15" s="5">
        <v>3.7747000000000001E-12</v>
      </c>
      <c r="AI15" s="5">
        <v>1.1657E-11</v>
      </c>
      <c r="AJ15" s="49">
        <v>9.9010000000000002E-11</v>
      </c>
      <c r="AK15" s="49">
        <v>5.4554E-9</v>
      </c>
      <c r="AL15" s="49">
        <v>1.0201E-6</v>
      </c>
      <c r="AM15" s="49">
        <v>1.8110999999999999E-6</v>
      </c>
      <c r="AN15" s="49">
        <v>1.6390999999999999E-6</v>
      </c>
      <c r="AO15" s="49">
        <v>1.4127E-6</v>
      </c>
      <c r="AP15" s="5">
        <v>1.2143E-6</v>
      </c>
    </row>
    <row r="16" spans="1:52" x14ac:dyDescent="0.25">
      <c r="A16" s="12"/>
      <c r="B16" s="12"/>
      <c r="C16" s="12"/>
      <c r="D16" s="20">
        <v>4</v>
      </c>
      <c r="E16" s="12" t="s">
        <v>10</v>
      </c>
      <c r="F16" s="5">
        <v>0</v>
      </c>
      <c r="G16" s="5">
        <v>2.4118999999999998E-33</v>
      </c>
      <c r="H16" s="5">
        <v>6.8660999999999997E-27</v>
      </c>
      <c r="I16" s="5">
        <v>1.1930000000000001E-25</v>
      </c>
      <c r="J16" s="5">
        <v>1.6063E-24</v>
      </c>
      <c r="K16" s="5">
        <v>1.7298000000000001E-23</v>
      </c>
      <c r="L16" s="5">
        <v>1.5299E-22</v>
      </c>
      <c r="M16" s="5">
        <v>1.1366000000000001E-21</v>
      </c>
      <c r="N16" s="5">
        <v>7.2296999999999998E-21</v>
      </c>
      <c r="O16" s="5">
        <v>4.0030000000000001E-20</v>
      </c>
      <c r="P16" s="5">
        <v>1.9568000000000001E-19</v>
      </c>
      <c r="Q16" s="5">
        <v>4.0247999999999997E-17</v>
      </c>
      <c r="R16" s="5">
        <v>1.2354000000000001E-16</v>
      </c>
      <c r="S16" s="5">
        <v>3.5389000000000002E-16</v>
      </c>
      <c r="T16" s="5">
        <v>9.5242999999999998E-16</v>
      </c>
      <c r="U16" s="5">
        <v>2.4241999999999998E-15</v>
      </c>
      <c r="V16" s="5">
        <v>5.8762999999999997E-15</v>
      </c>
      <c r="W16" s="5">
        <v>1.3671E-14</v>
      </c>
      <c r="X16" s="5">
        <v>3.0805999999999998E-14</v>
      </c>
      <c r="Y16" s="5">
        <v>6.7980000000000004E-14</v>
      </c>
      <c r="Z16" s="5">
        <v>1.3594999999999999E-13</v>
      </c>
      <c r="AA16" s="5">
        <v>9.6872000000000001E-14</v>
      </c>
      <c r="AB16" s="5">
        <v>2.5576000000000001E-14</v>
      </c>
      <c r="AC16" s="5">
        <v>3.7349E-15</v>
      </c>
      <c r="AD16" s="5">
        <v>2.8075E-15</v>
      </c>
      <c r="AE16" s="5">
        <v>5.4911999999999998E-15</v>
      </c>
      <c r="AF16" s="5">
        <v>1.0904E-14</v>
      </c>
      <c r="AG16" s="5">
        <v>2.1731999999999999E-14</v>
      </c>
      <c r="AH16" s="5">
        <v>4.7967999999999997E-14</v>
      </c>
      <c r="AI16" s="5">
        <v>1.5524E-13</v>
      </c>
      <c r="AJ16" s="49">
        <v>1.9099000000000002E-12</v>
      </c>
      <c r="AK16" s="49">
        <v>2.9048000000000001E-10</v>
      </c>
      <c r="AL16" s="49">
        <v>1.1417999999999999E-7</v>
      </c>
      <c r="AM16" s="49">
        <v>1.9583E-7</v>
      </c>
      <c r="AN16" s="49">
        <v>1.3794E-7</v>
      </c>
      <c r="AO16" s="49">
        <v>9.1719000000000002E-8</v>
      </c>
      <c r="AP16" s="5">
        <v>6.1196000000000001E-8</v>
      </c>
    </row>
    <row r="17" spans="1:42" x14ac:dyDescent="0.25">
      <c r="A17" s="12"/>
      <c r="B17" s="12"/>
      <c r="C17" s="12">
        <v>1</v>
      </c>
      <c r="D17" s="20">
        <v>1</v>
      </c>
      <c r="E17" s="12" t="s">
        <v>11</v>
      </c>
      <c r="F17" s="5">
        <v>0</v>
      </c>
      <c r="G17" s="5">
        <v>2.2228E-28</v>
      </c>
      <c r="H17" s="5">
        <v>8.4693999999999998E-22</v>
      </c>
      <c r="I17" s="5">
        <v>1.5756000000000001E-20</v>
      </c>
      <c r="J17" s="5">
        <v>2.2691E-19</v>
      </c>
      <c r="K17" s="5">
        <v>2.6117999999999998E-18</v>
      </c>
      <c r="L17" s="5">
        <v>2.4678999999999999E-17</v>
      </c>
      <c r="M17" s="5">
        <v>1.9582999999999999E-16</v>
      </c>
      <c r="N17" s="5">
        <v>1.3305E-15</v>
      </c>
      <c r="O17" s="5">
        <v>7.8686999999999995E-15</v>
      </c>
      <c r="P17" s="5">
        <v>4.1095000000000001E-14</v>
      </c>
      <c r="Q17" s="5">
        <v>1.1051999999999999E-11</v>
      </c>
      <c r="R17" s="5">
        <v>3.6312E-11</v>
      </c>
      <c r="S17" s="5">
        <v>1.1139E-10</v>
      </c>
      <c r="T17" s="5">
        <v>3.2105999999999997E-10</v>
      </c>
      <c r="U17" s="5">
        <v>8.7505999999999997E-10</v>
      </c>
      <c r="V17" s="5">
        <v>2.2699000000000002E-9</v>
      </c>
      <c r="W17" s="5">
        <v>5.6431999999999997E-9</v>
      </c>
      <c r="X17" s="5">
        <v>1.3556000000000001E-8</v>
      </c>
      <c r="Y17" s="5">
        <v>3.1779999999999997E-8</v>
      </c>
      <c r="Z17" s="5">
        <v>7.2020000000000006E-8</v>
      </c>
      <c r="AA17" s="5">
        <v>1.2767E-7</v>
      </c>
      <c r="AB17" s="5">
        <v>1.8439E-7</v>
      </c>
      <c r="AC17" s="5">
        <v>2.4822999999999999E-7</v>
      </c>
      <c r="AD17" s="5">
        <v>4.9111000000000001E-7</v>
      </c>
      <c r="AE17" s="5">
        <v>1.19E-6</v>
      </c>
      <c r="AF17" s="5">
        <v>2.8785000000000001E-6</v>
      </c>
      <c r="AG17" s="5">
        <v>6.8193000000000001E-6</v>
      </c>
      <c r="AH17" s="5">
        <v>1.5971E-5</v>
      </c>
      <c r="AI17" s="5">
        <v>3.9515999999999999E-5</v>
      </c>
      <c r="AJ17" s="49">
        <v>1.3166999999999999E-4</v>
      </c>
      <c r="AK17" s="49">
        <v>6.6666999999999996E-4</v>
      </c>
      <c r="AL17" s="49">
        <v>4.6135999999999998E-3</v>
      </c>
      <c r="AM17" s="49">
        <v>5.7683999999999999E-3</v>
      </c>
      <c r="AN17" s="49">
        <v>5.7625000000000003E-3</v>
      </c>
      <c r="AO17" s="49">
        <v>5.6575999999999996E-3</v>
      </c>
      <c r="AP17" s="5">
        <v>5.5434000000000004E-3</v>
      </c>
    </row>
    <row r="18" spans="1:42" x14ac:dyDescent="0.25">
      <c r="A18" s="12">
        <v>1</v>
      </c>
      <c r="B18" s="12"/>
      <c r="C18" s="12"/>
      <c r="D18" s="20"/>
      <c r="E18" s="12" t="s">
        <v>12</v>
      </c>
      <c r="F18" s="5">
        <v>0.27577000000000002</v>
      </c>
      <c r="G18" s="5">
        <v>0.27577000000000002</v>
      </c>
      <c r="H18" s="5">
        <v>0.27577000000000002</v>
      </c>
      <c r="I18" s="5">
        <v>0.27577000000000002</v>
      </c>
      <c r="J18" s="5">
        <v>0.27577000000000002</v>
      </c>
      <c r="K18" s="5">
        <v>0.27577000000000002</v>
      </c>
      <c r="L18" s="5">
        <v>0.27577000000000002</v>
      </c>
      <c r="M18" s="5">
        <v>0.27577000000000002</v>
      </c>
      <c r="N18" s="5">
        <v>0.27577000000000002</v>
      </c>
      <c r="O18" s="5">
        <v>0.27577000000000002</v>
      </c>
      <c r="P18" s="5">
        <v>0.27577000000000002</v>
      </c>
      <c r="Q18" s="5">
        <v>0.27577000000000002</v>
      </c>
      <c r="R18" s="5">
        <v>0.27577000000000002</v>
      </c>
      <c r="S18" s="5">
        <v>0.27577000000000002</v>
      </c>
      <c r="T18" s="5">
        <v>0.27577000000000002</v>
      </c>
      <c r="U18" s="5">
        <v>0.27577000000000002</v>
      </c>
      <c r="V18" s="5">
        <v>0.27577000000000002</v>
      </c>
      <c r="W18" s="5">
        <v>0.27577000000000002</v>
      </c>
      <c r="X18" s="5">
        <v>0.27577000000000002</v>
      </c>
      <c r="Y18" s="5">
        <v>0.27577000000000002</v>
      </c>
      <c r="Z18" s="5">
        <v>0.27577000000000002</v>
      </c>
      <c r="AA18" s="5">
        <v>0.27577000000000002</v>
      </c>
      <c r="AB18" s="5">
        <v>0.27577000000000002</v>
      </c>
      <c r="AC18" s="5">
        <v>0.27577000000000002</v>
      </c>
      <c r="AD18" s="5">
        <v>0.27577000000000002</v>
      </c>
      <c r="AE18" s="5">
        <v>0.27577000000000002</v>
      </c>
      <c r="AF18" s="5">
        <v>0.27577000000000002</v>
      </c>
      <c r="AG18" s="5">
        <v>0.27577000000000002</v>
      </c>
      <c r="AH18" s="5">
        <v>0.27577000000000002</v>
      </c>
      <c r="AI18" s="5">
        <v>0.27577000000000002</v>
      </c>
      <c r="AJ18" s="49">
        <v>0.27577000000000002</v>
      </c>
      <c r="AK18" s="49">
        <v>0.27577000000000002</v>
      </c>
      <c r="AL18" s="49">
        <v>0.27577000000000002</v>
      </c>
      <c r="AM18" s="49">
        <v>0.27577000000000002</v>
      </c>
      <c r="AN18" s="49">
        <v>0.27577000000000002</v>
      </c>
      <c r="AO18" s="49">
        <v>0.27577000000000002</v>
      </c>
      <c r="AP18" s="5">
        <v>0.27577000000000002</v>
      </c>
    </row>
    <row r="19" spans="1:42" x14ac:dyDescent="0.25">
      <c r="A19" s="12"/>
      <c r="B19" s="12"/>
      <c r="C19" s="12">
        <v>6</v>
      </c>
      <c r="D19" s="20"/>
      <c r="E19" s="12" t="s">
        <v>86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4.8233000000000003E-36</v>
      </c>
      <c r="P19" s="5">
        <v>1.9865000000000001E-34</v>
      </c>
      <c r="Q19" s="5">
        <v>6.1521000000000002E-29</v>
      </c>
      <c r="R19" s="5">
        <v>9.1875000000000009E-28</v>
      </c>
      <c r="S19" s="5">
        <v>1.1813999999999999E-26</v>
      </c>
      <c r="T19" s="5">
        <v>1.3276E-25</v>
      </c>
      <c r="U19" s="5">
        <v>1.3233E-24</v>
      </c>
      <c r="V19" s="5">
        <v>1.1889E-23</v>
      </c>
      <c r="W19" s="5">
        <v>9.8054999999999997E-23</v>
      </c>
      <c r="X19" s="5">
        <v>7.5959E-22</v>
      </c>
      <c r="Y19" s="5">
        <v>5.6964999999999998E-21</v>
      </c>
      <c r="Z19" s="5">
        <v>4.3299E-20</v>
      </c>
      <c r="AA19" s="5">
        <v>3.7491999999999999E-19</v>
      </c>
      <c r="AB19" s="5">
        <v>4.4374E-18</v>
      </c>
      <c r="AC19" s="5">
        <v>9.0251999999999997E-17</v>
      </c>
      <c r="AD19" s="5">
        <v>1.6963E-15</v>
      </c>
      <c r="AE19" s="5">
        <v>2.6960999999999999E-14</v>
      </c>
      <c r="AF19" s="5">
        <v>4.4069999999999998E-13</v>
      </c>
      <c r="AG19" s="5">
        <v>6.5738999999999997E-12</v>
      </c>
      <c r="AH19" s="5">
        <v>7.7340999999999997E-11</v>
      </c>
      <c r="AI19" s="5">
        <v>6.3981999999999997E-10</v>
      </c>
      <c r="AJ19" s="49">
        <v>3.4320000000000001E-9</v>
      </c>
      <c r="AK19" s="49">
        <v>6.0954000000000003E-9</v>
      </c>
      <c r="AL19" s="49">
        <v>1.3803000000000001E-9</v>
      </c>
      <c r="AM19" s="49">
        <v>9.3742000000000006E-10</v>
      </c>
      <c r="AN19" s="49">
        <v>6.5452000000000003E-10</v>
      </c>
      <c r="AO19" s="49">
        <v>4.6315999999999998E-10</v>
      </c>
      <c r="AP19" s="5">
        <v>3.3154000000000003E-10</v>
      </c>
    </row>
    <row r="20" spans="1:42" x14ac:dyDescent="0.25">
      <c r="A20" s="12"/>
      <c r="B20" s="12">
        <v>1</v>
      </c>
      <c r="C20" s="12"/>
      <c r="D20" s="20"/>
      <c r="E20" s="12" t="s">
        <v>30</v>
      </c>
      <c r="F20" s="5">
        <v>6.2770000000000004E-19</v>
      </c>
      <c r="G20" s="5">
        <v>3.5264999999999997E-23</v>
      </c>
      <c r="H20" s="5">
        <v>3.5856E-22</v>
      </c>
      <c r="I20" s="5">
        <v>1.6582E-21</v>
      </c>
      <c r="J20" s="5">
        <v>9.3741000000000001E-21</v>
      </c>
      <c r="K20" s="5">
        <v>1.6223999999999999E-19</v>
      </c>
      <c r="L20" s="5">
        <v>1.0732E-18</v>
      </c>
      <c r="M20" s="5">
        <v>8.4487999999999993E-18</v>
      </c>
      <c r="N20" s="5">
        <v>1.6185000000000001E-16</v>
      </c>
      <c r="O20" s="5">
        <v>1.3589000000000001E-15</v>
      </c>
      <c r="P20" s="5">
        <v>1.1672E-14</v>
      </c>
      <c r="Q20" s="5">
        <v>5.6771999999999999E-11</v>
      </c>
      <c r="R20" s="5">
        <v>1.8669E-10</v>
      </c>
      <c r="S20" s="5">
        <v>5.0366E-10</v>
      </c>
      <c r="T20" s="5">
        <v>9.4882999999999992E-10</v>
      </c>
      <c r="U20" s="5">
        <v>1.6793E-9</v>
      </c>
      <c r="V20" s="5">
        <v>2.9794999999999999E-9</v>
      </c>
      <c r="W20" s="5">
        <v>5.8133999999999998E-9</v>
      </c>
      <c r="X20" s="5">
        <v>1.3936999999999999E-8</v>
      </c>
      <c r="Y20" s="5">
        <v>8.8958999999999996E-8</v>
      </c>
      <c r="Z20" s="5">
        <v>2.1532999999999999E-5</v>
      </c>
      <c r="AA20" s="5">
        <v>3.0306000000000002E-4</v>
      </c>
      <c r="AB20" s="5">
        <v>9.0985999999999997E-4</v>
      </c>
      <c r="AC20" s="5">
        <v>1.6563999999999999E-3</v>
      </c>
      <c r="AD20" s="5">
        <v>1.4842E-3</v>
      </c>
      <c r="AE20" s="5">
        <v>9.942900000000001E-4</v>
      </c>
      <c r="AF20" s="5">
        <v>6.3394000000000005E-4</v>
      </c>
      <c r="AG20" s="5">
        <v>4.0133999999999998E-4</v>
      </c>
      <c r="AH20" s="5">
        <v>2.5913999999999999E-4</v>
      </c>
      <c r="AI20" s="5">
        <v>1.662E-4</v>
      </c>
      <c r="AJ20" s="49">
        <v>8.2803E-5</v>
      </c>
      <c r="AK20" s="49">
        <v>2.0358999999999999E-5</v>
      </c>
      <c r="AL20" s="49">
        <v>2.0045E-6</v>
      </c>
      <c r="AM20" s="49">
        <v>1.3944000000000001E-7</v>
      </c>
      <c r="AN20" s="49">
        <v>4.1565999999999999E-10</v>
      </c>
      <c r="AO20" s="49">
        <v>9.7101999999999997E-11</v>
      </c>
      <c r="AP20" s="5">
        <v>3.1326000000000001E-11</v>
      </c>
    </row>
    <row r="21" spans="1:42" x14ac:dyDescent="0.25">
      <c r="A21" s="12"/>
      <c r="B21" s="12"/>
      <c r="C21" s="12">
        <v>3</v>
      </c>
      <c r="D21" s="20">
        <v>2</v>
      </c>
      <c r="E21" s="12" t="s">
        <v>13</v>
      </c>
      <c r="F21" s="5">
        <v>4.6008000000000004E-34</v>
      </c>
      <c r="G21" s="5">
        <v>4.6879E-35</v>
      </c>
      <c r="H21" s="5">
        <v>7.6233999999999997E-32</v>
      </c>
      <c r="I21" s="5">
        <v>9.9048000000000007E-31</v>
      </c>
      <c r="J21" s="5">
        <v>1.4639000000000001E-29</v>
      </c>
      <c r="K21" s="5">
        <v>6.2145000000000001E-28</v>
      </c>
      <c r="L21" s="5">
        <v>9.5248999999999994E-27</v>
      </c>
      <c r="M21" s="5">
        <v>1.6509000000000001E-25</v>
      </c>
      <c r="N21" s="5">
        <v>6.6502999999999998E-24</v>
      </c>
      <c r="O21" s="5">
        <v>1.1262999999999999E-22</v>
      </c>
      <c r="P21" s="5">
        <v>1.8790000000000001E-21</v>
      </c>
      <c r="Q21" s="5">
        <v>9.4982000000000002E-17</v>
      </c>
      <c r="R21" s="5">
        <v>5.2557999999999995E-16</v>
      </c>
      <c r="S21" s="5">
        <v>2.3377000000000001E-15</v>
      </c>
      <c r="T21" s="5">
        <v>7.1392999999999999E-15</v>
      </c>
      <c r="U21" s="5">
        <v>2.0233999999999999E-14</v>
      </c>
      <c r="V21" s="5">
        <v>5.7150000000000001E-14</v>
      </c>
      <c r="W21" s="5">
        <v>1.7812E-13</v>
      </c>
      <c r="X21" s="5">
        <v>6.9392999999999995E-13</v>
      </c>
      <c r="Y21" s="5">
        <v>7.4769999999999997E-12</v>
      </c>
      <c r="Z21" s="5">
        <v>3.1355999999999998E-9</v>
      </c>
      <c r="AA21" s="5">
        <v>5.3204999999999999E-8</v>
      </c>
      <c r="AB21" s="5">
        <v>1.5788000000000001E-7</v>
      </c>
      <c r="AC21" s="5">
        <v>3.4745E-7</v>
      </c>
      <c r="AD21" s="5">
        <v>8.8280000000000004E-7</v>
      </c>
      <c r="AE21" s="5">
        <v>2.5287999999999998E-6</v>
      </c>
      <c r="AF21" s="5">
        <v>7.5294999999999997E-6</v>
      </c>
      <c r="AG21" s="5">
        <v>2.1767999999999999E-5</v>
      </c>
      <c r="AH21" s="5">
        <v>5.7290000000000002E-5</v>
      </c>
      <c r="AI21" s="5">
        <v>1.3516E-4</v>
      </c>
      <c r="AJ21" s="49">
        <v>3.2923000000000002E-4</v>
      </c>
      <c r="AK21" s="49">
        <v>7.5440999999999995E-4</v>
      </c>
      <c r="AL21" s="49">
        <v>1.2891000000000001E-4</v>
      </c>
      <c r="AM21" s="49">
        <v>6.6439E-6</v>
      </c>
      <c r="AN21" s="49">
        <v>9.7162E-9</v>
      </c>
      <c r="AO21" s="49">
        <v>1.1051E-9</v>
      </c>
      <c r="AP21" s="5">
        <v>1.7728000000000001E-10</v>
      </c>
    </row>
    <row r="22" spans="1:42" x14ac:dyDescent="0.25">
      <c r="A22" s="12"/>
      <c r="B22" s="12"/>
      <c r="C22" s="12">
        <v>1</v>
      </c>
      <c r="D22" s="20"/>
      <c r="E22" s="12" t="s">
        <v>14</v>
      </c>
      <c r="F22" s="5">
        <v>7.4987999999999996E-26</v>
      </c>
      <c r="G22" s="5">
        <v>2.8370000000000001E-28</v>
      </c>
      <c r="H22" s="5">
        <v>3.8505000000000002E-26</v>
      </c>
      <c r="I22" s="5">
        <v>2.9874999999999998E-25</v>
      </c>
      <c r="J22" s="5">
        <v>2.7226999999999999E-24</v>
      </c>
      <c r="K22" s="5">
        <v>7.3338999999999994E-23</v>
      </c>
      <c r="L22" s="5">
        <v>7.3176999999999999E-22</v>
      </c>
      <c r="M22" s="5">
        <v>8.4508000000000007E-21</v>
      </c>
      <c r="N22" s="5">
        <v>2.3164999999999999E-19</v>
      </c>
      <c r="O22" s="5">
        <v>2.7214E-18</v>
      </c>
      <c r="P22" s="5">
        <v>3.2056000000000003E-17</v>
      </c>
      <c r="Q22" s="5">
        <v>4.6754999999999996E-13</v>
      </c>
      <c r="R22" s="5">
        <v>1.9565E-12</v>
      </c>
      <c r="S22" s="5">
        <v>6.6468000000000003E-12</v>
      </c>
      <c r="T22" s="5">
        <v>1.5634000000000001E-11</v>
      </c>
      <c r="U22" s="5">
        <v>3.4329999999999999E-11</v>
      </c>
      <c r="V22" s="5">
        <v>7.5327E-11</v>
      </c>
      <c r="W22" s="5">
        <v>1.8199000000000001E-10</v>
      </c>
      <c r="X22" s="5">
        <v>5.4446E-10</v>
      </c>
      <c r="Y22" s="5">
        <v>4.4154000000000003E-9</v>
      </c>
      <c r="Z22" s="5">
        <v>1.4051999999999999E-6</v>
      </c>
      <c r="AA22" s="5">
        <v>2.8115000000000001E-5</v>
      </c>
      <c r="AB22" s="5">
        <v>1.4135999999999999E-4</v>
      </c>
      <c r="AC22" s="5">
        <v>5.7207999999999998E-4</v>
      </c>
      <c r="AD22" s="5">
        <v>1.1724000000000001E-3</v>
      </c>
      <c r="AE22" s="5">
        <v>1.7306000000000001E-3</v>
      </c>
      <c r="AF22" s="5">
        <v>2.5403000000000001E-3</v>
      </c>
      <c r="AG22" s="5">
        <v>3.6475000000000001E-3</v>
      </c>
      <c r="AH22" s="5">
        <v>4.8665000000000002E-3</v>
      </c>
      <c r="AI22" s="5">
        <v>5.4881000000000001E-3</v>
      </c>
      <c r="AJ22" s="49">
        <v>3.9477000000000002E-3</v>
      </c>
      <c r="AK22" s="49">
        <v>1.0483999999999999E-3</v>
      </c>
      <c r="AL22" s="49">
        <v>7.0055999999999995E-5</v>
      </c>
      <c r="AM22" s="49">
        <v>4.4197999999999996E-6</v>
      </c>
      <c r="AN22" s="53">
        <v>1.2041E-8</v>
      </c>
      <c r="AO22" s="49">
        <v>2.5796000000000001E-9</v>
      </c>
      <c r="AP22" s="5">
        <v>7.6541000000000005E-10</v>
      </c>
    </row>
    <row r="23" spans="1:42" x14ac:dyDescent="0.25">
      <c r="A23" s="12"/>
      <c r="B23" s="12"/>
      <c r="C23" s="12"/>
      <c r="D23" s="20">
        <v>1</v>
      </c>
      <c r="E23" s="12" t="s">
        <v>15</v>
      </c>
      <c r="F23" s="8">
        <v>1.5119999999999999E-15</v>
      </c>
      <c r="G23" s="8">
        <v>8.6092999999999998E-21</v>
      </c>
      <c r="H23" s="8">
        <v>2.2482000000000001E-20</v>
      </c>
      <c r="I23" s="8">
        <v>8.0342000000000001E-20</v>
      </c>
      <c r="J23" s="8">
        <v>3.5937E-19</v>
      </c>
      <c r="K23" s="8">
        <v>5.0235000000000003E-18</v>
      </c>
      <c r="L23" s="8">
        <v>2.7324E-17</v>
      </c>
      <c r="M23" s="8">
        <v>1.7966999999999999E-16</v>
      </c>
      <c r="N23" s="8">
        <v>2.9152000000000001E-15</v>
      </c>
      <c r="O23" s="8">
        <v>2.0987000000000001E-14</v>
      </c>
      <c r="P23" s="8">
        <v>1.5626000000000001E-13</v>
      </c>
      <c r="Q23" s="8">
        <v>4.6943E-10</v>
      </c>
      <c r="R23" s="8">
        <v>1.3944000000000001E-9</v>
      </c>
      <c r="S23" s="8">
        <v>3.4212000000000001E-9</v>
      </c>
      <c r="T23" s="8">
        <v>5.9025000000000002E-9</v>
      </c>
      <c r="U23" s="8">
        <v>9.6414000000000002E-9</v>
      </c>
      <c r="V23" s="8">
        <v>1.5933000000000001E-8</v>
      </c>
      <c r="W23" s="8">
        <v>2.9303000000000001E-8</v>
      </c>
      <c r="X23" s="8">
        <v>6.7308999999999997E-8</v>
      </c>
      <c r="Y23" s="8">
        <v>4.2147999999999999E-7</v>
      </c>
      <c r="Z23" s="8">
        <v>1.0132999999999999E-4</v>
      </c>
      <c r="AA23" s="8">
        <v>1.163E-3</v>
      </c>
      <c r="AB23" s="8">
        <v>2.4943000000000001E-3</v>
      </c>
      <c r="AC23" s="8">
        <v>3.4082000000000001E-3</v>
      </c>
      <c r="AD23" s="8">
        <v>3.6142000000000001E-3</v>
      </c>
      <c r="AE23" s="8">
        <v>3.6181999999999998E-3</v>
      </c>
      <c r="AF23" s="8">
        <v>3.6123000000000001E-3</v>
      </c>
      <c r="AG23" s="8">
        <v>3.5958000000000001E-3</v>
      </c>
      <c r="AH23" s="8">
        <v>3.5552000000000001E-3</v>
      </c>
      <c r="AI23" s="8">
        <v>3.4646999999999998E-3</v>
      </c>
      <c r="AJ23" s="8">
        <v>3.2215E-3</v>
      </c>
      <c r="AK23" s="8">
        <v>2.5064000000000002E-3</v>
      </c>
      <c r="AL23" s="8">
        <v>7.2844000000000001E-4</v>
      </c>
      <c r="AM23" s="8">
        <v>5.274E-5</v>
      </c>
      <c r="AN23" s="8">
        <v>1.3166999999999999E-7</v>
      </c>
      <c r="AO23" s="8">
        <v>2.5472000000000001E-8</v>
      </c>
      <c r="AP23" s="8">
        <v>6.8293999999999996E-9</v>
      </c>
    </row>
    <row r="24" spans="1:42" x14ac:dyDescent="0.25">
      <c r="A24" s="12"/>
      <c r="B24" s="12"/>
      <c r="C24" s="12"/>
      <c r="D24" s="20">
        <v>1</v>
      </c>
      <c r="E24" s="12" t="s">
        <v>16</v>
      </c>
      <c r="F24" s="5">
        <v>1.1201E-15</v>
      </c>
      <c r="G24" s="5">
        <v>7.6902999999999996E-21</v>
      </c>
      <c r="H24" s="5">
        <v>2.144E-20</v>
      </c>
      <c r="I24" s="5">
        <v>7.7296999999999998E-20</v>
      </c>
      <c r="J24" s="5">
        <v>3.482E-19</v>
      </c>
      <c r="K24" s="5">
        <v>4.8952E-18</v>
      </c>
      <c r="L24" s="5">
        <v>2.6748E-17</v>
      </c>
      <c r="M24" s="5">
        <v>1.7655E-16</v>
      </c>
      <c r="N24" s="5">
        <v>2.8734000000000001E-15</v>
      </c>
      <c r="O24" s="5">
        <v>2.0737999999999999E-14</v>
      </c>
      <c r="P24" s="5">
        <v>1.5472999999999999E-13</v>
      </c>
      <c r="Q24" s="5">
        <v>4.6726E-10</v>
      </c>
      <c r="R24" s="5">
        <v>1.3891000000000001E-9</v>
      </c>
      <c r="S24" s="5">
        <v>3.4105000000000002E-9</v>
      </c>
      <c r="T24" s="5">
        <v>5.8872999999999997E-9</v>
      </c>
      <c r="U24" s="5">
        <v>9.6209000000000001E-9</v>
      </c>
      <c r="V24" s="5">
        <v>1.5906E-8</v>
      </c>
      <c r="W24" s="5">
        <v>2.9261E-8</v>
      </c>
      <c r="X24" s="5">
        <v>6.7232000000000003E-8</v>
      </c>
      <c r="Y24" s="5">
        <v>4.2109000000000002E-7</v>
      </c>
      <c r="Z24" s="5">
        <v>1.0126E-4</v>
      </c>
      <c r="AA24" s="5">
        <v>1.1623E-3</v>
      </c>
      <c r="AB24" s="5">
        <v>2.4930999999999998E-3</v>
      </c>
      <c r="AC24" s="5">
        <v>3.4069E-3</v>
      </c>
      <c r="AD24" s="5">
        <v>3.6131000000000002E-3</v>
      </c>
      <c r="AE24" s="5">
        <v>3.6174000000000002E-3</v>
      </c>
      <c r="AF24" s="5">
        <v>3.6116E-3</v>
      </c>
      <c r="AG24" s="5">
        <v>3.5953000000000001E-3</v>
      </c>
      <c r="AH24" s="5">
        <v>3.555E-3</v>
      </c>
      <c r="AI24" s="5">
        <v>3.4646E-3</v>
      </c>
      <c r="AJ24" s="49">
        <v>3.2214000000000001E-3</v>
      </c>
      <c r="AK24" s="49">
        <v>2.5065E-3</v>
      </c>
      <c r="AL24" s="49">
        <v>7.2857E-4</v>
      </c>
      <c r="AM24" s="49">
        <v>5.2751999999999999E-5</v>
      </c>
      <c r="AN24" s="49">
        <v>1.3171000000000001E-7</v>
      </c>
      <c r="AO24" s="49">
        <v>2.5481000000000002E-8</v>
      </c>
      <c r="AP24" s="5">
        <v>6.8323999999999997E-9</v>
      </c>
    </row>
    <row r="25" spans="1:42" x14ac:dyDescent="0.25">
      <c r="A25" s="12"/>
      <c r="B25" s="12">
        <v>1</v>
      </c>
      <c r="C25" s="12">
        <v>1</v>
      </c>
      <c r="D25" s="20"/>
      <c r="E25" s="12" t="s">
        <v>31</v>
      </c>
      <c r="F25" s="5">
        <v>9.4978000000000002E-16</v>
      </c>
      <c r="G25" s="5">
        <v>8.7186000000000004E-21</v>
      </c>
      <c r="H25" s="5">
        <v>3.2021000000000001E-20</v>
      </c>
      <c r="I25" s="5">
        <v>1.2323999999999999E-19</v>
      </c>
      <c r="J25" s="5">
        <v>5.9184000000000002E-19</v>
      </c>
      <c r="K25" s="5">
        <v>8.8580000000000002E-18</v>
      </c>
      <c r="L25" s="5">
        <v>5.1461000000000001E-17</v>
      </c>
      <c r="M25" s="5">
        <v>3.6067E-16</v>
      </c>
      <c r="N25" s="5">
        <v>6.225E-15</v>
      </c>
      <c r="O25" s="5">
        <v>4.7588999999999999E-14</v>
      </c>
      <c r="P25" s="5">
        <v>3.757E-13</v>
      </c>
      <c r="Q25" s="5">
        <v>1.4067999999999999E-9</v>
      </c>
      <c r="R25" s="5">
        <v>4.4010999999999996E-9</v>
      </c>
      <c r="S25" s="5">
        <v>1.1355999999999999E-8</v>
      </c>
      <c r="T25" s="5">
        <v>2.0567999999999999E-8</v>
      </c>
      <c r="U25" s="5">
        <v>3.5187000000000003E-8</v>
      </c>
      <c r="V25" s="5">
        <v>6.0699000000000006E-8</v>
      </c>
      <c r="W25" s="5">
        <v>1.1596E-7</v>
      </c>
      <c r="X25" s="5">
        <v>2.7462000000000001E-7</v>
      </c>
      <c r="Y25" s="5">
        <v>1.7532E-6</v>
      </c>
      <c r="Z25" s="5">
        <v>4.3224000000000002E-4</v>
      </c>
      <c r="AA25" s="5">
        <v>6.4248999999999999E-3</v>
      </c>
      <c r="AB25" s="5">
        <v>2.1752000000000001E-2</v>
      </c>
      <c r="AC25" s="5">
        <v>4.9554000000000001E-2</v>
      </c>
      <c r="AD25" s="5">
        <v>5.5544999999999997E-2</v>
      </c>
      <c r="AE25" s="5">
        <v>4.5782999999999997E-2</v>
      </c>
      <c r="AF25" s="5">
        <v>3.6490000000000002E-2</v>
      </c>
      <c r="AG25" s="5">
        <v>2.8718E-2</v>
      </c>
      <c r="AH25" s="5">
        <v>2.2304999999999998E-2</v>
      </c>
      <c r="AI25" s="5">
        <v>1.6254000000000001E-2</v>
      </c>
      <c r="AJ25" s="49">
        <v>8.5275999999999998E-3</v>
      </c>
      <c r="AK25" s="49">
        <v>1.8615000000000001E-3</v>
      </c>
      <c r="AL25" s="49">
        <v>7.1585E-5</v>
      </c>
      <c r="AM25" s="49">
        <v>3.9960999999999997E-6</v>
      </c>
      <c r="AN25" s="49">
        <v>9.6628999999999998E-9</v>
      </c>
      <c r="AO25" s="49">
        <v>1.8454000000000001E-9</v>
      </c>
      <c r="AP25" s="5">
        <v>4.9023999999999995E-10</v>
      </c>
    </row>
    <row r="26" spans="1:42" x14ac:dyDescent="0.25">
      <c r="A26" s="12"/>
      <c r="B26" s="12">
        <v>1</v>
      </c>
      <c r="C26" s="12">
        <v>2</v>
      </c>
      <c r="D26" s="20"/>
      <c r="E26" s="12" t="s">
        <v>32</v>
      </c>
      <c r="F26" s="5">
        <v>1.8812000000000001E-13</v>
      </c>
      <c r="G26" s="5">
        <v>2.6708999999999998E-19</v>
      </c>
      <c r="H26" s="5">
        <v>3.3085999999999999E-19</v>
      </c>
      <c r="I26" s="5">
        <v>1.0413E-18</v>
      </c>
      <c r="J26" s="5">
        <v>4.1738999999999998E-18</v>
      </c>
      <c r="K26" s="5">
        <v>5.3083E-17</v>
      </c>
      <c r="L26" s="5">
        <v>2.6616999999999999E-16</v>
      </c>
      <c r="M26" s="5">
        <v>1.6324000000000001E-15</v>
      </c>
      <c r="N26" s="5">
        <v>2.4955999999999999E-14</v>
      </c>
      <c r="O26" s="5">
        <v>1.7081000000000001E-13</v>
      </c>
      <c r="P26" s="5">
        <v>1.219E-12</v>
      </c>
      <c r="Q26" s="5">
        <v>3.2952E-9</v>
      </c>
      <c r="R26" s="5">
        <v>9.657E-9</v>
      </c>
      <c r="S26" s="5">
        <v>2.3472E-8</v>
      </c>
      <c r="T26" s="5">
        <v>4.0264999999999997E-8</v>
      </c>
      <c r="U26" s="5">
        <v>6.5605999999999999E-8</v>
      </c>
      <c r="V26" s="5">
        <v>1.0845E-7</v>
      </c>
      <c r="W26" s="5">
        <v>1.9996E-7</v>
      </c>
      <c r="X26" s="5">
        <v>4.6130999999999999E-7</v>
      </c>
      <c r="Y26" s="5">
        <v>2.9048000000000001E-6</v>
      </c>
      <c r="Z26" s="5">
        <v>7.1958999999999999E-4</v>
      </c>
      <c r="AA26" s="5">
        <v>1.1145E-2</v>
      </c>
      <c r="AB26" s="5">
        <v>4.1993999999999997E-2</v>
      </c>
      <c r="AC26" s="5">
        <v>0.11817</v>
      </c>
      <c r="AD26" s="5">
        <v>0.16358</v>
      </c>
      <c r="AE26" s="5">
        <v>0.1638</v>
      </c>
      <c r="AF26" s="5">
        <v>0.16117999999999999</v>
      </c>
      <c r="AG26" s="5">
        <v>0.15576999999999999</v>
      </c>
      <c r="AH26" s="5">
        <v>0.14377000000000001</v>
      </c>
      <c r="AI26" s="5">
        <v>0.11763</v>
      </c>
      <c r="AJ26" s="52">
        <v>6.4231999999999997E-2</v>
      </c>
      <c r="AK26" s="49">
        <v>1.2305E-2</v>
      </c>
      <c r="AL26" s="49">
        <v>1.7672E-4</v>
      </c>
      <c r="AM26" s="49">
        <v>7.8307999999999996E-6</v>
      </c>
      <c r="AN26" s="49">
        <v>1.5197E-8</v>
      </c>
      <c r="AO26" s="49">
        <v>2.3479000000000001E-9</v>
      </c>
      <c r="AP26" s="5">
        <v>5.0828000000000003E-10</v>
      </c>
    </row>
    <row r="27" spans="1:42" x14ac:dyDescent="0.25">
      <c r="A27" s="12"/>
      <c r="B27" s="12">
        <v>1</v>
      </c>
      <c r="C27" s="12">
        <v>2</v>
      </c>
      <c r="D27" s="20"/>
      <c r="E27" s="12" t="s">
        <v>35</v>
      </c>
      <c r="F27" s="5">
        <v>0.19062999999999999</v>
      </c>
      <c r="G27" s="5">
        <v>0.18768000000000001</v>
      </c>
      <c r="H27" s="5">
        <v>0.18551999999999999</v>
      </c>
      <c r="I27" s="5">
        <v>0.18504999999999999</v>
      </c>
      <c r="J27" s="5">
        <v>0.18461</v>
      </c>
      <c r="K27" s="5">
        <v>0.18418999999999999</v>
      </c>
      <c r="L27" s="5">
        <v>0.18378</v>
      </c>
      <c r="M27" s="5">
        <v>0.18340000000000001</v>
      </c>
      <c r="N27" s="5">
        <v>0.18301999999999999</v>
      </c>
      <c r="O27" s="5">
        <v>0.18265999999999999</v>
      </c>
      <c r="P27" s="5">
        <v>0.18231</v>
      </c>
      <c r="Q27" s="5">
        <v>0.18099999999999999</v>
      </c>
      <c r="R27" s="5">
        <v>0.18068000000000001</v>
      </c>
      <c r="S27" s="5">
        <v>0.18035999999999999</v>
      </c>
      <c r="T27" s="5">
        <v>0.18001</v>
      </c>
      <c r="U27" s="5">
        <v>0.17963999999999999</v>
      </c>
      <c r="V27" s="5">
        <v>0.17921000000000001</v>
      </c>
      <c r="W27" s="5">
        <v>0.17868000000000001</v>
      </c>
      <c r="X27" s="5">
        <v>0.17801</v>
      </c>
      <c r="Y27" s="5">
        <v>0.17713000000000001</v>
      </c>
      <c r="Z27" s="5">
        <v>0.17519999999999999</v>
      </c>
      <c r="AA27" s="5">
        <v>0.16275999999999999</v>
      </c>
      <c r="AB27" s="5">
        <v>0.12897</v>
      </c>
      <c r="AC27" s="5">
        <v>4.9306000000000003E-2</v>
      </c>
      <c r="AD27" s="5">
        <v>1.8553E-3</v>
      </c>
      <c r="AE27" s="5">
        <v>2.5341999999999999E-5</v>
      </c>
      <c r="AF27" s="5">
        <v>1.0214000000000001E-6</v>
      </c>
      <c r="AG27" s="5">
        <v>4.9992999999999995E-7</v>
      </c>
      <c r="AH27" s="5">
        <v>2.5164E-7</v>
      </c>
      <c r="AI27" s="5">
        <v>1.1445E-7</v>
      </c>
      <c r="AJ27" s="49">
        <v>3.2487999999999999E-8</v>
      </c>
      <c r="AK27" s="49">
        <v>6.4117999999999997E-9</v>
      </c>
      <c r="AL27" s="49">
        <v>7.9171999999999996E-19</v>
      </c>
      <c r="AM27" s="49">
        <v>0</v>
      </c>
      <c r="AN27" s="49">
        <v>0</v>
      </c>
      <c r="AO27" s="49">
        <v>1.8409999999999999E-30</v>
      </c>
      <c r="AP27" s="5">
        <v>3.9674999999999997E-27</v>
      </c>
    </row>
    <row r="28" spans="1:42" x14ac:dyDescent="0.25">
      <c r="A28" s="12"/>
      <c r="B28" s="12">
        <v>1</v>
      </c>
      <c r="C28" s="12">
        <v>1</v>
      </c>
      <c r="D28" s="20"/>
      <c r="E28" s="12" t="s">
        <v>34</v>
      </c>
      <c r="F28" s="5">
        <v>5.9969000000000001E-2</v>
      </c>
      <c r="G28" s="5">
        <v>6.5860000000000002E-2</v>
      </c>
      <c r="H28" s="5">
        <v>7.0194999999999994E-2</v>
      </c>
      <c r="I28" s="5">
        <v>7.1124999999999994E-2</v>
      </c>
      <c r="J28" s="5">
        <v>7.2008000000000003E-2</v>
      </c>
      <c r="K28" s="5">
        <v>7.2850999999999999E-2</v>
      </c>
      <c r="L28" s="5">
        <v>7.3657E-2</v>
      </c>
      <c r="M28" s="5">
        <v>7.4431999999999998E-2</v>
      </c>
      <c r="N28" s="5">
        <v>7.5176999999999994E-2</v>
      </c>
      <c r="O28" s="5">
        <v>7.5897000000000006E-2</v>
      </c>
      <c r="P28" s="5">
        <v>7.6593999999999995E-2</v>
      </c>
      <c r="Q28" s="5">
        <v>7.9159999999999994E-2</v>
      </c>
      <c r="R28" s="5">
        <v>7.9731999999999997E-2</v>
      </c>
      <c r="S28" s="5">
        <v>8.0252000000000004E-2</v>
      </c>
      <c r="T28" s="5">
        <v>8.0690999999999999E-2</v>
      </c>
      <c r="U28" s="5">
        <v>8.0997E-2</v>
      </c>
      <c r="V28" s="5">
        <v>8.1086000000000005E-2</v>
      </c>
      <c r="W28" s="5">
        <v>8.0826999999999996E-2</v>
      </c>
      <c r="X28" s="5">
        <v>8.0019999999999994E-2</v>
      </c>
      <c r="Y28" s="5">
        <v>7.8367999999999993E-2</v>
      </c>
      <c r="Z28" s="5">
        <v>7.5096999999999997E-2</v>
      </c>
      <c r="AA28" s="5">
        <v>6.5332000000000001E-2</v>
      </c>
      <c r="AB28" s="5">
        <v>4.5498999999999998E-2</v>
      </c>
      <c r="AC28" s="5">
        <v>1.3802999999999999E-2</v>
      </c>
      <c r="AD28" s="5">
        <v>4.1302999999999999E-4</v>
      </c>
      <c r="AE28" s="5">
        <v>4.5691E-6</v>
      </c>
      <c r="AF28" s="5">
        <v>1.4702E-7</v>
      </c>
      <c r="AG28" s="5">
        <v>5.7848999999999997E-8</v>
      </c>
      <c r="AH28" s="5">
        <v>2.4225E-8</v>
      </c>
      <c r="AI28" s="5">
        <v>9.7153999999999998E-9</v>
      </c>
      <c r="AJ28" s="49">
        <v>2.6269000000000001E-9</v>
      </c>
      <c r="AK28" s="49">
        <v>5.8636000000000003E-10</v>
      </c>
      <c r="AL28" s="49">
        <v>1.9021000000000001E-19</v>
      </c>
      <c r="AM28" s="49">
        <v>0</v>
      </c>
      <c r="AN28" s="49">
        <v>0</v>
      </c>
      <c r="AO28" s="49">
        <v>8.5424000000000006E-31</v>
      </c>
      <c r="AP28" s="5">
        <v>2.2590999999999999E-27</v>
      </c>
    </row>
    <row r="29" spans="1:42" x14ac:dyDescent="0.25">
      <c r="A29" s="12"/>
      <c r="B29" s="12"/>
      <c r="C29" s="12"/>
      <c r="D29" s="20">
        <v>1</v>
      </c>
      <c r="E29" s="12" t="s">
        <v>19</v>
      </c>
      <c r="F29" s="5">
        <v>7.2423000000000001E-3</v>
      </c>
      <c r="G29" s="5">
        <v>7.2423000000000001E-3</v>
      </c>
      <c r="H29" s="5">
        <v>7.2423000000000001E-3</v>
      </c>
      <c r="I29" s="5">
        <v>7.2423000000000001E-3</v>
      </c>
      <c r="J29" s="5">
        <v>7.2423000000000001E-3</v>
      </c>
      <c r="K29" s="5">
        <v>7.2423000000000001E-3</v>
      </c>
      <c r="L29" s="5">
        <v>7.2423000000000001E-3</v>
      </c>
      <c r="M29" s="5">
        <v>7.2423000000000001E-3</v>
      </c>
      <c r="N29" s="5">
        <v>7.2423000000000001E-3</v>
      </c>
      <c r="O29" s="5">
        <v>7.2423000000000001E-3</v>
      </c>
      <c r="P29" s="5">
        <v>7.2423000000000001E-3</v>
      </c>
      <c r="Q29" s="5">
        <v>7.2421999999999999E-3</v>
      </c>
      <c r="R29" s="5">
        <v>7.2420999999999996E-3</v>
      </c>
      <c r="S29" s="5">
        <v>7.2420999999999996E-3</v>
      </c>
      <c r="T29" s="5">
        <v>7.2418999999999999E-3</v>
      </c>
      <c r="U29" s="5">
        <v>7.2417999999999996E-3</v>
      </c>
      <c r="V29" s="5">
        <v>7.2415999999999999E-3</v>
      </c>
      <c r="W29" s="5">
        <v>7.2413E-3</v>
      </c>
      <c r="X29" s="5">
        <v>7.2408000000000004E-3</v>
      </c>
      <c r="Y29" s="5">
        <v>7.2395000000000003E-3</v>
      </c>
      <c r="Z29" s="5">
        <v>7.0369999999999999E-3</v>
      </c>
      <c r="AA29" s="5">
        <v>4.9144999999999996E-3</v>
      </c>
      <c r="AB29" s="5">
        <v>2.2531000000000001E-3</v>
      </c>
      <c r="AC29" s="5">
        <v>4.2582999999999998E-4</v>
      </c>
      <c r="AD29" s="5">
        <v>1.2516E-5</v>
      </c>
      <c r="AE29" s="5">
        <v>1.7450999999999999E-7</v>
      </c>
      <c r="AF29" s="5">
        <v>7.2954999999999999E-9</v>
      </c>
      <c r="AG29" s="5">
        <v>3.7648000000000001E-9</v>
      </c>
      <c r="AH29" s="5">
        <v>2.0801999999999999E-9</v>
      </c>
      <c r="AI29" s="5">
        <v>1.1558999999999999E-9</v>
      </c>
      <c r="AJ29" s="49">
        <v>5.7367000000000005E-10</v>
      </c>
      <c r="AK29" s="49">
        <v>4.7253000000000002E-10</v>
      </c>
      <c r="AL29" s="49">
        <v>1.3265999999999999E-18</v>
      </c>
      <c r="AM29" s="49">
        <v>0</v>
      </c>
      <c r="AN29" s="49">
        <v>0</v>
      </c>
      <c r="AO29" s="49">
        <v>8.9183999999999996E-30</v>
      </c>
      <c r="AP29" s="5">
        <v>2.4586000000000001E-26</v>
      </c>
    </row>
    <row r="30" spans="1:42" x14ac:dyDescent="0.25">
      <c r="A30" s="12"/>
      <c r="B30" s="12"/>
      <c r="C30" s="12">
        <v>1</v>
      </c>
      <c r="D30" s="20"/>
      <c r="E30" s="12" t="s">
        <v>18</v>
      </c>
      <c r="F30" s="5">
        <v>1.2788E-14</v>
      </c>
      <c r="G30" s="5">
        <v>2.3626000000000001E-11</v>
      </c>
      <c r="H30" s="5">
        <v>2.6389000000000001E-9</v>
      </c>
      <c r="I30" s="5">
        <v>6.6001E-9</v>
      </c>
      <c r="J30" s="5">
        <v>1.5274999999999999E-8</v>
      </c>
      <c r="K30" s="5">
        <v>3.3033000000000002E-8</v>
      </c>
      <c r="L30" s="5">
        <v>6.7293999999999994E-8</v>
      </c>
      <c r="M30" s="5">
        <v>1.3003000000000001E-7</v>
      </c>
      <c r="N30" s="5">
        <v>2.3972999999999999E-7</v>
      </c>
      <c r="O30" s="5">
        <v>4.2384999999999997E-7</v>
      </c>
      <c r="P30" s="5">
        <v>7.2172999999999999E-7</v>
      </c>
      <c r="Q30" s="5">
        <v>4.4637000000000001E-6</v>
      </c>
      <c r="R30" s="5">
        <v>6.6092000000000002E-6</v>
      </c>
      <c r="S30" s="5">
        <v>9.5850000000000006E-6</v>
      </c>
      <c r="T30" s="5">
        <v>1.3641E-5</v>
      </c>
      <c r="U30" s="5">
        <v>1.9086999999999999E-5</v>
      </c>
      <c r="V30" s="5">
        <v>2.6302E-5</v>
      </c>
      <c r="W30" s="5">
        <v>3.5769000000000003E-5</v>
      </c>
      <c r="X30" s="5">
        <v>4.8112999999999998E-5</v>
      </c>
      <c r="Y30" s="5">
        <v>6.4200000000000002E-5</v>
      </c>
      <c r="Z30" s="5">
        <v>8.4956000000000004E-5</v>
      </c>
      <c r="AA30" s="5">
        <v>1.0616999999999999E-4</v>
      </c>
      <c r="AB30" s="5">
        <v>1.1691E-4</v>
      </c>
      <c r="AC30" s="5">
        <v>6.6940000000000006E-5</v>
      </c>
      <c r="AD30" s="5">
        <v>3.8831000000000001E-6</v>
      </c>
      <c r="AE30" s="5">
        <v>8.1409999999999999E-8</v>
      </c>
      <c r="AF30" s="5">
        <v>5.0963999999999999E-9</v>
      </c>
      <c r="AG30" s="5">
        <v>3.8581999999999998E-9</v>
      </c>
      <c r="AH30" s="5">
        <v>2.9223000000000001E-9</v>
      </c>
      <c r="AI30" s="5">
        <v>1.9067E-9</v>
      </c>
      <c r="AJ30" s="49">
        <v>7.4199000000000004E-10</v>
      </c>
      <c r="AK30" s="49">
        <v>2.1122E-10</v>
      </c>
      <c r="AL30" s="49">
        <v>1.4201E-19</v>
      </c>
      <c r="AM30" s="49">
        <v>0</v>
      </c>
      <c r="AN30" s="49">
        <v>0</v>
      </c>
      <c r="AO30" s="49">
        <v>1.0278E-30</v>
      </c>
      <c r="AP30" s="5">
        <v>3.1544000000000001E-27</v>
      </c>
    </row>
    <row r="31" spans="1:42" x14ac:dyDescent="0.25">
      <c r="A31" s="12"/>
      <c r="B31" s="12"/>
      <c r="C31" s="12">
        <v>3</v>
      </c>
      <c r="D31" s="20">
        <v>2</v>
      </c>
      <c r="E31" s="12" t="s">
        <v>17</v>
      </c>
      <c r="F31" s="5">
        <v>1.4224E-15</v>
      </c>
      <c r="G31" s="5">
        <v>1.1583E-12</v>
      </c>
      <c r="H31" s="5">
        <v>7.9909999999999999E-11</v>
      </c>
      <c r="I31" s="5">
        <v>1.8292E-10</v>
      </c>
      <c r="J31" s="5">
        <v>3.9097999999999998E-10</v>
      </c>
      <c r="K31" s="5">
        <v>7.8690000000000004E-10</v>
      </c>
      <c r="L31" s="5">
        <v>1.5017999999999999E-9</v>
      </c>
      <c r="M31" s="5">
        <v>2.7343E-9</v>
      </c>
      <c r="N31" s="5">
        <v>4.7736000000000001E-9</v>
      </c>
      <c r="O31" s="5">
        <v>8.0264000000000003E-9</v>
      </c>
      <c r="P31" s="5">
        <v>1.3046999999999999E-8</v>
      </c>
      <c r="Q31" s="5">
        <v>6.9065000000000003E-8</v>
      </c>
      <c r="R31" s="5">
        <v>9.9017000000000006E-8</v>
      </c>
      <c r="S31" s="5">
        <v>1.3946000000000001E-7</v>
      </c>
      <c r="T31" s="5">
        <v>1.9348000000000001E-7</v>
      </c>
      <c r="U31" s="5">
        <v>2.6530999999999998E-7</v>
      </c>
      <c r="V31" s="5">
        <v>3.6113000000000001E-7</v>
      </c>
      <c r="W31" s="5">
        <v>4.9096E-7</v>
      </c>
      <c r="X31" s="5">
        <v>6.7263000000000001E-7</v>
      </c>
      <c r="Y31" s="5">
        <v>9.4086000000000002E-7</v>
      </c>
      <c r="Z31" s="5">
        <v>1.305E-6</v>
      </c>
      <c r="AA31" s="5">
        <v>1.1087000000000001E-6</v>
      </c>
      <c r="AB31" s="5">
        <v>5.8184000000000003E-7</v>
      </c>
      <c r="AC31" s="5">
        <v>1.4730999999999999E-7</v>
      </c>
      <c r="AD31" s="5">
        <v>8.6703999999999993E-9</v>
      </c>
      <c r="AE31" s="5">
        <v>2.9049999999999998E-10</v>
      </c>
      <c r="AF31" s="5">
        <v>3.0556E-11</v>
      </c>
      <c r="AG31" s="5">
        <v>3.8798E-11</v>
      </c>
      <c r="AH31" s="5">
        <v>4.8544000000000003E-11</v>
      </c>
      <c r="AI31" s="5">
        <v>5.5769000000000003E-11</v>
      </c>
      <c r="AJ31" s="49">
        <v>6.2159E-11</v>
      </c>
      <c r="AK31" s="49">
        <v>1.2973E-10</v>
      </c>
      <c r="AL31" s="49">
        <v>1.2126000000000001E-19</v>
      </c>
      <c r="AM31" s="49">
        <v>0</v>
      </c>
      <c r="AN31" s="49">
        <v>0</v>
      </c>
      <c r="AO31" s="49">
        <v>1.3460999999999999E-31</v>
      </c>
      <c r="AP31" s="5">
        <v>1.9565999999999999E-28</v>
      </c>
    </row>
    <row r="32" spans="1:42" x14ac:dyDescent="0.25">
      <c r="A32" s="12"/>
      <c r="B32" s="12">
        <v>1</v>
      </c>
      <c r="C32" s="12"/>
      <c r="D32" s="20"/>
      <c r="E32" s="12" t="s">
        <v>33</v>
      </c>
      <c r="F32" s="5">
        <v>2.5169E-2</v>
      </c>
      <c r="G32" s="5">
        <v>2.2223E-2</v>
      </c>
      <c r="H32" s="5">
        <v>2.0056000000000001E-2</v>
      </c>
      <c r="I32" s="5">
        <v>1.9591000000000001E-2</v>
      </c>
      <c r="J32" s="5">
        <v>1.9148999999999999E-2</v>
      </c>
      <c r="K32" s="5">
        <v>1.8728000000000002E-2</v>
      </c>
      <c r="L32" s="5">
        <v>1.8325000000000001E-2</v>
      </c>
      <c r="M32" s="5">
        <v>1.7937000000000002E-2</v>
      </c>
      <c r="N32" s="5">
        <v>1.7565000000000001E-2</v>
      </c>
      <c r="O32" s="5">
        <v>1.7204000000000001E-2</v>
      </c>
      <c r="P32" s="5">
        <v>1.6855999999999999E-2</v>
      </c>
      <c r="Q32" s="5">
        <v>1.5547E-2</v>
      </c>
      <c r="R32" s="5">
        <v>1.523E-2</v>
      </c>
      <c r="S32" s="5">
        <v>1.4907E-2</v>
      </c>
      <c r="T32" s="5">
        <v>1.4569E-2</v>
      </c>
      <c r="U32" s="5">
        <v>1.4200000000000001E-2</v>
      </c>
      <c r="V32" s="5">
        <v>1.3776E-2</v>
      </c>
      <c r="W32" s="5">
        <v>1.3261999999999999E-2</v>
      </c>
      <c r="X32" s="5">
        <v>1.2607E-2</v>
      </c>
      <c r="Y32" s="5">
        <v>1.1747E-2</v>
      </c>
      <c r="Z32" s="5">
        <v>1.0544E-2</v>
      </c>
      <c r="AA32" s="5">
        <v>8.3073000000000001E-3</v>
      </c>
      <c r="AB32" s="5">
        <v>4.9180999999999999E-3</v>
      </c>
      <c r="AC32" s="5">
        <v>1.1455E-3</v>
      </c>
      <c r="AD32" s="5">
        <v>2.6373999999999999E-5</v>
      </c>
      <c r="AE32" s="5">
        <v>2.2868000000000001E-7</v>
      </c>
      <c r="AF32" s="5">
        <v>5.6852999999999998E-9</v>
      </c>
      <c r="AG32" s="5">
        <v>1.7409000000000001E-9</v>
      </c>
      <c r="AH32" s="5">
        <v>5.8716999999999995E-10</v>
      </c>
      <c r="AI32" s="5">
        <v>2.0104000000000001E-10</v>
      </c>
      <c r="AJ32" s="49">
        <v>5.0137000000000001E-11</v>
      </c>
      <c r="AK32" s="49">
        <v>1.2257E-11</v>
      </c>
      <c r="AL32" s="49">
        <v>9.1902000000000001E-21</v>
      </c>
      <c r="AM32" s="49">
        <v>0</v>
      </c>
      <c r="AN32" s="49">
        <v>0</v>
      </c>
      <c r="AO32" s="49">
        <v>7.2451999999999998E-32</v>
      </c>
      <c r="AP32" s="5">
        <v>2.2777999999999998E-28</v>
      </c>
    </row>
    <row r="33" spans="1:42" x14ac:dyDescent="0.25">
      <c r="A33" s="12"/>
      <c r="B33" s="12"/>
      <c r="C33" s="12"/>
      <c r="D33" s="20"/>
      <c r="E33" s="15" t="s">
        <v>20</v>
      </c>
      <c r="F33" s="5">
        <v>-32.82</v>
      </c>
      <c r="G33" s="5">
        <v>-25.81</v>
      </c>
      <c r="H33" s="5">
        <v>-21.57</v>
      </c>
      <c r="I33" s="5">
        <v>-20.76</v>
      </c>
      <c r="J33" s="5">
        <v>-20.03</v>
      </c>
      <c r="K33" s="5">
        <v>-19.36</v>
      </c>
      <c r="L33" s="5">
        <v>-18.75</v>
      </c>
      <c r="M33" s="5">
        <v>-18.190000000000001</v>
      </c>
      <c r="N33" s="5">
        <v>-17.68</v>
      </c>
      <c r="O33" s="5">
        <v>-17.2</v>
      </c>
      <c r="P33" s="5">
        <v>-16.760000000000002</v>
      </c>
      <c r="Q33" s="5">
        <v>-15.29</v>
      </c>
      <c r="R33" s="5">
        <v>-14.99</v>
      </c>
      <c r="S33" s="5">
        <v>-14.7</v>
      </c>
      <c r="T33" s="5">
        <v>-14.42</v>
      </c>
      <c r="U33" s="5">
        <v>-14.17</v>
      </c>
      <c r="V33" s="5">
        <v>-13.92</v>
      </c>
      <c r="W33" s="5">
        <v>-13.69</v>
      </c>
      <c r="X33" s="5">
        <v>-13.46</v>
      </c>
      <c r="Y33" s="5">
        <v>-13.23</v>
      </c>
      <c r="Z33" s="5">
        <v>-13</v>
      </c>
      <c r="AA33" s="5">
        <v>-12.75</v>
      </c>
      <c r="AB33" s="5">
        <v>-12.44</v>
      </c>
      <c r="AC33" s="5">
        <v>-12.04</v>
      </c>
      <c r="AD33" s="5">
        <v>-11.65</v>
      </c>
      <c r="AE33" s="5">
        <v>-11.28</v>
      </c>
      <c r="AF33" s="5">
        <v>-10.91</v>
      </c>
      <c r="AG33" s="5">
        <v>-10.55</v>
      </c>
      <c r="AH33" s="5">
        <v>-10.23</v>
      </c>
      <c r="AI33" s="5">
        <v>-9.9770000000000003</v>
      </c>
      <c r="AJ33" s="49">
        <v>-9.8049999999999997</v>
      </c>
      <c r="AK33" s="49">
        <v>-9.8109999999999999</v>
      </c>
      <c r="AL33" s="49">
        <v>-10.35</v>
      </c>
      <c r="AM33" s="49">
        <v>-10.48</v>
      </c>
      <c r="AN33" s="49">
        <v>-10.61</v>
      </c>
      <c r="AO33" s="49">
        <v>-10.73</v>
      </c>
      <c r="AP33" s="5">
        <v>-10.85</v>
      </c>
    </row>
    <row r="34" spans="1:42" x14ac:dyDescent="0.25">
      <c r="A34" s="12"/>
      <c r="B34" s="12"/>
      <c r="C34" s="12"/>
      <c r="D34" s="20"/>
      <c r="E34" s="12" t="s">
        <v>21</v>
      </c>
      <c r="F34" s="5">
        <v>-18.61</v>
      </c>
      <c r="G34" s="5">
        <v>-18.7</v>
      </c>
      <c r="H34" s="5">
        <v>-18.86</v>
      </c>
      <c r="I34" s="5">
        <v>-18.91</v>
      </c>
      <c r="J34" s="5">
        <v>-18.95</v>
      </c>
      <c r="K34" s="5">
        <v>-19</v>
      </c>
      <c r="L34" s="5">
        <v>-19.05</v>
      </c>
      <c r="M34" s="5">
        <v>-19.100000000000001</v>
      </c>
      <c r="N34" s="5">
        <v>-19.149999999999999</v>
      </c>
      <c r="O34" s="5">
        <v>-19.190000000000001</v>
      </c>
      <c r="P34" s="5">
        <v>-19.239999999999998</v>
      </c>
      <c r="Q34" s="5">
        <v>-19.43</v>
      </c>
      <c r="R34" s="5">
        <v>-19.47</v>
      </c>
      <c r="S34" s="5">
        <v>-19.52</v>
      </c>
      <c r="T34" s="5">
        <v>-19.559999999999999</v>
      </c>
      <c r="U34" s="5">
        <v>-19.61</v>
      </c>
      <c r="V34" s="5">
        <v>-19.66</v>
      </c>
      <c r="W34" s="5">
        <v>-19.7</v>
      </c>
      <c r="X34" s="5">
        <v>-19.75</v>
      </c>
      <c r="Y34" s="5">
        <v>-19.809999999999999</v>
      </c>
      <c r="Z34" s="5">
        <v>-19.87</v>
      </c>
      <c r="AA34" s="5">
        <v>-19.940000000000001</v>
      </c>
      <c r="AB34" s="5">
        <v>-20.010000000000002</v>
      </c>
      <c r="AC34" s="5">
        <v>-20.079999999999998</v>
      </c>
      <c r="AD34" s="5">
        <v>-20.149999999999999</v>
      </c>
      <c r="AE34" s="5">
        <v>-20.23</v>
      </c>
      <c r="AF34" s="5">
        <v>-20.309999999999999</v>
      </c>
      <c r="AG34" s="5">
        <v>-20.39</v>
      </c>
      <c r="AH34" s="5">
        <v>-20.48</v>
      </c>
      <c r="AI34" s="5">
        <v>-20.63</v>
      </c>
      <c r="AJ34" s="49">
        <v>-20.85</v>
      </c>
      <c r="AK34" s="49">
        <v>-21.03</v>
      </c>
      <c r="AL34" s="49">
        <v>-21.21</v>
      </c>
      <c r="AM34" s="49">
        <v>-21.25</v>
      </c>
      <c r="AN34" s="49">
        <v>-21.28</v>
      </c>
      <c r="AO34" s="49">
        <v>-21.31</v>
      </c>
      <c r="AP34" s="5">
        <v>-21.35</v>
      </c>
    </row>
    <row r="35" spans="1:42" x14ac:dyDescent="0.25">
      <c r="A35" s="12"/>
      <c r="B35" s="12"/>
      <c r="C35" s="12"/>
      <c r="D35" s="20"/>
      <c r="E35" s="12" t="s">
        <v>36</v>
      </c>
      <c r="F35" s="5">
        <v>-6.1589999999999998</v>
      </c>
      <c r="G35" s="5">
        <v>-6.38</v>
      </c>
      <c r="H35" s="5">
        <v>-6.673</v>
      </c>
      <c r="I35" s="5">
        <v>-6.75</v>
      </c>
      <c r="J35" s="5">
        <v>-6.8280000000000003</v>
      </c>
      <c r="K35" s="5">
        <v>-6.9059999999999997</v>
      </c>
      <c r="L35" s="5">
        <v>-6.984</v>
      </c>
      <c r="M35" s="5">
        <v>-7.0620000000000003</v>
      </c>
      <c r="N35" s="5">
        <v>-7.14</v>
      </c>
      <c r="O35" s="5">
        <v>-7.2169999999999996</v>
      </c>
      <c r="P35" s="5">
        <v>-7.2939999999999996</v>
      </c>
      <c r="Q35" s="5">
        <v>-7.5990000000000002</v>
      </c>
      <c r="R35" s="5">
        <v>-7.6740000000000004</v>
      </c>
      <c r="S35" s="5">
        <v>-7.7489999999999997</v>
      </c>
      <c r="T35" s="5">
        <v>-7.8250000000000002</v>
      </c>
      <c r="U35" s="5">
        <v>-7.9029999999999996</v>
      </c>
      <c r="V35" s="5">
        <v>-7.9829999999999997</v>
      </c>
      <c r="W35" s="5">
        <v>-8.0690000000000008</v>
      </c>
      <c r="X35" s="5">
        <v>-8.1630000000000003</v>
      </c>
      <c r="Y35" s="5">
        <v>-8.2729999999999997</v>
      </c>
      <c r="Z35" s="5">
        <v>-8.407</v>
      </c>
      <c r="AA35" s="5">
        <v>-8.5909999999999993</v>
      </c>
      <c r="AB35" s="5">
        <v>-8.8810000000000002</v>
      </c>
      <c r="AC35" s="5">
        <v>-9.3559999999999999</v>
      </c>
      <c r="AD35" s="5">
        <v>-9.8670000000000009</v>
      </c>
      <c r="AE35" s="5">
        <v>-10.36</v>
      </c>
      <c r="AF35" s="5">
        <v>-10.89</v>
      </c>
      <c r="AG35" s="5">
        <v>-11.42</v>
      </c>
      <c r="AH35" s="5">
        <v>-11.89</v>
      </c>
      <c r="AI35" s="5">
        <v>-12.26</v>
      </c>
      <c r="AJ35" s="49">
        <v>-12.51</v>
      </c>
      <c r="AK35" s="49">
        <v>-12.65</v>
      </c>
      <c r="AL35" s="49">
        <v>-13</v>
      </c>
      <c r="AM35" s="49">
        <v>-13.08</v>
      </c>
      <c r="AN35" s="49">
        <v>-13.16</v>
      </c>
      <c r="AO35" s="49">
        <v>-13.23</v>
      </c>
      <c r="AP35" s="5">
        <v>-13.31</v>
      </c>
    </row>
    <row r="36" spans="1:42" x14ac:dyDescent="0.25">
      <c r="A36" s="12"/>
      <c r="B36" s="12"/>
      <c r="C36" s="12"/>
      <c r="D36" s="20"/>
      <c r="E36" s="12" t="s">
        <v>22</v>
      </c>
      <c r="F36" s="5">
        <v>-10.49</v>
      </c>
      <c r="G36" s="5">
        <v>-10.59</v>
      </c>
      <c r="H36" s="5">
        <v>-10.8</v>
      </c>
      <c r="I36" s="5">
        <v>-10.86</v>
      </c>
      <c r="J36" s="5">
        <v>-10.92</v>
      </c>
      <c r="K36" s="5">
        <v>-10.98</v>
      </c>
      <c r="L36" s="5">
        <v>-11.05</v>
      </c>
      <c r="M36" s="5">
        <v>-11.11</v>
      </c>
      <c r="N36" s="5">
        <v>-11.18</v>
      </c>
      <c r="O36" s="5">
        <v>-11.24</v>
      </c>
      <c r="P36" s="5">
        <v>-11.31</v>
      </c>
      <c r="Q36" s="5">
        <v>-11.57</v>
      </c>
      <c r="R36" s="5">
        <v>-11.63</v>
      </c>
      <c r="S36" s="5">
        <v>-11.7</v>
      </c>
      <c r="T36" s="5">
        <v>-11.76</v>
      </c>
      <c r="U36" s="5">
        <v>-11.83</v>
      </c>
      <c r="V36" s="5">
        <v>-11.89</v>
      </c>
      <c r="W36" s="5">
        <v>-11.95</v>
      </c>
      <c r="X36" s="5">
        <v>-12.01</v>
      </c>
      <c r="Y36" s="5">
        <v>-12.06</v>
      </c>
      <c r="Z36" s="5">
        <v>-12.13</v>
      </c>
      <c r="AA36" s="5">
        <v>-12.45</v>
      </c>
      <c r="AB36" s="5">
        <v>-13.01</v>
      </c>
      <c r="AC36" s="5">
        <v>-13.71</v>
      </c>
      <c r="AD36" s="5">
        <v>-13.99</v>
      </c>
      <c r="AE36" s="5">
        <v>-14.02</v>
      </c>
      <c r="AF36" s="5">
        <v>-14.05</v>
      </c>
      <c r="AG36" s="5">
        <v>-14.07</v>
      </c>
      <c r="AH36" s="5">
        <v>-14.06</v>
      </c>
      <c r="AI36" s="5">
        <v>-13.96</v>
      </c>
      <c r="AJ36" s="49">
        <v>-13.54</v>
      </c>
      <c r="AK36" s="49">
        <v>-12.48</v>
      </c>
      <c r="AL36" s="49">
        <v>-11.59</v>
      </c>
      <c r="AM36" s="49">
        <v>-11.59</v>
      </c>
      <c r="AN36" s="49">
        <v>-11.81</v>
      </c>
      <c r="AO36" s="49">
        <v>-12.04</v>
      </c>
      <c r="AP36" s="5">
        <v>-12.26</v>
      </c>
    </row>
    <row r="37" spans="1:42" x14ac:dyDescent="0.25">
      <c r="A37" s="12"/>
      <c r="B37" s="12"/>
      <c r="C37" s="12"/>
      <c r="D37" s="20"/>
      <c r="E37" s="12" t="s">
        <v>23</v>
      </c>
      <c r="F37" s="5">
        <v>0.27577000000000002</v>
      </c>
      <c r="G37" s="5">
        <v>0.27577000000000002</v>
      </c>
      <c r="H37" s="5">
        <v>0.27577000000000002</v>
      </c>
      <c r="I37" s="5">
        <v>0.27577000000000002</v>
      </c>
      <c r="J37" s="5">
        <v>0.27577000000000002</v>
      </c>
      <c r="K37" s="5">
        <v>0.27577000000000002</v>
      </c>
      <c r="L37" s="5">
        <v>0.27577000000000002</v>
      </c>
      <c r="M37" s="5">
        <v>0.27577000000000002</v>
      </c>
      <c r="N37" s="5">
        <v>0.27577000000000002</v>
      </c>
      <c r="O37" s="5">
        <v>0.27577000000000002</v>
      </c>
      <c r="P37" s="5">
        <v>0.27577000000000002</v>
      </c>
      <c r="Q37" s="5">
        <v>0.27582000000000001</v>
      </c>
      <c r="R37" s="5">
        <v>0.27589000000000002</v>
      </c>
      <c r="S37" s="5">
        <v>0.27601999999999999</v>
      </c>
      <c r="T37" s="5">
        <v>0.27626000000000001</v>
      </c>
      <c r="U37" s="5">
        <v>0.2767</v>
      </c>
      <c r="V37" s="5">
        <v>0.27745999999999998</v>
      </c>
      <c r="W37" s="5">
        <v>0.27876000000000001</v>
      </c>
      <c r="X37" s="5">
        <v>0.28088999999999997</v>
      </c>
      <c r="Y37" s="5">
        <v>0.28427999999999998</v>
      </c>
      <c r="Z37" s="5">
        <v>0.28952</v>
      </c>
      <c r="AA37" s="5">
        <v>0.29726000000000002</v>
      </c>
      <c r="AB37" s="5">
        <v>0.3075</v>
      </c>
      <c r="AC37" s="5">
        <v>0.31792999999999999</v>
      </c>
      <c r="AD37" s="5">
        <v>0.32872000000000001</v>
      </c>
      <c r="AE37" s="5">
        <v>0.3412</v>
      </c>
      <c r="AF37" s="5">
        <v>0.35410999999999998</v>
      </c>
      <c r="AG37" s="5">
        <v>0.36932999999999999</v>
      </c>
      <c r="AH37" s="5">
        <v>0.39278999999999997</v>
      </c>
      <c r="AI37" s="5">
        <v>0.43701000000000001</v>
      </c>
      <c r="AJ37" s="49">
        <v>0.52417000000000002</v>
      </c>
      <c r="AK37" s="49">
        <v>0.6089</v>
      </c>
      <c r="AL37" s="49">
        <v>0.63410999999999995</v>
      </c>
      <c r="AM37" s="49">
        <v>0.63583000000000001</v>
      </c>
      <c r="AN37" s="49">
        <v>0.63619999999999999</v>
      </c>
      <c r="AO37" s="49">
        <v>0.63644999999999996</v>
      </c>
      <c r="AP37" s="5">
        <v>0.63668999999999998</v>
      </c>
    </row>
    <row r="38" spans="1:42" x14ac:dyDescent="0.25">
      <c r="A38" s="12"/>
      <c r="B38" s="12"/>
      <c r="C38" s="12"/>
      <c r="D38" s="20"/>
      <c r="E38" s="12" t="s">
        <v>24</v>
      </c>
      <c r="F38" s="5">
        <v>3.8836999999999999E-13</v>
      </c>
      <c r="G38" s="5">
        <v>8.6982000000000004E-19</v>
      </c>
      <c r="H38" s="5">
        <v>1.2052E-18</v>
      </c>
      <c r="I38" s="5">
        <v>3.7969999999999999E-18</v>
      </c>
      <c r="J38" s="5">
        <v>1.5128000000000001E-17</v>
      </c>
      <c r="K38" s="5">
        <v>1.9013E-16</v>
      </c>
      <c r="L38" s="5">
        <v>9.3764999999999996E-16</v>
      </c>
      <c r="M38" s="5">
        <v>5.6331E-15</v>
      </c>
      <c r="N38" s="5">
        <v>8.4085999999999999E-14</v>
      </c>
      <c r="O38" s="5">
        <v>5.6043999999999998E-13</v>
      </c>
      <c r="P38" s="5">
        <v>3.8858999999999998E-12</v>
      </c>
      <c r="Q38" s="5">
        <v>9.2191000000000001E-9</v>
      </c>
      <c r="R38" s="5">
        <v>2.6082999999999999E-8</v>
      </c>
      <c r="S38" s="5">
        <v>6.1158999999999999E-8</v>
      </c>
      <c r="T38" s="5">
        <v>1.0114E-7</v>
      </c>
      <c r="U38" s="5">
        <v>1.5872999999999999E-7</v>
      </c>
      <c r="V38" s="5">
        <v>2.5249000000000001E-7</v>
      </c>
      <c r="W38" s="5">
        <v>4.4733000000000002E-7</v>
      </c>
      <c r="X38" s="5">
        <v>9.8941000000000007E-7</v>
      </c>
      <c r="Y38" s="5">
        <v>5.9530999999999998E-6</v>
      </c>
      <c r="Z38" s="5">
        <v>1.4006999999999999E-3</v>
      </c>
      <c r="AA38" s="5">
        <v>2.0256E-2</v>
      </c>
      <c r="AB38" s="5">
        <v>6.9822999999999996E-2</v>
      </c>
      <c r="AC38" s="5">
        <v>0.17666000000000001</v>
      </c>
      <c r="AD38" s="5">
        <v>0.22894999999999999</v>
      </c>
      <c r="AE38" s="5">
        <v>0.21955</v>
      </c>
      <c r="AF38" s="5">
        <v>0.20807999999999999</v>
      </c>
      <c r="AG38" s="5">
        <v>0.19575000000000001</v>
      </c>
      <c r="AH38" s="5">
        <v>0.17837</v>
      </c>
      <c r="AI38" s="5">
        <v>0.14660999999999999</v>
      </c>
      <c r="AJ38" s="49">
        <v>8.3561999999999997E-2</v>
      </c>
      <c r="AK38" s="49">
        <v>2.1006E-2</v>
      </c>
      <c r="AL38" s="49">
        <v>1.9109000000000001E-3</v>
      </c>
      <c r="AM38" s="49">
        <v>1.3013E-4</v>
      </c>
      <c r="AN38" s="49">
        <v>3.8051000000000001E-7</v>
      </c>
      <c r="AO38" s="49">
        <v>8.7235E-8</v>
      </c>
      <c r="AP38" s="5">
        <v>2.7628000000000001E-8</v>
      </c>
    </row>
    <row r="39" spans="1:42" x14ac:dyDescent="0.25">
      <c r="A39" s="12"/>
      <c r="B39" s="12"/>
      <c r="C39" s="12"/>
      <c r="D39" s="17"/>
      <c r="E39" s="12" t="s">
        <v>25</v>
      </c>
      <c r="F39" s="5">
        <v>0.28300999999999998</v>
      </c>
      <c r="G39" s="5">
        <v>0.28300999999999998</v>
      </c>
      <c r="H39" s="5">
        <v>0.28300999999999998</v>
      </c>
      <c r="I39" s="5">
        <v>0.28300999999999998</v>
      </c>
      <c r="J39" s="5">
        <v>0.28300999999999998</v>
      </c>
      <c r="K39" s="5">
        <v>0.28300999999999998</v>
      </c>
      <c r="L39" s="5">
        <v>0.28300999999999998</v>
      </c>
      <c r="M39" s="5">
        <v>0.28300999999999998</v>
      </c>
      <c r="N39" s="5">
        <v>0.28300999999999998</v>
      </c>
      <c r="O39" s="5">
        <v>0.28300999999999998</v>
      </c>
      <c r="P39" s="5">
        <v>0.28300999999999998</v>
      </c>
      <c r="Q39" s="5">
        <v>0.28295999999999999</v>
      </c>
      <c r="R39" s="5">
        <v>0.28288999999999997</v>
      </c>
      <c r="S39" s="5">
        <v>0.28277000000000002</v>
      </c>
      <c r="T39" s="5">
        <v>0.28253</v>
      </c>
      <c r="U39" s="5">
        <v>0.28210000000000002</v>
      </c>
      <c r="V39" s="5">
        <v>0.28133999999999998</v>
      </c>
      <c r="W39" s="5">
        <v>0.28005000000000002</v>
      </c>
      <c r="X39" s="5">
        <v>0.27793000000000001</v>
      </c>
      <c r="Y39" s="5">
        <v>0.27455000000000002</v>
      </c>
      <c r="Z39" s="5">
        <v>0.26794000000000001</v>
      </c>
      <c r="AA39" s="5">
        <v>0.24138999999999999</v>
      </c>
      <c r="AB39" s="5">
        <v>0.18171999999999999</v>
      </c>
      <c r="AC39" s="5">
        <v>6.4852999999999994E-2</v>
      </c>
      <c r="AD39" s="5">
        <v>2.3712E-3</v>
      </c>
      <c r="AE39" s="5">
        <v>3.2183E-5</v>
      </c>
      <c r="AF39" s="5">
        <v>1.2959E-6</v>
      </c>
      <c r="AG39" s="5">
        <v>6.4025000000000003E-7</v>
      </c>
      <c r="AH39" s="5">
        <v>3.298E-7</v>
      </c>
      <c r="AI39" s="5">
        <v>1.5613000000000001E-7</v>
      </c>
      <c r="AJ39" s="49">
        <v>4.7919E-8</v>
      </c>
      <c r="AK39" s="49">
        <v>1.2849E-8</v>
      </c>
      <c r="AL39" s="49">
        <v>1.1504E-17</v>
      </c>
      <c r="AM39" s="49">
        <v>0</v>
      </c>
      <c r="AN39" s="49">
        <v>3.0007000000000001E-38</v>
      </c>
      <c r="AO39" s="49">
        <v>1.0129000000000001E-28</v>
      </c>
      <c r="AP39" s="5">
        <v>3.2958000000000002E-25</v>
      </c>
    </row>
    <row r="40" spans="1:42" ht="18" x14ac:dyDescent="0.3">
      <c r="F40" s="5"/>
      <c r="G40" s="5"/>
      <c r="H40" s="5"/>
      <c r="I40" s="3"/>
      <c r="J40" s="3"/>
      <c r="K40" s="3"/>
      <c r="L40" s="48"/>
      <c r="M40" s="48"/>
      <c r="N40" s="48"/>
      <c r="P40" s="4"/>
      <c r="Q40" s="2"/>
      <c r="R40" s="2"/>
      <c r="S40" s="2"/>
      <c r="Z40" s="2"/>
      <c r="AA40" s="2"/>
      <c r="AB40" s="2"/>
      <c r="AP40" s="5"/>
    </row>
    <row r="41" spans="1:42" x14ac:dyDescent="0.25">
      <c r="B41" s="23"/>
      <c r="C41" s="16" t="s">
        <v>40</v>
      </c>
      <c r="D41" s="16"/>
      <c r="E41" s="21"/>
      <c r="F41" s="16" t="s">
        <v>39</v>
      </c>
    </row>
    <row r="42" spans="1:42" x14ac:dyDescent="0.25">
      <c r="B42" s="28" t="s">
        <v>47</v>
      </c>
      <c r="C42" s="26" t="s">
        <v>37</v>
      </c>
      <c r="D42" s="27" t="s">
        <v>7</v>
      </c>
      <c r="E42" s="28" t="s">
        <v>6</v>
      </c>
      <c r="F42" s="27" t="s">
        <v>37</v>
      </c>
      <c r="G42" s="27" t="s">
        <v>7</v>
      </c>
      <c r="H42" s="28" t="s">
        <v>6</v>
      </c>
      <c r="J42" s="16" t="s">
        <v>42</v>
      </c>
      <c r="L42" s="22">
        <v>8.3145000000000007</v>
      </c>
    </row>
    <row r="43" spans="1:42" x14ac:dyDescent="0.25">
      <c r="A43">
        <v>1</v>
      </c>
      <c r="B43" s="19" t="s">
        <v>43</v>
      </c>
      <c r="C43" s="17">
        <v>0.43999999999999995</v>
      </c>
      <c r="D43" s="17">
        <v>0.55000000000000004</v>
      </c>
      <c r="E43" s="20">
        <v>0.01</v>
      </c>
      <c r="F43" s="17">
        <v>1</v>
      </c>
      <c r="G43" s="17">
        <v>1.2500000000000002</v>
      </c>
      <c r="H43" s="17">
        <v>2.2727272727272731E-2</v>
      </c>
    </row>
    <row r="44" spans="1:42" x14ac:dyDescent="0.25">
      <c r="B44" s="19" t="s">
        <v>44</v>
      </c>
      <c r="C44" s="17">
        <v>0.42127659574468085</v>
      </c>
      <c r="D44" s="17">
        <v>0.5687234042553192</v>
      </c>
      <c r="E44" s="20">
        <v>0.01</v>
      </c>
      <c r="F44" s="17">
        <v>1</v>
      </c>
      <c r="G44" s="17">
        <v>1.35</v>
      </c>
      <c r="H44" s="17">
        <v>2.3737373737373738E-2</v>
      </c>
    </row>
    <row r="45" spans="1:42" x14ac:dyDescent="0.25">
      <c r="B45" s="19" t="s">
        <v>45</v>
      </c>
      <c r="C45" s="17">
        <v>0.41250000000000003</v>
      </c>
      <c r="D45" s="17">
        <v>0.57750000000000001</v>
      </c>
      <c r="E45" s="20">
        <v>0.01</v>
      </c>
      <c r="F45" s="17">
        <v>1</v>
      </c>
      <c r="G45" s="17">
        <v>1.4</v>
      </c>
      <c r="H45" s="17">
        <v>2.4242424242424242E-2</v>
      </c>
    </row>
    <row r="46" spans="1:42" x14ac:dyDescent="0.25">
      <c r="B46" s="19" t="s">
        <v>46</v>
      </c>
      <c r="C46" s="17">
        <v>0.38076923076923075</v>
      </c>
      <c r="D46" s="17">
        <v>0.60923076923076924</v>
      </c>
      <c r="E46" s="20">
        <v>0.01</v>
      </c>
      <c r="F46" s="17">
        <v>1</v>
      </c>
      <c r="G46" s="17">
        <v>1.6</v>
      </c>
      <c r="H46" s="17">
        <v>2.6262626262626265E-2</v>
      </c>
    </row>
    <row r="48" spans="1:42" x14ac:dyDescent="0.25">
      <c r="A48">
        <f>A43+F46+G46+H46</f>
        <v>3.6262626262626263</v>
      </c>
    </row>
    <row r="49" spans="2:42" x14ac:dyDescent="0.25">
      <c r="E49" s="24" t="s">
        <v>54</v>
      </c>
      <c r="F49" s="26">
        <f>F2</f>
        <v>300</v>
      </c>
      <c r="G49" s="26">
        <f t="shared" ref="G49:AP49" si="0">G2</f>
        <v>391.7</v>
      </c>
      <c r="H49" s="26">
        <f t="shared" si="0"/>
        <v>483.3</v>
      </c>
      <c r="I49" s="26">
        <f t="shared" si="0"/>
        <v>506.2</v>
      </c>
      <c r="J49" s="26">
        <f t="shared" si="0"/>
        <v>529.20000000000005</v>
      </c>
      <c r="K49" s="26">
        <f t="shared" si="0"/>
        <v>552.1</v>
      </c>
      <c r="L49" s="26">
        <f t="shared" si="0"/>
        <v>575</v>
      </c>
      <c r="M49" s="26">
        <f t="shared" si="0"/>
        <v>597.9</v>
      </c>
      <c r="N49" s="26">
        <f t="shared" si="0"/>
        <v>620.79999999999995</v>
      </c>
      <c r="O49" s="26">
        <f t="shared" si="0"/>
        <v>643.70000000000005</v>
      </c>
      <c r="P49" s="26">
        <f t="shared" si="0"/>
        <v>666.7</v>
      </c>
      <c r="Q49" s="26">
        <f t="shared" si="0"/>
        <v>758.3</v>
      </c>
      <c r="R49" s="26">
        <f t="shared" si="0"/>
        <v>781.2</v>
      </c>
      <c r="S49" s="26">
        <f t="shared" si="0"/>
        <v>804.2</v>
      </c>
      <c r="T49" s="26">
        <f t="shared" si="0"/>
        <v>827.1</v>
      </c>
      <c r="U49" s="26">
        <f t="shared" si="0"/>
        <v>850</v>
      </c>
      <c r="V49" s="26">
        <f t="shared" si="0"/>
        <v>872.9</v>
      </c>
      <c r="W49" s="26">
        <f t="shared" si="0"/>
        <v>895.8</v>
      </c>
      <c r="X49" s="26">
        <f t="shared" si="0"/>
        <v>918.7</v>
      </c>
      <c r="Y49" s="26">
        <f t="shared" si="0"/>
        <v>941.7</v>
      </c>
      <c r="Z49" s="26">
        <f t="shared" si="0"/>
        <v>964.6</v>
      </c>
      <c r="AA49" s="26">
        <f t="shared" si="0"/>
        <v>987.5</v>
      </c>
      <c r="AB49" s="26">
        <f t="shared" si="0"/>
        <v>1010</v>
      </c>
      <c r="AC49" s="26">
        <f t="shared" si="0"/>
        <v>1033</v>
      </c>
      <c r="AD49" s="26">
        <f t="shared" si="0"/>
        <v>1056</v>
      </c>
      <c r="AE49" s="26">
        <f t="shared" si="0"/>
        <v>1079</v>
      </c>
      <c r="AF49" s="26">
        <f t="shared" si="0"/>
        <v>1102</v>
      </c>
      <c r="AG49" s="26">
        <f t="shared" si="0"/>
        <v>1125</v>
      </c>
      <c r="AH49" s="26">
        <f t="shared" si="0"/>
        <v>1148</v>
      </c>
      <c r="AI49" s="26">
        <f t="shared" si="0"/>
        <v>1171</v>
      </c>
      <c r="AJ49" s="26">
        <f t="shared" si="0"/>
        <v>1194</v>
      </c>
      <c r="AK49" s="26">
        <f t="shared" si="0"/>
        <v>1217</v>
      </c>
      <c r="AL49" s="26">
        <f t="shared" si="0"/>
        <v>1308</v>
      </c>
      <c r="AM49" s="26">
        <f t="shared" si="0"/>
        <v>1331</v>
      </c>
      <c r="AN49" s="26">
        <f t="shared" si="0"/>
        <v>1354</v>
      </c>
      <c r="AO49" s="26">
        <f t="shared" si="0"/>
        <v>1377</v>
      </c>
      <c r="AP49" s="26">
        <f t="shared" si="0"/>
        <v>1400</v>
      </c>
    </row>
    <row r="50" spans="2:42" x14ac:dyDescent="0.25">
      <c r="C50" s="1"/>
      <c r="E50" s="25" t="s">
        <v>48</v>
      </c>
      <c r="F50" s="1">
        <f>$L$42*F$49*($F43*F$35+$G43*F$33+$H43*F$36)/1000</f>
        <v>-118.28808611590912</v>
      </c>
      <c r="G50" s="1">
        <f t="shared" ref="G50:AP50" si="1">$L$42*G$49*($F43*G$35+$G43*G$33+$H43*G$36)/1000</f>
        <v>-126.63434410452275</v>
      </c>
      <c r="H50" s="1">
        <f t="shared" si="1"/>
        <v>-136.1471549014023</v>
      </c>
      <c r="I50" s="1">
        <f t="shared" si="1"/>
        <v>-138.66656506895458</v>
      </c>
      <c r="J50" s="1">
        <f t="shared" si="1"/>
        <v>-141.30127259697278</v>
      </c>
      <c r="K50" s="1">
        <f t="shared" si="1"/>
        <v>-143.93560740863185</v>
      </c>
      <c r="L50" s="1">
        <f t="shared" si="1"/>
        <v>-146.64089015113638</v>
      </c>
      <c r="M50" s="1">
        <f t="shared" si="1"/>
        <v>-149.39569095660005</v>
      </c>
      <c r="N50" s="1">
        <f t="shared" si="1"/>
        <v>-152.23792659054547</v>
      </c>
      <c r="O50" s="1">
        <f t="shared" si="1"/>
        <v>-155.06184137491366</v>
      </c>
      <c r="P50" s="1">
        <f t="shared" si="1"/>
        <v>-157.98919401929325</v>
      </c>
      <c r="Q50" s="1">
        <f t="shared" si="1"/>
        <v>-170.07084328787727</v>
      </c>
      <c r="R50" s="1">
        <f t="shared" si="1"/>
        <v>-173.26710572105461</v>
      </c>
      <c r="S50" s="1">
        <f t="shared" si="1"/>
        <v>-176.45667868546369</v>
      </c>
      <c r="T50" s="1">
        <f t="shared" si="1"/>
        <v>-179.60647220959092</v>
      </c>
      <c r="U50" s="1">
        <f t="shared" si="1"/>
        <v>-182.93321023636366</v>
      </c>
      <c r="V50" s="1">
        <f t="shared" si="1"/>
        <v>-186.18412149707046</v>
      </c>
      <c r="W50" s="1">
        <f t="shared" si="1"/>
        <v>-189.57790708494548</v>
      </c>
      <c r="X50" s="1">
        <f t="shared" si="1"/>
        <v>-192.95658817418868</v>
      </c>
      <c r="Y50" s="1">
        <f t="shared" si="1"/>
        <v>-196.40644315971144</v>
      </c>
      <c r="Z50" s="1">
        <f t="shared" si="1"/>
        <v>-199.96426445987734</v>
      </c>
      <c r="AA50" s="1">
        <f t="shared" si="1"/>
        <v>-203.71615333295458</v>
      </c>
      <c r="AB50" s="1">
        <f t="shared" si="1"/>
        <v>-207.64589593704551</v>
      </c>
      <c r="AC50" s="1">
        <f t="shared" si="1"/>
        <v>-212.29638513088639</v>
      </c>
      <c r="AD50" s="1">
        <f t="shared" si="1"/>
        <v>-217.28542262400006</v>
      </c>
      <c r="AE50" s="1">
        <f t="shared" si="1"/>
        <v>-222.29770783704552</v>
      </c>
      <c r="AF50" s="1">
        <f t="shared" si="1"/>
        <v>-227.66093448954553</v>
      </c>
      <c r="AG50" s="1">
        <f t="shared" si="1"/>
        <v>-233.16503522727274</v>
      </c>
      <c r="AH50" s="1">
        <f t="shared" si="1"/>
        <v>-238.59794872772733</v>
      </c>
      <c r="AI50" s="1">
        <f t="shared" si="1"/>
        <v>-243.87941833482958</v>
      </c>
      <c r="AJ50" s="1">
        <f t="shared" si="1"/>
        <v>-248.92223533670455</v>
      </c>
      <c r="AK50" s="1">
        <f t="shared" si="1"/>
        <v>-254.96596507619321</v>
      </c>
      <c r="AL50" s="1">
        <f t="shared" si="1"/>
        <v>-284.9444758963636</v>
      </c>
      <c r="AM50" s="1">
        <f t="shared" si="1"/>
        <v>-292.63861782375</v>
      </c>
      <c r="AN50" s="1">
        <f t="shared" si="1"/>
        <v>-300.48179716363637</v>
      </c>
      <c r="AO50" s="1">
        <f t="shared" si="1"/>
        <v>-308.16463515034098</v>
      </c>
      <c r="AP50" s="1">
        <f t="shared" si="1"/>
        <v>-316.04737261363641</v>
      </c>
    </row>
    <row r="51" spans="2:42" x14ac:dyDescent="0.25">
      <c r="E51" s="19" t="s">
        <v>49</v>
      </c>
      <c r="F51" s="1">
        <f t="shared" ref="F51:AP51" si="2">$L$42*F$49*($F44*F$35+$G44*F$33+$H44*F$36)/1000</f>
        <v>-126.50097284772728</v>
      </c>
      <c r="G51" s="1">
        <f t="shared" si="2"/>
        <v>-135.07495597136818</v>
      </c>
      <c r="H51" s="1">
        <f t="shared" si="2"/>
        <v>-144.85867613130685</v>
      </c>
      <c r="I51" s="1">
        <f t="shared" si="2"/>
        <v>-147.45020292086366</v>
      </c>
      <c r="J51" s="1">
        <f t="shared" si="2"/>
        <v>-150.16307319891826</v>
      </c>
      <c r="K51" s="1">
        <f t="shared" si="2"/>
        <v>-152.87360254209551</v>
      </c>
      <c r="L51" s="1">
        <f t="shared" si="2"/>
        <v>-155.65832233674246</v>
      </c>
      <c r="M51" s="1">
        <f t="shared" si="2"/>
        <v>-158.49416405300002</v>
      </c>
      <c r="N51" s="1">
        <f t="shared" si="2"/>
        <v>-161.42199899296969</v>
      </c>
      <c r="O51" s="1">
        <f t="shared" si="2"/>
        <v>-164.32812106970755</v>
      </c>
      <c r="P51" s="1">
        <f t="shared" si="2"/>
        <v>-167.34305426467958</v>
      </c>
      <c r="Q51" s="1">
        <f t="shared" si="2"/>
        <v>-179.78469735519849</v>
      </c>
      <c r="R51" s="1">
        <f t="shared" si="2"/>
        <v>-183.07984475836366</v>
      </c>
      <c r="S51" s="1">
        <f t="shared" si="2"/>
        <v>-186.36488692819094</v>
      </c>
      <c r="T51" s="1">
        <f t="shared" si="2"/>
        <v>-189.60468461247277</v>
      </c>
      <c r="U51" s="1">
        <f t="shared" si="2"/>
        <v>-193.03206072575759</v>
      </c>
      <c r="V51" s="1">
        <f t="shared" si="2"/>
        <v>-196.37404358564473</v>
      </c>
      <c r="W51" s="1">
        <f t="shared" si="2"/>
        <v>-199.86430000743636</v>
      </c>
      <c r="X51" s="1">
        <f t="shared" si="2"/>
        <v>-203.33071651533263</v>
      </c>
      <c r="Y51" s="1">
        <f t="shared" si="2"/>
        <v>-206.86060256103414</v>
      </c>
      <c r="Z51" s="1">
        <f t="shared" si="2"/>
        <v>-210.48874846489852</v>
      </c>
      <c r="AA51" s="1">
        <f t="shared" si="2"/>
        <v>-214.28788261136367</v>
      </c>
      <c r="AB51" s="1">
        <f t="shared" si="2"/>
        <v>-218.20292324780303</v>
      </c>
      <c r="AC51" s="1">
        <f t="shared" si="2"/>
        <v>-222.7563377986591</v>
      </c>
      <c r="AD51" s="1">
        <f t="shared" si="2"/>
        <v>-227.63832761600005</v>
      </c>
      <c r="AE51" s="1">
        <f t="shared" si="2"/>
        <v>-232.54443431246975</v>
      </c>
      <c r="AF51" s="1">
        <f t="shared" si="2"/>
        <v>-237.78734275930307</v>
      </c>
      <c r="AG51" s="1">
        <f t="shared" si="2"/>
        <v>-243.16624493181823</v>
      </c>
      <c r="AH51" s="1">
        <f t="shared" si="2"/>
        <v>-248.49808972184852</v>
      </c>
      <c r="AI51" s="1">
        <f t="shared" si="2"/>
        <v>-253.73059576755531</v>
      </c>
      <c r="AJ51" s="1">
        <f t="shared" si="2"/>
        <v>-258.79193812211366</v>
      </c>
      <c r="AK51" s="1">
        <f t="shared" si="2"/>
        <v>-265.02102479897962</v>
      </c>
      <c r="AL51" s="1">
        <f t="shared" si="2"/>
        <v>-296.32779838509089</v>
      </c>
      <c r="AM51" s="1">
        <f t="shared" si="2"/>
        <v>-304.36597156258335</v>
      </c>
      <c r="AN51" s="1">
        <f t="shared" si="2"/>
        <v>-312.56065596424241</v>
      </c>
      <c r="AO51" s="1">
        <f t="shared" si="2"/>
        <v>-320.58872265702274</v>
      </c>
      <c r="AP51" s="1">
        <f t="shared" si="2"/>
        <v>-328.82124970757582</v>
      </c>
    </row>
    <row r="52" spans="2:42" x14ac:dyDescent="0.25">
      <c r="E52" s="19" t="s">
        <v>50</v>
      </c>
      <c r="F52" s="1">
        <f t="shared" ref="F52:AP52" si="3">$L$42*F$49*($F45*F$35+$G45*F$33+$H45*F$36)/1000</f>
        <v>-130.60741621363638</v>
      </c>
      <c r="G52" s="1">
        <f t="shared" si="3"/>
        <v>-139.29526190479092</v>
      </c>
      <c r="H52" s="1">
        <f t="shared" si="3"/>
        <v>-149.21443674625911</v>
      </c>
      <c r="I52" s="1">
        <f t="shared" si="3"/>
        <v>-151.8420218468182</v>
      </c>
      <c r="J52" s="1">
        <f t="shared" si="3"/>
        <v>-154.59397349989095</v>
      </c>
      <c r="K52" s="1">
        <f t="shared" si="3"/>
        <v>-157.3426001088273</v>
      </c>
      <c r="L52" s="1">
        <f t="shared" si="3"/>
        <v>-160.16703842954547</v>
      </c>
      <c r="M52" s="1">
        <f t="shared" si="3"/>
        <v>-163.04340060120001</v>
      </c>
      <c r="N52" s="1">
        <f t="shared" si="3"/>
        <v>-166.01403519418182</v>
      </c>
      <c r="O52" s="1">
        <f t="shared" si="3"/>
        <v>-168.96126091710454</v>
      </c>
      <c r="P52" s="1">
        <f t="shared" si="3"/>
        <v>-172.01998438737277</v>
      </c>
      <c r="Q52" s="1">
        <f t="shared" si="3"/>
        <v>-184.6416243888591</v>
      </c>
      <c r="R52" s="1">
        <f t="shared" si="3"/>
        <v>-187.98621427701821</v>
      </c>
      <c r="S52" s="1">
        <f t="shared" si="3"/>
        <v>-191.31899104955457</v>
      </c>
      <c r="T52" s="1">
        <f t="shared" si="3"/>
        <v>-194.60379081391366</v>
      </c>
      <c r="U52" s="1">
        <f t="shared" si="3"/>
        <v>-198.08148597045457</v>
      </c>
      <c r="V52" s="1">
        <f t="shared" si="3"/>
        <v>-201.46900462993182</v>
      </c>
      <c r="W52" s="1">
        <f t="shared" si="3"/>
        <v>-205.00749646868181</v>
      </c>
      <c r="X52" s="1">
        <f t="shared" si="3"/>
        <v>-208.51778068590457</v>
      </c>
      <c r="Y52" s="1">
        <f t="shared" si="3"/>
        <v>-212.08768226169548</v>
      </c>
      <c r="Z52" s="1">
        <f t="shared" si="3"/>
        <v>-215.75099046740908</v>
      </c>
      <c r="AA52" s="1">
        <f t="shared" si="3"/>
        <v>-219.57374725056815</v>
      </c>
      <c r="AB52" s="1">
        <f t="shared" si="3"/>
        <v>-223.48143690318182</v>
      </c>
      <c r="AC52" s="1">
        <f t="shared" si="3"/>
        <v>-227.98631413254543</v>
      </c>
      <c r="AD52" s="1">
        <f t="shared" si="3"/>
        <v>-232.81478011199999</v>
      </c>
      <c r="AE52" s="1">
        <f t="shared" si="3"/>
        <v>-237.66779755018183</v>
      </c>
      <c r="AF52" s="1">
        <f t="shared" si="3"/>
        <v>-242.85054689418186</v>
      </c>
      <c r="AG52" s="1">
        <f t="shared" si="3"/>
        <v>-248.16684978409089</v>
      </c>
      <c r="AH52" s="1">
        <f t="shared" si="3"/>
        <v>-253.44816021890912</v>
      </c>
      <c r="AI52" s="1">
        <f t="shared" si="3"/>
        <v>-258.6561844839182</v>
      </c>
      <c r="AJ52" s="1">
        <f t="shared" si="3"/>
        <v>-263.72678951481822</v>
      </c>
      <c r="AK52" s="1">
        <f t="shared" si="3"/>
        <v>-270.0485546603727</v>
      </c>
      <c r="AL52" s="1">
        <f t="shared" si="3"/>
        <v>-302.01945962945456</v>
      </c>
      <c r="AM52" s="1">
        <f t="shared" si="3"/>
        <v>-310.22964843200003</v>
      </c>
      <c r="AN52" s="1">
        <f t="shared" si="3"/>
        <v>-318.60008536454546</v>
      </c>
      <c r="AO52" s="1">
        <f t="shared" si="3"/>
        <v>-326.80076641036368</v>
      </c>
      <c r="AP52" s="1">
        <f t="shared" si="3"/>
        <v>-335.20818825454546</v>
      </c>
    </row>
    <row r="53" spans="2:42" x14ac:dyDescent="0.25">
      <c r="E53" s="19" t="s">
        <v>51</v>
      </c>
      <c r="F53" s="1">
        <f t="shared" ref="F53:AP53" si="4">$L$42*F$49*($F46*F$35+$G46*F$33+$H46*F$36)/1000</f>
        <v>-147.03318967727276</v>
      </c>
      <c r="G53" s="1">
        <f t="shared" si="4"/>
        <v>-156.17648563848184</v>
      </c>
      <c r="H53" s="1">
        <f t="shared" si="4"/>
        <v>-166.63747920606821</v>
      </c>
      <c r="I53" s="1">
        <f t="shared" si="4"/>
        <v>-169.40929755063635</v>
      </c>
      <c r="J53" s="1">
        <f t="shared" si="4"/>
        <v>-172.31757470378187</v>
      </c>
      <c r="K53" s="1">
        <f t="shared" si="4"/>
        <v>-175.21859037575456</v>
      </c>
      <c r="L53" s="1">
        <f t="shared" si="4"/>
        <v>-178.20190280075758</v>
      </c>
      <c r="M53" s="1">
        <f t="shared" si="4"/>
        <v>-181.240346794</v>
      </c>
      <c r="N53" s="1">
        <f t="shared" si="4"/>
        <v>-184.38217999903031</v>
      </c>
      <c r="O53" s="1">
        <f t="shared" si="4"/>
        <v>-187.49382030669247</v>
      </c>
      <c r="P53" s="1">
        <f t="shared" si="4"/>
        <v>-190.72770487814549</v>
      </c>
      <c r="Q53" s="1">
        <f t="shared" si="4"/>
        <v>-204.06933252350154</v>
      </c>
      <c r="R53" s="1">
        <f t="shared" si="4"/>
        <v>-207.61169235163638</v>
      </c>
      <c r="S53" s="1">
        <f t="shared" si="4"/>
        <v>-211.13540753500914</v>
      </c>
      <c r="T53" s="1">
        <f t="shared" si="4"/>
        <v>-214.60021561967733</v>
      </c>
      <c r="U53" s="1">
        <f t="shared" si="4"/>
        <v>-218.27918694924244</v>
      </c>
      <c r="V53" s="1">
        <f t="shared" si="4"/>
        <v>-221.84884880708032</v>
      </c>
      <c r="W53" s="1">
        <f t="shared" si="4"/>
        <v>-225.58028231366362</v>
      </c>
      <c r="X53" s="1">
        <f t="shared" si="4"/>
        <v>-229.26603736819246</v>
      </c>
      <c r="Y53" s="1">
        <f t="shared" si="4"/>
        <v>-232.99600106434096</v>
      </c>
      <c r="Z53" s="1">
        <f t="shared" si="4"/>
        <v>-236.79995847745155</v>
      </c>
      <c r="AA53" s="1">
        <f t="shared" si="4"/>
        <v>-240.71720580738636</v>
      </c>
      <c r="AB53" s="1">
        <f t="shared" si="4"/>
        <v>-244.59549152469697</v>
      </c>
      <c r="AC53" s="1">
        <f t="shared" si="4"/>
        <v>-248.90621946809091</v>
      </c>
      <c r="AD53" s="1">
        <f t="shared" si="4"/>
        <v>-253.52059009600003</v>
      </c>
      <c r="AE53" s="1">
        <f t="shared" si="4"/>
        <v>-258.16125050103034</v>
      </c>
      <c r="AF53" s="1">
        <f t="shared" si="4"/>
        <v>-263.10336343369704</v>
      </c>
      <c r="AG53" s="1">
        <f t="shared" si="4"/>
        <v>-268.16926919318189</v>
      </c>
      <c r="AH53" s="1">
        <f t="shared" si="4"/>
        <v>-273.24844220715158</v>
      </c>
      <c r="AI53" s="1">
        <f t="shared" si="4"/>
        <v>-278.35853934936972</v>
      </c>
      <c r="AJ53" s="1">
        <f t="shared" si="4"/>
        <v>-283.4661950856364</v>
      </c>
      <c r="AK53" s="1">
        <f t="shared" si="4"/>
        <v>-290.15867410594552</v>
      </c>
      <c r="AL53" s="1">
        <f t="shared" si="4"/>
        <v>-324.78610460690908</v>
      </c>
      <c r="AM53" s="1">
        <f t="shared" si="4"/>
        <v>-333.68435590966669</v>
      </c>
      <c r="AN53" s="1">
        <f t="shared" si="4"/>
        <v>-342.75780296575755</v>
      </c>
      <c r="AO53" s="1">
        <f t="shared" si="4"/>
        <v>-351.64894142372731</v>
      </c>
      <c r="AP53" s="1">
        <f t="shared" si="4"/>
        <v>-360.75594244242433</v>
      </c>
    </row>
    <row r="55" spans="2:42" x14ac:dyDescent="0.25">
      <c r="B55" t="s">
        <v>71</v>
      </c>
      <c r="C55">
        <v>300</v>
      </c>
    </row>
    <row r="56" spans="2:42" x14ac:dyDescent="0.25">
      <c r="B56" t="s">
        <v>20</v>
      </c>
      <c r="C56" s="1">
        <v>-33.299999999999997</v>
      </c>
    </row>
    <row r="57" spans="2:42" x14ac:dyDescent="0.25">
      <c r="B57" t="s">
        <v>21</v>
      </c>
      <c r="C57" s="1">
        <v>-18.61</v>
      </c>
    </row>
    <row r="58" spans="2:42" x14ac:dyDescent="0.25">
      <c r="B58" t="s">
        <v>36</v>
      </c>
      <c r="C58" s="1">
        <v>-5.4370000000000003</v>
      </c>
    </row>
    <row r="59" spans="2:42" x14ac:dyDescent="0.25">
      <c r="B59" t="s">
        <v>22</v>
      </c>
      <c r="C59" s="1">
        <v>-10.59</v>
      </c>
    </row>
    <row r="60" spans="2:42" x14ac:dyDescent="0.25">
      <c r="B60" t="s">
        <v>72</v>
      </c>
      <c r="C60" s="1">
        <f>$L$42*F$2*($C44*C$58+$D44*C$56+$E44*C$59)/1000</f>
        <v>-53.21663351521277</v>
      </c>
    </row>
    <row r="66" spans="1:42" x14ac:dyDescent="0.25">
      <c r="D66" t="s">
        <v>80</v>
      </c>
    </row>
    <row r="67" spans="1:42" x14ac:dyDescent="0.25">
      <c r="E67" s="21" t="s">
        <v>0</v>
      </c>
      <c r="F67" s="18">
        <f>F49</f>
        <v>300</v>
      </c>
      <c r="G67" s="18">
        <f t="shared" ref="G67:AP67" si="5">G49</f>
        <v>391.7</v>
      </c>
      <c r="H67" s="18">
        <f t="shared" si="5"/>
        <v>483.3</v>
      </c>
      <c r="I67" s="18">
        <f t="shared" si="5"/>
        <v>506.2</v>
      </c>
      <c r="J67" s="18">
        <f t="shared" si="5"/>
        <v>529.20000000000005</v>
      </c>
      <c r="K67" s="18">
        <f t="shared" si="5"/>
        <v>552.1</v>
      </c>
      <c r="L67" s="18">
        <f t="shared" si="5"/>
        <v>575</v>
      </c>
      <c r="M67" s="18">
        <f t="shared" si="5"/>
        <v>597.9</v>
      </c>
      <c r="N67" s="18">
        <f t="shared" si="5"/>
        <v>620.79999999999995</v>
      </c>
      <c r="O67" s="18">
        <f t="shared" si="5"/>
        <v>643.70000000000005</v>
      </c>
      <c r="P67" s="18">
        <f t="shared" si="5"/>
        <v>666.7</v>
      </c>
      <c r="Q67" s="18">
        <f t="shared" si="5"/>
        <v>758.3</v>
      </c>
      <c r="R67" s="18">
        <f t="shared" si="5"/>
        <v>781.2</v>
      </c>
      <c r="S67" s="18">
        <f t="shared" si="5"/>
        <v>804.2</v>
      </c>
      <c r="T67" s="18">
        <f t="shared" si="5"/>
        <v>827.1</v>
      </c>
      <c r="U67" s="18">
        <f t="shared" si="5"/>
        <v>850</v>
      </c>
      <c r="V67" s="18">
        <f t="shared" si="5"/>
        <v>872.9</v>
      </c>
      <c r="W67" s="18">
        <f t="shared" si="5"/>
        <v>895.8</v>
      </c>
      <c r="X67" s="18">
        <f t="shared" si="5"/>
        <v>918.7</v>
      </c>
      <c r="Y67" s="18">
        <f t="shared" si="5"/>
        <v>941.7</v>
      </c>
      <c r="Z67" s="18">
        <f t="shared" si="5"/>
        <v>964.6</v>
      </c>
      <c r="AA67" s="18">
        <f t="shared" si="5"/>
        <v>987.5</v>
      </c>
      <c r="AB67" s="18">
        <f t="shared" si="5"/>
        <v>1010</v>
      </c>
      <c r="AC67" s="18">
        <f t="shared" si="5"/>
        <v>1033</v>
      </c>
      <c r="AD67" s="18">
        <f t="shared" si="5"/>
        <v>1056</v>
      </c>
      <c r="AE67" s="18">
        <f t="shared" si="5"/>
        <v>1079</v>
      </c>
      <c r="AF67" s="18">
        <f t="shared" si="5"/>
        <v>1102</v>
      </c>
      <c r="AG67" s="18">
        <f t="shared" si="5"/>
        <v>1125</v>
      </c>
      <c r="AH67" s="18">
        <f t="shared" si="5"/>
        <v>1148</v>
      </c>
      <c r="AI67" s="18">
        <f t="shared" si="5"/>
        <v>1171</v>
      </c>
      <c r="AJ67" s="18">
        <f t="shared" si="5"/>
        <v>1194</v>
      </c>
      <c r="AK67" s="18">
        <f t="shared" si="5"/>
        <v>1217</v>
      </c>
      <c r="AL67" s="18">
        <f t="shared" si="5"/>
        <v>1308</v>
      </c>
      <c r="AM67" s="18">
        <f t="shared" si="5"/>
        <v>1331</v>
      </c>
      <c r="AN67" s="18">
        <f t="shared" si="5"/>
        <v>1354</v>
      </c>
      <c r="AO67" s="18">
        <f t="shared" si="5"/>
        <v>1377</v>
      </c>
      <c r="AP67" s="18">
        <f t="shared" si="5"/>
        <v>1400</v>
      </c>
    </row>
    <row r="68" spans="1:42" x14ac:dyDescent="0.25">
      <c r="A68" s="27" t="s">
        <v>12</v>
      </c>
      <c r="B68" s="27" t="s">
        <v>37</v>
      </c>
      <c r="C68" s="27" t="s">
        <v>7</v>
      </c>
      <c r="D68" s="28" t="s">
        <v>6</v>
      </c>
      <c r="E68" s="29" t="s">
        <v>1</v>
      </c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5"/>
      <c r="AI68" s="12"/>
      <c r="AJ68" s="12"/>
      <c r="AK68" s="12"/>
      <c r="AL68" s="12"/>
      <c r="AM68" s="12"/>
    </row>
    <row r="69" spans="1:42" x14ac:dyDescent="0.25">
      <c r="A69" s="12"/>
      <c r="B69" s="12">
        <v>1</v>
      </c>
      <c r="C69" s="12">
        <v>2</v>
      </c>
      <c r="D69" s="20"/>
      <c r="E69" s="12" t="s">
        <v>29</v>
      </c>
      <c r="F69" s="8">
        <f>F4*$A$48</f>
        <v>2.1455508080808081E-13</v>
      </c>
      <c r="G69" s="8">
        <f t="shared" ref="G69:AP76" si="6">G4*$A$48</f>
        <v>1.8607078787878789E-20</v>
      </c>
      <c r="H69" s="8">
        <f t="shared" si="6"/>
        <v>3.0920416161616159E-22</v>
      </c>
      <c r="I69" s="8">
        <f t="shared" si="6"/>
        <v>3.0758684848484849E-22</v>
      </c>
      <c r="J69" s="8">
        <f t="shared" si="6"/>
        <v>3.8405747474747476E-22</v>
      </c>
      <c r="K69" s="8">
        <f t="shared" si="6"/>
        <v>2.0617116161616159E-21</v>
      </c>
      <c r="L69" s="8">
        <f t="shared" si="6"/>
        <v>3.2684230303030301E-21</v>
      </c>
      <c r="M69" s="8">
        <f t="shared" si="6"/>
        <v>6.6951686868686864E-21</v>
      </c>
      <c r="N69" s="8">
        <f t="shared" si="6"/>
        <v>5.2939808080808085E-20</v>
      </c>
      <c r="O69" s="8">
        <f t="shared" si="6"/>
        <v>1.3625319191919194E-19</v>
      </c>
      <c r="P69" s="8">
        <f t="shared" si="6"/>
        <v>3.8601565656565657E-19</v>
      </c>
      <c r="Q69" s="8">
        <f t="shared" si="6"/>
        <v>4.4824232323232328E-17</v>
      </c>
      <c r="R69" s="8">
        <f t="shared" si="6"/>
        <v>2.2028457575757574E-17</v>
      </c>
      <c r="S69" s="8">
        <f t="shared" si="6"/>
        <v>4.9259151515151518E-18</v>
      </c>
      <c r="T69" s="8">
        <f t="shared" si="6"/>
        <v>2.3217871717171721E-19</v>
      </c>
      <c r="U69" s="8">
        <f t="shared" si="6"/>
        <v>2.8687363636363638E-21</v>
      </c>
      <c r="V69" s="8">
        <f t="shared" si="6"/>
        <v>5.0622626262626268E-24</v>
      </c>
      <c r="W69" s="8">
        <f t="shared" si="6"/>
        <v>3.9065727272727271E-28</v>
      </c>
      <c r="X69" s="8">
        <f t="shared" si="6"/>
        <v>6.2752474747474749E-35</v>
      </c>
      <c r="Y69" s="8">
        <f t="shared" si="6"/>
        <v>0</v>
      </c>
      <c r="Z69" s="8">
        <f t="shared" si="6"/>
        <v>0</v>
      </c>
      <c r="AA69" s="8">
        <f t="shared" si="6"/>
        <v>0</v>
      </c>
      <c r="AB69" s="8">
        <f t="shared" si="6"/>
        <v>5.5445555555555552E-33</v>
      </c>
      <c r="AC69" s="8">
        <f t="shared" si="6"/>
        <v>4.1741909090909089E-27</v>
      </c>
      <c r="AD69" s="8">
        <f t="shared" si="6"/>
        <v>6.9261616161616161E-23</v>
      </c>
      <c r="AE69" s="8">
        <f t="shared" si="6"/>
        <v>7.128507070707071E-20</v>
      </c>
      <c r="AF69" s="8">
        <f t="shared" si="6"/>
        <v>7.1981313131313134E-16</v>
      </c>
      <c r="AG69" s="8">
        <f t="shared" si="6"/>
        <v>2.4277465656565657E-11</v>
      </c>
      <c r="AH69" s="8">
        <f t="shared" si="6"/>
        <v>6.2179525252525258E-9</v>
      </c>
      <c r="AI69" s="8">
        <f t="shared" si="6"/>
        <v>9.4362606060606064E-8</v>
      </c>
      <c r="AJ69" s="8">
        <f t="shared" si="6"/>
        <v>1.3207573737373738E-7</v>
      </c>
      <c r="AK69" s="8">
        <f t="shared" si="6"/>
        <v>9.0170646464646471E-9</v>
      </c>
      <c r="AL69" s="8">
        <f t="shared" si="6"/>
        <v>7.4381898989898996E-26</v>
      </c>
      <c r="AM69" s="8">
        <f t="shared" si="6"/>
        <v>0</v>
      </c>
      <c r="AN69" s="8">
        <f t="shared" si="6"/>
        <v>0</v>
      </c>
      <c r="AO69" s="8">
        <f t="shared" si="6"/>
        <v>0</v>
      </c>
      <c r="AP69" s="8">
        <f t="shared" si="6"/>
        <v>0</v>
      </c>
    </row>
    <row r="70" spans="1:42" x14ac:dyDescent="0.25">
      <c r="A70" s="12"/>
      <c r="B70" s="12">
        <v>1</v>
      </c>
      <c r="C70" s="12">
        <v>2</v>
      </c>
      <c r="D70" s="20"/>
      <c r="E70" s="12" t="s">
        <v>28</v>
      </c>
      <c r="F70" s="8">
        <f t="shared" ref="F70:U97" si="7">F5*$A$48</f>
        <v>8.4270717171717169E-8</v>
      </c>
      <c r="G70" s="8">
        <f t="shared" si="7"/>
        <v>9.9787494949494947E-8</v>
      </c>
      <c r="H70" s="8">
        <f t="shared" si="7"/>
        <v>7.5705484848484852E-8</v>
      </c>
      <c r="I70" s="8">
        <f t="shared" si="7"/>
        <v>7.1216171717171724E-8</v>
      </c>
      <c r="J70" s="8">
        <f t="shared" si="7"/>
        <v>6.4536595959595967E-8</v>
      </c>
      <c r="K70" s="8">
        <f t="shared" si="7"/>
        <v>8.6809101010101016E-8</v>
      </c>
      <c r="L70" s="8">
        <f t="shared" si="7"/>
        <v>6.846746464646464E-8</v>
      </c>
      <c r="M70" s="8">
        <f t="shared" si="7"/>
        <v>6.0428040404040397E-8</v>
      </c>
      <c r="N70" s="8">
        <f t="shared" si="7"/>
        <v>8.3904464646464648E-8</v>
      </c>
      <c r="O70" s="8">
        <f t="shared" si="7"/>
        <v>7.7097969696969705E-8</v>
      </c>
      <c r="P70" s="8">
        <f t="shared" si="7"/>
        <v>7.2122737373737382E-8</v>
      </c>
      <c r="Q70" s="8">
        <f t="shared" si="7"/>
        <v>5.8636666666666662E-8</v>
      </c>
      <c r="R70" s="8">
        <f t="shared" si="7"/>
        <v>2.2776192929292929E-8</v>
      </c>
      <c r="S70" s="8">
        <f t="shared" si="7"/>
        <v>5.6497171717171722E-9</v>
      </c>
      <c r="T70" s="8">
        <f t="shared" si="7"/>
        <v>5.940543434343435E-10</v>
      </c>
      <c r="U70" s="8">
        <f t="shared" si="7"/>
        <v>2.6270822222222223E-11</v>
      </c>
      <c r="V70" s="8">
        <f t="shared" si="6"/>
        <v>3.1454564646464649E-13</v>
      </c>
      <c r="W70" s="8">
        <f t="shared" si="6"/>
        <v>4.5179606060606062E-16</v>
      </c>
      <c r="X70" s="8">
        <f t="shared" si="6"/>
        <v>1.0242378787878788E-20</v>
      </c>
      <c r="Y70" s="8">
        <f t="shared" si="6"/>
        <v>1.8283978787878788E-28</v>
      </c>
      <c r="Z70" s="8">
        <f t="shared" si="6"/>
        <v>2.0676949494949498E-27</v>
      </c>
      <c r="AA70" s="8">
        <f t="shared" si="6"/>
        <v>1.8367382828282829E-25</v>
      </c>
      <c r="AB70" s="8">
        <f t="shared" si="6"/>
        <v>1.757830808080808E-22</v>
      </c>
      <c r="AC70" s="8">
        <f t="shared" si="6"/>
        <v>5.5416545454545456E-19</v>
      </c>
      <c r="AD70" s="8">
        <f t="shared" si="6"/>
        <v>4.0041191919191921E-17</v>
      </c>
      <c r="AE70" s="8">
        <f t="shared" si="6"/>
        <v>1.8760832323232326E-16</v>
      </c>
      <c r="AF70" s="8">
        <f t="shared" si="6"/>
        <v>7.0849919191919189E-15</v>
      </c>
      <c r="AG70" s="8">
        <f t="shared" si="6"/>
        <v>3.5100409090909088E-12</v>
      </c>
      <c r="AH70" s="8">
        <f t="shared" si="6"/>
        <v>6.8971515151515149E-11</v>
      </c>
      <c r="AI70" s="8">
        <f t="shared" si="6"/>
        <v>2.1982404040404043E-10</v>
      </c>
      <c r="AJ70" s="8">
        <f t="shared" si="6"/>
        <v>1.6875538383838384E-10</v>
      </c>
      <c r="AK70" s="8">
        <f t="shared" si="6"/>
        <v>5.2758494949494954E-11</v>
      </c>
      <c r="AL70" s="8">
        <f t="shared" si="6"/>
        <v>4.0171737373737377E-29</v>
      </c>
      <c r="AM70" s="8">
        <f t="shared" si="6"/>
        <v>0</v>
      </c>
      <c r="AN70" s="8">
        <f t="shared" si="6"/>
        <v>0</v>
      </c>
      <c r="AO70" s="8">
        <f t="shared" si="6"/>
        <v>0</v>
      </c>
      <c r="AP70" s="8">
        <f t="shared" si="6"/>
        <v>0</v>
      </c>
    </row>
    <row r="71" spans="1:42" x14ac:dyDescent="0.25">
      <c r="A71" s="12"/>
      <c r="B71" s="12"/>
      <c r="C71" s="12">
        <v>5</v>
      </c>
      <c r="D71" s="20"/>
      <c r="E71" s="12" t="s">
        <v>2</v>
      </c>
      <c r="F71" s="8">
        <f t="shared" si="7"/>
        <v>0</v>
      </c>
      <c r="G71" s="8">
        <f t="shared" si="6"/>
        <v>0</v>
      </c>
      <c r="H71" s="8">
        <f t="shared" si="6"/>
        <v>0</v>
      </c>
      <c r="I71" s="8">
        <f t="shared" si="6"/>
        <v>0</v>
      </c>
      <c r="J71" s="8">
        <f t="shared" si="6"/>
        <v>0</v>
      </c>
      <c r="K71" s="8">
        <f t="shared" si="6"/>
        <v>3.7912575757575758E-36</v>
      </c>
      <c r="L71" s="8">
        <f t="shared" si="6"/>
        <v>3.1336348484848484E-34</v>
      </c>
      <c r="M71" s="8">
        <f t="shared" si="6"/>
        <v>1.8479434343434344E-32</v>
      </c>
      <c r="N71" s="8">
        <f t="shared" si="6"/>
        <v>8.0724232323232323E-31</v>
      </c>
      <c r="O71" s="8">
        <f t="shared" si="6"/>
        <v>2.697359191919192E-29</v>
      </c>
      <c r="P71" s="8">
        <f t="shared" si="6"/>
        <v>7.088255555555556E-28</v>
      </c>
      <c r="Q71" s="8">
        <f t="shared" si="6"/>
        <v>4.7424262626262627E-23</v>
      </c>
      <c r="R71" s="8">
        <f t="shared" si="6"/>
        <v>5.0977999999999997E-22</v>
      </c>
      <c r="S71" s="8">
        <f t="shared" si="6"/>
        <v>4.802622222222222E-21</v>
      </c>
      <c r="T71" s="8">
        <f t="shared" si="6"/>
        <v>4.0175363636363635E-20</v>
      </c>
      <c r="U71" s="8">
        <f t="shared" si="6"/>
        <v>3.0229975757575757E-19</v>
      </c>
      <c r="V71" s="8">
        <f t="shared" si="6"/>
        <v>2.0747298989898992E-18</v>
      </c>
      <c r="W71" s="8">
        <f t="shared" si="6"/>
        <v>1.3194881818181818E-17</v>
      </c>
      <c r="X71" s="8">
        <f t="shared" si="6"/>
        <v>7.930636363636364E-17</v>
      </c>
      <c r="Y71" s="8">
        <f t="shared" si="6"/>
        <v>4.6223969696969698E-16</v>
      </c>
      <c r="Z71" s="8">
        <f t="shared" si="6"/>
        <v>2.7159981818181819E-15</v>
      </c>
      <c r="AA71" s="8">
        <f t="shared" si="6"/>
        <v>1.7745478787878786E-14</v>
      </c>
      <c r="AB71" s="8">
        <f t="shared" si="6"/>
        <v>1.5008375757575759E-13</v>
      </c>
      <c r="AC71" s="8">
        <f t="shared" si="6"/>
        <v>1.986321616161616E-12</v>
      </c>
      <c r="AD71" s="8">
        <f t="shared" si="6"/>
        <v>2.4537831313131313E-11</v>
      </c>
      <c r="AE71" s="8">
        <f t="shared" si="6"/>
        <v>2.629983232323232E-10</v>
      </c>
      <c r="AF71" s="8">
        <f t="shared" si="6"/>
        <v>2.8775481818181819E-9</v>
      </c>
      <c r="AG71" s="8">
        <f t="shared" si="6"/>
        <v>2.9122515151515149E-8</v>
      </c>
      <c r="AH71" s="8">
        <f t="shared" si="6"/>
        <v>2.4203489898989901E-7</v>
      </c>
      <c r="AI71" s="8">
        <f t="shared" si="6"/>
        <v>1.5078362626262627E-6</v>
      </c>
      <c r="AJ71" s="8">
        <f t="shared" si="6"/>
        <v>6.6150282828282831E-6</v>
      </c>
      <c r="AK71" s="8">
        <f t="shared" si="6"/>
        <v>1.1468055555555556E-5</v>
      </c>
      <c r="AL71" s="8">
        <f t="shared" si="6"/>
        <v>3.9620545454545453E-6</v>
      </c>
      <c r="AM71" s="8">
        <f t="shared" si="6"/>
        <v>2.9824196969696968E-6</v>
      </c>
      <c r="AN71" s="8">
        <f t="shared" si="6"/>
        <v>2.2931759595959593E-6</v>
      </c>
      <c r="AO71" s="8">
        <f t="shared" si="6"/>
        <v>1.7804949494949497E-6</v>
      </c>
      <c r="AP71" s="8">
        <f t="shared" si="6"/>
        <v>1.393899090909091E-6</v>
      </c>
    </row>
    <row r="72" spans="1:42" x14ac:dyDescent="0.25">
      <c r="A72" s="12"/>
      <c r="B72" s="12"/>
      <c r="C72" s="12">
        <v>4</v>
      </c>
      <c r="D72" s="20"/>
      <c r="E72" s="12" t="s">
        <v>3</v>
      </c>
      <c r="F72" s="8">
        <f t="shared" si="7"/>
        <v>0</v>
      </c>
      <c r="G72" s="8">
        <f t="shared" si="6"/>
        <v>0</v>
      </c>
      <c r="H72" s="8">
        <f t="shared" si="6"/>
        <v>0</v>
      </c>
      <c r="I72" s="8">
        <f t="shared" si="6"/>
        <v>4.9473101010101005E-35</v>
      </c>
      <c r="J72" s="8">
        <f t="shared" si="6"/>
        <v>4.3968434343434346E-33</v>
      </c>
      <c r="K72" s="8">
        <f t="shared" si="6"/>
        <v>2.6907231313131311E-31</v>
      </c>
      <c r="L72" s="8">
        <f t="shared" si="6"/>
        <v>1.1857153535353536E-29</v>
      </c>
      <c r="M72" s="8">
        <f t="shared" si="6"/>
        <v>3.9076606060606063E-28</v>
      </c>
      <c r="N72" s="8">
        <f t="shared" si="6"/>
        <v>9.9490141414141416E-27</v>
      </c>
      <c r="O72" s="8">
        <f t="shared" si="6"/>
        <v>2.0114516161616161E-25</v>
      </c>
      <c r="P72" s="8">
        <f t="shared" si="6"/>
        <v>3.3076591919191918E-24</v>
      </c>
      <c r="Q72" s="8">
        <f t="shared" si="6"/>
        <v>4.469006060606061E-20</v>
      </c>
      <c r="R72" s="8">
        <f t="shared" si="6"/>
        <v>3.4079253535353534E-19</v>
      </c>
      <c r="S72" s="8">
        <f t="shared" si="6"/>
        <v>2.320082828282828E-18</v>
      </c>
      <c r="T72" s="8">
        <f t="shared" si="6"/>
        <v>1.4259189898989899E-17</v>
      </c>
      <c r="U72" s="8">
        <f t="shared" si="6"/>
        <v>7.999535353535354E-17</v>
      </c>
      <c r="V72" s="8">
        <f t="shared" si="6"/>
        <v>4.144818181818182E-16</v>
      </c>
      <c r="W72" s="8">
        <f t="shared" si="6"/>
        <v>2.0100736363636365E-15</v>
      </c>
      <c r="X72" s="8">
        <f t="shared" si="6"/>
        <v>9.2741666666666655E-15</v>
      </c>
      <c r="Y72" s="8">
        <f t="shared" si="6"/>
        <v>4.1585979797979797E-14</v>
      </c>
      <c r="Z72" s="8">
        <f t="shared" si="6"/>
        <v>1.8708614141414142E-13</v>
      </c>
      <c r="AA72" s="8">
        <f t="shared" si="6"/>
        <v>9.1392696969696973E-13</v>
      </c>
      <c r="AB72" s="8">
        <f t="shared" si="6"/>
        <v>5.4756565656565662E-12</v>
      </c>
      <c r="AC72" s="8">
        <f t="shared" si="6"/>
        <v>4.6767909090909093E-11</v>
      </c>
      <c r="AD72" s="8">
        <f t="shared" si="6"/>
        <v>3.7673242424242426E-10</v>
      </c>
      <c r="AE72" s="8">
        <f t="shared" si="6"/>
        <v>2.7025810101010101E-9</v>
      </c>
      <c r="AF72" s="8">
        <f t="shared" si="6"/>
        <v>1.9651805050505051E-8</v>
      </c>
      <c r="AG72" s="8">
        <f t="shared" si="6"/>
        <v>1.3401941414141413E-7</v>
      </c>
      <c r="AH72" s="8">
        <f t="shared" si="6"/>
        <v>7.8174969696969701E-7</v>
      </c>
      <c r="AI72" s="8">
        <f t="shared" si="6"/>
        <v>3.6451191919191916E-6</v>
      </c>
      <c r="AJ72" s="8">
        <f t="shared" si="6"/>
        <v>1.3003052525252525E-5</v>
      </c>
      <c r="AK72" s="8">
        <f t="shared" si="6"/>
        <v>2.188159393939394E-5</v>
      </c>
      <c r="AL72" s="8">
        <f t="shared" si="6"/>
        <v>1.1311401010101009E-5</v>
      </c>
      <c r="AM72" s="8">
        <f t="shared" si="6"/>
        <v>9.3970969696969697E-6</v>
      </c>
      <c r="AN72" s="8">
        <f t="shared" si="6"/>
        <v>7.9251969696969695E-6</v>
      </c>
      <c r="AO72" s="8">
        <f t="shared" si="6"/>
        <v>6.7263545454545453E-6</v>
      </c>
      <c r="AP72" s="8">
        <f t="shared" si="6"/>
        <v>5.7385606060606061E-6</v>
      </c>
    </row>
    <row r="73" spans="1:42" x14ac:dyDescent="0.25">
      <c r="A73" s="12"/>
      <c r="B73" s="12"/>
      <c r="C73" s="12">
        <v>3</v>
      </c>
      <c r="D73" s="20"/>
      <c r="E73" s="12" t="s">
        <v>4</v>
      </c>
      <c r="F73" s="8">
        <f t="shared" si="7"/>
        <v>0</v>
      </c>
      <c r="G73" s="8">
        <f t="shared" si="6"/>
        <v>0</v>
      </c>
      <c r="H73" s="8">
        <f t="shared" si="6"/>
        <v>8.4546313131313128E-30</v>
      </c>
      <c r="I73" s="8">
        <f t="shared" si="6"/>
        <v>5.3607040404040406E-28</v>
      </c>
      <c r="J73" s="8">
        <f t="shared" si="6"/>
        <v>2.369798888888889E-26</v>
      </c>
      <c r="K73" s="8">
        <f t="shared" si="6"/>
        <v>7.6401727272727282E-25</v>
      </c>
      <c r="L73" s="8">
        <f t="shared" si="6"/>
        <v>1.8657121212121214E-23</v>
      </c>
      <c r="M73" s="8">
        <f t="shared" si="6"/>
        <v>3.5633832323232325E-22</v>
      </c>
      <c r="N73" s="8">
        <f t="shared" si="6"/>
        <v>5.4705797979797981E-21</v>
      </c>
      <c r="O73" s="8">
        <f t="shared" si="6"/>
        <v>6.9105686868686868E-20</v>
      </c>
      <c r="P73" s="8">
        <f t="shared" si="6"/>
        <v>7.3297646464646464E-19</v>
      </c>
      <c r="Q73" s="8">
        <f t="shared" si="6"/>
        <v>2.2230803030303028E-15</v>
      </c>
      <c r="R73" s="8">
        <f t="shared" si="6"/>
        <v>1.2306447474747474E-14</v>
      </c>
      <c r="S73" s="8">
        <f t="shared" si="6"/>
        <v>6.1889424242424244E-14</v>
      </c>
      <c r="T73" s="8">
        <f t="shared" si="6"/>
        <v>2.8536511111111112E-13</v>
      </c>
      <c r="U73" s="8">
        <f t="shared" si="6"/>
        <v>1.2176627272727272E-12</v>
      </c>
      <c r="V73" s="8">
        <f t="shared" si="6"/>
        <v>4.8548404040404039E-12</v>
      </c>
      <c r="W73" s="8">
        <f t="shared" si="6"/>
        <v>1.8281803030303032E-11</v>
      </c>
      <c r="X73" s="8">
        <f t="shared" si="6"/>
        <v>6.5885565656565664E-11</v>
      </c>
      <c r="Y73" s="8">
        <f t="shared" si="6"/>
        <v>2.3110534343434346E-10</v>
      </c>
      <c r="Z73" s="8">
        <f t="shared" si="6"/>
        <v>8.0883787878787873E-10</v>
      </c>
      <c r="AA73" s="8">
        <f t="shared" si="6"/>
        <v>2.9997169696969694E-9</v>
      </c>
      <c r="AB73" s="8">
        <f t="shared" si="6"/>
        <v>1.2919285858585859E-8</v>
      </c>
      <c r="AC73" s="8">
        <f t="shared" si="6"/>
        <v>7.2217020202020201E-8</v>
      </c>
      <c r="AD73" s="8">
        <f t="shared" si="6"/>
        <v>3.8452888888888887E-7</v>
      </c>
      <c r="AE73" s="8">
        <f t="shared" si="6"/>
        <v>1.8704262626262626E-6</v>
      </c>
      <c r="AF73" s="8">
        <f t="shared" si="6"/>
        <v>9.1526868686868682E-6</v>
      </c>
      <c r="AG73" s="8">
        <f t="shared" si="6"/>
        <v>4.257232323232323E-5</v>
      </c>
      <c r="AH73" s="8">
        <f t="shared" si="6"/>
        <v>1.7633064646464645E-4</v>
      </c>
      <c r="AI73" s="8">
        <f t="shared" si="6"/>
        <v>6.2226666666666665E-4</v>
      </c>
      <c r="AJ73" s="8">
        <f t="shared" si="6"/>
        <v>1.8246265656565658E-3</v>
      </c>
      <c r="AK73" s="8">
        <f t="shared" si="6"/>
        <v>3.0119012121212121E-3</v>
      </c>
      <c r="AL73" s="8">
        <f t="shared" si="6"/>
        <v>2.4208204040404042E-3</v>
      </c>
      <c r="AM73" s="8">
        <f t="shared" si="6"/>
        <v>2.2394347474747472E-3</v>
      </c>
      <c r="AN73" s="8">
        <f t="shared" si="6"/>
        <v>2.0894162626262625E-3</v>
      </c>
      <c r="AO73" s="8">
        <f t="shared" si="6"/>
        <v>1.9545918181818182E-3</v>
      </c>
      <c r="AP73" s="8">
        <f t="shared" si="6"/>
        <v>1.8319878787878788E-3</v>
      </c>
    </row>
    <row r="74" spans="1:42" x14ac:dyDescent="0.25">
      <c r="A74" s="12"/>
      <c r="B74" s="12">
        <v>1</v>
      </c>
      <c r="C74" s="12">
        <v>1</v>
      </c>
      <c r="D74" s="20"/>
      <c r="E74" s="12" t="s">
        <v>26</v>
      </c>
      <c r="F74" s="8">
        <f t="shared" si="7"/>
        <v>3.8931555555555556E-22</v>
      </c>
      <c r="G74" s="8">
        <f t="shared" si="6"/>
        <v>3.3474755555555558E-15</v>
      </c>
      <c r="H74" s="8">
        <f t="shared" si="6"/>
        <v>6.2650939393939394E-11</v>
      </c>
      <c r="I74" s="8">
        <f t="shared" si="6"/>
        <v>4.1593232323232325E-10</v>
      </c>
      <c r="J74" s="8">
        <f t="shared" si="6"/>
        <v>2.3356757575757575E-9</v>
      </c>
      <c r="K74" s="8">
        <f t="shared" si="6"/>
        <v>1.1328807070707071E-8</v>
      </c>
      <c r="L74" s="8">
        <f t="shared" si="6"/>
        <v>4.8301818181818183E-8</v>
      </c>
      <c r="M74" s="8">
        <f t="shared" si="6"/>
        <v>1.837499797979798E-7</v>
      </c>
      <c r="N74" s="8">
        <f t="shared" si="6"/>
        <v>6.316586868686869E-7</v>
      </c>
      <c r="O74" s="8">
        <f t="shared" si="6"/>
        <v>1.9834931313131315E-6</v>
      </c>
      <c r="P74" s="8">
        <f t="shared" si="6"/>
        <v>5.7432747474747473E-6</v>
      </c>
      <c r="Q74" s="8">
        <f t="shared" si="6"/>
        <v>2.0796978787878789E-4</v>
      </c>
      <c r="R74" s="8">
        <f t="shared" si="6"/>
        <v>4.4505121212121216E-4</v>
      </c>
      <c r="S74" s="8">
        <f t="shared" si="6"/>
        <v>9.102644444444445E-4</v>
      </c>
      <c r="T74" s="8">
        <f t="shared" si="6"/>
        <v>1.7860793939393938E-3</v>
      </c>
      <c r="U74" s="8">
        <f t="shared" si="6"/>
        <v>3.3733308080808079E-3</v>
      </c>
      <c r="V74" s="8">
        <f t="shared" si="6"/>
        <v>6.1505040404040406E-3</v>
      </c>
      <c r="W74" s="8">
        <f t="shared" si="6"/>
        <v>1.085340404040404E-2</v>
      </c>
      <c r="X74" s="8">
        <f t="shared" si="6"/>
        <v>1.8573354545454546E-2</v>
      </c>
      <c r="Y74" s="8">
        <f t="shared" si="6"/>
        <v>3.0864209090909089E-2</v>
      </c>
      <c r="Z74" s="8">
        <f t="shared" si="6"/>
        <v>4.9821222222222218E-2</v>
      </c>
      <c r="AA74" s="8">
        <f t="shared" si="6"/>
        <v>7.7859484848484845E-2</v>
      </c>
      <c r="AB74" s="8">
        <f t="shared" si="6"/>
        <v>0.11486186868686869</v>
      </c>
      <c r="AC74" s="8">
        <f t="shared" si="6"/>
        <v>0.15244445454545455</v>
      </c>
      <c r="AD74" s="8">
        <f t="shared" si="6"/>
        <v>0.19104964646464648</v>
      </c>
      <c r="AE74" s="8">
        <f t="shared" si="6"/>
        <v>0.23508697979797979</v>
      </c>
      <c r="AF74" s="8">
        <f t="shared" si="6"/>
        <v>0.27877981818181818</v>
      </c>
      <c r="AG74" s="8">
        <f t="shared" si="6"/>
        <v>0.32591397979797981</v>
      </c>
      <c r="AH74" s="8">
        <f t="shared" si="6"/>
        <v>0.39069353535353535</v>
      </c>
      <c r="AI74" s="8">
        <f t="shared" si="6"/>
        <v>0.50339777777777783</v>
      </c>
      <c r="AJ74" s="8">
        <f t="shared" si="6"/>
        <v>0.71756484848484847</v>
      </c>
      <c r="AK74" s="8">
        <f t="shared" si="6"/>
        <v>0.92440686868686861</v>
      </c>
      <c r="AL74" s="8">
        <f t="shared" si="6"/>
        <v>0.98231828282828293</v>
      </c>
      <c r="AM74" s="8">
        <f t="shared" si="6"/>
        <v>0.98478414141414139</v>
      </c>
      <c r="AN74" s="8">
        <f t="shared" si="6"/>
        <v>0.98623464646464643</v>
      </c>
      <c r="AO74" s="8">
        <f t="shared" si="6"/>
        <v>0.98743131313131305</v>
      </c>
      <c r="AP74" s="8">
        <f t="shared" si="6"/>
        <v>0.98851919191919191</v>
      </c>
    </row>
    <row r="75" spans="1:42" x14ac:dyDescent="0.25">
      <c r="A75" s="12"/>
      <c r="B75" s="12"/>
      <c r="C75" s="12">
        <v>2</v>
      </c>
      <c r="D75" s="20"/>
      <c r="E75" s="12" t="s">
        <v>5</v>
      </c>
      <c r="F75" s="8">
        <f t="shared" si="7"/>
        <v>0</v>
      </c>
      <c r="G75" s="8">
        <f t="shared" si="6"/>
        <v>2.5498790909090909E-28</v>
      </c>
      <c r="H75" s="8">
        <f t="shared" si="6"/>
        <v>2.8698967676767679E-21</v>
      </c>
      <c r="I75" s="8">
        <f t="shared" si="6"/>
        <v>6.611039393939394E-20</v>
      </c>
      <c r="J75" s="8">
        <f t="shared" si="6"/>
        <v>1.1593524242424242E-18</v>
      </c>
      <c r="K75" s="8">
        <f t="shared" si="6"/>
        <v>1.6013938383838384E-17</v>
      </c>
      <c r="L75" s="8">
        <f t="shared" si="6"/>
        <v>1.7928605050505052E-16</v>
      </c>
      <c r="M75" s="8">
        <f t="shared" si="6"/>
        <v>1.6668116161616161E-15</v>
      </c>
      <c r="N75" s="8">
        <f t="shared" si="6"/>
        <v>1.3136861616161617E-14</v>
      </c>
      <c r="O75" s="8">
        <f t="shared" si="6"/>
        <v>8.934023232323232E-14</v>
      </c>
      <c r="P75" s="8">
        <f t="shared" si="6"/>
        <v>5.3233535353535355E-13</v>
      </c>
      <c r="Q75" s="8">
        <f t="shared" si="6"/>
        <v>2.2773654545454544E-10</v>
      </c>
      <c r="R75" s="8">
        <f t="shared" si="6"/>
        <v>8.2976141414141417E-10</v>
      </c>
      <c r="S75" s="8">
        <f t="shared" si="6"/>
        <v>2.8111513131313133E-9</v>
      </c>
      <c r="T75" s="8">
        <f t="shared" si="6"/>
        <v>8.9184303030303024E-9</v>
      </c>
      <c r="U75" s="8">
        <f t="shared" si="6"/>
        <v>2.6676963636363637E-8</v>
      </c>
      <c r="V75" s="8">
        <f t="shared" si="6"/>
        <v>7.5781636363636366E-8</v>
      </c>
      <c r="W75" s="8">
        <f t="shared" si="6"/>
        <v>2.0606962626262628E-7</v>
      </c>
      <c r="X75" s="8">
        <f t="shared" si="6"/>
        <v>5.4158232323232321E-7</v>
      </c>
      <c r="Y75" s="8">
        <f t="shared" si="6"/>
        <v>1.3924848484848485E-6</v>
      </c>
      <c r="Z75" s="8">
        <f t="shared" si="6"/>
        <v>3.5645436363636366E-6</v>
      </c>
      <c r="AA75" s="8">
        <f t="shared" si="6"/>
        <v>9.4663585858585845E-6</v>
      </c>
      <c r="AB75" s="8">
        <f t="shared" si="6"/>
        <v>2.7723865656565654E-5</v>
      </c>
      <c r="AC75" s="8">
        <f t="shared" si="6"/>
        <v>9.6204747474747465E-5</v>
      </c>
      <c r="AD75" s="8">
        <f t="shared" si="6"/>
        <v>3.2199036363636367E-4</v>
      </c>
      <c r="AE75" s="8">
        <f t="shared" si="6"/>
        <v>1.01238E-3</v>
      </c>
      <c r="AF75" s="8">
        <f t="shared" si="6"/>
        <v>3.1852003030303027E-3</v>
      </c>
      <c r="AG75" s="8">
        <f t="shared" si="6"/>
        <v>9.6741434343434341E-3</v>
      </c>
      <c r="AH75" s="8">
        <f t="shared" si="6"/>
        <v>2.7293790909090909E-2</v>
      </c>
      <c r="AI75" s="8">
        <f t="shared" si="6"/>
        <v>7.0066646464646457E-2</v>
      </c>
      <c r="AJ75" s="8">
        <f t="shared" si="6"/>
        <v>0.16257985858585858</v>
      </c>
      <c r="AK75" s="8">
        <f t="shared" si="6"/>
        <v>0.25385651515151514</v>
      </c>
      <c r="AL75" s="8">
        <f t="shared" si="6"/>
        <v>0.27843532323232323</v>
      </c>
      <c r="AM75" s="8">
        <f t="shared" si="6"/>
        <v>0.27851510101010102</v>
      </c>
      <c r="AN75" s="8">
        <f t="shared" si="6"/>
        <v>0.2795050707070707</v>
      </c>
      <c r="AO75" s="8">
        <f t="shared" si="6"/>
        <v>0.2805059191919192</v>
      </c>
      <c r="AP75" s="8">
        <f t="shared" si="6"/>
        <v>0.28143786868686871</v>
      </c>
    </row>
    <row r="76" spans="1:42" x14ac:dyDescent="0.25">
      <c r="A76" s="12"/>
      <c r="B76" s="12">
        <v>1</v>
      </c>
      <c r="C76" s="12">
        <v>2</v>
      </c>
      <c r="D76" s="20"/>
      <c r="E76" s="12" t="s">
        <v>27</v>
      </c>
      <c r="F76" s="8">
        <f t="shared" si="7"/>
        <v>1.0732286868686869E-33</v>
      </c>
      <c r="G76" s="8">
        <f t="shared" si="6"/>
        <v>6.2795989898989895E-24</v>
      </c>
      <c r="H76" s="8">
        <f t="shared" si="6"/>
        <v>6.8333292929292932E-18</v>
      </c>
      <c r="I76" s="8">
        <f t="shared" si="6"/>
        <v>9.9758484848484849E-17</v>
      </c>
      <c r="J76" s="8">
        <f t="shared" si="6"/>
        <v>1.151519696969697E-15</v>
      </c>
      <c r="K76" s="8">
        <f t="shared" si="6"/>
        <v>1.0822218181818182E-14</v>
      </c>
      <c r="L76" s="8">
        <f t="shared" si="6"/>
        <v>8.4883555555555555E-14</v>
      </c>
      <c r="M76" s="8">
        <f t="shared" si="6"/>
        <v>5.672925252525252E-13</v>
      </c>
      <c r="N76" s="8">
        <f t="shared" si="6"/>
        <v>3.2886938383838384E-12</v>
      </c>
      <c r="O76" s="8">
        <f t="shared" si="6"/>
        <v>1.6791046464646466E-11</v>
      </c>
      <c r="P76" s="8">
        <f t="shared" si="6"/>
        <v>7.6503262626262633E-11</v>
      </c>
      <c r="Q76" s="8">
        <f t="shared" si="6"/>
        <v>1.2988547474747476E-8</v>
      </c>
      <c r="R76" s="8">
        <f t="shared" si="6"/>
        <v>3.8713979797979802E-8</v>
      </c>
      <c r="S76" s="8">
        <f t="shared" si="6"/>
        <v>1.0832009090909092E-7</v>
      </c>
      <c r="T76" s="8">
        <f t="shared" si="6"/>
        <v>2.8613025252525254E-7</v>
      </c>
      <c r="U76" s="8">
        <f t="shared" si="6"/>
        <v>7.1727474747474755E-7</v>
      </c>
      <c r="V76" s="8">
        <f t="shared" si="6"/>
        <v>1.7149683838383838E-6</v>
      </c>
      <c r="W76" s="8">
        <f t="shared" si="6"/>
        <v>3.93050606060606E-6</v>
      </c>
      <c r="X76" s="8">
        <f t="shared" si="6"/>
        <v>8.68199797979798E-6</v>
      </c>
      <c r="Y76" s="8">
        <f t="shared" ref="G76:AP83" si="8">Y11*$A$48</f>
        <v>1.8587134343434343E-5</v>
      </c>
      <c r="Z76" s="8">
        <f t="shared" si="8"/>
        <v>3.8855404040404039E-5</v>
      </c>
      <c r="AA76" s="8">
        <f t="shared" si="8"/>
        <v>8.0553797979797989E-5</v>
      </c>
      <c r="AB76" s="8">
        <f t="shared" si="8"/>
        <v>1.6644182828282828E-4</v>
      </c>
      <c r="AC76" s="8">
        <f t="shared" si="8"/>
        <v>3.3971916161616163E-4</v>
      </c>
      <c r="AD76" s="8">
        <f t="shared" si="8"/>
        <v>6.4812191919191918E-4</v>
      </c>
      <c r="AE76" s="8">
        <f t="shared" si="8"/>
        <v>1.1832132323232325E-3</v>
      </c>
      <c r="AF76" s="8">
        <f t="shared" si="8"/>
        <v>2.096958888888889E-3</v>
      </c>
      <c r="AG76" s="8">
        <f t="shared" si="8"/>
        <v>3.6141509090909089E-3</v>
      </c>
      <c r="AH76" s="8">
        <f t="shared" si="8"/>
        <v>6.1338232323232328E-3</v>
      </c>
      <c r="AI76" s="8">
        <f t="shared" si="8"/>
        <v>1.0494766666666667E-2</v>
      </c>
      <c r="AJ76" s="8">
        <f t="shared" si="8"/>
        <v>1.828941818181818E-2</v>
      </c>
      <c r="AK76" s="8">
        <f t="shared" si="8"/>
        <v>2.4133140404040403E-2</v>
      </c>
      <c r="AL76" s="8">
        <f t="shared" si="8"/>
        <v>1.6777629292929294E-2</v>
      </c>
      <c r="AM76" s="8">
        <f t="shared" si="8"/>
        <v>1.5164667676767676E-2</v>
      </c>
      <c r="AN76" s="8">
        <f t="shared" si="8"/>
        <v>1.3779072727272726E-2</v>
      </c>
      <c r="AO76" s="8">
        <f t="shared" si="8"/>
        <v>1.2562461616161617E-2</v>
      </c>
      <c r="AP76" s="8">
        <f t="shared" si="8"/>
        <v>1.1487274747474747E-2</v>
      </c>
    </row>
    <row r="77" spans="1:42" x14ac:dyDescent="0.25">
      <c r="A77" s="12"/>
      <c r="B77" s="12"/>
      <c r="C77" s="12"/>
      <c r="D77" s="20">
        <v>1</v>
      </c>
      <c r="E77" s="12" t="s">
        <v>6</v>
      </c>
      <c r="F77" s="8">
        <f t="shared" si="7"/>
        <v>6.4018040404040398E-33</v>
      </c>
      <c r="G77" s="8">
        <f t="shared" si="8"/>
        <v>3.6313393939393935E-24</v>
      </c>
      <c r="H77" s="8">
        <f t="shared" si="8"/>
        <v>9.5950909090909109E-19</v>
      </c>
      <c r="I77" s="8">
        <f t="shared" si="8"/>
        <v>1.068949696969697E-17</v>
      </c>
      <c r="J77" s="8">
        <f t="shared" si="8"/>
        <v>9.6487595959595962E-17</v>
      </c>
      <c r="K77" s="8">
        <f t="shared" si="8"/>
        <v>7.2434595959595961E-16</v>
      </c>
      <c r="L77" s="8">
        <f t="shared" si="8"/>
        <v>4.6231222222222224E-15</v>
      </c>
      <c r="M77" s="8">
        <f t="shared" si="8"/>
        <v>2.5556448484848487E-14</v>
      </c>
      <c r="N77" s="8">
        <f t="shared" si="8"/>
        <v>1.2432278787878787E-13</v>
      </c>
      <c r="O77" s="8">
        <f t="shared" si="8"/>
        <v>5.3951535353535353E-13</v>
      </c>
      <c r="P77" s="8">
        <f t="shared" si="8"/>
        <v>2.1132770707070707E-12</v>
      </c>
      <c r="Q77" s="8">
        <f t="shared" si="8"/>
        <v>2.1491770707070708E-10</v>
      </c>
      <c r="R77" s="8">
        <f t="shared" si="8"/>
        <v>5.7421868686868687E-10</v>
      </c>
      <c r="S77" s="8">
        <f t="shared" si="8"/>
        <v>1.449199595959596E-9</v>
      </c>
      <c r="T77" s="8">
        <f t="shared" si="8"/>
        <v>3.4724003030303032E-9</v>
      </c>
      <c r="U77" s="8">
        <f t="shared" si="8"/>
        <v>7.9375262626262636E-9</v>
      </c>
      <c r="V77" s="8">
        <f t="shared" si="8"/>
        <v>1.7393006060606059E-8</v>
      </c>
      <c r="W77" s="8">
        <f t="shared" si="8"/>
        <v>3.6708656565656567E-8</v>
      </c>
      <c r="X77" s="8">
        <f t="shared" si="8"/>
        <v>7.5016494949494943E-8</v>
      </c>
      <c r="Y77" s="8">
        <f t="shared" si="8"/>
        <v>1.4929685858585857E-7</v>
      </c>
      <c r="Z77" s="8">
        <f t="shared" si="8"/>
        <v>2.8468337373737377E-7</v>
      </c>
      <c r="AA77" s="8">
        <f t="shared" si="8"/>
        <v>4.1310383838383839E-7</v>
      </c>
      <c r="AB77" s="8">
        <f t="shared" si="8"/>
        <v>4.6111555555555558E-7</v>
      </c>
      <c r="AC77" s="8">
        <f t="shared" si="8"/>
        <v>4.3558666666666663E-7</v>
      </c>
      <c r="AD77" s="8">
        <f t="shared" si="8"/>
        <v>6.0917585858585861E-7</v>
      </c>
      <c r="AE77" s="8">
        <f t="shared" si="8"/>
        <v>1.0677530303030303E-6</v>
      </c>
      <c r="AF77" s="8">
        <f t="shared" si="8"/>
        <v>1.850119191919192E-6</v>
      </c>
      <c r="AG77" s="8">
        <f t="shared" si="8"/>
        <v>3.1750830303030302E-6</v>
      </c>
      <c r="AH77" s="8">
        <f t="shared" si="8"/>
        <v>5.5967737373737375E-6</v>
      </c>
      <c r="AI77" s="8">
        <f t="shared" si="8"/>
        <v>1.1088385858585859E-5</v>
      </c>
      <c r="AJ77" s="8">
        <f t="shared" si="8"/>
        <v>3.2070666666666671E-5</v>
      </c>
      <c r="AK77" s="8">
        <f t="shared" si="8"/>
        <v>1.6791046464646465E-4</v>
      </c>
      <c r="AL77" s="8">
        <f t="shared" si="8"/>
        <v>2.1968261616161617E-3</v>
      </c>
      <c r="AM77" s="8">
        <f t="shared" si="8"/>
        <v>3.2002855555555553E-3</v>
      </c>
      <c r="AN77" s="8">
        <f t="shared" si="8"/>
        <v>3.6962494949494946E-3</v>
      </c>
      <c r="AO77" s="8">
        <f t="shared" si="8"/>
        <v>4.1749161616161622E-3</v>
      </c>
      <c r="AP77" s="8">
        <f t="shared" si="8"/>
        <v>4.6851313131313129E-3</v>
      </c>
    </row>
    <row r="78" spans="1:42" x14ac:dyDescent="0.25">
      <c r="A78" s="12"/>
      <c r="B78" s="12"/>
      <c r="C78" s="12">
        <v>1</v>
      </c>
      <c r="D78" s="20"/>
      <c r="E78" s="12" t="s">
        <v>7</v>
      </c>
      <c r="F78" s="8">
        <f t="shared" si="7"/>
        <v>0</v>
      </c>
      <c r="G78" s="8">
        <f t="shared" si="8"/>
        <v>0</v>
      </c>
      <c r="H78" s="8">
        <f t="shared" si="8"/>
        <v>3.6494707070707073E-31</v>
      </c>
      <c r="I78" s="8">
        <f t="shared" si="8"/>
        <v>1.9537215151515151E-29</v>
      </c>
      <c r="J78" s="8">
        <f t="shared" si="8"/>
        <v>7.4142565656565655E-28</v>
      </c>
      <c r="K78" s="8">
        <f t="shared" si="8"/>
        <v>2.0818736363636364E-26</v>
      </c>
      <c r="L78" s="8">
        <f t="shared" si="8"/>
        <v>4.4835111111111112E-25</v>
      </c>
      <c r="M78" s="8">
        <f t="shared" si="8"/>
        <v>7.6354585858585852E-24</v>
      </c>
      <c r="N78" s="8">
        <f t="shared" si="8"/>
        <v>1.0552061616161616E-22</v>
      </c>
      <c r="O78" s="8">
        <f t="shared" si="8"/>
        <v>1.2101563636363636E-21</v>
      </c>
      <c r="P78" s="8">
        <f t="shared" si="8"/>
        <v>1.1740750505050505E-20</v>
      </c>
      <c r="Q78" s="8">
        <f t="shared" si="8"/>
        <v>2.6444882828282827E-17</v>
      </c>
      <c r="R78" s="8">
        <f t="shared" si="8"/>
        <v>1.3745348484848485E-16</v>
      </c>
      <c r="S78" s="8">
        <f t="shared" si="8"/>
        <v>6.5098666666666673E-16</v>
      </c>
      <c r="T78" s="8">
        <f t="shared" si="8"/>
        <v>2.8329451515151514E-15</v>
      </c>
      <c r="U78" s="8">
        <f t="shared" si="8"/>
        <v>1.1415474747474747E-14</v>
      </c>
      <c r="V78" s="8">
        <f t="shared" si="8"/>
        <v>4.2916818181818183E-14</v>
      </c>
      <c r="W78" s="8">
        <f t="shared" si="8"/>
        <v>1.5171557575757577E-13</v>
      </c>
      <c r="X78" s="8">
        <f t="shared" si="8"/>
        <v>5.0851080808080806E-13</v>
      </c>
      <c r="Y78" s="8">
        <f t="shared" si="8"/>
        <v>1.6314555555555555E-12</v>
      </c>
      <c r="Z78" s="8">
        <f t="shared" si="8"/>
        <v>5.0716909090909091E-12</v>
      </c>
      <c r="AA78" s="8">
        <f t="shared" si="8"/>
        <v>1.5644059595959596E-11</v>
      </c>
      <c r="AB78" s="8">
        <f t="shared" si="8"/>
        <v>4.9451343434343435E-11</v>
      </c>
      <c r="AC78" s="8">
        <f t="shared" si="8"/>
        <v>1.6570569696969697E-10</v>
      </c>
      <c r="AD78" s="8">
        <f t="shared" si="8"/>
        <v>5.3204525252525262E-10</v>
      </c>
      <c r="AE78" s="8">
        <f t="shared" si="8"/>
        <v>1.621229494949495E-9</v>
      </c>
      <c r="AF78" s="8">
        <f t="shared" si="8"/>
        <v>4.8356212121212121E-9</v>
      </c>
      <c r="AG78" s="8">
        <f t="shared" si="8"/>
        <v>1.3921222222222221E-8</v>
      </c>
      <c r="AH78" s="8">
        <f t="shared" si="8"/>
        <v>3.8267949494949498E-8</v>
      </c>
      <c r="AI78" s="8">
        <f t="shared" si="8"/>
        <v>1.0080647474747474E-7</v>
      </c>
      <c r="AJ78" s="8">
        <f t="shared" si="8"/>
        <v>2.577329898989899E-7</v>
      </c>
      <c r="AK78" s="8">
        <f t="shared" si="8"/>
        <v>5.2352353535353533E-7</v>
      </c>
      <c r="AL78" s="8">
        <f t="shared" si="8"/>
        <v>2.5091198989898988E-6</v>
      </c>
      <c r="AM78" s="8">
        <f t="shared" si="8"/>
        <v>3.5412992929292928E-6</v>
      </c>
      <c r="AN78" s="8">
        <f t="shared" si="8"/>
        <v>4.9436838383838379E-6</v>
      </c>
      <c r="AO78" s="8">
        <f t="shared" si="8"/>
        <v>6.825351515151515E-6</v>
      </c>
      <c r="AP78" s="8">
        <f t="shared" si="8"/>
        <v>9.324209090909091E-6</v>
      </c>
    </row>
    <row r="79" spans="1:42" x14ac:dyDescent="0.25">
      <c r="A79" s="12"/>
      <c r="B79" s="12"/>
      <c r="C79" s="12"/>
      <c r="D79" s="20">
        <v>2</v>
      </c>
      <c r="E79" s="12" t="s">
        <v>8</v>
      </c>
      <c r="F79" s="8">
        <f t="shared" si="7"/>
        <v>1.1804935353535354E-35</v>
      </c>
      <c r="G79" s="8">
        <f t="shared" si="8"/>
        <v>2.6361841414141417E-26</v>
      </c>
      <c r="H79" s="8">
        <f t="shared" si="8"/>
        <v>1.5397473737373738E-20</v>
      </c>
      <c r="I79" s="8">
        <f t="shared" si="8"/>
        <v>1.9835656565656565E-19</v>
      </c>
      <c r="J79" s="8">
        <f t="shared" si="8"/>
        <v>2.0381046464646466E-18</v>
      </c>
      <c r="K79" s="8">
        <f t="shared" si="8"/>
        <v>1.7179419191919191E-17</v>
      </c>
      <c r="L79" s="8">
        <f t="shared" si="8"/>
        <v>1.2163572727272727E-16</v>
      </c>
      <c r="M79" s="8">
        <f t="shared" si="8"/>
        <v>7.380169696969697E-16</v>
      </c>
      <c r="N79" s="8">
        <f t="shared" si="8"/>
        <v>3.9033090909090913E-15</v>
      </c>
      <c r="O79" s="8">
        <f t="shared" si="8"/>
        <v>1.8259682828282828E-14</v>
      </c>
      <c r="P79" s="8">
        <f t="shared" si="8"/>
        <v>7.6517767676767674E-14</v>
      </c>
      <c r="Q79" s="8">
        <f t="shared" si="8"/>
        <v>9.5798606060606064E-12</v>
      </c>
      <c r="R79" s="8">
        <f t="shared" si="8"/>
        <v>2.6622207070707074E-11</v>
      </c>
      <c r="S79" s="8">
        <f t="shared" si="8"/>
        <v>6.960248484848484E-11</v>
      </c>
      <c r="T79" s="8">
        <f t="shared" si="8"/>
        <v>1.7216044444444443E-10</v>
      </c>
      <c r="U79" s="8">
        <f t="shared" si="8"/>
        <v>4.0508979797979797E-10</v>
      </c>
      <c r="V79" s="8">
        <f t="shared" si="8"/>
        <v>9.1171494949494944E-10</v>
      </c>
      <c r="W79" s="8">
        <f t="shared" si="8"/>
        <v>1.9742461616161613E-9</v>
      </c>
      <c r="X79" s="8">
        <f t="shared" si="8"/>
        <v>4.1401040404040409E-9</v>
      </c>
      <c r="Y79" s="8">
        <f t="shared" si="8"/>
        <v>8.4713121212121208E-9</v>
      </c>
      <c r="Z79" s="8">
        <f t="shared" si="8"/>
        <v>1.6303676767676767E-8</v>
      </c>
      <c r="AA79" s="8">
        <f t="shared" si="8"/>
        <v>1.8544707070707072E-8</v>
      </c>
      <c r="AB79" s="8">
        <f t="shared" si="8"/>
        <v>1.2719478787878788E-8</v>
      </c>
      <c r="AC79" s="8">
        <f t="shared" si="8"/>
        <v>6.4083313131313135E-9</v>
      </c>
      <c r="AD79" s="8">
        <f t="shared" si="8"/>
        <v>7.2420090909090915E-9</v>
      </c>
      <c r="AE79" s="8">
        <f t="shared" si="8"/>
        <v>1.3086819191919192E-8</v>
      </c>
      <c r="AF79" s="8">
        <f t="shared" si="8"/>
        <v>2.3589926262626262E-8</v>
      </c>
      <c r="AG79" s="8">
        <f t="shared" si="8"/>
        <v>4.2307606060606059E-8</v>
      </c>
      <c r="AH79" s="8">
        <f t="shared" si="8"/>
        <v>7.9930080808080814E-8</v>
      </c>
      <c r="AI79" s="8">
        <f t="shared" si="8"/>
        <v>1.8547970707070707E-7</v>
      </c>
      <c r="AJ79" s="8">
        <f t="shared" si="8"/>
        <v>8.6453727272727269E-7</v>
      </c>
      <c r="AK79" s="8">
        <f t="shared" si="8"/>
        <v>1.3842169696969696E-5</v>
      </c>
      <c r="AL79" s="8">
        <f t="shared" si="8"/>
        <v>5.5220727272727271E-4</v>
      </c>
      <c r="AM79" s="8">
        <f t="shared" si="8"/>
        <v>8.4564444444444446E-4</v>
      </c>
      <c r="AN79" s="8">
        <f t="shared" si="8"/>
        <v>8.2468464646464647E-4</v>
      </c>
      <c r="AO79" s="8">
        <f t="shared" si="8"/>
        <v>7.7743444444444449E-4</v>
      </c>
      <c r="AP79" s="8">
        <f t="shared" si="8"/>
        <v>7.306919191919192E-4</v>
      </c>
    </row>
    <row r="80" spans="1:42" x14ac:dyDescent="0.25">
      <c r="A80" s="12"/>
      <c r="B80" s="12"/>
      <c r="C80" s="12"/>
      <c r="D80" s="20">
        <v>3</v>
      </c>
      <c r="E80" s="12" t="s">
        <v>9</v>
      </c>
      <c r="F80" s="8">
        <f t="shared" si="7"/>
        <v>0</v>
      </c>
      <c r="G80" s="8">
        <f t="shared" si="8"/>
        <v>1.0216632323232323E-35</v>
      </c>
      <c r="H80" s="8">
        <f t="shared" si="8"/>
        <v>4.3504272727272727E-28</v>
      </c>
      <c r="I80" s="8">
        <f t="shared" si="8"/>
        <v>1.2784026262626262E-26</v>
      </c>
      <c r="J80" s="8">
        <f t="shared" si="8"/>
        <v>2.7843532323232323E-25</v>
      </c>
      <c r="K80" s="8">
        <f t="shared" si="8"/>
        <v>4.6648242424242428E-24</v>
      </c>
      <c r="L80" s="8">
        <f t="shared" si="8"/>
        <v>6.2038101010101013E-23</v>
      </c>
      <c r="M80" s="8">
        <f t="shared" si="8"/>
        <v>6.7238161616161614E-22</v>
      </c>
      <c r="N80" s="8">
        <f t="shared" si="8"/>
        <v>6.0747151515151512E-21</v>
      </c>
      <c r="O80" s="8">
        <f t="shared" si="8"/>
        <v>4.6648242424242428E-20</v>
      </c>
      <c r="P80" s="8">
        <f t="shared" si="8"/>
        <v>3.0958491919191919E-19</v>
      </c>
      <c r="Q80" s="8">
        <f t="shared" si="8"/>
        <v>1.8175553535353535E-16</v>
      </c>
      <c r="R80" s="8">
        <f t="shared" si="8"/>
        <v>6.9961484848484852E-16</v>
      </c>
      <c r="S80" s="8">
        <f t="shared" si="8"/>
        <v>2.4835547474747476E-15</v>
      </c>
      <c r="T80" s="8">
        <f t="shared" si="8"/>
        <v>8.1910020202020198E-15</v>
      </c>
      <c r="U80" s="8">
        <f t="shared" si="8"/>
        <v>2.528121515151515E-14</v>
      </c>
      <c r="V80" s="8">
        <f t="shared" si="8"/>
        <v>7.3555111111111103E-14</v>
      </c>
      <c r="W80" s="8">
        <f t="shared" si="8"/>
        <v>2.0331366666666666E-13</v>
      </c>
      <c r="X80" s="8">
        <f t="shared" si="8"/>
        <v>5.3853626262626259E-13</v>
      </c>
      <c r="Y80" s="8">
        <f t="shared" si="8"/>
        <v>1.3808445454545454E-12</v>
      </c>
      <c r="Z80" s="8">
        <f t="shared" si="8"/>
        <v>3.2390865656565658E-12</v>
      </c>
      <c r="AA80" s="8">
        <f t="shared" si="8"/>
        <v>3.4573513131313132E-12</v>
      </c>
      <c r="AB80" s="8">
        <f t="shared" si="8"/>
        <v>1.7305975757575758E-12</v>
      </c>
      <c r="AC80" s="8">
        <f t="shared" si="8"/>
        <v>5.4810959595959595E-13</v>
      </c>
      <c r="AD80" s="8">
        <f t="shared" si="8"/>
        <v>5.8578646464646467E-13</v>
      </c>
      <c r="AE80" s="8">
        <f t="shared" si="8"/>
        <v>1.268829292929293E-12</v>
      </c>
      <c r="AF80" s="8">
        <f t="shared" si="8"/>
        <v>2.7490696969696969E-12</v>
      </c>
      <c r="AG80" s="8">
        <f t="shared" si="8"/>
        <v>5.9184232323232327E-12</v>
      </c>
      <c r="AH80" s="8">
        <f t="shared" si="8"/>
        <v>1.3688053535353535E-11</v>
      </c>
      <c r="AI80" s="8">
        <f t="shared" si="8"/>
        <v>4.2271343434343434E-11</v>
      </c>
      <c r="AJ80" s="8">
        <f t="shared" si="8"/>
        <v>3.5903626262626264E-10</v>
      </c>
      <c r="AK80" s="8">
        <f t="shared" si="8"/>
        <v>1.9782713131313133E-8</v>
      </c>
      <c r="AL80" s="8">
        <f t="shared" si="8"/>
        <v>3.6991505050505052E-6</v>
      </c>
      <c r="AM80" s="8">
        <f t="shared" si="8"/>
        <v>6.5675242424242422E-6</v>
      </c>
      <c r="AN80" s="8">
        <f t="shared" si="8"/>
        <v>5.9438070707070703E-6</v>
      </c>
      <c r="AO80" s="8">
        <f t="shared" si="8"/>
        <v>5.1228212121212127E-6</v>
      </c>
      <c r="AP80" s="8">
        <f t="shared" si="8"/>
        <v>4.4033707070707067E-6</v>
      </c>
    </row>
    <row r="81" spans="1:42" x14ac:dyDescent="0.25">
      <c r="A81" s="12"/>
      <c r="B81" s="12"/>
      <c r="C81" s="12"/>
      <c r="D81" s="20">
        <v>4</v>
      </c>
      <c r="E81" s="12" t="s">
        <v>10</v>
      </c>
      <c r="F81" s="8">
        <f t="shared" si="7"/>
        <v>0</v>
      </c>
      <c r="G81" s="8">
        <f t="shared" si="8"/>
        <v>8.7461828282828277E-33</v>
      </c>
      <c r="H81" s="8">
        <f t="shared" si="8"/>
        <v>2.4898281818181816E-26</v>
      </c>
      <c r="I81" s="8">
        <f t="shared" si="8"/>
        <v>4.3261313131313135E-25</v>
      </c>
      <c r="J81" s="8">
        <f t="shared" si="8"/>
        <v>5.8248656565656562E-24</v>
      </c>
      <c r="K81" s="8">
        <f t="shared" si="8"/>
        <v>6.272709090909092E-23</v>
      </c>
      <c r="L81" s="8">
        <f t="shared" si="8"/>
        <v>5.5478191919191917E-22</v>
      </c>
      <c r="M81" s="8">
        <f t="shared" si="8"/>
        <v>4.1216101010101016E-21</v>
      </c>
      <c r="N81" s="8">
        <f t="shared" si="8"/>
        <v>2.6216790909090909E-20</v>
      </c>
      <c r="O81" s="8">
        <f t="shared" si="8"/>
        <v>1.4515929292929293E-19</v>
      </c>
      <c r="P81" s="8">
        <f t="shared" si="8"/>
        <v>7.0958707070707074E-19</v>
      </c>
      <c r="Q81" s="8">
        <f t="shared" si="8"/>
        <v>1.4594981818181817E-16</v>
      </c>
      <c r="R81" s="8">
        <f t="shared" si="8"/>
        <v>4.4798848484848485E-16</v>
      </c>
      <c r="S81" s="8">
        <f t="shared" si="8"/>
        <v>1.2832980808080808E-15</v>
      </c>
      <c r="T81" s="8">
        <f t="shared" si="8"/>
        <v>3.4537613131313133E-15</v>
      </c>
      <c r="U81" s="8">
        <f t="shared" si="8"/>
        <v>8.7907858585858581E-15</v>
      </c>
      <c r="V81" s="8">
        <f t="shared" si="8"/>
        <v>2.1309007070707069E-14</v>
      </c>
      <c r="W81" s="8">
        <f t="shared" si="8"/>
        <v>4.9574636363636367E-14</v>
      </c>
      <c r="X81" s="8">
        <f t="shared" si="8"/>
        <v>1.1171064646464645E-13</v>
      </c>
      <c r="Y81" s="8">
        <f t="shared" si="8"/>
        <v>2.4651333333333337E-13</v>
      </c>
      <c r="Z81" s="8">
        <f t="shared" si="8"/>
        <v>4.9299040404040402E-13</v>
      </c>
      <c r="AA81" s="8">
        <f t="shared" si="8"/>
        <v>3.5128331313131313E-13</v>
      </c>
      <c r="AB81" s="8">
        <f t="shared" si="8"/>
        <v>9.2745292929292937E-14</v>
      </c>
      <c r="AC81" s="8">
        <f t="shared" si="8"/>
        <v>1.3543728282828283E-14</v>
      </c>
      <c r="AD81" s="8">
        <f t="shared" si="8"/>
        <v>1.0180732323232322E-14</v>
      </c>
      <c r="AE81" s="8">
        <f t="shared" si="8"/>
        <v>1.9912533333333332E-14</v>
      </c>
      <c r="AF81" s="8">
        <f t="shared" si="8"/>
        <v>3.9540767676767679E-14</v>
      </c>
      <c r="AG81" s="8">
        <f t="shared" si="8"/>
        <v>7.880593939393939E-14</v>
      </c>
      <c r="AH81" s="8">
        <f t="shared" si="8"/>
        <v>1.7394456565656564E-13</v>
      </c>
      <c r="AI81" s="8">
        <f t="shared" si="8"/>
        <v>5.6294101010101012E-13</v>
      </c>
      <c r="AJ81" s="8">
        <f t="shared" si="8"/>
        <v>6.9257989898989902E-12</v>
      </c>
      <c r="AK81" s="8">
        <f t="shared" si="8"/>
        <v>1.0533567676767678E-9</v>
      </c>
      <c r="AL81" s="8">
        <f t="shared" si="8"/>
        <v>4.1404666666666666E-7</v>
      </c>
      <c r="AM81" s="8">
        <f t="shared" si="8"/>
        <v>7.1013101010101009E-7</v>
      </c>
      <c r="AN81" s="8">
        <f t="shared" si="8"/>
        <v>5.0020666666666663E-7</v>
      </c>
      <c r="AO81" s="8">
        <f t="shared" si="8"/>
        <v>3.3259718181818183E-7</v>
      </c>
      <c r="AP81" s="8">
        <f t="shared" si="8"/>
        <v>2.2191276767676769E-7</v>
      </c>
    </row>
    <row r="82" spans="1:42" x14ac:dyDescent="0.25">
      <c r="A82" s="12"/>
      <c r="B82" s="12"/>
      <c r="C82" s="12">
        <v>1</v>
      </c>
      <c r="D82" s="20">
        <v>1</v>
      </c>
      <c r="E82" s="12" t="s">
        <v>11</v>
      </c>
      <c r="F82" s="8">
        <f t="shared" si="7"/>
        <v>0</v>
      </c>
      <c r="G82" s="8">
        <f t="shared" si="8"/>
        <v>8.060456565656566E-28</v>
      </c>
      <c r="H82" s="8">
        <f t="shared" si="8"/>
        <v>3.0712268686868687E-21</v>
      </c>
      <c r="I82" s="8">
        <f t="shared" si="8"/>
        <v>5.7135393939393943E-20</v>
      </c>
      <c r="J82" s="8">
        <f t="shared" si="8"/>
        <v>8.2283525252525257E-19</v>
      </c>
      <c r="K82" s="8">
        <f t="shared" si="8"/>
        <v>9.4710727272727273E-18</v>
      </c>
      <c r="L82" s="8">
        <f t="shared" si="8"/>
        <v>8.9492535353535349E-17</v>
      </c>
      <c r="M82" s="8">
        <f t="shared" si="8"/>
        <v>7.1013101010101007E-16</v>
      </c>
      <c r="N82" s="8">
        <f t="shared" si="8"/>
        <v>4.8247424242424245E-15</v>
      </c>
      <c r="O82" s="8">
        <f t="shared" si="8"/>
        <v>2.8533972727272727E-14</v>
      </c>
      <c r="P82" s="8">
        <f t="shared" si="8"/>
        <v>1.4902126262626263E-13</v>
      </c>
      <c r="Q82" s="8">
        <f t="shared" si="8"/>
        <v>4.0077454545454544E-11</v>
      </c>
      <c r="R82" s="8">
        <f t="shared" si="8"/>
        <v>1.3167684848484847E-10</v>
      </c>
      <c r="S82" s="8">
        <f t="shared" si="8"/>
        <v>4.0392939393939394E-10</v>
      </c>
      <c r="T82" s="8">
        <f t="shared" si="8"/>
        <v>1.1642478787878787E-9</v>
      </c>
      <c r="U82" s="8">
        <f t="shared" si="8"/>
        <v>3.1731973737373735E-9</v>
      </c>
      <c r="V82" s="8">
        <f t="shared" si="8"/>
        <v>8.2312535353535364E-9</v>
      </c>
      <c r="W82" s="8">
        <f t="shared" si="8"/>
        <v>2.0463725252525253E-8</v>
      </c>
      <c r="X82" s="8">
        <f t="shared" si="8"/>
        <v>4.9157616161616162E-8</v>
      </c>
      <c r="Y82" s="8">
        <f t="shared" si="8"/>
        <v>1.1524262626262626E-7</v>
      </c>
      <c r="Z82" s="8">
        <f t="shared" si="8"/>
        <v>2.6116343434343439E-7</v>
      </c>
      <c r="AA82" s="8">
        <f t="shared" si="8"/>
        <v>4.6296494949494953E-7</v>
      </c>
      <c r="AB82" s="8">
        <f t="shared" si="8"/>
        <v>6.6864656565656571E-7</v>
      </c>
      <c r="AC82" s="8">
        <f t="shared" si="8"/>
        <v>9.0014717171717166E-7</v>
      </c>
      <c r="AD82" s="8">
        <f t="shared" si="8"/>
        <v>1.7808938383838383E-6</v>
      </c>
      <c r="AE82" s="8">
        <f t="shared" si="8"/>
        <v>4.3152525252525256E-6</v>
      </c>
      <c r="AF82" s="8">
        <f t="shared" si="8"/>
        <v>1.0438196969696971E-5</v>
      </c>
      <c r="AG82" s="8">
        <f t="shared" si="8"/>
        <v>2.4728572727272727E-5</v>
      </c>
      <c r="AH82" s="8">
        <f t="shared" si="8"/>
        <v>5.7915040404040408E-5</v>
      </c>
      <c r="AI82" s="8">
        <f t="shared" si="8"/>
        <v>1.4329539393939393E-4</v>
      </c>
      <c r="AJ82" s="8">
        <f t="shared" si="8"/>
        <v>4.7746999999999997E-4</v>
      </c>
      <c r="AK82" s="8">
        <f t="shared" si="8"/>
        <v>2.4175205050505047E-3</v>
      </c>
      <c r="AL82" s="8">
        <f t="shared" si="8"/>
        <v>1.6730125252525253E-2</v>
      </c>
      <c r="AM82" s="8">
        <f t="shared" si="8"/>
        <v>2.0917733333333334E-2</v>
      </c>
      <c r="AN82" s="8">
        <f t="shared" si="8"/>
        <v>2.0896338383838385E-2</v>
      </c>
      <c r="AO82" s="8">
        <f t="shared" si="8"/>
        <v>2.0515943434343435E-2</v>
      </c>
      <c r="AP82" s="8">
        <f t="shared" si="8"/>
        <v>2.0101824242424245E-2</v>
      </c>
    </row>
    <row r="83" spans="1:42" x14ac:dyDescent="0.25">
      <c r="A83" s="12">
        <v>1</v>
      </c>
      <c r="B83" s="12"/>
      <c r="C83" s="12"/>
      <c r="D83" s="20"/>
      <c r="E83" s="12" t="s">
        <v>12</v>
      </c>
      <c r="F83" s="8">
        <f t="shared" si="7"/>
        <v>1.0000144444444445</v>
      </c>
      <c r="G83" s="8">
        <f t="shared" si="8"/>
        <v>1.0000144444444445</v>
      </c>
      <c r="H83" s="8">
        <f t="shared" si="8"/>
        <v>1.0000144444444445</v>
      </c>
      <c r="I83" s="8">
        <f t="shared" si="8"/>
        <v>1.0000144444444445</v>
      </c>
      <c r="J83" s="8">
        <f t="shared" si="8"/>
        <v>1.0000144444444445</v>
      </c>
      <c r="K83" s="8">
        <f t="shared" si="8"/>
        <v>1.0000144444444445</v>
      </c>
      <c r="L83" s="8">
        <f t="shared" si="8"/>
        <v>1.0000144444444445</v>
      </c>
      <c r="M83" s="8">
        <f t="shared" si="8"/>
        <v>1.0000144444444445</v>
      </c>
      <c r="N83" s="8">
        <f t="shared" si="8"/>
        <v>1.0000144444444445</v>
      </c>
      <c r="O83" s="8">
        <f t="shared" si="8"/>
        <v>1.0000144444444445</v>
      </c>
      <c r="P83" s="8">
        <f t="shared" si="8"/>
        <v>1.0000144444444445</v>
      </c>
      <c r="Q83" s="8">
        <f t="shared" si="8"/>
        <v>1.0000144444444445</v>
      </c>
      <c r="R83" s="8">
        <f t="shared" si="8"/>
        <v>1.0000144444444445</v>
      </c>
      <c r="S83" s="8">
        <f t="shared" si="8"/>
        <v>1.0000144444444445</v>
      </c>
      <c r="T83" s="8">
        <f t="shared" si="8"/>
        <v>1.0000144444444445</v>
      </c>
      <c r="U83" s="8">
        <f t="shared" si="8"/>
        <v>1.0000144444444445</v>
      </c>
      <c r="V83" s="8">
        <f t="shared" si="8"/>
        <v>1.0000144444444445</v>
      </c>
      <c r="W83" s="8">
        <f t="shared" si="8"/>
        <v>1.0000144444444445</v>
      </c>
      <c r="X83" s="8">
        <f t="shared" si="8"/>
        <v>1.0000144444444445</v>
      </c>
      <c r="Y83" s="8">
        <f t="shared" si="8"/>
        <v>1.0000144444444445</v>
      </c>
      <c r="Z83" s="8">
        <f t="shared" si="8"/>
        <v>1.0000144444444445</v>
      </c>
      <c r="AA83" s="8">
        <f t="shared" si="8"/>
        <v>1.0000144444444445</v>
      </c>
      <c r="AB83" s="8">
        <f t="shared" ref="G83:AP90" si="9">AB18*$A$48</f>
        <v>1.0000144444444445</v>
      </c>
      <c r="AC83" s="8">
        <f t="shared" si="9"/>
        <v>1.0000144444444445</v>
      </c>
      <c r="AD83" s="8">
        <f t="shared" si="9"/>
        <v>1.0000144444444445</v>
      </c>
      <c r="AE83" s="8">
        <f t="shared" si="9"/>
        <v>1.0000144444444445</v>
      </c>
      <c r="AF83" s="8">
        <f t="shared" si="9"/>
        <v>1.0000144444444445</v>
      </c>
      <c r="AG83" s="8">
        <f t="shared" si="9"/>
        <v>1.0000144444444445</v>
      </c>
      <c r="AH83" s="8">
        <f t="shared" si="9"/>
        <v>1.0000144444444445</v>
      </c>
      <c r="AI83" s="8">
        <f t="shared" si="9"/>
        <v>1.0000144444444445</v>
      </c>
      <c r="AJ83" s="8">
        <f t="shared" si="9"/>
        <v>1.0000144444444445</v>
      </c>
      <c r="AK83" s="8">
        <f t="shared" si="9"/>
        <v>1.0000144444444445</v>
      </c>
      <c r="AL83" s="8">
        <f t="shared" si="9"/>
        <v>1.0000144444444445</v>
      </c>
      <c r="AM83" s="8">
        <f t="shared" si="9"/>
        <v>1.0000144444444445</v>
      </c>
      <c r="AN83" s="8">
        <f t="shared" si="9"/>
        <v>1.0000144444444445</v>
      </c>
      <c r="AO83" s="8">
        <f t="shared" si="9"/>
        <v>1.0000144444444445</v>
      </c>
      <c r="AP83" s="8">
        <f t="shared" si="9"/>
        <v>1.0000144444444445</v>
      </c>
    </row>
    <row r="84" spans="1:42" x14ac:dyDescent="0.25">
      <c r="A84" s="12"/>
      <c r="B84" s="12"/>
      <c r="C84" s="12">
        <v>6</v>
      </c>
      <c r="D84" s="20"/>
      <c r="E84" s="12" t="s">
        <v>86</v>
      </c>
      <c r="F84" s="8">
        <f t="shared" si="7"/>
        <v>0</v>
      </c>
      <c r="G84" s="8">
        <f t="shared" si="9"/>
        <v>0</v>
      </c>
      <c r="H84" s="8">
        <f t="shared" si="9"/>
        <v>0</v>
      </c>
      <c r="I84" s="8">
        <f t="shared" si="9"/>
        <v>0</v>
      </c>
      <c r="J84" s="8">
        <f t="shared" si="9"/>
        <v>0</v>
      </c>
      <c r="K84" s="8">
        <f t="shared" si="9"/>
        <v>0</v>
      </c>
      <c r="L84" s="8">
        <f t="shared" si="9"/>
        <v>0</v>
      </c>
      <c r="M84" s="8">
        <f t="shared" si="9"/>
        <v>0</v>
      </c>
      <c r="N84" s="8">
        <f t="shared" si="9"/>
        <v>0</v>
      </c>
      <c r="O84" s="8">
        <f t="shared" si="9"/>
        <v>1.7490552525252527E-35</v>
      </c>
      <c r="P84" s="8">
        <f t="shared" si="9"/>
        <v>7.2035707070707073E-34</v>
      </c>
      <c r="Q84" s="8">
        <f t="shared" si="9"/>
        <v>2.2309130303030305E-28</v>
      </c>
      <c r="R84" s="8">
        <f t="shared" si="9"/>
        <v>3.3316287878787883E-27</v>
      </c>
      <c r="S84" s="8">
        <f t="shared" si="9"/>
        <v>4.2840666666666663E-26</v>
      </c>
      <c r="T84" s="8">
        <f t="shared" si="9"/>
        <v>4.8142262626262625E-25</v>
      </c>
      <c r="U84" s="8">
        <f t="shared" si="9"/>
        <v>4.7986333333333338E-24</v>
      </c>
      <c r="V84" s="8">
        <f t="shared" si="9"/>
        <v>4.3112636363636366E-23</v>
      </c>
      <c r="W84" s="8">
        <f t="shared" si="9"/>
        <v>3.5557318181818182E-22</v>
      </c>
      <c r="X84" s="8">
        <f t="shared" si="9"/>
        <v>2.7544728282828282E-21</v>
      </c>
      <c r="Y84" s="8">
        <f t="shared" si="9"/>
        <v>2.065700505050505E-20</v>
      </c>
      <c r="Z84" s="8">
        <f t="shared" si="9"/>
        <v>1.5701354545454546E-19</v>
      </c>
      <c r="AA84" s="8">
        <f t="shared" si="9"/>
        <v>1.3595583838383839E-18</v>
      </c>
      <c r="AB84" s="8">
        <f t="shared" si="9"/>
        <v>1.6091177777777779E-17</v>
      </c>
      <c r="AC84" s="8">
        <f t="shared" si="9"/>
        <v>3.2727745454545453E-16</v>
      </c>
      <c r="AD84" s="8">
        <f t="shared" si="9"/>
        <v>6.1512292929292927E-15</v>
      </c>
      <c r="AE84" s="8">
        <f t="shared" si="9"/>
        <v>9.7767666666666667E-14</v>
      </c>
      <c r="AF84" s="8">
        <f t="shared" si="9"/>
        <v>1.5980939393939394E-12</v>
      </c>
      <c r="AG84" s="8">
        <f t="shared" si="9"/>
        <v>2.3838687878787878E-11</v>
      </c>
      <c r="AH84" s="8">
        <f t="shared" si="9"/>
        <v>2.8045877777777776E-10</v>
      </c>
      <c r="AI84" s="8">
        <f t="shared" si="9"/>
        <v>2.3201553535353535E-9</v>
      </c>
      <c r="AJ84" s="8">
        <f t="shared" si="9"/>
        <v>1.2445333333333334E-8</v>
      </c>
      <c r="AK84" s="8">
        <f t="shared" si="9"/>
        <v>2.2103521212121214E-8</v>
      </c>
      <c r="AL84" s="8">
        <f t="shared" si="9"/>
        <v>5.0053303030303036E-9</v>
      </c>
      <c r="AM84" s="8">
        <f t="shared" si="9"/>
        <v>3.3993311111111115E-9</v>
      </c>
      <c r="AN84" s="8">
        <f t="shared" si="9"/>
        <v>2.3734614141414142E-9</v>
      </c>
      <c r="AO84" s="8">
        <f t="shared" si="9"/>
        <v>1.679539797979798E-9</v>
      </c>
      <c r="AP84" s="8">
        <f t="shared" si="9"/>
        <v>1.2022511111111112E-9</v>
      </c>
    </row>
    <row r="85" spans="1:42" x14ac:dyDescent="0.25">
      <c r="A85" s="12"/>
      <c r="B85" s="12">
        <v>1</v>
      </c>
      <c r="C85" s="12"/>
      <c r="D85" s="20"/>
      <c r="E85" s="12" t="s">
        <v>30</v>
      </c>
      <c r="F85" s="8">
        <f t="shared" si="7"/>
        <v>2.2762050505050508E-18</v>
      </c>
      <c r="G85" s="8">
        <f t="shared" si="9"/>
        <v>1.2788015151515151E-22</v>
      </c>
      <c r="H85" s="8">
        <f t="shared" si="9"/>
        <v>1.3002327272727274E-21</v>
      </c>
      <c r="I85" s="8">
        <f t="shared" si="9"/>
        <v>6.0130686868686872E-21</v>
      </c>
      <c r="J85" s="8">
        <f t="shared" si="9"/>
        <v>3.3992948484848488E-20</v>
      </c>
      <c r="K85" s="8">
        <f t="shared" si="9"/>
        <v>5.8832484848484844E-19</v>
      </c>
      <c r="L85" s="8">
        <f t="shared" si="9"/>
        <v>3.8917050505050504E-18</v>
      </c>
      <c r="M85" s="8">
        <f t="shared" si="9"/>
        <v>3.0637567676767672E-17</v>
      </c>
      <c r="N85" s="8">
        <f t="shared" si="9"/>
        <v>5.8691060606060613E-16</v>
      </c>
      <c r="O85" s="8">
        <f t="shared" si="9"/>
        <v>4.9277282828282829E-15</v>
      </c>
      <c r="P85" s="8">
        <f t="shared" si="9"/>
        <v>4.2325737373737374E-14</v>
      </c>
      <c r="Q85" s="8">
        <f t="shared" si="9"/>
        <v>2.0587018181818182E-10</v>
      </c>
      <c r="R85" s="8">
        <f t="shared" si="9"/>
        <v>6.7698696969696973E-10</v>
      </c>
      <c r="S85" s="8">
        <f t="shared" si="9"/>
        <v>1.8264034343434344E-9</v>
      </c>
      <c r="T85" s="8">
        <f t="shared" si="9"/>
        <v>3.4407067676767674E-9</v>
      </c>
      <c r="U85" s="8">
        <f t="shared" si="9"/>
        <v>6.0895828282828284E-9</v>
      </c>
      <c r="V85" s="8">
        <f t="shared" si="9"/>
        <v>1.0804449494949495E-8</v>
      </c>
      <c r="W85" s="8">
        <f t="shared" si="9"/>
        <v>2.1080915151515151E-8</v>
      </c>
      <c r="X85" s="8">
        <f t="shared" si="9"/>
        <v>5.0539222222222222E-8</v>
      </c>
      <c r="Y85" s="8">
        <f t="shared" si="9"/>
        <v>3.2258869696969694E-7</v>
      </c>
      <c r="Z85" s="8">
        <f t="shared" si="9"/>
        <v>7.8084313131313122E-5</v>
      </c>
      <c r="AA85" s="8">
        <f t="shared" si="9"/>
        <v>1.0989751515151516E-3</v>
      </c>
      <c r="AB85" s="8">
        <f t="shared" si="9"/>
        <v>3.299391313131313E-3</v>
      </c>
      <c r="AC85" s="8">
        <f t="shared" si="9"/>
        <v>6.0065414141414137E-3</v>
      </c>
      <c r="AD85" s="8">
        <f t="shared" si="9"/>
        <v>5.3820989898989901E-3</v>
      </c>
      <c r="AE85" s="8">
        <f t="shared" si="9"/>
        <v>3.605556666666667E-3</v>
      </c>
      <c r="AF85" s="8">
        <f t="shared" si="9"/>
        <v>2.2988329292929293E-3</v>
      </c>
      <c r="AG85" s="8">
        <f t="shared" si="9"/>
        <v>1.4553642424242424E-3</v>
      </c>
      <c r="AH85" s="8">
        <f t="shared" si="9"/>
        <v>9.3970969696969696E-4</v>
      </c>
      <c r="AI85" s="8">
        <f t="shared" si="9"/>
        <v>6.0268484848484849E-4</v>
      </c>
      <c r="AJ85" s="8">
        <f t="shared" si="9"/>
        <v>3.0026542424242426E-4</v>
      </c>
      <c r="AK85" s="8">
        <f t="shared" si="9"/>
        <v>7.3827080808080804E-5</v>
      </c>
      <c r="AL85" s="8">
        <f t="shared" si="9"/>
        <v>7.2688434343434341E-6</v>
      </c>
      <c r="AM85" s="8">
        <f t="shared" si="9"/>
        <v>5.0564606060606063E-7</v>
      </c>
      <c r="AN85" s="8">
        <f t="shared" si="9"/>
        <v>1.5072923232323233E-9</v>
      </c>
      <c r="AO85" s="8">
        <f t="shared" si="9"/>
        <v>3.5211735353535355E-10</v>
      </c>
      <c r="AP85" s="8">
        <f t="shared" si="9"/>
        <v>1.1359630303030303E-10</v>
      </c>
    </row>
    <row r="86" spans="1:42" x14ac:dyDescent="0.25">
      <c r="A86" s="12"/>
      <c r="B86" s="12"/>
      <c r="C86" s="12">
        <v>3</v>
      </c>
      <c r="D86" s="20">
        <v>2</v>
      </c>
      <c r="E86" s="12" t="s">
        <v>13</v>
      </c>
      <c r="F86" s="8">
        <f t="shared" si="7"/>
        <v>1.6683709090909094E-33</v>
      </c>
      <c r="G86" s="8">
        <f t="shared" si="9"/>
        <v>1.6999556565656566E-34</v>
      </c>
      <c r="H86" s="8">
        <f t="shared" si="9"/>
        <v>2.7644450505050503E-31</v>
      </c>
      <c r="I86" s="8">
        <f t="shared" si="9"/>
        <v>3.5917406060606061E-30</v>
      </c>
      <c r="J86" s="8">
        <f t="shared" si="9"/>
        <v>5.3084858585858587E-29</v>
      </c>
      <c r="K86" s="8">
        <f t="shared" si="9"/>
        <v>2.253540909090909E-27</v>
      </c>
      <c r="L86" s="8">
        <f t="shared" si="9"/>
        <v>3.453978888888889E-26</v>
      </c>
      <c r="M86" s="8">
        <f t="shared" si="9"/>
        <v>5.9865969696969704E-25</v>
      </c>
      <c r="N86" s="8">
        <f t="shared" si="9"/>
        <v>2.4115734343434343E-23</v>
      </c>
      <c r="O86" s="8">
        <f t="shared" si="9"/>
        <v>4.0842595959595958E-22</v>
      </c>
      <c r="P86" s="8">
        <f t="shared" si="9"/>
        <v>6.8137474747474751E-21</v>
      </c>
      <c r="Q86" s="8">
        <f t="shared" si="9"/>
        <v>3.4442967676767677E-16</v>
      </c>
      <c r="R86" s="8">
        <f t="shared" si="9"/>
        <v>1.9058911111111111E-15</v>
      </c>
      <c r="S86" s="8">
        <f t="shared" si="9"/>
        <v>8.4771141414141415E-15</v>
      </c>
      <c r="T86" s="8">
        <f t="shared" si="9"/>
        <v>2.5888976767676767E-14</v>
      </c>
      <c r="U86" s="8">
        <f t="shared" si="9"/>
        <v>7.3373797979797971E-14</v>
      </c>
      <c r="V86" s="8">
        <f t="shared" si="9"/>
        <v>2.072409090909091E-13</v>
      </c>
      <c r="W86" s="8">
        <f t="shared" si="9"/>
        <v>6.4590989898989904E-13</v>
      </c>
      <c r="X86" s="8">
        <f t="shared" si="9"/>
        <v>2.516372424242424E-12</v>
      </c>
      <c r="Y86" s="8">
        <f t="shared" si="9"/>
        <v>2.7113565656565655E-11</v>
      </c>
      <c r="Z86" s="8">
        <f t="shared" si="9"/>
        <v>1.137050909090909E-8</v>
      </c>
      <c r="AA86" s="8">
        <f t="shared" si="9"/>
        <v>1.9293530303030304E-7</v>
      </c>
      <c r="AB86" s="8">
        <f t="shared" si="9"/>
        <v>5.7251434343434342E-7</v>
      </c>
      <c r="AC86" s="8">
        <f t="shared" si="9"/>
        <v>1.2599449494949496E-6</v>
      </c>
      <c r="AD86" s="8">
        <f t="shared" si="9"/>
        <v>3.2012646464646467E-6</v>
      </c>
      <c r="AE86" s="8">
        <f t="shared" si="9"/>
        <v>9.1700929292929283E-6</v>
      </c>
      <c r="AF86" s="8">
        <f t="shared" si="9"/>
        <v>2.7303944444444444E-5</v>
      </c>
      <c r="AG86" s="8">
        <f t="shared" si="9"/>
        <v>7.8936484848484852E-5</v>
      </c>
      <c r="AH86" s="8">
        <f t="shared" si="9"/>
        <v>2.0774858585858588E-4</v>
      </c>
      <c r="AI86" s="8">
        <f t="shared" si="9"/>
        <v>4.9012565656565655E-4</v>
      </c>
      <c r="AJ86" s="8">
        <f t="shared" si="9"/>
        <v>1.1938744444444445E-3</v>
      </c>
      <c r="AK86" s="8">
        <f t="shared" si="9"/>
        <v>2.7356887878787878E-3</v>
      </c>
      <c r="AL86" s="8">
        <f t="shared" si="9"/>
        <v>4.6746151515151521E-4</v>
      </c>
      <c r="AM86" s="8">
        <f t="shared" si="9"/>
        <v>2.4092526262626263E-5</v>
      </c>
      <c r="AN86" s="8">
        <f t="shared" si="9"/>
        <v>3.5233492929292929E-8</v>
      </c>
      <c r="AO86" s="8">
        <f t="shared" si="9"/>
        <v>4.0073828282828283E-9</v>
      </c>
      <c r="AP86" s="8">
        <f t="shared" si="9"/>
        <v>6.4286383838383843E-10</v>
      </c>
    </row>
    <row r="87" spans="1:42" x14ac:dyDescent="0.25">
      <c r="A87" s="12"/>
      <c r="B87" s="12"/>
      <c r="C87" s="12">
        <v>1</v>
      </c>
      <c r="D87" s="20"/>
      <c r="E87" s="12" t="s">
        <v>14</v>
      </c>
      <c r="F87" s="8">
        <f t="shared" si="7"/>
        <v>2.7192618181818178E-25</v>
      </c>
      <c r="G87" s="8">
        <f t="shared" si="9"/>
        <v>1.028770707070707E-27</v>
      </c>
      <c r="H87" s="8">
        <f t="shared" si="9"/>
        <v>1.3962924242424244E-25</v>
      </c>
      <c r="I87" s="8">
        <f t="shared" si="9"/>
        <v>1.0833459595959596E-24</v>
      </c>
      <c r="J87" s="8">
        <f t="shared" si="9"/>
        <v>9.8732252525252517E-24</v>
      </c>
      <c r="K87" s="8">
        <f t="shared" si="9"/>
        <v>2.6594647474747472E-22</v>
      </c>
      <c r="L87" s="8">
        <f t="shared" si="9"/>
        <v>2.6535902020202019E-21</v>
      </c>
      <c r="M87" s="8">
        <f t="shared" si="9"/>
        <v>3.0644820202020204E-20</v>
      </c>
      <c r="N87" s="8">
        <f t="shared" si="9"/>
        <v>8.4002373737373735E-19</v>
      </c>
      <c r="O87" s="8">
        <f t="shared" si="9"/>
        <v>9.8685111111111112E-18</v>
      </c>
      <c r="P87" s="8">
        <f t="shared" si="9"/>
        <v>1.1624347474747476E-16</v>
      </c>
      <c r="Q87" s="8">
        <f t="shared" si="9"/>
        <v>1.6954590909090908E-12</v>
      </c>
      <c r="R87" s="8">
        <f t="shared" si="9"/>
        <v>7.0947828282828284E-12</v>
      </c>
      <c r="S87" s="8">
        <f t="shared" si="9"/>
        <v>2.4103042424242426E-11</v>
      </c>
      <c r="T87" s="8">
        <f t="shared" si="9"/>
        <v>5.66929898989899E-11</v>
      </c>
      <c r="U87" s="8">
        <f t="shared" si="9"/>
        <v>1.2448959595959595E-10</v>
      </c>
      <c r="V87" s="8">
        <f t="shared" si="9"/>
        <v>2.7315548484848488E-10</v>
      </c>
      <c r="W87" s="8">
        <f t="shared" si="9"/>
        <v>6.5994353535353537E-10</v>
      </c>
      <c r="X87" s="8">
        <f t="shared" si="9"/>
        <v>1.9743549494949494E-9</v>
      </c>
      <c r="Y87" s="8">
        <f t="shared" si="9"/>
        <v>1.6011400000000002E-8</v>
      </c>
      <c r="Z87" s="8">
        <f t="shared" si="9"/>
        <v>5.095624242424242E-6</v>
      </c>
      <c r="AA87" s="8">
        <f t="shared" si="9"/>
        <v>1.0195237373737375E-4</v>
      </c>
      <c r="AB87" s="8">
        <f t="shared" si="9"/>
        <v>5.1260848484848483E-4</v>
      </c>
      <c r="AC87" s="8">
        <f t="shared" si="9"/>
        <v>2.074512323232323E-3</v>
      </c>
      <c r="AD87" s="8">
        <f t="shared" si="9"/>
        <v>4.2514303030303036E-3</v>
      </c>
      <c r="AE87" s="8">
        <f t="shared" si="9"/>
        <v>6.2756101010101014E-3</v>
      </c>
      <c r="AF87" s="8">
        <f t="shared" si="9"/>
        <v>9.2117949494949503E-3</v>
      </c>
      <c r="AG87" s="8">
        <f t="shared" si="9"/>
        <v>1.322679292929293E-2</v>
      </c>
      <c r="AH87" s="8">
        <f t="shared" si="9"/>
        <v>1.764720707070707E-2</v>
      </c>
      <c r="AI87" s="8">
        <f t="shared" si="9"/>
        <v>1.9901291919191919E-2</v>
      </c>
      <c r="AJ87" s="8">
        <f t="shared" si="9"/>
        <v>1.431539696969697E-2</v>
      </c>
      <c r="AK87" s="8">
        <f t="shared" si="9"/>
        <v>3.8017737373737372E-3</v>
      </c>
      <c r="AL87" s="8">
        <f t="shared" si="9"/>
        <v>2.5404145454545454E-4</v>
      </c>
      <c r="AM87" s="8">
        <f t="shared" si="9"/>
        <v>1.6027355555555553E-5</v>
      </c>
      <c r="AN87" s="8">
        <f t="shared" si="9"/>
        <v>4.3663828282828283E-8</v>
      </c>
      <c r="AO87" s="8">
        <f t="shared" si="9"/>
        <v>9.3543070707070704E-9</v>
      </c>
      <c r="AP87" s="8">
        <f t="shared" si="9"/>
        <v>2.7755776767676768E-9</v>
      </c>
    </row>
    <row r="88" spans="1:42" x14ac:dyDescent="0.25">
      <c r="A88" s="12"/>
      <c r="B88" s="12"/>
      <c r="C88" s="12"/>
      <c r="D88" s="20">
        <v>1</v>
      </c>
      <c r="E88" s="12" t="s">
        <v>15</v>
      </c>
      <c r="F88" s="8">
        <f t="shared" si="7"/>
        <v>5.4829090909090904E-15</v>
      </c>
      <c r="G88" s="8">
        <f t="shared" si="9"/>
        <v>3.1219582828282829E-20</v>
      </c>
      <c r="H88" s="8">
        <f t="shared" si="9"/>
        <v>8.1525636363636366E-20</v>
      </c>
      <c r="I88" s="8">
        <f t="shared" si="9"/>
        <v>2.9134119191919192E-19</v>
      </c>
      <c r="J88" s="8">
        <f t="shared" si="9"/>
        <v>1.3031699999999999E-18</v>
      </c>
      <c r="K88" s="8">
        <f t="shared" si="9"/>
        <v>1.8216530303030303E-17</v>
      </c>
      <c r="L88" s="8">
        <f t="shared" si="9"/>
        <v>9.9084000000000007E-17</v>
      </c>
      <c r="M88" s="8">
        <f t="shared" si="9"/>
        <v>6.5153060606060608E-16</v>
      </c>
      <c r="N88" s="8">
        <f t="shared" si="9"/>
        <v>1.0571280808080808E-14</v>
      </c>
      <c r="O88" s="8">
        <f t="shared" si="9"/>
        <v>7.6104373737373747E-14</v>
      </c>
      <c r="P88" s="8">
        <f t="shared" si="9"/>
        <v>5.6663979797979804E-13</v>
      </c>
      <c r="Q88" s="8">
        <f t="shared" si="9"/>
        <v>1.7022764646464646E-9</v>
      </c>
      <c r="R88" s="8">
        <f t="shared" si="9"/>
        <v>5.0564606060606063E-9</v>
      </c>
      <c r="S88" s="8">
        <f t="shared" si="9"/>
        <v>1.2406169696969698E-8</v>
      </c>
      <c r="T88" s="8">
        <f t="shared" si="9"/>
        <v>2.1404015151515152E-8</v>
      </c>
      <c r="U88" s="8">
        <f t="shared" si="9"/>
        <v>3.4962248484848487E-8</v>
      </c>
      <c r="V88" s="8">
        <f t="shared" si="9"/>
        <v>5.7777242424242427E-8</v>
      </c>
      <c r="W88" s="8">
        <f t="shared" si="9"/>
        <v>1.0626037373737375E-7</v>
      </c>
      <c r="X88" s="8">
        <f t="shared" si="9"/>
        <v>2.4408011111111111E-7</v>
      </c>
      <c r="Y88" s="8">
        <f t="shared" si="9"/>
        <v>1.5283971717171716E-6</v>
      </c>
      <c r="Z88" s="8">
        <f t="shared" si="9"/>
        <v>3.6744919191919191E-4</v>
      </c>
      <c r="AA88" s="8">
        <f t="shared" si="9"/>
        <v>4.2173434343434346E-3</v>
      </c>
      <c r="AB88" s="8">
        <f t="shared" si="9"/>
        <v>9.0449868686868686E-3</v>
      </c>
      <c r="AC88" s="8">
        <f t="shared" si="9"/>
        <v>1.2359028282828283E-2</v>
      </c>
      <c r="AD88" s="8">
        <f t="shared" si="9"/>
        <v>1.3106038383838385E-2</v>
      </c>
      <c r="AE88" s="8">
        <f t="shared" si="9"/>
        <v>1.3120543434343435E-2</v>
      </c>
      <c r="AF88" s="8">
        <f t="shared" si="9"/>
        <v>1.3099148484848486E-2</v>
      </c>
      <c r="AG88" s="8">
        <f t="shared" si="9"/>
        <v>1.3039315151515152E-2</v>
      </c>
      <c r="AH88" s="8">
        <f t="shared" si="9"/>
        <v>1.2892088888888889E-2</v>
      </c>
      <c r="AI88" s="8">
        <f t="shared" si="9"/>
        <v>1.256391212121212E-2</v>
      </c>
      <c r="AJ88" s="8">
        <f t="shared" si="9"/>
        <v>1.168200505050505E-2</v>
      </c>
      <c r="AK88" s="8">
        <f t="shared" si="9"/>
        <v>9.0888646464646478E-3</v>
      </c>
      <c r="AL88" s="8">
        <f t="shared" si="9"/>
        <v>2.6415147474747477E-3</v>
      </c>
      <c r="AM88" s="8">
        <f t="shared" si="9"/>
        <v>1.9124909090909091E-4</v>
      </c>
      <c r="AN88" s="8">
        <f t="shared" si="9"/>
        <v>4.7747E-7</v>
      </c>
      <c r="AO88" s="8">
        <f t="shared" si="9"/>
        <v>9.2368161616161622E-8</v>
      </c>
      <c r="AP88" s="8">
        <f t="shared" si="9"/>
        <v>2.4765197979797977E-8</v>
      </c>
    </row>
    <row r="89" spans="1:42" x14ac:dyDescent="0.25">
      <c r="A89" s="12"/>
      <c r="B89" s="12"/>
      <c r="C89" s="12"/>
      <c r="D89" s="20">
        <v>1</v>
      </c>
      <c r="E89" s="12" t="s">
        <v>16</v>
      </c>
      <c r="F89" s="8">
        <f t="shared" si="7"/>
        <v>4.0617767676767677E-15</v>
      </c>
      <c r="G89" s="8">
        <f t="shared" si="9"/>
        <v>2.7887047474747474E-20</v>
      </c>
      <c r="H89" s="8">
        <f t="shared" si="9"/>
        <v>7.7747070707070711E-20</v>
      </c>
      <c r="I89" s="8">
        <f t="shared" si="9"/>
        <v>2.8029922222222222E-19</v>
      </c>
      <c r="J89" s="8">
        <f t="shared" si="9"/>
        <v>1.2626646464646465E-18</v>
      </c>
      <c r="K89" s="8">
        <f t="shared" si="9"/>
        <v>1.7751280808080807E-17</v>
      </c>
      <c r="L89" s="8">
        <f t="shared" si="9"/>
        <v>9.6995272727272724E-17</v>
      </c>
      <c r="M89" s="8">
        <f t="shared" si="9"/>
        <v>6.4021666666666665E-16</v>
      </c>
      <c r="N89" s="8">
        <f t="shared" si="9"/>
        <v>1.0419703030303031E-14</v>
      </c>
      <c r="O89" s="8">
        <f t="shared" si="9"/>
        <v>7.5201434343434336E-14</v>
      </c>
      <c r="P89" s="8">
        <f t="shared" si="9"/>
        <v>5.6109161616161616E-13</v>
      </c>
      <c r="Q89" s="8">
        <f t="shared" si="9"/>
        <v>1.6944074747474748E-9</v>
      </c>
      <c r="R89" s="8">
        <f t="shared" si="9"/>
        <v>5.0372414141414143E-9</v>
      </c>
      <c r="S89" s="8">
        <f t="shared" si="9"/>
        <v>1.2367368686868687E-8</v>
      </c>
      <c r="T89" s="8">
        <f t="shared" si="9"/>
        <v>2.1348895959595957E-8</v>
      </c>
      <c r="U89" s="8">
        <f t="shared" si="9"/>
        <v>3.4887910101010101E-8</v>
      </c>
      <c r="V89" s="8">
        <f t="shared" si="9"/>
        <v>5.7679333333333332E-8</v>
      </c>
      <c r="W89" s="8">
        <f t="shared" si="9"/>
        <v>1.0610807070707071E-7</v>
      </c>
      <c r="X89" s="8">
        <f t="shared" si="9"/>
        <v>2.4380088888888891E-7</v>
      </c>
      <c r="Y89" s="8">
        <f t="shared" si="9"/>
        <v>1.5269829292929294E-6</v>
      </c>
      <c r="Z89" s="8">
        <f t="shared" si="9"/>
        <v>3.6719535353535356E-4</v>
      </c>
      <c r="AA89" s="8">
        <f t="shared" si="9"/>
        <v>4.2148050505050509E-3</v>
      </c>
      <c r="AB89" s="8">
        <f t="shared" si="9"/>
        <v>9.0406353535353538E-3</v>
      </c>
      <c r="AC89" s="8">
        <f t="shared" si="9"/>
        <v>1.2354314141414142E-2</v>
      </c>
      <c r="AD89" s="8">
        <f t="shared" si="9"/>
        <v>1.3102049494949496E-2</v>
      </c>
      <c r="AE89" s="8">
        <f t="shared" si="9"/>
        <v>1.3117642424242425E-2</v>
      </c>
      <c r="AF89" s="8">
        <f t="shared" si="9"/>
        <v>1.3096610101010101E-2</v>
      </c>
      <c r="AG89" s="8">
        <f t="shared" si="9"/>
        <v>1.303750202020202E-2</v>
      </c>
      <c r="AH89" s="8">
        <f t="shared" si="9"/>
        <v>1.2891363636363637E-2</v>
      </c>
      <c r="AI89" s="8">
        <f t="shared" si="9"/>
        <v>1.2563549494949495E-2</v>
      </c>
      <c r="AJ89" s="8">
        <f t="shared" si="9"/>
        <v>1.1681642424242425E-2</v>
      </c>
      <c r="AK89" s="8">
        <f t="shared" si="9"/>
        <v>9.0892272727272731E-3</v>
      </c>
      <c r="AL89" s="8">
        <f t="shared" si="9"/>
        <v>2.6419861616161617E-3</v>
      </c>
      <c r="AM89" s="8">
        <f t="shared" si="9"/>
        <v>1.9129260606060605E-4</v>
      </c>
      <c r="AN89" s="8">
        <f t="shared" si="9"/>
        <v>4.7761505050505054E-7</v>
      </c>
      <c r="AO89" s="8">
        <f t="shared" si="9"/>
        <v>9.2400797979797989E-8</v>
      </c>
      <c r="AP89" s="8">
        <f t="shared" si="9"/>
        <v>2.4776076767676767E-8</v>
      </c>
    </row>
    <row r="90" spans="1:42" x14ac:dyDescent="0.25">
      <c r="A90" s="12"/>
      <c r="B90" s="12">
        <v>1</v>
      </c>
      <c r="C90" s="12">
        <v>1</v>
      </c>
      <c r="D90" s="20"/>
      <c r="E90" s="12" t="s">
        <v>31</v>
      </c>
      <c r="F90" s="8">
        <f t="shared" si="7"/>
        <v>3.4441517171717174E-15</v>
      </c>
      <c r="G90" s="8">
        <f t="shared" si="9"/>
        <v>3.1615933333333335E-20</v>
      </c>
      <c r="H90" s="8">
        <f t="shared" si="9"/>
        <v>1.1611655555555555E-19</v>
      </c>
      <c r="I90" s="8">
        <f t="shared" si="9"/>
        <v>4.4690060606060608E-19</v>
      </c>
      <c r="J90" s="8">
        <f t="shared" si="9"/>
        <v>2.146167272727273E-18</v>
      </c>
      <c r="K90" s="8">
        <f t="shared" si="9"/>
        <v>3.2121434343434346E-17</v>
      </c>
      <c r="L90" s="8">
        <f t="shared" si="9"/>
        <v>1.86611101010101E-16</v>
      </c>
      <c r="M90" s="8">
        <f t="shared" si="9"/>
        <v>1.3078841414141414E-15</v>
      </c>
      <c r="N90" s="8">
        <f t="shared" si="9"/>
        <v>2.2573484848484848E-14</v>
      </c>
      <c r="O90" s="8">
        <f t="shared" si="9"/>
        <v>1.7257021212121213E-13</v>
      </c>
      <c r="P90" s="8">
        <f t="shared" si="9"/>
        <v>1.3623868686868687E-12</v>
      </c>
      <c r="Q90" s="8">
        <f t="shared" si="9"/>
        <v>5.1014262626262626E-9</v>
      </c>
      <c r="R90" s="8">
        <f t="shared" si="9"/>
        <v>1.5959544444444443E-8</v>
      </c>
      <c r="S90" s="8">
        <f t="shared" si="9"/>
        <v>4.1179838383838383E-8</v>
      </c>
      <c r="T90" s="8">
        <f t="shared" si="9"/>
        <v>7.4584969696969701E-8</v>
      </c>
      <c r="U90" s="8">
        <f t="shared" si="9"/>
        <v>1.2759730303030304E-7</v>
      </c>
      <c r="V90" s="8">
        <f t="shared" si="9"/>
        <v>2.2011051515151518E-7</v>
      </c>
      <c r="W90" s="8">
        <f t="shared" si="9"/>
        <v>4.2050141414141414E-7</v>
      </c>
      <c r="X90" s="8">
        <f t="shared" si="9"/>
        <v>9.9584424242424242E-7</v>
      </c>
      <c r="Y90" s="8">
        <f t="shared" si="9"/>
        <v>6.357563636363636E-6</v>
      </c>
      <c r="Z90" s="8">
        <f t="shared" si="9"/>
        <v>1.5674157575757577E-3</v>
      </c>
      <c r="AA90" s="8">
        <f t="shared" si="9"/>
        <v>2.3298374747474749E-2</v>
      </c>
      <c r="AB90" s="8">
        <f t="shared" si="9"/>
        <v>7.8878464646464655E-2</v>
      </c>
      <c r="AC90" s="8">
        <f t="shared" si="9"/>
        <v>0.17969581818181818</v>
      </c>
      <c r="AD90" s="8">
        <f t="shared" si="9"/>
        <v>0.20142075757575756</v>
      </c>
      <c r="AE90" s="8">
        <f t="shared" ref="G90:AP97" si="10">AE25*$A$48</f>
        <v>0.16602118181818182</v>
      </c>
      <c r="AF90" s="8">
        <f t="shared" si="10"/>
        <v>0.13232232323232324</v>
      </c>
      <c r="AG90" s="8">
        <f t="shared" si="10"/>
        <v>0.10413901010101011</v>
      </c>
      <c r="AH90" s="8">
        <f t="shared" si="10"/>
        <v>8.0883787878787874E-2</v>
      </c>
      <c r="AI90" s="8">
        <f t="shared" si="10"/>
        <v>5.8941272727272731E-2</v>
      </c>
      <c r="AJ90" s="8">
        <f t="shared" si="10"/>
        <v>3.0923317171717171E-2</v>
      </c>
      <c r="AK90" s="8">
        <f t="shared" si="10"/>
        <v>6.7502878787878791E-3</v>
      </c>
      <c r="AL90" s="8">
        <f t="shared" si="10"/>
        <v>2.5958601010101011E-4</v>
      </c>
      <c r="AM90" s="8">
        <f t="shared" si="10"/>
        <v>1.4490908080808081E-5</v>
      </c>
      <c r="AN90" s="8">
        <f t="shared" si="10"/>
        <v>3.5040213131313129E-8</v>
      </c>
      <c r="AO90" s="8">
        <f t="shared" si="10"/>
        <v>6.6919050505050508E-9</v>
      </c>
      <c r="AP90" s="8">
        <f t="shared" si="10"/>
        <v>1.7777389898989898E-9</v>
      </c>
    </row>
    <row r="91" spans="1:42" x14ac:dyDescent="0.25">
      <c r="A91" s="12"/>
      <c r="B91" s="12">
        <v>1</v>
      </c>
      <c r="C91" s="12">
        <v>2</v>
      </c>
      <c r="D91" s="20"/>
      <c r="E91" s="12" t="s">
        <v>32</v>
      </c>
      <c r="F91" s="8">
        <f t="shared" si="7"/>
        <v>6.8217252525252531E-13</v>
      </c>
      <c r="G91" s="8">
        <f t="shared" si="10"/>
        <v>9.6853848484848473E-19</v>
      </c>
      <c r="H91" s="8">
        <f t="shared" si="10"/>
        <v>1.1997852525252524E-18</v>
      </c>
      <c r="I91" s="8">
        <f t="shared" si="10"/>
        <v>3.7760272727272729E-18</v>
      </c>
      <c r="J91" s="8">
        <f t="shared" si="10"/>
        <v>1.5135657575757576E-17</v>
      </c>
      <c r="K91" s="8">
        <f t="shared" si="10"/>
        <v>1.92492898989899E-16</v>
      </c>
      <c r="L91" s="8">
        <f t="shared" si="10"/>
        <v>9.6520232323232321E-16</v>
      </c>
      <c r="M91" s="8">
        <f t="shared" si="10"/>
        <v>5.919511111111111E-15</v>
      </c>
      <c r="N91" s="8">
        <f t="shared" si="10"/>
        <v>9.0497010101010093E-14</v>
      </c>
      <c r="O91" s="8">
        <f t="shared" si="10"/>
        <v>6.1940191919191919E-13</v>
      </c>
      <c r="P91" s="8">
        <f t="shared" si="10"/>
        <v>4.4204141414141416E-12</v>
      </c>
      <c r="Q91" s="8">
        <f t="shared" si="10"/>
        <v>1.1949260606060605E-8</v>
      </c>
      <c r="R91" s="8">
        <f t="shared" si="10"/>
        <v>3.5018818181818182E-8</v>
      </c>
      <c r="S91" s="8">
        <f t="shared" si="10"/>
        <v>8.5115636363636362E-8</v>
      </c>
      <c r="T91" s="8">
        <f t="shared" si="10"/>
        <v>1.4601146464646464E-7</v>
      </c>
      <c r="U91" s="8">
        <f t="shared" si="10"/>
        <v>2.3790458585858586E-7</v>
      </c>
      <c r="V91" s="8">
        <f t="shared" si="10"/>
        <v>3.9326818181818178E-7</v>
      </c>
      <c r="W91" s="8">
        <f t="shared" si="10"/>
        <v>7.2510747474747477E-7</v>
      </c>
      <c r="X91" s="8">
        <f t="shared" si="10"/>
        <v>1.6728312121212121E-6</v>
      </c>
      <c r="Y91" s="8">
        <f t="shared" si="10"/>
        <v>1.0533567676767678E-5</v>
      </c>
      <c r="Z91" s="8">
        <f t="shared" si="10"/>
        <v>2.6094223232323234E-3</v>
      </c>
      <c r="AA91" s="8">
        <f t="shared" si="10"/>
        <v>4.0414696969696969E-2</v>
      </c>
      <c r="AB91" s="8">
        <f t="shared" si="10"/>
        <v>0.15228127272727271</v>
      </c>
      <c r="AC91" s="8">
        <f t="shared" si="10"/>
        <v>0.42851545454545453</v>
      </c>
      <c r="AD91" s="8">
        <f t="shared" si="10"/>
        <v>0.59318404040404038</v>
      </c>
      <c r="AE91" s="8">
        <f t="shared" si="10"/>
        <v>0.59398181818181817</v>
      </c>
      <c r="AF91" s="8">
        <f t="shared" si="10"/>
        <v>0.58448101010101006</v>
      </c>
      <c r="AG91" s="8">
        <f t="shared" si="10"/>
        <v>0.56486292929292925</v>
      </c>
      <c r="AH91" s="8">
        <f t="shared" si="10"/>
        <v>0.52134777777777785</v>
      </c>
      <c r="AI91" s="8">
        <f t="shared" si="10"/>
        <v>0.42655727272727273</v>
      </c>
      <c r="AJ91" s="8">
        <f t="shared" si="10"/>
        <v>0.232922101010101</v>
      </c>
      <c r="AK91" s="8">
        <f t="shared" si="10"/>
        <v>4.4621161616161614E-2</v>
      </c>
      <c r="AL91" s="8">
        <f t="shared" si="10"/>
        <v>6.4083313131313132E-4</v>
      </c>
      <c r="AM91" s="8">
        <f t="shared" si="10"/>
        <v>2.8396537373737373E-5</v>
      </c>
      <c r="AN91" s="8">
        <f t="shared" si="10"/>
        <v>5.5108313131313132E-8</v>
      </c>
      <c r="AO91" s="8">
        <f t="shared" si="10"/>
        <v>8.5141020202020208E-9</v>
      </c>
      <c r="AP91" s="8">
        <f t="shared" si="10"/>
        <v>1.8431567676767679E-9</v>
      </c>
    </row>
    <row r="92" spans="1:42" x14ac:dyDescent="0.25">
      <c r="A92" s="12"/>
      <c r="B92" s="12">
        <v>1</v>
      </c>
      <c r="C92" s="12">
        <v>2</v>
      </c>
      <c r="D92" s="20"/>
      <c r="E92" s="12" t="s">
        <v>35</v>
      </c>
      <c r="F92" s="8">
        <f t="shared" si="7"/>
        <v>0.69127444444444441</v>
      </c>
      <c r="G92" s="8">
        <f t="shared" si="10"/>
        <v>0.68057696969696979</v>
      </c>
      <c r="H92" s="8">
        <f t="shared" si="10"/>
        <v>0.67274424242424236</v>
      </c>
      <c r="I92" s="8">
        <f t="shared" si="10"/>
        <v>0.67103989898989902</v>
      </c>
      <c r="J92" s="8">
        <f t="shared" si="10"/>
        <v>0.66944434343434345</v>
      </c>
      <c r="K92" s="8">
        <f t="shared" si="10"/>
        <v>0.66792131313131309</v>
      </c>
      <c r="L92" s="8">
        <f t="shared" si="10"/>
        <v>0.6664345454545455</v>
      </c>
      <c r="M92" s="8">
        <f t="shared" si="10"/>
        <v>0.66505656565656568</v>
      </c>
      <c r="N92" s="8">
        <f t="shared" si="10"/>
        <v>0.66367858585858586</v>
      </c>
      <c r="O92" s="8">
        <f t="shared" si="10"/>
        <v>0.66237313131313125</v>
      </c>
      <c r="P92" s="8">
        <f t="shared" si="10"/>
        <v>0.66110393939393941</v>
      </c>
      <c r="Q92" s="8">
        <f t="shared" si="10"/>
        <v>0.65635353535353536</v>
      </c>
      <c r="R92" s="8">
        <f t="shared" si="10"/>
        <v>0.65519313131313139</v>
      </c>
      <c r="S92" s="8">
        <f t="shared" si="10"/>
        <v>0.65403272727272721</v>
      </c>
      <c r="T92" s="8">
        <f t="shared" si="10"/>
        <v>0.65276353535353537</v>
      </c>
      <c r="U92" s="8">
        <f t="shared" si="10"/>
        <v>0.65142181818181821</v>
      </c>
      <c r="V92" s="8">
        <f t="shared" si="10"/>
        <v>0.6498625252525253</v>
      </c>
      <c r="W92" s="8">
        <f t="shared" si="10"/>
        <v>0.64794060606060611</v>
      </c>
      <c r="X92" s="8">
        <f t="shared" si="10"/>
        <v>0.64551101010101009</v>
      </c>
      <c r="Y92" s="8">
        <f t="shared" si="10"/>
        <v>0.64231989898989905</v>
      </c>
      <c r="Z92" s="8">
        <f t="shared" si="10"/>
        <v>0.63532121212121206</v>
      </c>
      <c r="AA92" s="8">
        <f t="shared" si="10"/>
        <v>0.59021050505050499</v>
      </c>
      <c r="AB92" s="8">
        <f t="shared" si="10"/>
        <v>0.46767909090909093</v>
      </c>
      <c r="AC92" s="8">
        <f t="shared" si="10"/>
        <v>0.17879650505050507</v>
      </c>
      <c r="AD92" s="8">
        <f t="shared" si="10"/>
        <v>6.7278050505050506E-3</v>
      </c>
      <c r="AE92" s="8">
        <f t="shared" si="10"/>
        <v>9.1896747474747478E-5</v>
      </c>
      <c r="AF92" s="8">
        <f t="shared" si="10"/>
        <v>3.7038646464646468E-6</v>
      </c>
      <c r="AG92" s="8">
        <f t="shared" si="10"/>
        <v>1.8128774747474747E-6</v>
      </c>
      <c r="AH92" s="8">
        <f t="shared" si="10"/>
        <v>9.125127272727273E-7</v>
      </c>
      <c r="AI92" s="8">
        <f t="shared" si="10"/>
        <v>4.1502575757575756E-7</v>
      </c>
      <c r="AJ92" s="8">
        <f t="shared" si="10"/>
        <v>1.178100202020202E-7</v>
      </c>
      <c r="AK92" s="8">
        <f t="shared" si="10"/>
        <v>2.3250870707070708E-8</v>
      </c>
      <c r="AL92" s="8">
        <f t="shared" si="10"/>
        <v>2.8709846464646464E-18</v>
      </c>
      <c r="AM92" s="8">
        <f t="shared" si="10"/>
        <v>0</v>
      </c>
      <c r="AN92" s="8">
        <f t="shared" si="10"/>
        <v>0</v>
      </c>
      <c r="AO92" s="8">
        <f t="shared" si="10"/>
        <v>6.6759494949494944E-30</v>
      </c>
      <c r="AP92" s="8">
        <f t="shared" si="10"/>
        <v>1.438719696969697E-26</v>
      </c>
    </row>
    <row r="93" spans="1:42" x14ac:dyDescent="0.25">
      <c r="A93" s="12"/>
      <c r="B93" s="12">
        <v>1</v>
      </c>
      <c r="C93" s="12">
        <v>1</v>
      </c>
      <c r="D93" s="20"/>
      <c r="E93" s="12" t="s">
        <v>34</v>
      </c>
      <c r="F93" s="8">
        <f t="shared" si="7"/>
        <v>0.21746334343434345</v>
      </c>
      <c r="G93" s="8">
        <f t="shared" si="10"/>
        <v>0.23882565656565657</v>
      </c>
      <c r="H93" s="8">
        <f t="shared" si="10"/>
        <v>0.25454550505050505</v>
      </c>
      <c r="I93" s="8">
        <f t="shared" si="10"/>
        <v>0.25791792929292928</v>
      </c>
      <c r="J93" s="8">
        <f t="shared" si="10"/>
        <v>0.26111991919191918</v>
      </c>
      <c r="K93" s="8">
        <f t="shared" si="10"/>
        <v>0.2641768585858586</v>
      </c>
      <c r="L93" s="8">
        <f t="shared" si="10"/>
        <v>0.26709962626262629</v>
      </c>
      <c r="M93" s="8">
        <f t="shared" si="10"/>
        <v>0.26990997979797982</v>
      </c>
      <c r="N93" s="8">
        <f t="shared" si="10"/>
        <v>0.27261154545454541</v>
      </c>
      <c r="O93" s="8">
        <f t="shared" si="10"/>
        <v>0.27522245454545458</v>
      </c>
      <c r="P93" s="8">
        <f t="shared" si="10"/>
        <v>0.27774995959595961</v>
      </c>
      <c r="Q93" s="8">
        <f t="shared" si="10"/>
        <v>0.28705494949494947</v>
      </c>
      <c r="R93" s="8">
        <f t="shared" si="10"/>
        <v>0.28912917171717173</v>
      </c>
      <c r="S93" s="8">
        <f t="shared" si="10"/>
        <v>0.29101482828282832</v>
      </c>
      <c r="T93" s="8">
        <f t="shared" si="10"/>
        <v>0.29260675757575755</v>
      </c>
      <c r="U93" s="8">
        <f t="shared" si="10"/>
        <v>0.29371639393939392</v>
      </c>
      <c r="V93" s="8">
        <f t="shared" si="10"/>
        <v>0.29403913131313131</v>
      </c>
      <c r="W93" s="8">
        <f t="shared" si="10"/>
        <v>0.29309992929292927</v>
      </c>
      <c r="X93" s="8">
        <f t="shared" si="10"/>
        <v>0.29017353535353535</v>
      </c>
      <c r="Y93" s="8">
        <f t="shared" si="10"/>
        <v>0.28418294949494949</v>
      </c>
      <c r="Z93" s="8">
        <f t="shared" si="10"/>
        <v>0.27232144444444445</v>
      </c>
      <c r="AA93" s="8">
        <f t="shared" si="10"/>
        <v>0.2369109898989899</v>
      </c>
      <c r="AB93" s="8">
        <f t="shared" si="10"/>
        <v>0.16499132323232324</v>
      </c>
      <c r="AC93" s="8">
        <f t="shared" si="10"/>
        <v>5.0053303030303031E-2</v>
      </c>
      <c r="AD93" s="8">
        <f t="shared" si="10"/>
        <v>1.4977552525252526E-3</v>
      </c>
      <c r="AE93" s="8">
        <f t="shared" si="10"/>
        <v>1.6568756565656567E-5</v>
      </c>
      <c r="AF93" s="8">
        <f t="shared" si="10"/>
        <v>5.3313313131313128E-7</v>
      </c>
      <c r="AG93" s="8">
        <f t="shared" si="10"/>
        <v>2.0977566666666667E-7</v>
      </c>
      <c r="AH93" s="8">
        <f t="shared" si="10"/>
        <v>8.7846212121212128E-8</v>
      </c>
      <c r="AI93" s="8">
        <f t="shared" si="10"/>
        <v>3.5230591919191921E-8</v>
      </c>
      <c r="AJ93" s="8">
        <f t="shared" si="10"/>
        <v>9.5258292929292938E-9</v>
      </c>
      <c r="AK93" s="8">
        <f t="shared" si="10"/>
        <v>2.1262953535353536E-9</v>
      </c>
      <c r="AL93" s="8">
        <f t="shared" si="10"/>
        <v>6.8975141414141423E-19</v>
      </c>
      <c r="AM93" s="8">
        <f t="shared" si="10"/>
        <v>0</v>
      </c>
      <c r="AN93" s="8">
        <f t="shared" si="10"/>
        <v>0</v>
      </c>
      <c r="AO93" s="8">
        <f t="shared" si="10"/>
        <v>3.0976985858585863E-30</v>
      </c>
      <c r="AP93" s="8">
        <f t="shared" si="10"/>
        <v>8.192089898989899E-27</v>
      </c>
    </row>
    <row r="94" spans="1:42" x14ac:dyDescent="0.25">
      <c r="A94" s="12"/>
      <c r="B94" s="12"/>
      <c r="C94" s="12"/>
      <c r="D94" s="20">
        <v>1</v>
      </c>
      <c r="E94" s="12" t="s">
        <v>19</v>
      </c>
      <c r="F94" s="8">
        <f t="shared" si="7"/>
        <v>2.6262481818181818E-2</v>
      </c>
      <c r="G94" s="8">
        <f t="shared" si="10"/>
        <v>2.6262481818181818E-2</v>
      </c>
      <c r="H94" s="8">
        <f t="shared" si="10"/>
        <v>2.6262481818181818E-2</v>
      </c>
      <c r="I94" s="8">
        <f t="shared" si="10"/>
        <v>2.6262481818181818E-2</v>
      </c>
      <c r="J94" s="8">
        <f t="shared" si="10"/>
        <v>2.6262481818181818E-2</v>
      </c>
      <c r="K94" s="8">
        <f t="shared" si="10"/>
        <v>2.6262481818181818E-2</v>
      </c>
      <c r="L94" s="8">
        <f t="shared" si="10"/>
        <v>2.6262481818181818E-2</v>
      </c>
      <c r="M94" s="8">
        <f t="shared" si="10"/>
        <v>2.6262481818181818E-2</v>
      </c>
      <c r="N94" s="8">
        <f t="shared" si="10"/>
        <v>2.6262481818181818E-2</v>
      </c>
      <c r="O94" s="8">
        <f t="shared" si="10"/>
        <v>2.6262481818181818E-2</v>
      </c>
      <c r="P94" s="8">
        <f t="shared" si="10"/>
        <v>2.6262481818181818E-2</v>
      </c>
      <c r="Q94" s="8">
        <f t="shared" si="10"/>
        <v>2.6262119191919193E-2</v>
      </c>
      <c r="R94" s="8">
        <f t="shared" si="10"/>
        <v>2.6261756565656564E-2</v>
      </c>
      <c r="S94" s="8">
        <f t="shared" si="10"/>
        <v>2.6261756565656564E-2</v>
      </c>
      <c r="T94" s="8">
        <f t="shared" si="10"/>
        <v>2.6261031313131313E-2</v>
      </c>
      <c r="U94" s="8">
        <f t="shared" si="10"/>
        <v>2.6260668686868684E-2</v>
      </c>
      <c r="V94" s="8">
        <f t="shared" si="10"/>
        <v>2.6259943434343434E-2</v>
      </c>
      <c r="W94" s="8">
        <f t="shared" si="10"/>
        <v>2.6258855555555558E-2</v>
      </c>
      <c r="X94" s="8">
        <f t="shared" si="10"/>
        <v>2.6257042424242427E-2</v>
      </c>
      <c r="Y94" s="8">
        <f t="shared" si="10"/>
        <v>2.6252328282828283E-2</v>
      </c>
      <c r="Z94" s="8">
        <f t="shared" si="10"/>
        <v>2.55180101010101E-2</v>
      </c>
      <c r="AA94" s="8">
        <f t="shared" si="10"/>
        <v>1.7821267676767675E-2</v>
      </c>
      <c r="AB94" s="8">
        <f t="shared" si="10"/>
        <v>8.1703323232323235E-3</v>
      </c>
      <c r="AC94" s="8">
        <f t="shared" si="10"/>
        <v>1.5441714141414141E-3</v>
      </c>
      <c r="AD94" s="8">
        <f t="shared" si="10"/>
        <v>4.5386303030303028E-5</v>
      </c>
      <c r="AE94" s="8">
        <f t="shared" si="10"/>
        <v>6.3281909090909093E-7</v>
      </c>
      <c r="AF94" s="8">
        <f t="shared" si="10"/>
        <v>2.6455398989898989E-8</v>
      </c>
      <c r="AG94" s="8">
        <f t="shared" si="10"/>
        <v>1.3652153535353535E-8</v>
      </c>
      <c r="AH94" s="8">
        <f t="shared" si="10"/>
        <v>7.5433515151515149E-9</v>
      </c>
      <c r="AI94" s="8">
        <f t="shared" si="10"/>
        <v>4.1915969696969696E-9</v>
      </c>
      <c r="AJ94" s="8">
        <f t="shared" si="10"/>
        <v>2.0802780808080809E-9</v>
      </c>
      <c r="AK94" s="8">
        <f t="shared" si="10"/>
        <v>1.7135178787878789E-9</v>
      </c>
      <c r="AL94" s="8">
        <f t="shared" si="10"/>
        <v>4.8105999999999997E-18</v>
      </c>
      <c r="AM94" s="8">
        <f t="shared" si="10"/>
        <v>0</v>
      </c>
      <c r="AN94" s="8">
        <f t="shared" si="10"/>
        <v>0</v>
      </c>
      <c r="AO94" s="8">
        <f t="shared" si="10"/>
        <v>3.2340460606060603E-29</v>
      </c>
      <c r="AP94" s="8">
        <f t="shared" si="10"/>
        <v>8.9155292929292938E-26</v>
      </c>
    </row>
    <row r="95" spans="1:42" x14ac:dyDescent="0.25">
      <c r="A95" s="12"/>
      <c r="B95" s="12"/>
      <c r="C95" s="12">
        <v>1</v>
      </c>
      <c r="D95" s="20"/>
      <c r="E95" s="12" t="s">
        <v>18</v>
      </c>
      <c r="F95" s="8">
        <f t="shared" si="7"/>
        <v>4.6372646464646469E-14</v>
      </c>
      <c r="G95" s="8">
        <f t="shared" si="10"/>
        <v>8.5674080808080808E-11</v>
      </c>
      <c r="H95" s="8">
        <f t="shared" si="10"/>
        <v>9.5693444444444442E-9</v>
      </c>
      <c r="I95" s="8">
        <f t="shared" si="10"/>
        <v>2.3933695959595959E-8</v>
      </c>
      <c r="J95" s="8">
        <f t="shared" si="10"/>
        <v>5.5391161616161615E-8</v>
      </c>
      <c r="K95" s="8">
        <f t="shared" si="10"/>
        <v>1.1978633333333335E-7</v>
      </c>
      <c r="L95" s="8">
        <f t="shared" si="10"/>
        <v>2.4402571717171716E-7</v>
      </c>
      <c r="M95" s="8">
        <f t="shared" si="10"/>
        <v>4.7152292929292931E-7</v>
      </c>
      <c r="N95" s="8">
        <f t="shared" si="10"/>
        <v>8.6932393939393935E-7</v>
      </c>
      <c r="O95" s="8">
        <f t="shared" si="10"/>
        <v>1.5369914141414141E-6</v>
      </c>
      <c r="P95" s="8">
        <f t="shared" si="10"/>
        <v>2.6171825252525252E-6</v>
      </c>
      <c r="Q95" s="8">
        <f t="shared" si="10"/>
        <v>1.6186548484848486E-5</v>
      </c>
      <c r="R95" s="8">
        <f t="shared" si="10"/>
        <v>2.3966694949494951E-5</v>
      </c>
      <c r="S95" s="8">
        <f t="shared" si="10"/>
        <v>3.4757727272727277E-5</v>
      </c>
      <c r="T95" s="8">
        <f t="shared" si="10"/>
        <v>4.9465848484848484E-5</v>
      </c>
      <c r="U95" s="8">
        <f t="shared" si="10"/>
        <v>6.921447474747475E-5</v>
      </c>
      <c r="V95" s="8">
        <f t="shared" si="10"/>
        <v>9.5377959595959597E-5</v>
      </c>
      <c r="W95" s="8">
        <f t="shared" si="10"/>
        <v>1.2970778787878788E-4</v>
      </c>
      <c r="X95" s="8">
        <f t="shared" si="10"/>
        <v>1.7447037373737373E-4</v>
      </c>
      <c r="Y95" s="8">
        <f t="shared" si="10"/>
        <v>2.3280606060606062E-4</v>
      </c>
      <c r="Z95" s="8">
        <f t="shared" si="10"/>
        <v>3.080727676767677E-4</v>
      </c>
      <c r="AA95" s="8">
        <f t="shared" si="10"/>
        <v>3.8500030303030303E-4</v>
      </c>
      <c r="AB95" s="8">
        <f t="shared" si="10"/>
        <v>4.2394636363636367E-4</v>
      </c>
      <c r="AC95" s="8">
        <f t="shared" si="10"/>
        <v>2.4274202020202023E-4</v>
      </c>
      <c r="AD95" s="8">
        <f t="shared" si="10"/>
        <v>1.4081140404040405E-5</v>
      </c>
      <c r="AE95" s="8">
        <f t="shared" si="10"/>
        <v>2.9521404040404038E-7</v>
      </c>
      <c r="AF95" s="8">
        <f t="shared" si="10"/>
        <v>1.8480884848484849E-8</v>
      </c>
      <c r="AG95" s="8">
        <f t="shared" si="10"/>
        <v>1.3990846464646464E-8</v>
      </c>
      <c r="AH95" s="8">
        <f t="shared" si="10"/>
        <v>1.0597027272727274E-8</v>
      </c>
      <c r="AI95" s="8">
        <f t="shared" si="10"/>
        <v>6.91419494949495E-9</v>
      </c>
      <c r="AJ95" s="8">
        <f t="shared" si="10"/>
        <v>2.6906506060606061E-9</v>
      </c>
      <c r="AK95" s="8">
        <f t="shared" si="10"/>
        <v>7.6593919191919194E-10</v>
      </c>
      <c r="AL95" s="8">
        <f t="shared" si="10"/>
        <v>5.1496555555555558E-19</v>
      </c>
      <c r="AM95" s="8">
        <f t="shared" si="10"/>
        <v>0</v>
      </c>
      <c r="AN95" s="8">
        <f t="shared" si="10"/>
        <v>0</v>
      </c>
      <c r="AO95" s="8">
        <f t="shared" si="10"/>
        <v>3.7270727272727271E-30</v>
      </c>
      <c r="AP95" s="8">
        <f t="shared" si="10"/>
        <v>1.1438682828282828E-26</v>
      </c>
    </row>
    <row r="96" spans="1:42" x14ac:dyDescent="0.25">
      <c r="A96" s="12"/>
      <c r="B96" s="12"/>
      <c r="C96" s="12">
        <v>3</v>
      </c>
      <c r="D96" s="20">
        <v>2</v>
      </c>
      <c r="E96" s="12" t="s">
        <v>17</v>
      </c>
      <c r="F96" s="8">
        <f t="shared" si="7"/>
        <v>5.1579959595959594E-15</v>
      </c>
      <c r="G96" s="8">
        <f t="shared" si="10"/>
        <v>4.2003000000000002E-12</v>
      </c>
      <c r="H96" s="8">
        <f t="shared" si="10"/>
        <v>2.8977464646464646E-10</v>
      </c>
      <c r="I96" s="8">
        <f t="shared" si="10"/>
        <v>6.6331595959595963E-10</v>
      </c>
      <c r="J96" s="8">
        <f t="shared" si="10"/>
        <v>1.4177961616161615E-9</v>
      </c>
      <c r="K96" s="8">
        <f t="shared" si="10"/>
        <v>2.853506060606061E-9</v>
      </c>
      <c r="L96" s="8">
        <f t="shared" si="10"/>
        <v>5.445921212121212E-9</v>
      </c>
      <c r="M96" s="8">
        <f t="shared" si="10"/>
        <v>9.9152898989898995E-9</v>
      </c>
      <c r="N96" s="8">
        <f t="shared" si="10"/>
        <v>1.7310327272727274E-8</v>
      </c>
      <c r="O96" s="8">
        <f t="shared" si="10"/>
        <v>2.9105834343434345E-8</v>
      </c>
      <c r="P96" s="8">
        <f t="shared" si="10"/>
        <v>4.731184848484848E-8</v>
      </c>
      <c r="Q96" s="8">
        <f t="shared" si="10"/>
        <v>2.504478282828283E-7</v>
      </c>
      <c r="R96" s="8">
        <f t="shared" si="10"/>
        <v>3.5906164646464646E-7</v>
      </c>
      <c r="S96" s="8">
        <f t="shared" si="10"/>
        <v>5.057185858585859E-7</v>
      </c>
      <c r="T96" s="8">
        <f t="shared" si="10"/>
        <v>7.01609292929293E-7</v>
      </c>
      <c r="U96" s="8">
        <f t="shared" si="10"/>
        <v>9.6208373737373725E-7</v>
      </c>
      <c r="V96" s="8">
        <f t="shared" si="10"/>
        <v>1.3095522222222223E-6</v>
      </c>
      <c r="W96" s="8">
        <f t="shared" si="10"/>
        <v>1.7803498989898989E-6</v>
      </c>
      <c r="X96" s="8">
        <f t="shared" si="10"/>
        <v>2.4391330303030305E-6</v>
      </c>
      <c r="Y96" s="8">
        <f t="shared" si="10"/>
        <v>3.4118054545454547E-6</v>
      </c>
      <c r="Z96" s="8">
        <f t="shared" si="10"/>
        <v>4.7322727272727271E-6</v>
      </c>
      <c r="AA96" s="8">
        <f t="shared" si="10"/>
        <v>4.020437373737374E-6</v>
      </c>
      <c r="AB96" s="8">
        <f t="shared" si="10"/>
        <v>2.1099046464646467E-6</v>
      </c>
      <c r="AC96" s="8">
        <f t="shared" si="10"/>
        <v>5.3418474747474741E-7</v>
      </c>
      <c r="AD96" s="8">
        <f t="shared" si="10"/>
        <v>3.1441147474747475E-8</v>
      </c>
      <c r="AE96" s="8">
        <f t="shared" si="10"/>
        <v>1.0534292929292929E-9</v>
      </c>
      <c r="AF96" s="8">
        <f t="shared" si="10"/>
        <v>1.1080408080808082E-10</v>
      </c>
      <c r="AG96" s="8">
        <f t="shared" si="10"/>
        <v>1.4069173737373739E-10</v>
      </c>
      <c r="AH96" s="8">
        <f t="shared" si="10"/>
        <v>1.7603329292929293E-10</v>
      </c>
      <c r="AI96" s="8">
        <f t="shared" si="10"/>
        <v>2.0223304040404041E-10</v>
      </c>
      <c r="AJ96" s="8">
        <f t="shared" si="10"/>
        <v>2.254048585858586E-10</v>
      </c>
      <c r="AK96" s="8">
        <f t="shared" si="10"/>
        <v>4.7043505050505048E-10</v>
      </c>
      <c r="AL96" s="8">
        <f t="shared" si="10"/>
        <v>4.3972060606060609E-19</v>
      </c>
      <c r="AM96" s="8">
        <f t="shared" si="10"/>
        <v>0</v>
      </c>
      <c r="AN96" s="8">
        <f t="shared" si="10"/>
        <v>0</v>
      </c>
      <c r="AO96" s="8">
        <f t="shared" si="10"/>
        <v>4.8813121212121214E-31</v>
      </c>
      <c r="AP96" s="8">
        <f t="shared" si="10"/>
        <v>7.0951454545454545E-28</v>
      </c>
    </row>
    <row r="97" spans="1:42" x14ac:dyDescent="0.25">
      <c r="A97" s="12"/>
      <c r="B97" s="12">
        <v>1</v>
      </c>
      <c r="C97" s="12"/>
      <c r="D97" s="20"/>
      <c r="E97" s="15" t="s">
        <v>33</v>
      </c>
      <c r="F97" s="8">
        <f t="shared" si="7"/>
        <v>9.126940404040404E-2</v>
      </c>
      <c r="G97" s="8">
        <f t="shared" si="10"/>
        <v>8.0586434343434349E-2</v>
      </c>
      <c r="H97" s="8">
        <f t="shared" si="10"/>
        <v>7.2728323232323241E-2</v>
      </c>
      <c r="I97" s="8">
        <f t="shared" si="10"/>
        <v>7.1042111111111111E-2</v>
      </c>
      <c r="J97" s="8">
        <f t="shared" si="10"/>
        <v>6.9439303030303032E-2</v>
      </c>
      <c r="K97" s="8">
        <f t="shared" si="10"/>
        <v>6.7912646464646467E-2</v>
      </c>
      <c r="L97" s="8">
        <f t="shared" si="10"/>
        <v>6.6451262626262636E-2</v>
      </c>
      <c r="M97" s="8">
        <f t="shared" si="10"/>
        <v>6.5044272727272728E-2</v>
      </c>
      <c r="N97" s="8">
        <f t="shared" si="10"/>
        <v>6.3695303030303033E-2</v>
      </c>
      <c r="O97" s="8">
        <f t="shared" si="10"/>
        <v>6.2386222222222225E-2</v>
      </c>
      <c r="P97" s="8">
        <f t="shared" si="10"/>
        <v>6.1124282828282826E-2</v>
      </c>
      <c r="Q97" s="8">
        <f t="shared" si="10"/>
        <v>5.6377505050505053E-2</v>
      </c>
      <c r="R97" s="8">
        <f t="shared" si="10"/>
        <v>5.5227979797979804E-2</v>
      </c>
      <c r="S97" s="8">
        <f t="shared" si="10"/>
        <v>5.405669696969697E-2</v>
      </c>
      <c r="T97" s="8">
        <f t="shared" si="10"/>
        <v>5.2831020202020205E-2</v>
      </c>
      <c r="U97" s="8">
        <f t="shared" si="10"/>
        <v>5.1492929292929299E-2</v>
      </c>
      <c r="V97" s="8">
        <f t="shared" si="10"/>
        <v>4.9955393939393938E-2</v>
      </c>
      <c r="W97" s="8">
        <f t="shared" si="10"/>
        <v>4.8091494949494946E-2</v>
      </c>
      <c r="X97" s="8">
        <f t="shared" si="10"/>
        <v>4.5716292929292933E-2</v>
      </c>
      <c r="Y97" s="8">
        <f t="shared" si="10"/>
        <v>4.2597707070707071E-2</v>
      </c>
      <c r="Z97" s="8">
        <f t="shared" si="10"/>
        <v>3.8235313131313127E-2</v>
      </c>
      <c r="AA97" s="8">
        <f t="shared" si="10"/>
        <v>3.0124451515151515E-2</v>
      </c>
      <c r="AB97" s="8">
        <f t="shared" si="10"/>
        <v>1.7834322222222223E-2</v>
      </c>
      <c r="AC97" s="8">
        <f t="shared" si="10"/>
        <v>4.1538838383838386E-3</v>
      </c>
      <c r="AD97" s="8">
        <f t="shared" si="10"/>
        <v>9.5639050505050497E-5</v>
      </c>
      <c r="AE97" s="8">
        <f t="shared" si="10"/>
        <v>8.2925373737373745E-7</v>
      </c>
      <c r="AF97" s="8">
        <f t="shared" si="10"/>
        <v>2.0616390909090908E-8</v>
      </c>
      <c r="AG97" s="8">
        <f t="shared" si="10"/>
        <v>6.3129606060606066E-9</v>
      </c>
      <c r="AH97" s="8">
        <f t="shared" ref="AH97:AP97" si="11">AH32*$A$48</f>
        <v>2.129232626262626E-9</v>
      </c>
      <c r="AI97" s="8">
        <f t="shared" si="11"/>
        <v>7.2902383838383847E-10</v>
      </c>
      <c r="AJ97" s="8">
        <f t="shared" si="11"/>
        <v>1.8180992929292931E-10</v>
      </c>
      <c r="AK97" s="8">
        <f t="shared" si="11"/>
        <v>4.4447101010101012E-11</v>
      </c>
      <c r="AL97" s="8">
        <f t="shared" si="11"/>
        <v>3.3326078787878788E-20</v>
      </c>
      <c r="AM97" s="8">
        <f t="shared" si="11"/>
        <v>0</v>
      </c>
      <c r="AN97" s="8">
        <f t="shared" si="11"/>
        <v>0</v>
      </c>
      <c r="AO97" s="8">
        <f t="shared" si="11"/>
        <v>2.627299797979798E-31</v>
      </c>
      <c r="AP97" s="8">
        <f t="shared" si="11"/>
        <v>8.259901010101009E-28</v>
      </c>
    </row>
    <row r="98" spans="1:42" x14ac:dyDescent="0.25">
      <c r="A98" s="12"/>
      <c r="B98" s="12"/>
      <c r="C98" s="12"/>
      <c r="D98" s="20"/>
      <c r="E98" s="12" t="s">
        <v>20</v>
      </c>
      <c r="F98" s="8">
        <v>-32.82</v>
      </c>
      <c r="G98" s="8">
        <v>-25.81</v>
      </c>
      <c r="H98" s="8">
        <v>-21.57</v>
      </c>
      <c r="I98" s="13">
        <v>-20.76</v>
      </c>
      <c r="J98" s="5">
        <v>-20.03</v>
      </c>
      <c r="K98" s="5">
        <v>-19.36</v>
      </c>
      <c r="L98" s="5">
        <v>-18.75</v>
      </c>
      <c r="M98" s="5">
        <v>-18.190000000000001</v>
      </c>
      <c r="N98" s="5">
        <v>-17.68</v>
      </c>
      <c r="O98" s="8">
        <v>-17.2</v>
      </c>
      <c r="P98" s="13">
        <v>-16.760000000000002</v>
      </c>
      <c r="Q98" s="5">
        <v>-15.29</v>
      </c>
      <c r="R98" s="5">
        <v>-14.99</v>
      </c>
      <c r="S98" s="5">
        <v>-14.7</v>
      </c>
      <c r="T98" s="11">
        <v>-14.42</v>
      </c>
      <c r="U98" s="5">
        <v>-14.17</v>
      </c>
      <c r="V98" s="5">
        <v>-13.92</v>
      </c>
      <c r="W98" s="8">
        <v>-13.69</v>
      </c>
      <c r="X98" s="8">
        <v>-13.46</v>
      </c>
      <c r="Y98" s="5">
        <v>-13.23</v>
      </c>
      <c r="Z98" s="5">
        <v>-13</v>
      </c>
      <c r="AA98" s="5">
        <v>-12.75</v>
      </c>
      <c r="AB98" s="5">
        <v>-12.44</v>
      </c>
      <c r="AC98" s="5">
        <v>-12.04</v>
      </c>
      <c r="AD98" s="5">
        <v>-11.65</v>
      </c>
      <c r="AE98" s="5">
        <v>-11.28</v>
      </c>
      <c r="AF98" s="5">
        <v>-10.91</v>
      </c>
      <c r="AG98" s="5">
        <v>-10.55</v>
      </c>
      <c r="AH98" s="5">
        <v>-10.23</v>
      </c>
      <c r="AI98" s="5">
        <v>-9.9770000000000003</v>
      </c>
      <c r="AJ98" s="5">
        <v>-9.8049999999999997</v>
      </c>
      <c r="AK98" s="5">
        <v>-9.8109999999999999</v>
      </c>
      <c r="AL98" s="49">
        <v>-10.35</v>
      </c>
      <c r="AM98" s="49">
        <v>-10.48</v>
      </c>
      <c r="AN98" s="51">
        <v>-10.61</v>
      </c>
      <c r="AO98" s="51">
        <v>-10.73</v>
      </c>
      <c r="AP98" s="51">
        <v>-10.85</v>
      </c>
    </row>
    <row r="99" spans="1:42" x14ac:dyDescent="0.25">
      <c r="A99" s="12"/>
      <c r="B99" s="12"/>
      <c r="C99" s="12"/>
      <c r="D99" s="20"/>
      <c r="E99" s="12" t="s">
        <v>21</v>
      </c>
      <c r="F99" s="8">
        <v>-18.61</v>
      </c>
      <c r="G99" s="8">
        <v>-18.7</v>
      </c>
      <c r="H99" s="8">
        <v>-18.86</v>
      </c>
      <c r="I99" s="5">
        <v>-18.91</v>
      </c>
      <c r="J99" s="13">
        <v>-18.95</v>
      </c>
      <c r="K99" s="13">
        <v>-19</v>
      </c>
      <c r="L99" s="5">
        <v>-19.05</v>
      </c>
      <c r="M99" s="5">
        <v>-19.100000000000001</v>
      </c>
      <c r="N99" s="5">
        <v>-19.149999999999999</v>
      </c>
      <c r="O99" s="8">
        <v>-19.190000000000001</v>
      </c>
      <c r="P99" s="5">
        <v>-19.239999999999998</v>
      </c>
      <c r="Q99" s="5">
        <v>-19.43</v>
      </c>
      <c r="R99" s="5">
        <v>-19.47</v>
      </c>
      <c r="S99" s="5">
        <v>-19.52</v>
      </c>
      <c r="T99" s="5">
        <v>-19.559999999999999</v>
      </c>
      <c r="U99" s="5">
        <v>-19.61</v>
      </c>
      <c r="V99" s="5">
        <v>-19.66</v>
      </c>
      <c r="W99" s="8">
        <v>-19.7</v>
      </c>
      <c r="X99" s="8">
        <v>-19.75</v>
      </c>
      <c r="Y99" s="5">
        <v>-19.809999999999999</v>
      </c>
      <c r="Z99" s="5">
        <v>-19.87</v>
      </c>
      <c r="AA99" s="5">
        <v>-19.940000000000001</v>
      </c>
      <c r="AB99" s="5">
        <v>-20.010000000000002</v>
      </c>
      <c r="AC99" s="5">
        <v>-20.079999999999998</v>
      </c>
      <c r="AD99" s="5">
        <v>-20.149999999999999</v>
      </c>
      <c r="AE99" s="5">
        <v>-20.23</v>
      </c>
      <c r="AF99" s="5">
        <v>-20.309999999999999</v>
      </c>
      <c r="AG99" s="5">
        <v>-20.39</v>
      </c>
      <c r="AH99" s="5">
        <v>-20.48</v>
      </c>
      <c r="AI99" s="5">
        <v>-20.63</v>
      </c>
      <c r="AJ99" s="5">
        <v>-20.85</v>
      </c>
      <c r="AK99" s="5">
        <v>-21.03</v>
      </c>
      <c r="AL99" s="49">
        <v>-21.21</v>
      </c>
      <c r="AM99" s="49">
        <v>-21.25</v>
      </c>
      <c r="AN99" s="51">
        <v>-21.28</v>
      </c>
      <c r="AO99" s="51">
        <v>-21.31</v>
      </c>
      <c r="AP99" s="51">
        <v>-21.35</v>
      </c>
    </row>
    <row r="100" spans="1:42" x14ac:dyDescent="0.25">
      <c r="A100" s="12"/>
      <c r="B100" s="12"/>
      <c r="C100" s="12"/>
      <c r="D100" s="20"/>
      <c r="E100" s="12" t="s">
        <v>36</v>
      </c>
      <c r="F100" s="8">
        <v>-6.1589999999999998</v>
      </c>
      <c r="G100" s="8">
        <v>-6.38</v>
      </c>
      <c r="H100" s="8">
        <v>-6.673</v>
      </c>
      <c r="I100" s="5">
        <v>-6.75</v>
      </c>
      <c r="J100" s="5">
        <v>-6.8280000000000003</v>
      </c>
      <c r="K100" s="5">
        <v>-6.9059999999999997</v>
      </c>
      <c r="L100" s="5">
        <v>-6.984</v>
      </c>
      <c r="M100" s="5">
        <v>-7.0620000000000003</v>
      </c>
      <c r="N100" s="5">
        <v>-7.14</v>
      </c>
      <c r="O100" s="8">
        <v>-7.2169999999999996</v>
      </c>
      <c r="P100" s="13">
        <v>-7.2939999999999996</v>
      </c>
      <c r="Q100" s="5">
        <v>-7.5990000000000002</v>
      </c>
      <c r="R100" s="5">
        <v>-7.6740000000000004</v>
      </c>
      <c r="S100" s="5">
        <v>-7.7489999999999997</v>
      </c>
      <c r="T100" s="5">
        <v>-7.8250000000000002</v>
      </c>
      <c r="U100" s="5">
        <v>-7.9029999999999996</v>
      </c>
      <c r="V100" s="5">
        <v>-7.9829999999999997</v>
      </c>
      <c r="W100" s="8">
        <v>-8.0690000000000008</v>
      </c>
      <c r="X100" s="8">
        <v>-8.1630000000000003</v>
      </c>
      <c r="Y100" s="5">
        <v>-8.2729999999999997</v>
      </c>
      <c r="Z100" s="5">
        <v>-8.407</v>
      </c>
      <c r="AA100" s="5">
        <v>-8.5909999999999993</v>
      </c>
      <c r="AB100" s="5">
        <v>-8.8810000000000002</v>
      </c>
      <c r="AC100" s="5">
        <v>-9.3559999999999999</v>
      </c>
      <c r="AD100" s="5">
        <v>-9.8670000000000009</v>
      </c>
      <c r="AE100" s="5">
        <v>-10.36</v>
      </c>
      <c r="AF100" s="5">
        <v>-10.89</v>
      </c>
      <c r="AG100" s="5">
        <v>-11.42</v>
      </c>
      <c r="AH100" s="5">
        <v>-11.89</v>
      </c>
      <c r="AI100" s="5">
        <v>-12.26</v>
      </c>
      <c r="AJ100" s="5">
        <v>-12.51</v>
      </c>
      <c r="AK100" s="5">
        <v>-12.65</v>
      </c>
      <c r="AL100" s="49">
        <v>-13</v>
      </c>
      <c r="AM100" s="49">
        <v>-13.08</v>
      </c>
      <c r="AN100" s="51">
        <v>-13.16</v>
      </c>
      <c r="AO100" s="51">
        <v>-13.23</v>
      </c>
      <c r="AP100" s="51">
        <v>-13.31</v>
      </c>
    </row>
    <row r="101" spans="1:42" x14ac:dyDescent="0.25">
      <c r="A101" s="12"/>
      <c r="B101" s="12"/>
      <c r="C101" s="12"/>
      <c r="D101" s="20"/>
      <c r="E101" s="12" t="s">
        <v>22</v>
      </c>
      <c r="F101" s="8">
        <v>-10.49</v>
      </c>
      <c r="G101" s="8">
        <v>-10.59</v>
      </c>
      <c r="H101" s="8">
        <v>-10.8</v>
      </c>
      <c r="I101" s="5">
        <v>-10.86</v>
      </c>
      <c r="J101" s="5">
        <v>-10.92</v>
      </c>
      <c r="K101" s="5">
        <v>-10.98</v>
      </c>
      <c r="L101" s="5">
        <v>-11.05</v>
      </c>
      <c r="M101" s="5">
        <v>-11.11</v>
      </c>
      <c r="N101" s="5">
        <v>-11.18</v>
      </c>
      <c r="O101" s="8">
        <v>-11.24</v>
      </c>
      <c r="P101" s="5">
        <v>-11.31</v>
      </c>
      <c r="Q101" s="5">
        <v>-11.57</v>
      </c>
      <c r="R101" s="5">
        <v>-11.63</v>
      </c>
      <c r="S101" s="5">
        <v>-11.7</v>
      </c>
      <c r="T101" s="5">
        <v>-11.76</v>
      </c>
      <c r="U101" s="5">
        <v>-11.83</v>
      </c>
      <c r="V101" s="5">
        <v>-11.89</v>
      </c>
      <c r="W101" s="8">
        <v>-11.95</v>
      </c>
      <c r="X101" s="8">
        <v>-12.01</v>
      </c>
      <c r="Y101" s="5">
        <v>-12.06</v>
      </c>
      <c r="Z101" s="5">
        <v>-12.13</v>
      </c>
      <c r="AA101" s="5">
        <v>-12.45</v>
      </c>
      <c r="AB101" s="5">
        <v>-13.01</v>
      </c>
      <c r="AC101" s="5">
        <v>-13.71</v>
      </c>
      <c r="AD101" s="5">
        <v>-13.99</v>
      </c>
      <c r="AE101" s="5">
        <v>-14.02</v>
      </c>
      <c r="AF101" s="5">
        <v>-14.05</v>
      </c>
      <c r="AG101" s="5">
        <v>-14.07</v>
      </c>
      <c r="AH101" s="5">
        <v>-14.06</v>
      </c>
      <c r="AI101" s="5">
        <v>-13.96</v>
      </c>
      <c r="AJ101" s="5">
        <v>-13.54</v>
      </c>
      <c r="AK101" s="5">
        <v>-12.48</v>
      </c>
      <c r="AL101" s="49">
        <v>-11.59</v>
      </c>
      <c r="AM101" s="49">
        <v>-11.59</v>
      </c>
      <c r="AN101" s="51">
        <v>-11.81</v>
      </c>
      <c r="AO101" s="51">
        <v>-12.04</v>
      </c>
      <c r="AP101" s="51">
        <v>-12.26</v>
      </c>
    </row>
    <row r="103" spans="1:42" x14ac:dyDescent="0.25">
      <c r="E103" s="41" t="s">
        <v>79</v>
      </c>
    </row>
    <row r="104" spans="1:42" x14ac:dyDescent="0.25">
      <c r="E104" s="21" t="s">
        <v>0</v>
      </c>
      <c r="F104" s="18">
        <f>F67</f>
        <v>300</v>
      </c>
      <c r="G104" s="18">
        <f t="shared" ref="G104:AP104" si="12">G67</f>
        <v>391.7</v>
      </c>
      <c r="H104" s="18">
        <f t="shared" si="12"/>
        <v>483.3</v>
      </c>
      <c r="I104" s="18">
        <f t="shared" si="12"/>
        <v>506.2</v>
      </c>
      <c r="J104" s="18">
        <f t="shared" si="12"/>
        <v>529.20000000000005</v>
      </c>
      <c r="K104" s="18">
        <f t="shared" si="12"/>
        <v>552.1</v>
      </c>
      <c r="L104" s="18">
        <f t="shared" si="12"/>
        <v>575</v>
      </c>
      <c r="M104" s="18">
        <f t="shared" si="12"/>
        <v>597.9</v>
      </c>
      <c r="N104" s="18">
        <f t="shared" si="12"/>
        <v>620.79999999999995</v>
      </c>
      <c r="O104" s="18">
        <f t="shared" si="12"/>
        <v>643.70000000000005</v>
      </c>
      <c r="P104" s="18">
        <f t="shared" si="12"/>
        <v>666.7</v>
      </c>
      <c r="Q104" s="18">
        <f t="shared" si="12"/>
        <v>758.3</v>
      </c>
      <c r="R104" s="18">
        <f t="shared" si="12"/>
        <v>781.2</v>
      </c>
      <c r="S104" s="18">
        <f t="shared" si="12"/>
        <v>804.2</v>
      </c>
      <c r="T104" s="18">
        <f t="shared" si="12"/>
        <v>827.1</v>
      </c>
      <c r="U104" s="18">
        <f t="shared" si="12"/>
        <v>850</v>
      </c>
      <c r="V104" s="18">
        <f t="shared" si="12"/>
        <v>872.9</v>
      </c>
      <c r="W104" s="18">
        <f t="shared" si="12"/>
        <v>895.8</v>
      </c>
      <c r="X104" s="18">
        <f t="shared" si="12"/>
        <v>918.7</v>
      </c>
      <c r="Y104" s="18">
        <f t="shared" si="12"/>
        <v>941.7</v>
      </c>
      <c r="Z104" s="18">
        <f t="shared" si="12"/>
        <v>964.6</v>
      </c>
      <c r="AA104" s="18">
        <f t="shared" si="12"/>
        <v>987.5</v>
      </c>
      <c r="AB104" s="18">
        <f t="shared" si="12"/>
        <v>1010</v>
      </c>
      <c r="AC104" s="18">
        <f t="shared" si="12"/>
        <v>1033</v>
      </c>
      <c r="AD104" s="18">
        <f t="shared" si="12"/>
        <v>1056</v>
      </c>
      <c r="AE104" s="18">
        <f t="shared" si="12"/>
        <v>1079</v>
      </c>
      <c r="AF104" s="18">
        <f t="shared" si="12"/>
        <v>1102</v>
      </c>
      <c r="AG104" s="18">
        <f t="shared" si="12"/>
        <v>1125</v>
      </c>
      <c r="AH104" s="18">
        <f t="shared" si="12"/>
        <v>1148</v>
      </c>
      <c r="AI104" s="18">
        <f t="shared" si="12"/>
        <v>1171</v>
      </c>
      <c r="AJ104" s="18">
        <f t="shared" si="12"/>
        <v>1194</v>
      </c>
      <c r="AK104" s="18">
        <f t="shared" si="12"/>
        <v>1217</v>
      </c>
      <c r="AL104" s="18">
        <f t="shared" si="12"/>
        <v>1308</v>
      </c>
      <c r="AM104" s="18">
        <f t="shared" si="12"/>
        <v>1331</v>
      </c>
      <c r="AN104" s="18">
        <f t="shared" si="12"/>
        <v>1354</v>
      </c>
      <c r="AO104" s="18">
        <f t="shared" si="12"/>
        <v>1377</v>
      </c>
      <c r="AP104" s="18">
        <f t="shared" si="12"/>
        <v>1400</v>
      </c>
    </row>
    <row r="105" spans="1:42" x14ac:dyDescent="0.25">
      <c r="A105" s="27" t="s">
        <v>12</v>
      </c>
      <c r="B105" s="27" t="s">
        <v>37</v>
      </c>
      <c r="C105" s="27" t="s">
        <v>7</v>
      </c>
      <c r="D105" s="28" t="s">
        <v>6</v>
      </c>
      <c r="E105" s="29" t="s">
        <v>1</v>
      </c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5"/>
      <c r="AI105" s="12"/>
      <c r="AJ105" s="12"/>
      <c r="AK105" s="12"/>
      <c r="AL105" s="12"/>
      <c r="AM105" s="12"/>
    </row>
    <row r="106" spans="1:42" x14ac:dyDescent="0.25">
      <c r="A106" s="12"/>
      <c r="B106" s="12">
        <v>1</v>
      </c>
      <c r="C106" s="12">
        <v>2</v>
      </c>
      <c r="D106" s="20"/>
      <c r="E106" s="12" t="s">
        <v>29</v>
      </c>
      <c r="F106" s="8">
        <f>$B106*F$100+$C106*F$98+$A106*F$99+$D106*F$101</f>
        <v>-71.799000000000007</v>
      </c>
      <c r="G106" s="8">
        <f t="shared" ref="G106:AP113" si="13">$B106*G$100+$C106*G$98+$A106*G$99+$D106*G$101</f>
        <v>-58</v>
      </c>
      <c r="H106" s="8">
        <f t="shared" si="13"/>
        <v>-49.813000000000002</v>
      </c>
      <c r="I106" s="8">
        <f t="shared" si="13"/>
        <v>-48.27</v>
      </c>
      <c r="J106" s="8">
        <f t="shared" si="13"/>
        <v>-46.888000000000005</v>
      </c>
      <c r="K106" s="8">
        <f t="shared" si="13"/>
        <v>-45.625999999999998</v>
      </c>
      <c r="L106" s="8">
        <f t="shared" si="13"/>
        <v>-44.484000000000002</v>
      </c>
      <c r="M106" s="8">
        <f t="shared" si="13"/>
        <v>-43.442</v>
      </c>
      <c r="N106" s="8">
        <f t="shared" si="13"/>
        <v>-42.5</v>
      </c>
      <c r="O106" s="8">
        <f t="shared" si="13"/>
        <v>-41.616999999999997</v>
      </c>
      <c r="P106" s="8">
        <f t="shared" si="13"/>
        <v>-40.814</v>
      </c>
      <c r="Q106" s="8">
        <f t="shared" si="13"/>
        <v>-38.179000000000002</v>
      </c>
      <c r="R106" s="8">
        <f t="shared" si="13"/>
        <v>-37.654000000000003</v>
      </c>
      <c r="S106" s="8">
        <f t="shared" si="13"/>
        <v>-37.149000000000001</v>
      </c>
      <c r="T106" s="8">
        <f t="shared" si="13"/>
        <v>-36.664999999999999</v>
      </c>
      <c r="U106" s="8">
        <f t="shared" si="13"/>
        <v>-36.243000000000002</v>
      </c>
      <c r="V106" s="8">
        <f t="shared" si="13"/>
        <v>-35.823</v>
      </c>
      <c r="W106" s="8">
        <f t="shared" si="13"/>
        <v>-35.448999999999998</v>
      </c>
      <c r="X106" s="8">
        <f t="shared" si="13"/>
        <v>-35.082999999999998</v>
      </c>
      <c r="Y106" s="8">
        <f t="shared" si="13"/>
        <v>-34.733000000000004</v>
      </c>
      <c r="Z106" s="8">
        <f t="shared" si="13"/>
        <v>-34.406999999999996</v>
      </c>
      <c r="AA106" s="8">
        <f t="shared" si="13"/>
        <v>-34.091000000000001</v>
      </c>
      <c r="AB106" s="8">
        <f t="shared" si="13"/>
        <v>-33.760999999999996</v>
      </c>
      <c r="AC106" s="8">
        <f t="shared" si="13"/>
        <v>-33.436</v>
      </c>
      <c r="AD106" s="8">
        <f t="shared" si="13"/>
        <v>-33.167000000000002</v>
      </c>
      <c r="AE106" s="8">
        <f t="shared" si="13"/>
        <v>-32.92</v>
      </c>
      <c r="AF106" s="8">
        <f t="shared" si="13"/>
        <v>-32.71</v>
      </c>
      <c r="AG106" s="8">
        <f t="shared" si="13"/>
        <v>-32.520000000000003</v>
      </c>
      <c r="AH106" s="8">
        <f t="shared" si="13"/>
        <v>-32.35</v>
      </c>
      <c r="AI106" s="8">
        <f t="shared" si="13"/>
        <v>-32.213999999999999</v>
      </c>
      <c r="AJ106" s="8">
        <f t="shared" si="13"/>
        <v>-32.119999999999997</v>
      </c>
      <c r="AK106" s="8">
        <f t="shared" si="13"/>
        <v>-32.271999999999998</v>
      </c>
      <c r="AL106" s="8">
        <f t="shared" si="13"/>
        <v>-33.700000000000003</v>
      </c>
      <c r="AM106" s="8">
        <f t="shared" si="13"/>
        <v>-34.04</v>
      </c>
      <c r="AN106" s="8">
        <f t="shared" si="13"/>
        <v>-34.379999999999995</v>
      </c>
      <c r="AO106" s="8">
        <f t="shared" si="13"/>
        <v>-34.69</v>
      </c>
      <c r="AP106" s="8">
        <f t="shared" si="13"/>
        <v>-35.01</v>
      </c>
    </row>
    <row r="107" spans="1:42" x14ac:dyDescent="0.25">
      <c r="A107" s="12"/>
      <c r="B107" s="12">
        <v>1</v>
      </c>
      <c r="C107" s="12">
        <v>2</v>
      </c>
      <c r="D107" s="20"/>
      <c r="E107" s="12" t="s">
        <v>28</v>
      </c>
      <c r="F107" s="8">
        <f t="shared" ref="F107:U134" si="14">$B107*F$100+$C107*F$98+$A107*F$99+$D107*F$101</f>
        <v>-71.799000000000007</v>
      </c>
      <c r="G107" s="8">
        <f t="shared" si="14"/>
        <v>-58</v>
      </c>
      <c r="H107" s="8">
        <f t="shared" si="14"/>
        <v>-49.813000000000002</v>
      </c>
      <c r="I107" s="8">
        <f t="shared" si="14"/>
        <v>-48.27</v>
      </c>
      <c r="J107" s="8">
        <f t="shared" si="14"/>
        <v>-46.888000000000005</v>
      </c>
      <c r="K107" s="8">
        <f t="shared" si="14"/>
        <v>-45.625999999999998</v>
      </c>
      <c r="L107" s="8">
        <f t="shared" si="14"/>
        <v>-44.484000000000002</v>
      </c>
      <c r="M107" s="8">
        <f t="shared" si="14"/>
        <v>-43.442</v>
      </c>
      <c r="N107" s="8">
        <f t="shared" si="14"/>
        <v>-42.5</v>
      </c>
      <c r="O107" s="8">
        <f t="shared" si="14"/>
        <v>-41.616999999999997</v>
      </c>
      <c r="P107" s="8">
        <f t="shared" si="14"/>
        <v>-40.814</v>
      </c>
      <c r="Q107" s="8">
        <f t="shared" si="14"/>
        <v>-38.179000000000002</v>
      </c>
      <c r="R107" s="8">
        <f t="shared" si="14"/>
        <v>-37.654000000000003</v>
      </c>
      <c r="S107" s="8">
        <f t="shared" si="14"/>
        <v>-37.149000000000001</v>
      </c>
      <c r="T107" s="8">
        <f t="shared" si="14"/>
        <v>-36.664999999999999</v>
      </c>
      <c r="U107" s="8">
        <f t="shared" si="14"/>
        <v>-36.243000000000002</v>
      </c>
      <c r="V107" s="8">
        <f t="shared" si="13"/>
        <v>-35.823</v>
      </c>
      <c r="W107" s="8">
        <f t="shared" si="13"/>
        <v>-35.448999999999998</v>
      </c>
      <c r="X107" s="8">
        <f t="shared" si="13"/>
        <v>-35.082999999999998</v>
      </c>
      <c r="Y107" s="8">
        <f t="shared" si="13"/>
        <v>-34.733000000000004</v>
      </c>
      <c r="Z107" s="8">
        <f t="shared" si="13"/>
        <v>-34.406999999999996</v>
      </c>
      <c r="AA107" s="8">
        <f t="shared" si="13"/>
        <v>-34.091000000000001</v>
      </c>
      <c r="AB107" s="8">
        <f t="shared" si="13"/>
        <v>-33.760999999999996</v>
      </c>
      <c r="AC107" s="8">
        <f t="shared" si="13"/>
        <v>-33.436</v>
      </c>
      <c r="AD107" s="8">
        <f t="shared" si="13"/>
        <v>-33.167000000000002</v>
      </c>
      <c r="AE107" s="8">
        <f t="shared" si="13"/>
        <v>-32.92</v>
      </c>
      <c r="AF107" s="8">
        <f t="shared" si="13"/>
        <v>-32.71</v>
      </c>
      <c r="AG107" s="8">
        <f t="shared" si="13"/>
        <v>-32.520000000000003</v>
      </c>
      <c r="AH107" s="8">
        <f t="shared" si="13"/>
        <v>-32.35</v>
      </c>
      <c r="AI107" s="8">
        <f t="shared" si="13"/>
        <v>-32.213999999999999</v>
      </c>
      <c r="AJ107" s="8">
        <f t="shared" si="13"/>
        <v>-32.119999999999997</v>
      </c>
      <c r="AK107" s="8">
        <f t="shared" si="13"/>
        <v>-32.271999999999998</v>
      </c>
      <c r="AL107" s="8">
        <f t="shared" si="13"/>
        <v>-33.700000000000003</v>
      </c>
      <c r="AM107" s="8">
        <f t="shared" si="13"/>
        <v>-34.04</v>
      </c>
      <c r="AN107" s="8">
        <f t="shared" si="13"/>
        <v>-34.379999999999995</v>
      </c>
      <c r="AO107" s="8">
        <f t="shared" si="13"/>
        <v>-34.69</v>
      </c>
      <c r="AP107" s="8">
        <f t="shared" si="13"/>
        <v>-35.01</v>
      </c>
    </row>
    <row r="108" spans="1:42" x14ac:dyDescent="0.25">
      <c r="A108" s="12"/>
      <c r="B108" s="12"/>
      <c r="C108" s="12">
        <v>5</v>
      </c>
      <c r="D108" s="20"/>
      <c r="E108" s="12" t="s">
        <v>2</v>
      </c>
      <c r="F108" s="8">
        <f t="shared" si="14"/>
        <v>-164.1</v>
      </c>
      <c r="G108" s="8">
        <f t="shared" si="13"/>
        <v>-129.04999999999998</v>
      </c>
      <c r="H108" s="8">
        <f t="shared" si="13"/>
        <v>-107.85</v>
      </c>
      <c r="I108" s="8">
        <f t="shared" si="13"/>
        <v>-103.80000000000001</v>
      </c>
      <c r="J108" s="8">
        <f t="shared" si="13"/>
        <v>-100.15</v>
      </c>
      <c r="K108" s="8">
        <f t="shared" si="13"/>
        <v>-96.8</v>
      </c>
      <c r="L108" s="8">
        <f t="shared" si="13"/>
        <v>-93.75</v>
      </c>
      <c r="M108" s="8">
        <f t="shared" si="13"/>
        <v>-90.95</v>
      </c>
      <c r="N108" s="8">
        <f t="shared" si="13"/>
        <v>-88.4</v>
      </c>
      <c r="O108" s="8">
        <f t="shared" si="13"/>
        <v>-86</v>
      </c>
      <c r="P108" s="8">
        <f t="shared" si="13"/>
        <v>-83.800000000000011</v>
      </c>
      <c r="Q108" s="8">
        <f t="shared" si="13"/>
        <v>-76.449999999999989</v>
      </c>
      <c r="R108" s="8">
        <f t="shared" si="13"/>
        <v>-74.95</v>
      </c>
      <c r="S108" s="8">
        <f t="shared" si="13"/>
        <v>-73.5</v>
      </c>
      <c r="T108" s="8">
        <f t="shared" si="13"/>
        <v>-72.099999999999994</v>
      </c>
      <c r="U108" s="8">
        <f t="shared" si="13"/>
        <v>-70.849999999999994</v>
      </c>
      <c r="V108" s="8">
        <f t="shared" si="13"/>
        <v>-69.599999999999994</v>
      </c>
      <c r="W108" s="8">
        <f t="shared" si="13"/>
        <v>-68.45</v>
      </c>
      <c r="X108" s="8">
        <f t="shared" si="13"/>
        <v>-67.300000000000011</v>
      </c>
      <c r="Y108" s="8">
        <f t="shared" si="13"/>
        <v>-66.150000000000006</v>
      </c>
      <c r="Z108" s="8">
        <f t="shared" si="13"/>
        <v>-65</v>
      </c>
      <c r="AA108" s="8">
        <f t="shared" si="13"/>
        <v>-63.75</v>
      </c>
      <c r="AB108" s="8">
        <f t="shared" si="13"/>
        <v>-62.199999999999996</v>
      </c>
      <c r="AC108" s="8">
        <f t="shared" si="13"/>
        <v>-60.199999999999996</v>
      </c>
      <c r="AD108" s="8">
        <f t="shared" si="13"/>
        <v>-58.25</v>
      </c>
      <c r="AE108" s="8">
        <f t="shared" si="13"/>
        <v>-56.4</v>
      </c>
      <c r="AF108" s="8">
        <f t="shared" si="13"/>
        <v>-54.55</v>
      </c>
      <c r="AG108" s="8">
        <f t="shared" si="13"/>
        <v>-52.75</v>
      </c>
      <c r="AH108" s="8">
        <f t="shared" si="13"/>
        <v>-51.150000000000006</v>
      </c>
      <c r="AI108" s="8">
        <f t="shared" si="13"/>
        <v>-49.885000000000005</v>
      </c>
      <c r="AJ108" s="8">
        <f t="shared" si="13"/>
        <v>-49.024999999999999</v>
      </c>
      <c r="AK108" s="8">
        <f t="shared" si="13"/>
        <v>-49.055</v>
      </c>
      <c r="AL108" s="8">
        <f t="shared" si="13"/>
        <v>-51.75</v>
      </c>
      <c r="AM108" s="8">
        <f t="shared" si="13"/>
        <v>-52.400000000000006</v>
      </c>
      <c r="AN108" s="8">
        <f t="shared" si="13"/>
        <v>-53.05</v>
      </c>
      <c r="AO108" s="8">
        <f t="shared" si="13"/>
        <v>-53.650000000000006</v>
      </c>
      <c r="AP108" s="8">
        <f t="shared" si="13"/>
        <v>-54.25</v>
      </c>
    </row>
    <row r="109" spans="1:42" x14ac:dyDescent="0.25">
      <c r="A109" s="12"/>
      <c r="B109" s="12"/>
      <c r="C109" s="12">
        <v>4</v>
      </c>
      <c r="D109" s="20"/>
      <c r="E109" s="12" t="s">
        <v>3</v>
      </c>
      <c r="F109" s="8">
        <f t="shared" si="14"/>
        <v>-131.28</v>
      </c>
      <c r="G109" s="8">
        <f t="shared" si="13"/>
        <v>-103.24</v>
      </c>
      <c r="H109" s="8">
        <f t="shared" si="13"/>
        <v>-86.28</v>
      </c>
      <c r="I109" s="8">
        <f t="shared" si="13"/>
        <v>-83.04</v>
      </c>
      <c r="J109" s="8">
        <f t="shared" si="13"/>
        <v>-80.12</v>
      </c>
      <c r="K109" s="8">
        <f t="shared" si="13"/>
        <v>-77.44</v>
      </c>
      <c r="L109" s="8">
        <f t="shared" si="13"/>
        <v>-75</v>
      </c>
      <c r="M109" s="8">
        <f t="shared" si="13"/>
        <v>-72.760000000000005</v>
      </c>
      <c r="N109" s="8">
        <f t="shared" si="13"/>
        <v>-70.72</v>
      </c>
      <c r="O109" s="8">
        <f t="shared" si="13"/>
        <v>-68.8</v>
      </c>
      <c r="P109" s="8">
        <f t="shared" si="13"/>
        <v>-67.040000000000006</v>
      </c>
      <c r="Q109" s="8">
        <f t="shared" si="13"/>
        <v>-61.16</v>
      </c>
      <c r="R109" s="8">
        <f t="shared" si="13"/>
        <v>-59.96</v>
      </c>
      <c r="S109" s="8">
        <f t="shared" si="13"/>
        <v>-58.8</v>
      </c>
      <c r="T109" s="8">
        <f t="shared" si="13"/>
        <v>-57.68</v>
      </c>
      <c r="U109" s="8">
        <f t="shared" si="13"/>
        <v>-56.68</v>
      </c>
      <c r="V109" s="8">
        <f t="shared" si="13"/>
        <v>-55.68</v>
      </c>
      <c r="W109" s="8">
        <f t="shared" si="13"/>
        <v>-54.76</v>
      </c>
      <c r="X109" s="8">
        <f t="shared" si="13"/>
        <v>-53.84</v>
      </c>
      <c r="Y109" s="8">
        <f t="shared" si="13"/>
        <v>-52.92</v>
      </c>
      <c r="Z109" s="8">
        <f t="shared" si="13"/>
        <v>-52</v>
      </c>
      <c r="AA109" s="8">
        <f t="shared" si="13"/>
        <v>-51</v>
      </c>
      <c r="AB109" s="8">
        <f t="shared" si="13"/>
        <v>-49.76</v>
      </c>
      <c r="AC109" s="8">
        <f t="shared" si="13"/>
        <v>-48.16</v>
      </c>
      <c r="AD109" s="8">
        <f t="shared" si="13"/>
        <v>-46.6</v>
      </c>
      <c r="AE109" s="8">
        <f t="shared" si="13"/>
        <v>-45.12</v>
      </c>
      <c r="AF109" s="8">
        <f t="shared" si="13"/>
        <v>-43.64</v>
      </c>
      <c r="AG109" s="8">
        <f t="shared" si="13"/>
        <v>-42.2</v>
      </c>
      <c r="AH109" s="8">
        <f t="shared" si="13"/>
        <v>-40.92</v>
      </c>
      <c r="AI109" s="8">
        <f t="shared" si="13"/>
        <v>-39.908000000000001</v>
      </c>
      <c r="AJ109" s="8">
        <f t="shared" si="13"/>
        <v>-39.22</v>
      </c>
      <c r="AK109" s="8">
        <f t="shared" si="13"/>
        <v>-39.244</v>
      </c>
      <c r="AL109" s="8">
        <f t="shared" si="13"/>
        <v>-41.4</v>
      </c>
      <c r="AM109" s="8">
        <f t="shared" si="13"/>
        <v>-41.92</v>
      </c>
      <c r="AN109" s="8">
        <f t="shared" si="13"/>
        <v>-42.44</v>
      </c>
      <c r="AO109" s="8">
        <f t="shared" si="13"/>
        <v>-42.92</v>
      </c>
      <c r="AP109" s="8">
        <f t="shared" si="13"/>
        <v>-43.4</v>
      </c>
    </row>
    <row r="110" spans="1:42" x14ac:dyDescent="0.25">
      <c r="A110" s="12"/>
      <c r="B110" s="12"/>
      <c r="C110" s="12">
        <v>3</v>
      </c>
      <c r="D110" s="20"/>
      <c r="E110" s="12" t="s">
        <v>4</v>
      </c>
      <c r="F110" s="8">
        <f t="shared" si="14"/>
        <v>-98.460000000000008</v>
      </c>
      <c r="G110" s="8">
        <f t="shared" si="13"/>
        <v>-77.429999999999993</v>
      </c>
      <c r="H110" s="8">
        <f t="shared" si="13"/>
        <v>-64.710000000000008</v>
      </c>
      <c r="I110" s="8">
        <f t="shared" si="13"/>
        <v>-62.28</v>
      </c>
      <c r="J110" s="8">
        <f t="shared" si="13"/>
        <v>-60.09</v>
      </c>
      <c r="K110" s="8">
        <f t="shared" si="13"/>
        <v>-58.08</v>
      </c>
      <c r="L110" s="8">
        <f t="shared" si="13"/>
        <v>-56.25</v>
      </c>
      <c r="M110" s="8">
        <f t="shared" si="13"/>
        <v>-54.570000000000007</v>
      </c>
      <c r="N110" s="8">
        <f t="shared" si="13"/>
        <v>-53.04</v>
      </c>
      <c r="O110" s="8">
        <f t="shared" si="13"/>
        <v>-51.599999999999994</v>
      </c>
      <c r="P110" s="8">
        <f t="shared" si="13"/>
        <v>-50.28</v>
      </c>
      <c r="Q110" s="8">
        <f t="shared" si="13"/>
        <v>-45.87</v>
      </c>
      <c r="R110" s="8">
        <f t="shared" si="13"/>
        <v>-44.97</v>
      </c>
      <c r="S110" s="8">
        <f t="shared" si="13"/>
        <v>-44.099999999999994</v>
      </c>
      <c r="T110" s="8">
        <f t="shared" si="13"/>
        <v>-43.26</v>
      </c>
      <c r="U110" s="8">
        <f t="shared" si="13"/>
        <v>-42.51</v>
      </c>
      <c r="V110" s="8">
        <f t="shared" si="13"/>
        <v>-41.76</v>
      </c>
      <c r="W110" s="8">
        <f t="shared" si="13"/>
        <v>-41.07</v>
      </c>
      <c r="X110" s="8">
        <f t="shared" si="13"/>
        <v>-40.380000000000003</v>
      </c>
      <c r="Y110" s="8">
        <f t="shared" si="13"/>
        <v>-39.69</v>
      </c>
      <c r="Z110" s="8">
        <f t="shared" si="13"/>
        <v>-39</v>
      </c>
      <c r="AA110" s="8">
        <f t="shared" si="13"/>
        <v>-38.25</v>
      </c>
      <c r="AB110" s="8">
        <f t="shared" si="13"/>
        <v>-37.32</v>
      </c>
      <c r="AC110" s="8">
        <f t="shared" si="13"/>
        <v>-36.119999999999997</v>
      </c>
      <c r="AD110" s="8">
        <f t="shared" si="13"/>
        <v>-34.950000000000003</v>
      </c>
      <c r="AE110" s="8">
        <f t="shared" si="13"/>
        <v>-33.839999999999996</v>
      </c>
      <c r="AF110" s="8">
        <f t="shared" si="13"/>
        <v>-32.730000000000004</v>
      </c>
      <c r="AG110" s="8">
        <f t="shared" si="13"/>
        <v>-31.650000000000002</v>
      </c>
      <c r="AH110" s="8">
        <f t="shared" si="13"/>
        <v>-30.69</v>
      </c>
      <c r="AI110" s="8">
        <f t="shared" si="13"/>
        <v>-29.931000000000001</v>
      </c>
      <c r="AJ110" s="8">
        <f t="shared" si="13"/>
        <v>-29.414999999999999</v>
      </c>
      <c r="AK110" s="8">
        <f t="shared" si="13"/>
        <v>-29.433</v>
      </c>
      <c r="AL110" s="8">
        <f t="shared" si="13"/>
        <v>-31.049999999999997</v>
      </c>
      <c r="AM110" s="8">
        <f t="shared" si="13"/>
        <v>-31.44</v>
      </c>
      <c r="AN110" s="8">
        <f t="shared" si="13"/>
        <v>-31.83</v>
      </c>
      <c r="AO110" s="8">
        <f t="shared" si="13"/>
        <v>-32.19</v>
      </c>
      <c r="AP110" s="8">
        <f t="shared" si="13"/>
        <v>-32.549999999999997</v>
      </c>
    </row>
    <row r="111" spans="1:42" x14ac:dyDescent="0.25">
      <c r="A111" s="12"/>
      <c r="B111" s="12">
        <v>1</v>
      </c>
      <c r="C111" s="12">
        <v>1</v>
      </c>
      <c r="D111" s="20"/>
      <c r="E111" s="12" t="s">
        <v>26</v>
      </c>
      <c r="F111" s="8">
        <f t="shared" si="14"/>
        <v>-38.978999999999999</v>
      </c>
      <c r="G111" s="8">
        <f t="shared" si="13"/>
        <v>-32.19</v>
      </c>
      <c r="H111" s="8">
        <f t="shared" si="13"/>
        <v>-28.243000000000002</v>
      </c>
      <c r="I111" s="8">
        <f t="shared" si="13"/>
        <v>-27.51</v>
      </c>
      <c r="J111" s="8">
        <f t="shared" si="13"/>
        <v>-26.858000000000001</v>
      </c>
      <c r="K111" s="8">
        <f t="shared" si="13"/>
        <v>-26.265999999999998</v>
      </c>
      <c r="L111" s="8">
        <f t="shared" si="13"/>
        <v>-25.734000000000002</v>
      </c>
      <c r="M111" s="8">
        <f t="shared" si="13"/>
        <v>-25.252000000000002</v>
      </c>
      <c r="N111" s="8">
        <f t="shared" si="13"/>
        <v>-24.82</v>
      </c>
      <c r="O111" s="8">
        <f t="shared" si="13"/>
        <v>-24.416999999999998</v>
      </c>
      <c r="P111" s="8">
        <f t="shared" si="13"/>
        <v>-24.054000000000002</v>
      </c>
      <c r="Q111" s="8">
        <f t="shared" si="13"/>
        <v>-22.888999999999999</v>
      </c>
      <c r="R111" s="8">
        <f t="shared" si="13"/>
        <v>-22.664000000000001</v>
      </c>
      <c r="S111" s="8">
        <f t="shared" si="13"/>
        <v>-22.448999999999998</v>
      </c>
      <c r="T111" s="8">
        <f t="shared" si="13"/>
        <v>-22.245000000000001</v>
      </c>
      <c r="U111" s="8">
        <f t="shared" si="13"/>
        <v>-22.073</v>
      </c>
      <c r="V111" s="8">
        <f t="shared" si="13"/>
        <v>-21.902999999999999</v>
      </c>
      <c r="W111" s="8">
        <f t="shared" si="13"/>
        <v>-21.759</v>
      </c>
      <c r="X111" s="8">
        <f t="shared" si="13"/>
        <v>-21.623000000000001</v>
      </c>
      <c r="Y111" s="8">
        <f t="shared" si="13"/>
        <v>-21.503</v>
      </c>
      <c r="Z111" s="8">
        <f t="shared" si="13"/>
        <v>-21.407</v>
      </c>
      <c r="AA111" s="8">
        <f t="shared" si="13"/>
        <v>-21.341000000000001</v>
      </c>
      <c r="AB111" s="8">
        <f t="shared" si="13"/>
        <v>-21.320999999999998</v>
      </c>
      <c r="AC111" s="8">
        <f t="shared" si="13"/>
        <v>-21.396000000000001</v>
      </c>
      <c r="AD111" s="8">
        <f t="shared" si="13"/>
        <v>-21.517000000000003</v>
      </c>
      <c r="AE111" s="8">
        <f t="shared" si="13"/>
        <v>-21.64</v>
      </c>
      <c r="AF111" s="8">
        <f t="shared" si="13"/>
        <v>-21.8</v>
      </c>
      <c r="AG111" s="8">
        <f t="shared" si="13"/>
        <v>-21.97</v>
      </c>
      <c r="AH111" s="8">
        <f t="shared" si="13"/>
        <v>-22.12</v>
      </c>
      <c r="AI111" s="8">
        <f t="shared" si="13"/>
        <v>-22.237000000000002</v>
      </c>
      <c r="AJ111" s="8">
        <f t="shared" si="13"/>
        <v>-22.314999999999998</v>
      </c>
      <c r="AK111" s="8">
        <f t="shared" si="13"/>
        <v>-22.460999999999999</v>
      </c>
      <c r="AL111" s="8">
        <f t="shared" si="13"/>
        <v>-23.35</v>
      </c>
      <c r="AM111" s="8">
        <f t="shared" si="13"/>
        <v>-23.560000000000002</v>
      </c>
      <c r="AN111" s="8">
        <f t="shared" si="13"/>
        <v>-23.77</v>
      </c>
      <c r="AO111" s="8">
        <f t="shared" si="13"/>
        <v>-23.96</v>
      </c>
      <c r="AP111" s="8">
        <f t="shared" si="13"/>
        <v>-24.16</v>
      </c>
    </row>
    <row r="112" spans="1:42" x14ac:dyDescent="0.25">
      <c r="A112" s="12"/>
      <c r="B112" s="12"/>
      <c r="C112" s="12">
        <v>2</v>
      </c>
      <c r="D112" s="20"/>
      <c r="E112" s="12" t="s">
        <v>5</v>
      </c>
      <c r="F112" s="8">
        <f t="shared" si="14"/>
        <v>-65.64</v>
      </c>
      <c r="G112" s="8">
        <f t="shared" si="13"/>
        <v>-51.62</v>
      </c>
      <c r="H112" s="8">
        <f t="shared" si="13"/>
        <v>-43.14</v>
      </c>
      <c r="I112" s="8">
        <f t="shared" si="13"/>
        <v>-41.52</v>
      </c>
      <c r="J112" s="8">
        <f t="shared" si="13"/>
        <v>-40.06</v>
      </c>
      <c r="K112" s="8">
        <f t="shared" si="13"/>
        <v>-38.72</v>
      </c>
      <c r="L112" s="8">
        <f t="shared" si="13"/>
        <v>-37.5</v>
      </c>
      <c r="M112" s="8">
        <f t="shared" si="13"/>
        <v>-36.380000000000003</v>
      </c>
      <c r="N112" s="8">
        <f t="shared" si="13"/>
        <v>-35.36</v>
      </c>
      <c r="O112" s="8">
        <f t="shared" si="13"/>
        <v>-34.4</v>
      </c>
      <c r="P112" s="8">
        <f t="shared" si="13"/>
        <v>-33.520000000000003</v>
      </c>
      <c r="Q112" s="8">
        <f t="shared" si="13"/>
        <v>-30.58</v>
      </c>
      <c r="R112" s="8">
        <f t="shared" si="13"/>
        <v>-29.98</v>
      </c>
      <c r="S112" s="8">
        <f t="shared" si="13"/>
        <v>-29.4</v>
      </c>
      <c r="T112" s="8">
        <f t="shared" si="13"/>
        <v>-28.84</v>
      </c>
      <c r="U112" s="8">
        <f t="shared" si="13"/>
        <v>-28.34</v>
      </c>
      <c r="V112" s="8">
        <f t="shared" si="13"/>
        <v>-27.84</v>
      </c>
      <c r="W112" s="8">
        <f t="shared" si="13"/>
        <v>-27.38</v>
      </c>
      <c r="X112" s="8">
        <f t="shared" si="13"/>
        <v>-26.92</v>
      </c>
      <c r="Y112" s="8">
        <f t="shared" si="13"/>
        <v>-26.46</v>
      </c>
      <c r="Z112" s="8">
        <f t="shared" si="13"/>
        <v>-26</v>
      </c>
      <c r="AA112" s="8">
        <f t="shared" si="13"/>
        <v>-25.5</v>
      </c>
      <c r="AB112" s="8">
        <f t="shared" si="13"/>
        <v>-24.88</v>
      </c>
      <c r="AC112" s="8">
        <f t="shared" si="13"/>
        <v>-24.08</v>
      </c>
      <c r="AD112" s="8">
        <f t="shared" si="13"/>
        <v>-23.3</v>
      </c>
      <c r="AE112" s="8">
        <f t="shared" si="13"/>
        <v>-22.56</v>
      </c>
      <c r="AF112" s="8">
        <f t="shared" si="13"/>
        <v>-21.82</v>
      </c>
      <c r="AG112" s="8">
        <f t="shared" si="13"/>
        <v>-21.1</v>
      </c>
      <c r="AH112" s="8">
        <f t="shared" si="13"/>
        <v>-20.46</v>
      </c>
      <c r="AI112" s="8">
        <f t="shared" si="13"/>
        <v>-19.954000000000001</v>
      </c>
      <c r="AJ112" s="8">
        <f t="shared" si="13"/>
        <v>-19.61</v>
      </c>
      <c r="AK112" s="8">
        <f t="shared" si="13"/>
        <v>-19.622</v>
      </c>
      <c r="AL112" s="8">
        <f t="shared" si="13"/>
        <v>-20.7</v>
      </c>
      <c r="AM112" s="8">
        <f t="shared" si="13"/>
        <v>-20.96</v>
      </c>
      <c r="AN112" s="8">
        <f t="shared" si="13"/>
        <v>-21.22</v>
      </c>
      <c r="AO112" s="8">
        <f t="shared" si="13"/>
        <v>-21.46</v>
      </c>
      <c r="AP112" s="8">
        <f t="shared" si="13"/>
        <v>-21.7</v>
      </c>
    </row>
    <row r="113" spans="1:42" x14ac:dyDescent="0.25">
      <c r="A113" s="12"/>
      <c r="B113" s="12">
        <v>1</v>
      </c>
      <c r="C113" s="12">
        <v>2</v>
      </c>
      <c r="D113" s="20"/>
      <c r="E113" s="12" t="s">
        <v>27</v>
      </c>
      <c r="F113" s="8">
        <f t="shared" si="14"/>
        <v>-71.799000000000007</v>
      </c>
      <c r="G113" s="8">
        <f t="shared" si="13"/>
        <v>-58</v>
      </c>
      <c r="H113" s="8">
        <f t="shared" si="13"/>
        <v>-49.813000000000002</v>
      </c>
      <c r="I113" s="8">
        <f t="shared" si="13"/>
        <v>-48.27</v>
      </c>
      <c r="J113" s="8">
        <f t="shared" si="13"/>
        <v>-46.888000000000005</v>
      </c>
      <c r="K113" s="8">
        <f t="shared" si="13"/>
        <v>-45.625999999999998</v>
      </c>
      <c r="L113" s="8">
        <f t="shared" si="13"/>
        <v>-44.484000000000002</v>
      </c>
      <c r="M113" s="8">
        <f t="shared" si="13"/>
        <v>-43.442</v>
      </c>
      <c r="N113" s="8">
        <f t="shared" si="13"/>
        <v>-42.5</v>
      </c>
      <c r="O113" s="8">
        <f t="shared" si="13"/>
        <v>-41.616999999999997</v>
      </c>
      <c r="P113" s="8">
        <f t="shared" si="13"/>
        <v>-40.814</v>
      </c>
      <c r="Q113" s="8">
        <f t="shared" si="13"/>
        <v>-38.179000000000002</v>
      </c>
      <c r="R113" s="8">
        <f t="shared" si="13"/>
        <v>-37.654000000000003</v>
      </c>
      <c r="S113" s="8">
        <f t="shared" si="13"/>
        <v>-37.149000000000001</v>
      </c>
      <c r="T113" s="8">
        <f t="shared" si="13"/>
        <v>-36.664999999999999</v>
      </c>
      <c r="U113" s="8">
        <f t="shared" si="13"/>
        <v>-36.243000000000002</v>
      </c>
      <c r="V113" s="8">
        <f t="shared" si="13"/>
        <v>-35.823</v>
      </c>
      <c r="W113" s="8">
        <f t="shared" si="13"/>
        <v>-35.448999999999998</v>
      </c>
      <c r="X113" s="8">
        <f t="shared" si="13"/>
        <v>-35.082999999999998</v>
      </c>
      <c r="Y113" s="8">
        <f t="shared" ref="G113:AP120" si="15">$B113*Y$100+$C113*Y$98+$A113*Y$99+$D113*Y$101</f>
        <v>-34.733000000000004</v>
      </c>
      <c r="Z113" s="8">
        <f t="shared" si="15"/>
        <v>-34.406999999999996</v>
      </c>
      <c r="AA113" s="8">
        <f t="shared" si="15"/>
        <v>-34.091000000000001</v>
      </c>
      <c r="AB113" s="8">
        <f t="shared" si="15"/>
        <v>-33.760999999999996</v>
      </c>
      <c r="AC113" s="8">
        <f t="shared" si="15"/>
        <v>-33.436</v>
      </c>
      <c r="AD113" s="8">
        <f t="shared" si="15"/>
        <v>-33.167000000000002</v>
      </c>
      <c r="AE113" s="8">
        <f t="shared" si="15"/>
        <v>-32.92</v>
      </c>
      <c r="AF113" s="8">
        <f t="shared" si="15"/>
        <v>-32.71</v>
      </c>
      <c r="AG113" s="8">
        <f t="shared" si="15"/>
        <v>-32.520000000000003</v>
      </c>
      <c r="AH113" s="8">
        <f t="shared" si="15"/>
        <v>-32.35</v>
      </c>
      <c r="AI113" s="8">
        <f t="shared" si="15"/>
        <v>-32.213999999999999</v>
      </c>
      <c r="AJ113" s="8">
        <f t="shared" si="15"/>
        <v>-32.119999999999997</v>
      </c>
      <c r="AK113" s="8">
        <f t="shared" si="15"/>
        <v>-32.271999999999998</v>
      </c>
      <c r="AL113" s="8">
        <f t="shared" si="15"/>
        <v>-33.700000000000003</v>
      </c>
      <c r="AM113" s="8">
        <f t="shared" si="15"/>
        <v>-34.04</v>
      </c>
      <c r="AN113" s="8">
        <f t="shared" si="15"/>
        <v>-34.379999999999995</v>
      </c>
      <c r="AO113" s="8">
        <f t="shared" si="15"/>
        <v>-34.69</v>
      </c>
      <c r="AP113" s="8">
        <f t="shared" si="15"/>
        <v>-35.01</v>
      </c>
    </row>
    <row r="114" spans="1:42" x14ac:dyDescent="0.25">
      <c r="A114" s="12"/>
      <c r="B114" s="12"/>
      <c r="C114" s="12"/>
      <c r="D114" s="20">
        <v>1</v>
      </c>
      <c r="E114" s="12" t="s">
        <v>6</v>
      </c>
      <c r="F114" s="8">
        <f t="shared" si="14"/>
        <v>-10.49</v>
      </c>
      <c r="G114" s="8">
        <f t="shared" si="15"/>
        <v>-10.59</v>
      </c>
      <c r="H114" s="8">
        <f t="shared" si="15"/>
        <v>-10.8</v>
      </c>
      <c r="I114" s="8">
        <f t="shared" si="15"/>
        <v>-10.86</v>
      </c>
      <c r="J114" s="8">
        <f t="shared" si="15"/>
        <v>-10.92</v>
      </c>
      <c r="K114" s="8">
        <f t="shared" si="15"/>
        <v>-10.98</v>
      </c>
      <c r="L114" s="8">
        <f t="shared" si="15"/>
        <v>-11.05</v>
      </c>
      <c r="M114" s="8">
        <f t="shared" si="15"/>
        <v>-11.11</v>
      </c>
      <c r="N114" s="8">
        <f t="shared" si="15"/>
        <v>-11.18</v>
      </c>
      <c r="O114" s="8">
        <f t="shared" si="15"/>
        <v>-11.24</v>
      </c>
      <c r="P114" s="8">
        <f t="shared" si="15"/>
        <v>-11.31</v>
      </c>
      <c r="Q114" s="8">
        <f t="shared" si="15"/>
        <v>-11.57</v>
      </c>
      <c r="R114" s="8">
        <f t="shared" si="15"/>
        <v>-11.63</v>
      </c>
      <c r="S114" s="8">
        <f t="shared" si="15"/>
        <v>-11.7</v>
      </c>
      <c r="T114" s="8">
        <f t="shared" si="15"/>
        <v>-11.76</v>
      </c>
      <c r="U114" s="8">
        <f t="shared" si="15"/>
        <v>-11.83</v>
      </c>
      <c r="V114" s="8">
        <f t="shared" si="15"/>
        <v>-11.89</v>
      </c>
      <c r="W114" s="8">
        <f t="shared" si="15"/>
        <v>-11.95</v>
      </c>
      <c r="X114" s="8">
        <f t="shared" si="15"/>
        <v>-12.01</v>
      </c>
      <c r="Y114" s="8">
        <f t="shared" si="15"/>
        <v>-12.06</v>
      </c>
      <c r="Z114" s="8">
        <f t="shared" si="15"/>
        <v>-12.13</v>
      </c>
      <c r="AA114" s="8">
        <f t="shared" si="15"/>
        <v>-12.45</v>
      </c>
      <c r="AB114" s="8">
        <f t="shared" si="15"/>
        <v>-13.01</v>
      </c>
      <c r="AC114" s="8">
        <f t="shared" si="15"/>
        <v>-13.71</v>
      </c>
      <c r="AD114" s="8">
        <f t="shared" si="15"/>
        <v>-13.99</v>
      </c>
      <c r="AE114" s="8">
        <f t="shared" si="15"/>
        <v>-14.02</v>
      </c>
      <c r="AF114" s="8">
        <f t="shared" si="15"/>
        <v>-14.05</v>
      </c>
      <c r="AG114" s="8">
        <f t="shared" si="15"/>
        <v>-14.07</v>
      </c>
      <c r="AH114" s="8">
        <f t="shared" si="15"/>
        <v>-14.06</v>
      </c>
      <c r="AI114" s="8">
        <f t="shared" si="15"/>
        <v>-13.96</v>
      </c>
      <c r="AJ114" s="8">
        <f t="shared" si="15"/>
        <v>-13.54</v>
      </c>
      <c r="AK114" s="8">
        <f t="shared" si="15"/>
        <v>-12.48</v>
      </c>
      <c r="AL114" s="8">
        <f t="shared" si="15"/>
        <v>-11.59</v>
      </c>
      <c r="AM114" s="8">
        <f t="shared" si="15"/>
        <v>-11.59</v>
      </c>
      <c r="AN114" s="8">
        <f t="shared" si="15"/>
        <v>-11.81</v>
      </c>
      <c r="AO114" s="8">
        <f t="shared" si="15"/>
        <v>-12.04</v>
      </c>
      <c r="AP114" s="8">
        <f t="shared" si="15"/>
        <v>-12.26</v>
      </c>
    </row>
    <row r="115" spans="1:42" x14ac:dyDescent="0.25">
      <c r="A115" s="12"/>
      <c r="B115" s="12"/>
      <c r="C115" s="12">
        <v>1</v>
      </c>
      <c r="D115" s="20"/>
      <c r="E115" s="12" t="s">
        <v>7</v>
      </c>
      <c r="F115" s="8">
        <f t="shared" si="14"/>
        <v>-32.82</v>
      </c>
      <c r="G115" s="8">
        <f t="shared" si="15"/>
        <v>-25.81</v>
      </c>
      <c r="H115" s="8">
        <f t="shared" si="15"/>
        <v>-21.57</v>
      </c>
      <c r="I115" s="8">
        <f t="shared" si="15"/>
        <v>-20.76</v>
      </c>
      <c r="J115" s="8">
        <f t="shared" si="15"/>
        <v>-20.03</v>
      </c>
      <c r="K115" s="8">
        <f t="shared" si="15"/>
        <v>-19.36</v>
      </c>
      <c r="L115" s="8">
        <f t="shared" si="15"/>
        <v>-18.75</v>
      </c>
      <c r="M115" s="8">
        <f t="shared" si="15"/>
        <v>-18.190000000000001</v>
      </c>
      <c r="N115" s="8">
        <f t="shared" si="15"/>
        <v>-17.68</v>
      </c>
      <c r="O115" s="8">
        <f t="shared" si="15"/>
        <v>-17.2</v>
      </c>
      <c r="P115" s="8">
        <f t="shared" si="15"/>
        <v>-16.760000000000002</v>
      </c>
      <c r="Q115" s="8">
        <f t="shared" si="15"/>
        <v>-15.29</v>
      </c>
      <c r="R115" s="8">
        <f t="shared" si="15"/>
        <v>-14.99</v>
      </c>
      <c r="S115" s="8">
        <f t="shared" si="15"/>
        <v>-14.7</v>
      </c>
      <c r="T115" s="8">
        <f t="shared" si="15"/>
        <v>-14.42</v>
      </c>
      <c r="U115" s="8">
        <f t="shared" si="15"/>
        <v>-14.17</v>
      </c>
      <c r="V115" s="8">
        <f t="shared" si="15"/>
        <v>-13.92</v>
      </c>
      <c r="W115" s="8">
        <f t="shared" si="15"/>
        <v>-13.69</v>
      </c>
      <c r="X115" s="8">
        <f t="shared" si="15"/>
        <v>-13.46</v>
      </c>
      <c r="Y115" s="8">
        <f t="shared" si="15"/>
        <v>-13.23</v>
      </c>
      <c r="Z115" s="8">
        <f t="shared" si="15"/>
        <v>-13</v>
      </c>
      <c r="AA115" s="8">
        <f t="shared" si="15"/>
        <v>-12.75</v>
      </c>
      <c r="AB115" s="8">
        <f t="shared" si="15"/>
        <v>-12.44</v>
      </c>
      <c r="AC115" s="8">
        <f t="shared" si="15"/>
        <v>-12.04</v>
      </c>
      <c r="AD115" s="8">
        <f t="shared" si="15"/>
        <v>-11.65</v>
      </c>
      <c r="AE115" s="8">
        <f t="shared" si="15"/>
        <v>-11.28</v>
      </c>
      <c r="AF115" s="8">
        <f t="shared" si="15"/>
        <v>-10.91</v>
      </c>
      <c r="AG115" s="8">
        <f t="shared" si="15"/>
        <v>-10.55</v>
      </c>
      <c r="AH115" s="8">
        <f t="shared" si="15"/>
        <v>-10.23</v>
      </c>
      <c r="AI115" s="8">
        <f t="shared" si="15"/>
        <v>-9.9770000000000003</v>
      </c>
      <c r="AJ115" s="8">
        <f t="shared" si="15"/>
        <v>-9.8049999999999997</v>
      </c>
      <c r="AK115" s="8">
        <f t="shared" si="15"/>
        <v>-9.8109999999999999</v>
      </c>
      <c r="AL115" s="8">
        <f t="shared" si="15"/>
        <v>-10.35</v>
      </c>
      <c r="AM115" s="8">
        <f t="shared" si="15"/>
        <v>-10.48</v>
      </c>
      <c r="AN115" s="8">
        <f t="shared" si="15"/>
        <v>-10.61</v>
      </c>
      <c r="AO115" s="8">
        <f t="shared" si="15"/>
        <v>-10.73</v>
      </c>
      <c r="AP115" s="8">
        <f t="shared" si="15"/>
        <v>-10.85</v>
      </c>
    </row>
    <row r="116" spans="1:42" x14ac:dyDescent="0.25">
      <c r="A116" s="12"/>
      <c r="B116" s="12"/>
      <c r="C116" s="12"/>
      <c r="D116" s="20">
        <v>2</v>
      </c>
      <c r="E116" s="12" t="s">
        <v>8</v>
      </c>
      <c r="F116" s="8">
        <f t="shared" si="14"/>
        <v>-20.98</v>
      </c>
      <c r="G116" s="8">
        <f t="shared" si="15"/>
        <v>-21.18</v>
      </c>
      <c r="H116" s="8">
        <f t="shared" si="15"/>
        <v>-21.6</v>
      </c>
      <c r="I116" s="8">
        <f t="shared" si="15"/>
        <v>-21.72</v>
      </c>
      <c r="J116" s="8">
        <f t="shared" si="15"/>
        <v>-21.84</v>
      </c>
      <c r="K116" s="8">
        <f t="shared" si="15"/>
        <v>-21.96</v>
      </c>
      <c r="L116" s="8">
        <f t="shared" si="15"/>
        <v>-22.1</v>
      </c>
      <c r="M116" s="8">
        <f t="shared" si="15"/>
        <v>-22.22</v>
      </c>
      <c r="N116" s="8">
        <f t="shared" si="15"/>
        <v>-22.36</v>
      </c>
      <c r="O116" s="8">
        <f t="shared" si="15"/>
        <v>-22.48</v>
      </c>
      <c r="P116" s="8">
        <f t="shared" si="15"/>
        <v>-22.62</v>
      </c>
      <c r="Q116" s="8">
        <f t="shared" si="15"/>
        <v>-23.14</v>
      </c>
      <c r="R116" s="8">
        <f t="shared" si="15"/>
        <v>-23.26</v>
      </c>
      <c r="S116" s="8">
        <f t="shared" si="15"/>
        <v>-23.4</v>
      </c>
      <c r="T116" s="8">
        <f t="shared" si="15"/>
        <v>-23.52</v>
      </c>
      <c r="U116" s="8">
        <f t="shared" si="15"/>
        <v>-23.66</v>
      </c>
      <c r="V116" s="8">
        <f t="shared" si="15"/>
        <v>-23.78</v>
      </c>
      <c r="W116" s="8">
        <f t="shared" si="15"/>
        <v>-23.9</v>
      </c>
      <c r="X116" s="8">
        <f t="shared" si="15"/>
        <v>-24.02</v>
      </c>
      <c r="Y116" s="8">
        <f t="shared" si="15"/>
        <v>-24.12</v>
      </c>
      <c r="Z116" s="8">
        <f t="shared" si="15"/>
        <v>-24.26</v>
      </c>
      <c r="AA116" s="8">
        <f t="shared" si="15"/>
        <v>-24.9</v>
      </c>
      <c r="AB116" s="8">
        <f t="shared" si="15"/>
        <v>-26.02</v>
      </c>
      <c r="AC116" s="8">
        <f t="shared" si="15"/>
        <v>-27.42</v>
      </c>
      <c r="AD116" s="8">
        <f t="shared" si="15"/>
        <v>-27.98</v>
      </c>
      <c r="AE116" s="8">
        <f t="shared" si="15"/>
        <v>-28.04</v>
      </c>
      <c r="AF116" s="8">
        <f t="shared" si="15"/>
        <v>-28.1</v>
      </c>
      <c r="AG116" s="8">
        <f t="shared" si="15"/>
        <v>-28.14</v>
      </c>
      <c r="AH116" s="8">
        <f t="shared" si="15"/>
        <v>-28.12</v>
      </c>
      <c r="AI116" s="8">
        <f t="shared" si="15"/>
        <v>-27.92</v>
      </c>
      <c r="AJ116" s="8">
        <f t="shared" si="15"/>
        <v>-27.08</v>
      </c>
      <c r="AK116" s="8">
        <f t="shared" si="15"/>
        <v>-24.96</v>
      </c>
      <c r="AL116" s="8">
        <f t="shared" si="15"/>
        <v>-23.18</v>
      </c>
      <c r="AM116" s="8">
        <f t="shared" si="15"/>
        <v>-23.18</v>
      </c>
      <c r="AN116" s="8">
        <f t="shared" si="15"/>
        <v>-23.62</v>
      </c>
      <c r="AO116" s="8">
        <f t="shared" si="15"/>
        <v>-24.08</v>
      </c>
      <c r="AP116" s="8">
        <f t="shared" si="15"/>
        <v>-24.52</v>
      </c>
    </row>
    <row r="117" spans="1:42" x14ac:dyDescent="0.25">
      <c r="A117" s="12"/>
      <c r="B117" s="12"/>
      <c r="C117" s="12"/>
      <c r="D117" s="20">
        <v>3</v>
      </c>
      <c r="E117" s="12" t="s">
        <v>9</v>
      </c>
      <c r="F117" s="8">
        <f t="shared" si="14"/>
        <v>-31.47</v>
      </c>
      <c r="G117" s="8">
        <f t="shared" si="15"/>
        <v>-31.77</v>
      </c>
      <c r="H117" s="8">
        <f t="shared" si="15"/>
        <v>-32.400000000000006</v>
      </c>
      <c r="I117" s="8">
        <f t="shared" si="15"/>
        <v>-32.58</v>
      </c>
      <c r="J117" s="8">
        <f t="shared" si="15"/>
        <v>-32.76</v>
      </c>
      <c r="K117" s="8">
        <f t="shared" si="15"/>
        <v>-32.94</v>
      </c>
      <c r="L117" s="8">
        <f t="shared" si="15"/>
        <v>-33.150000000000006</v>
      </c>
      <c r="M117" s="8">
        <f t="shared" si="15"/>
        <v>-33.33</v>
      </c>
      <c r="N117" s="8">
        <f t="shared" si="15"/>
        <v>-33.54</v>
      </c>
      <c r="O117" s="8">
        <f t="shared" si="15"/>
        <v>-33.72</v>
      </c>
      <c r="P117" s="8">
        <f t="shared" si="15"/>
        <v>-33.93</v>
      </c>
      <c r="Q117" s="8">
        <f t="shared" si="15"/>
        <v>-34.71</v>
      </c>
      <c r="R117" s="8">
        <f t="shared" si="15"/>
        <v>-34.89</v>
      </c>
      <c r="S117" s="8">
        <f t="shared" si="15"/>
        <v>-35.099999999999994</v>
      </c>
      <c r="T117" s="8">
        <f t="shared" si="15"/>
        <v>-35.28</v>
      </c>
      <c r="U117" s="8">
        <f t="shared" si="15"/>
        <v>-35.49</v>
      </c>
      <c r="V117" s="8">
        <f t="shared" si="15"/>
        <v>-35.67</v>
      </c>
      <c r="W117" s="8">
        <f t="shared" si="15"/>
        <v>-35.849999999999994</v>
      </c>
      <c r="X117" s="8">
        <f t="shared" si="15"/>
        <v>-36.03</v>
      </c>
      <c r="Y117" s="8">
        <f t="shared" si="15"/>
        <v>-36.18</v>
      </c>
      <c r="Z117" s="8">
        <f t="shared" si="15"/>
        <v>-36.39</v>
      </c>
      <c r="AA117" s="8">
        <f t="shared" si="15"/>
        <v>-37.349999999999994</v>
      </c>
      <c r="AB117" s="8">
        <f t="shared" si="15"/>
        <v>-39.03</v>
      </c>
      <c r="AC117" s="8">
        <f t="shared" si="15"/>
        <v>-41.13</v>
      </c>
      <c r="AD117" s="8">
        <f t="shared" si="15"/>
        <v>-41.97</v>
      </c>
      <c r="AE117" s="8">
        <f t="shared" si="15"/>
        <v>-42.06</v>
      </c>
      <c r="AF117" s="8">
        <f t="shared" si="15"/>
        <v>-42.150000000000006</v>
      </c>
      <c r="AG117" s="8">
        <f t="shared" si="15"/>
        <v>-42.21</v>
      </c>
      <c r="AH117" s="8">
        <f t="shared" si="15"/>
        <v>-42.18</v>
      </c>
      <c r="AI117" s="8">
        <f t="shared" si="15"/>
        <v>-41.88</v>
      </c>
      <c r="AJ117" s="8">
        <f t="shared" si="15"/>
        <v>-40.619999999999997</v>
      </c>
      <c r="AK117" s="8">
        <f t="shared" si="15"/>
        <v>-37.44</v>
      </c>
      <c r="AL117" s="8">
        <f t="shared" si="15"/>
        <v>-34.769999999999996</v>
      </c>
      <c r="AM117" s="8">
        <f t="shared" si="15"/>
        <v>-34.769999999999996</v>
      </c>
      <c r="AN117" s="8">
        <f t="shared" si="15"/>
        <v>-35.43</v>
      </c>
      <c r="AO117" s="8">
        <f t="shared" si="15"/>
        <v>-36.119999999999997</v>
      </c>
      <c r="AP117" s="8">
        <f t="shared" si="15"/>
        <v>-36.78</v>
      </c>
    </row>
    <row r="118" spans="1:42" x14ac:dyDescent="0.25">
      <c r="A118" s="12"/>
      <c r="B118" s="12"/>
      <c r="C118" s="12"/>
      <c r="D118" s="20">
        <v>4</v>
      </c>
      <c r="E118" s="12" t="s">
        <v>10</v>
      </c>
      <c r="F118" s="8">
        <f t="shared" si="14"/>
        <v>-41.96</v>
      </c>
      <c r="G118" s="8">
        <f t="shared" si="15"/>
        <v>-42.36</v>
      </c>
      <c r="H118" s="8">
        <f t="shared" si="15"/>
        <v>-43.2</v>
      </c>
      <c r="I118" s="8">
        <f t="shared" si="15"/>
        <v>-43.44</v>
      </c>
      <c r="J118" s="8">
        <f t="shared" si="15"/>
        <v>-43.68</v>
      </c>
      <c r="K118" s="8">
        <f t="shared" si="15"/>
        <v>-43.92</v>
      </c>
      <c r="L118" s="8">
        <f t="shared" si="15"/>
        <v>-44.2</v>
      </c>
      <c r="M118" s="8">
        <f t="shared" si="15"/>
        <v>-44.44</v>
      </c>
      <c r="N118" s="8">
        <f t="shared" si="15"/>
        <v>-44.72</v>
      </c>
      <c r="O118" s="8">
        <f t="shared" si="15"/>
        <v>-44.96</v>
      </c>
      <c r="P118" s="8">
        <f t="shared" si="15"/>
        <v>-45.24</v>
      </c>
      <c r="Q118" s="8">
        <f t="shared" si="15"/>
        <v>-46.28</v>
      </c>
      <c r="R118" s="8">
        <f t="shared" si="15"/>
        <v>-46.52</v>
      </c>
      <c r="S118" s="8">
        <f t="shared" si="15"/>
        <v>-46.8</v>
      </c>
      <c r="T118" s="8">
        <f t="shared" si="15"/>
        <v>-47.04</v>
      </c>
      <c r="U118" s="8">
        <f t="shared" si="15"/>
        <v>-47.32</v>
      </c>
      <c r="V118" s="8">
        <f t="shared" si="15"/>
        <v>-47.56</v>
      </c>
      <c r="W118" s="8">
        <f t="shared" si="15"/>
        <v>-47.8</v>
      </c>
      <c r="X118" s="8">
        <f t="shared" si="15"/>
        <v>-48.04</v>
      </c>
      <c r="Y118" s="8">
        <f t="shared" si="15"/>
        <v>-48.24</v>
      </c>
      <c r="Z118" s="8">
        <f t="shared" si="15"/>
        <v>-48.52</v>
      </c>
      <c r="AA118" s="8">
        <f t="shared" si="15"/>
        <v>-49.8</v>
      </c>
      <c r="AB118" s="8">
        <f t="shared" si="15"/>
        <v>-52.04</v>
      </c>
      <c r="AC118" s="8">
        <f t="shared" si="15"/>
        <v>-54.84</v>
      </c>
      <c r="AD118" s="8">
        <f t="shared" si="15"/>
        <v>-55.96</v>
      </c>
      <c r="AE118" s="8">
        <f t="shared" si="15"/>
        <v>-56.08</v>
      </c>
      <c r="AF118" s="8">
        <f t="shared" si="15"/>
        <v>-56.2</v>
      </c>
      <c r="AG118" s="8">
        <f t="shared" si="15"/>
        <v>-56.28</v>
      </c>
      <c r="AH118" s="8">
        <f t="shared" si="15"/>
        <v>-56.24</v>
      </c>
      <c r="AI118" s="8">
        <f t="shared" si="15"/>
        <v>-55.84</v>
      </c>
      <c r="AJ118" s="8">
        <f t="shared" si="15"/>
        <v>-54.16</v>
      </c>
      <c r="AK118" s="8">
        <f t="shared" si="15"/>
        <v>-49.92</v>
      </c>
      <c r="AL118" s="8">
        <f t="shared" si="15"/>
        <v>-46.36</v>
      </c>
      <c r="AM118" s="8">
        <f t="shared" si="15"/>
        <v>-46.36</v>
      </c>
      <c r="AN118" s="8">
        <f t="shared" si="15"/>
        <v>-47.24</v>
      </c>
      <c r="AO118" s="8">
        <f t="shared" si="15"/>
        <v>-48.16</v>
      </c>
      <c r="AP118" s="8">
        <f t="shared" si="15"/>
        <v>-49.04</v>
      </c>
    </row>
    <row r="119" spans="1:42" x14ac:dyDescent="0.25">
      <c r="A119" s="12"/>
      <c r="B119" s="12"/>
      <c r="C119" s="12">
        <v>1</v>
      </c>
      <c r="D119" s="20">
        <v>1</v>
      </c>
      <c r="E119" s="12" t="s">
        <v>11</v>
      </c>
      <c r="F119" s="8">
        <f t="shared" si="14"/>
        <v>-43.31</v>
      </c>
      <c r="G119" s="8">
        <f t="shared" si="15"/>
        <v>-36.4</v>
      </c>
      <c r="H119" s="8">
        <f t="shared" si="15"/>
        <v>-32.370000000000005</v>
      </c>
      <c r="I119" s="8">
        <f t="shared" si="15"/>
        <v>-31.62</v>
      </c>
      <c r="J119" s="8">
        <f t="shared" si="15"/>
        <v>-30.950000000000003</v>
      </c>
      <c r="K119" s="8">
        <f t="shared" si="15"/>
        <v>-30.34</v>
      </c>
      <c r="L119" s="8">
        <f t="shared" si="15"/>
        <v>-29.8</v>
      </c>
      <c r="M119" s="8">
        <f t="shared" si="15"/>
        <v>-29.3</v>
      </c>
      <c r="N119" s="8">
        <f t="shared" si="15"/>
        <v>-28.86</v>
      </c>
      <c r="O119" s="8">
        <f t="shared" si="15"/>
        <v>-28.439999999999998</v>
      </c>
      <c r="P119" s="8">
        <f t="shared" si="15"/>
        <v>-28.07</v>
      </c>
      <c r="Q119" s="8">
        <f t="shared" si="15"/>
        <v>-26.86</v>
      </c>
      <c r="R119" s="8">
        <f t="shared" si="15"/>
        <v>-26.62</v>
      </c>
      <c r="S119" s="8">
        <f t="shared" si="15"/>
        <v>-26.4</v>
      </c>
      <c r="T119" s="8">
        <f t="shared" si="15"/>
        <v>-26.18</v>
      </c>
      <c r="U119" s="8">
        <f t="shared" si="15"/>
        <v>-26</v>
      </c>
      <c r="V119" s="8">
        <f t="shared" si="15"/>
        <v>-25.810000000000002</v>
      </c>
      <c r="W119" s="8">
        <f t="shared" si="15"/>
        <v>-25.64</v>
      </c>
      <c r="X119" s="8">
        <f t="shared" si="15"/>
        <v>-25.47</v>
      </c>
      <c r="Y119" s="8">
        <f t="shared" si="15"/>
        <v>-25.29</v>
      </c>
      <c r="Z119" s="8">
        <f t="shared" si="15"/>
        <v>-25.130000000000003</v>
      </c>
      <c r="AA119" s="8">
        <f t="shared" si="15"/>
        <v>-25.2</v>
      </c>
      <c r="AB119" s="8">
        <f t="shared" si="15"/>
        <v>-25.45</v>
      </c>
      <c r="AC119" s="8">
        <f t="shared" si="15"/>
        <v>-25.75</v>
      </c>
      <c r="AD119" s="8">
        <f t="shared" si="15"/>
        <v>-25.64</v>
      </c>
      <c r="AE119" s="8">
        <f t="shared" si="15"/>
        <v>-25.299999999999997</v>
      </c>
      <c r="AF119" s="8">
        <f t="shared" si="15"/>
        <v>-24.96</v>
      </c>
      <c r="AG119" s="8">
        <f t="shared" si="15"/>
        <v>-24.62</v>
      </c>
      <c r="AH119" s="8">
        <f t="shared" si="15"/>
        <v>-24.29</v>
      </c>
      <c r="AI119" s="8">
        <f t="shared" si="15"/>
        <v>-23.937000000000001</v>
      </c>
      <c r="AJ119" s="8">
        <f t="shared" si="15"/>
        <v>-23.344999999999999</v>
      </c>
      <c r="AK119" s="8">
        <f t="shared" si="15"/>
        <v>-22.291</v>
      </c>
      <c r="AL119" s="8">
        <f t="shared" si="15"/>
        <v>-21.939999999999998</v>
      </c>
      <c r="AM119" s="8">
        <f t="shared" si="15"/>
        <v>-22.07</v>
      </c>
      <c r="AN119" s="8">
        <f t="shared" si="15"/>
        <v>-22.42</v>
      </c>
      <c r="AO119" s="8">
        <f t="shared" si="15"/>
        <v>-22.77</v>
      </c>
      <c r="AP119" s="8">
        <f t="shared" si="15"/>
        <v>-23.11</v>
      </c>
    </row>
    <row r="120" spans="1:42" x14ac:dyDescent="0.25">
      <c r="A120" s="12">
        <v>1</v>
      </c>
      <c r="B120" s="12"/>
      <c r="C120" s="12"/>
      <c r="D120" s="20"/>
      <c r="E120" s="12" t="s">
        <v>12</v>
      </c>
      <c r="F120" s="8">
        <f t="shared" si="14"/>
        <v>-18.61</v>
      </c>
      <c r="G120" s="8">
        <f t="shared" si="15"/>
        <v>-18.7</v>
      </c>
      <c r="H120" s="8">
        <f t="shared" si="15"/>
        <v>-18.86</v>
      </c>
      <c r="I120" s="8">
        <f t="shared" si="15"/>
        <v>-18.91</v>
      </c>
      <c r="J120" s="8">
        <f t="shared" si="15"/>
        <v>-18.95</v>
      </c>
      <c r="K120" s="8">
        <f t="shared" si="15"/>
        <v>-19</v>
      </c>
      <c r="L120" s="8">
        <f t="shared" si="15"/>
        <v>-19.05</v>
      </c>
      <c r="M120" s="8">
        <f t="shared" si="15"/>
        <v>-19.100000000000001</v>
      </c>
      <c r="N120" s="8">
        <f t="shared" si="15"/>
        <v>-19.149999999999999</v>
      </c>
      <c r="O120" s="8">
        <f t="shared" si="15"/>
        <v>-19.190000000000001</v>
      </c>
      <c r="P120" s="8">
        <f t="shared" si="15"/>
        <v>-19.239999999999998</v>
      </c>
      <c r="Q120" s="8">
        <f t="shared" si="15"/>
        <v>-19.43</v>
      </c>
      <c r="R120" s="8">
        <f t="shared" si="15"/>
        <v>-19.47</v>
      </c>
      <c r="S120" s="8">
        <f t="shared" si="15"/>
        <v>-19.52</v>
      </c>
      <c r="T120" s="8">
        <f t="shared" si="15"/>
        <v>-19.559999999999999</v>
      </c>
      <c r="U120" s="8">
        <f t="shared" si="15"/>
        <v>-19.61</v>
      </c>
      <c r="V120" s="8">
        <f t="shared" si="15"/>
        <v>-19.66</v>
      </c>
      <c r="W120" s="8">
        <f t="shared" si="15"/>
        <v>-19.7</v>
      </c>
      <c r="X120" s="8">
        <f t="shared" si="15"/>
        <v>-19.75</v>
      </c>
      <c r="Y120" s="8">
        <f t="shared" si="15"/>
        <v>-19.809999999999999</v>
      </c>
      <c r="Z120" s="8">
        <f t="shared" si="15"/>
        <v>-19.87</v>
      </c>
      <c r="AA120" s="8">
        <f t="shared" si="15"/>
        <v>-19.940000000000001</v>
      </c>
      <c r="AB120" s="8">
        <f t="shared" ref="G120:AP127" si="16">$B120*AB$100+$C120*AB$98+$A120*AB$99+$D120*AB$101</f>
        <v>-20.010000000000002</v>
      </c>
      <c r="AC120" s="8">
        <f t="shared" si="16"/>
        <v>-20.079999999999998</v>
      </c>
      <c r="AD120" s="8">
        <f t="shared" si="16"/>
        <v>-20.149999999999999</v>
      </c>
      <c r="AE120" s="8">
        <f t="shared" si="16"/>
        <v>-20.23</v>
      </c>
      <c r="AF120" s="8">
        <f t="shared" si="16"/>
        <v>-20.309999999999999</v>
      </c>
      <c r="AG120" s="8">
        <f t="shared" si="16"/>
        <v>-20.39</v>
      </c>
      <c r="AH120" s="8">
        <f t="shared" si="16"/>
        <v>-20.48</v>
      </c>
      <c r="AI120" s="8">
        <f t="shared" si="16"/>
        <v>-20.63</v>
      </c>
      <c r="AJ120" s="8">
        <f t="shared" si="16"/>
        <v>-20.85</v>
      </c>
      <c r="AK120" s="8">
        <f t="shared" si="16"/>
        <v>-21.03</v>
      </c>
      <c r="AL120" s="8">
        <f t="shared" si="16"/>
        <v>-21.21</v>
      </c>
      <c r="AM120" s="8">
        <f t="shared" si="16"/>
        <v>-21.25</v>
      </c>
      <c r="AN120" s="8">
        <f t="shared" si="16"/>
        <v>-21.28</v>
      </c>
      <c r="AO120" s="8">
        <f t="shared" si="16"/>
        <v>-21.31</v>
      </c>
      <c r="AP120" s="8">
        <f t="shared" si="16"/>
        <v>-21.35</v>
      </c>
    </row>
    <row r="121" spans="1:42" x14ac:dyDescent="0.25">
      <c r="A121" s="12"/>
      <c r="B121" s="12"/>
      <c r="C121" s="12">
        <v>6</v>
      </c>
      <c r="D121" s="20"/>
      <c r="E121" s="12" t="s">
        <v>86</v>
      </c>
      <c r="F121" s="8">
        <f t="shared" si="14"/>
        <v>-196.92000000000002</v>
      </c>
      <c r="G121" s="8">
        <f t="shared" si="16"/>
        <v>-154.85999999999999</v>
      </c>
      <c r="H121" s="8">
        <f t="shared" si="16"/>
        <v>-129.42000000000002</v>
      </c>
      <c r="I121" s="8">
        <f t="shared" si="16"/>
        <v>-124.56</v>
      </c>
      <c r="J121" s="8">
        <f t="shared" si="16"/>
        <v>-120.18</v>
      </c>
      <c r="K121" s="8">
        <f t="shared" si="16"/>
        <v>-116.16</v>
      </c>
      <c r="L121" s="8">
        <f t="shared" si="16"/>
        <v>-112.5</v>
      </c>
      <c r="M121" s="8">
        <f t="shared" si="16"/>
        <v>-109.14000000000001</v>
      </c>
      <c r="N121" s="8">
        <f t="shared" si="16"/>
        <v>-106.08</v>
      </c>
      <c r="O121" s="8">
        <f t="shared" si="16"/>
        <v>-103.19999999999999</v>
      </c>
      <c r="P121" s="8">
        <f t="shared" si="16"/>
        <v>-100.56</v>
      </c>
      <c r="Q121" s="8">
        <f t="shared" si="16"/>
        <v>-91.74</v>
      </c>
      <c r="R121" s="8">
        <f t="shared" si="16"/>
        <v>-89.94</v>
      </c>
      <c r="S121" s="8">
        <f t="shared" si="16"/>
        <v>-88.199999999999989</v>
      </c>
      <c r="T121" s="8">
        <f t="shared" si="16"/>
        <v>-86.52</v>
      </c>
      <c r="U121" s="8">
        <f t="shared" si="16"/>
        <v>-85.02</v>
      </c>
      <c r="V121" s="8">
        <f t="shared" si="16"/>
        <v>-83.52</v>
      </c>
      <c r="W121" s="8">
        <f t="shared" si="16"/>
        <v>-82.14</v>
      </c>
      <c r="X121" s="8">
        <f t="shared" si="16"/>
        <v>-80.760000000000005</v>
      </c>
      <c r="Y121" s="8">
        <f t="shared" si="16"/>
        <v>-79.38</v>
      </c>
      <c r="Z121" s="8">
        <f t="shared" si="16"/>
        <v>-78</v>
      </c>
      <c r="AA121" s="8">
        <f t="shared" si="16"/>
        <v>-76.5</v>
      </c>
      <c r="AB121" s="8">
        <f t="shared" si="16"/>
        <v>-74.64</v>
      </c>
      <c r="AC121" s="8">
        <f t="shared" si="16"/>
        <v>-72.239999999999995</v>
      </c>
      <c r="AD121" s="8">
        <f t="shared" si="16"/>
        <v>-69.900000000000006</v>
      </c>
      <c r="AE121" s="8">
        <f t="shared" si="16"/>
        <v>-67.679999999999993</v>
      </c>
      <c r="AF121" s="8">
        <f t="shared" si="16"/>
        <v>-65.460000000000008</v>
      </c>
      <c r="AG121" s="8">
        <f t="shared" si="16"/>
        <v>-63.300000000000004</v>
      </c>
      <c r="AH121" s="8">
        <f t="shared" si="16"/>
        <v>-61.38</v>
      </c>
      <c r="AI121" s="8">
        <f t="shared" si="16"/>
        <v>-59.862000000000002</v>
      </c>
      <c r="AJ121" s="8">
        <f t="shared" si="16"/>
        <v>-58.83</v>
      </c>
      <c r="AK121" s="8">
        <f t="shared" si="16"/>
        <v>-58.866</v>
      </c>
      <c r="AL121" s="8">
        <f t="shared" si="16"/>
        <v>-62.099999999999994</v>
      </c>
      <c r="AM121" s="8">
        <f t="shared" si="16"/>
        <v>-62.88</v>
      </c>
      <c r="AN121" s="8">
        <f t="shared" si="16"/>
        <v>-63.66</v>
      </c>
      <c r="AO121" s="8">
        <f t="shared" si="16"/>
        <v>-64.38</v>
      </c>
      <c r="AP121" s="8">
        <f t="shared" si="16"/>
        <v>-65.099999999999994</v>
      </c>
    </row>
    <row r="122" spans="1:42" x14ac:dyDescent="0.25">
      <c r="A122" s="12"/>
      <c r="B122" s="12">
        <v>1</v>
      </c>
      <c r="C122" s="12"/>
      <c r="D122" s="20"/>
      <c r="E122" s="12" t="s">
        <v>30</v>
      </c>
      <c r="F122" s="8">
        <f t="shared" si="14"/>
        <v>-6.1589999999999998</v>
      </c>
      <c r="G122" s="8">
        <f t="shared" si="16"/>
        <v>-6.38</v>
      </c>
      <c r="H122" s="8">
        <f t="shared" si="16"/>
        <v>-6.673</v>
      </c>
      <c r="I122" s="8">
        <f t="shared" si="16"/>
        <v>-6.75</v>
      </c>
      <c r="J122" s="8">
        <f t="shared" si="16"/>
        <v>-6.8280000000000003</v>
      </c>
      <c r="K122" s="8">
        <f t="shared" si="16"/>
        <v>-6.9059999999999997</v>
      </c>
      <c r="L122" s="8">
        <f t="shared" si="16"/>
        <v>-6.984</v>
      </c>
      <c r="M122" s="8">
        <f t="shared" si="16"/>
        <v>-7.0620000000000003</v>
      </c>
      <c r="N122" s="8">
        <f t="shared" si="16"/>
        <v>-7.14</v>
      </c>
      <c r="O122" s="8">
        <f t="shared" si="16"/>
        <v>-7.2169999999999996</v>
      </c>
      <c r="P122" s="8">
        <f t="shared" si="16"/>
        <v>-7.2939999999999996</v>
      </c>
      <c r="Q122" s="8">
        <f t="shared" si="16"/>
        <v>-7.5990000000000002</v>
      </c>
      <c r="R122" s="8">
        <f t="shared" si="16"/>
        <v>-7.6740000000000004</v>
      </c>
      <c r="S122" s="8">
        <f t="shared" si="16"/>
        <v>-7.7489999999999997</v>
      </c>
      <c r="T122" s="8">
        <f t="shared" si="16"/>
        <v>-7.8250000000000002</v>
      </c>
      <c r="U122" s="8">
        <f t="shared" si="16"/>
        <v>-7.9029999999999996</v>
      </c>
      <c r="V122" s="8">
        <f t="shared" si="16"/>
        <v>-7.9829999999999997</v>
      </c>
      <c r="W122" s="8">
        <f t="shared" si="16"/>
        <v>-8.0690000000000008</v>
      </c>
      <c r="X122" s="8">
        <f t="shared" si="16"/>
        <v>-8.1630000000000003</v>
      </c>
      <c r="Y122" s="8">
        <f t="shared" si="16"/>
        <v>-8.2729999999999997</v>
      </c>
      <c r="Z122" s="8">
        <f t="shared" si="16"/>
        <v>-8.407</v>
      </c>
      <c r="AA122" s="8">
        <f t="shared" si="16"/>
        <v>-8.5909999999999993</v>
      </c>
      <c r="AB122" s="8">
        <f t="shared" si="16"/>
        <v>-8.8810000000000002</v>
      </c>
      <c r="AC122" s="8">
        <f t="shared" si="16"/>
        <v>-9.3559999999999999</v>
      </c>
      <c r="AD122" s="8">
        <f t="shared" si="16"/>
        <v>-9.8670000000000009</v>
      </c>
      <c r="AE122" s="8">
        <f t="shared" si="16"/>
        <v>-10.36</v>
      </c>
      <c r="AF122" s="8">
        <f t="shared" si="16"/>
        <v>-10.89</v>
      </c>
      <c r="AG122" s="8">
        <f t="shared" si="16"/>
        <v>-11.42</v>
      </c>
      <c r="AH122" s="8">
        <f t="shared" si="16"/>
        <v>-11.89</v>
      </c>
      <c r="AI122" s="8">
        <f t="shared" si="16"/>
        <v>-12.26</v>
      </c>
      <c r="AJ122" s="8">
        <f t="shared" si="16"/>
        <v>-12.51</v>
      </c>
      <c r="AK122" s="8">
        <f t="shared" si="16"/>
        <v>-12.65</v>
      </c>
      <c r="AL122" s="8">
        <f t="shared" si="16"/>
        <v>-13</v>
      </c>
      <c r="AM122" s="8">
        <f t="shared" si="16"/>
        <v>-13.08</v>
      </c>
      <c r="AN122" s="8">
        <f t="shared" si="16"/>
        <v>-13.16</v>
      </c>
      <c r="AO122" s="8">
        <f t="shared" si="16"/>
        <v>-13.23</v>
      </c>
      <c r="AP122" s="8">
        <f t="shared" si="16"/>
        <v>-13.31</v>
      </c>
    </row>
    <row r="123" spans="1:42" x14ac:dyDescent="0.25">
      <c r="A123" s="12"/>
      <c r="B123" s="12"/>
      <c r="C123" s="12">
        <v>3</v>
      </c>
      <c r="D123" s="20">
        <v>2</v>
      </c>
      <c r="E123" s="12" t="s">
        <v>13</v>
      </c>
      <c r="F123" s="8">
        <f t="shared" si="14"/>
        <v>-119.44000000000001</v>
      </c>
      <c r="G123" s="8">
        <f t="shared" si="16"/>
        <v>-98.609999999999985</v>
      </c>
      <c r="H123" s="8">
        <f t="shared" si="16"/>
        <v>-86.31</v>
      </c>
      <c r="I123" s="8">
        <f t="shared" si="16"/>
        <v>-84</v>
      </c>
      <c r="J123" s="8">
        <f t="shared" si="16"/>
        <v>-81.93</v>
      </c>
      <c r="K123" s="8">
        <f t="shared" si="16"/>
        <v>-80.039999999999992</v>
      </c>
      <c r="L123" s="8">
        <f t="shared" si="16"/>
        <v>-78.349999999999994</v>
      </c>
      <c r="M123" s="8">
        <f t="shared" si="16"/>
        <v>-76.790000000000006</v>
      </c>
      <c r="N123" s="8">
        <f t="shared" si="16"/>
        <v>-75.400000000000006</v>
      </c>
      <c r="O123" s="8">
        <f t="shared" si="16"/>
        <v>-74.08</v>
      </c>
      <c r="P123" s="8">
        <f t="shared" si="16"/>
        <v>-72.900000000000006</v>
      </c>
      <c r="Q123" s="8">
        <f t="shared" si="16"/>
        <v>-69.009999999999991</v>
      </c>
      <c r="R123" s="8">
        <f t="shared" si="16"/>
        <v>-68.23</v>
      </c>
      <c r="S123" s="8">
        <f t="shared" si="16"/>
        <v>-67.5</v>
      </c>
      <c r="T123" s="8">
        <f t="shared" si="16"/>
        <v>-66.78</v>
      </c>
      <c r="U123" s="8">
        <f t="shared" si="16"/>
        <v>-66.17</v>
      </c>
      <c r="V123" s="8">
        <f t="shared" si="16"/>
        <v>-65.539999999999992</v>
      </c>
      <c r="W123" s="8">
        <f t="shared" si="16"/>
        <v>-64.97</v>
      </c>
      <c r="X123" s="8">
        <f t="shared" si="16"/>
        <v>-64.400000000000006</v>
      </c>
      <c r="Y123" s="8">
        <f t="shared" si="16"/>
        <v>-63.81</v>
      </c>
      <c r="Z123" s="8">
        <f t="shared" si="16"/>
        <v>-63.260000000000005</v>
      </c>
      <c r="AA123" s="8">
        <f t="shared" si="16"/>
        <v>-63.15</v>
      </c>
      <c r="AB123" s="8">
        <f t="shared" si="16"/>
        <v>-63.34</v>
      </c>
      <c r="AC123" s="8">
        <f t="shared" si="16"/>
        <v>-63.54</v>
      </c>
      <c r="AD123" s="8">
        <f t="shared" si="16"/>
        <v>-62.930000000000007</v>
      </c>
      <c r="AE123" s="8">
        <f t="shared" si="16"/>
        <v>-61.879999999999995</v>
      </c>
      <c r="AF123" s="8">
        <f t="shared" si="16"/>
        <v>-60.830000000000005</v>
      </c>
      <c r="AG123" s="8">
        <f t="shared" si="16"/>
        <v>-59.790000000000006</v>
      </c>
      <c r="AH123" s="8">
        <f t="shared" si="16"/>
        <v>-58.81</v>
      </c>
      <c r="AI123" s="8">
        <f t="shared" si="16"/>
        <v>-57.850999999999999</v>
      </c>
      <c r="AJ123" s="8">
        <f t="shared" si="16"/>
        <v>-56.494999999999997</v>
      </c>
      <c r="AK123" s="8">
        <f t="shared" si="16"/>
        <v>-54.393000000000001</v>
      </c>
      <c r="AL123" s="8">
        <f t="shared" si="16"/>
        <v>-54.23</v>
      </c>
      <c r="AM123" s="8">
        <f t="shared" si="16"/>
        <v>-54.620000000000005</v>
      </c>
      <c r="AN123" s="8">
        <f t="shared" si="16"/>
        <v>-55.45</v>
      </c>
      <c r="AO123" s="8">
        <f t="shared" si="16"/>
        <v>-56.269999999999996</v>
      </c>
      <c r="AP123" s="8">
        <f t="shared" si="16"/>
        <v>-57.069999999999993</v>
      </c>
    </row>
    <row r="124" spans="1:42" x14ac:dyDescent="0.25">
      <c r="A124" s="12"/>
      <c r="B124" s="12"/>
      <c r="C124" s="12">
        <v>1</v>
      </c>
      <c r="D124" s="20"/>
      <c r="E124" s="12" t="s">
        <v>14</v>
      </c>
      <c r="F124" s="8">
        <f t="shared" si="14"/>
        <v>-32.82</v>
      </c>
      <c r="G124" s="8">
        <f t="shared" si="16"/>
        <v>-25.81</v>
      </c>
      <c r="H124" s="8">
        <f t="shared" si="16"/>
        <v>-21.57</v>
      </c>
      <c r="I124" s="8">
        <f t="shared" si="16"/>
        <v>-20.76</v>
      </c>
      <c r="J124" s="8">
        <f t="shared" si="16"/>
        <v>-20.03</v>
      </c>
      <c r="K124" s="8">
        <f t="shared" si="16"/>
        <v>-19.36</v>
      </c>
      <c r="L124" s="8">
        <f t="shared" si="16"/>
        <v>-18.75</v>
      </c>
      <c r="M124" s="8">
        <f t="shared" si="16"/>
        <v>-18.190000000000001</v>
      </c>
      <c r="N124" s="8">
        <f t="shared" si="16"/>
        <v>-17.68</v>
      </c>
      <c r="O124" s="8">
        <f t="shared" si="16"/>
        <v>-17.2</v>
      </c>
      <c r="P124" s="8">
        <f t="shared" si="16"/>
        <v>-16.760000000000002</v>
      </c>
      <c r="Q124" s="8">
        <f t="shared" si="16"/>
        <v>-15.29</v>
      </c>
      <c r="R124" s="8">
        <f t="shared" si="16"/>
        <v>-14.99</v>
      </c>
      <c r="S124" s="8">
        <f t="shared" si="16"/>
        <v>-14.7</v>
      </c>
      <c r="T124" s="8">
        <f t="shared" si="16"/>
        <v>-14.42</v>
      </c>
      <c r="U124" s="8">
        <f t="shared" si="16"/>
        <v>-14.17</v>
      </c>
      <c r="V124" s="8">
        <f t="shared" si="16"/>
        <v>-13.92</v>
      </c>
      <c r="W124" s="8">
        <f t="shared" si="16"/>
        <v>-13.69</v>
      </c>
      <c r="X124" s="8">
        <f t="shared" si="16"/>
        <v>-13.46</v>
      </c>
      <c r="Y124" s="8">
        <f t="shared" si="16"/>
        <v>-13.23</v>
      </c>
      <c r="Z124" s="8">
        <f t="shared" si="16"/>
        <v>-13</v>
      </c>
      <c r="AA124" s="8">
        <f t="shared" si="16"/>
        <v>-12.75</v>
      </c>
      <c r="AB124" s="8">
        <f t="shared" si="16"/>
        <v>-12.44</v>
      </c>
      <c r="AC124" s="8">
        <f t="shared" si="16"/>
        <v>-12.04</v>
      </c>
      <c r="AD124" s="8">
        <f t="shared" si="16"/>
        <v>-11.65</v>
      </c>
      <c r="AE124" s="8">
        <f t="shared" si="16"/>
        <v>-11.28</v>
      </c>
      <c r="AF124" s="8">
        <f t="shared" si="16"/>
        <v>-10.91</v>
      </c>
      <c r="AG124" s="8">
        <f t="shared" si="16"/>
        <v>-10.55</v>
      </c>
      <c r="AH124" s="8">
        <f t="shared" si="16"/>
        <v>-10.23</v>
      </c>
      <c r="AI124" s="8">
        <f t="shared" si="16"/>
        <v>-9.9770000000000003</v>
      </c>
      <c r="AJ124" s="8">
        <f t="shared" si="16"/>
        <v>-9.8049999999999997</v>
      </c>
      <c r="AK124" s="8">
        <f t="shared" si="16"/>
        <v>-9.8109999999999999</v>
      </c>
      <c r="AL124" s="8">
        <f t="shared" si="16"/>
        <v>-10.35</v>
      </c>
      <c r="AM124" s="8">
        <f t="shared" si="16"/>
        <v>-10.48</v>
      </c>
      <c r="AN124" s="8">
        <f t="shared" si="16"/>
        <v>-10.61</v>
      </c>
      <c r="AO124" s="8">
        <f t="shared" si="16"/>
        <v>-10.73</v>
      </c>
      <c r="AP124" s="8">
        <f t="shared" si="16"/>
        <v>-10.85</v>
      </c>
    </row>
    <row r="125" spans="1:42" x14ac:dyDescent="0.25">
      <c r="A125" s="12"/>
      <c r="B125" s="12"/>
      <c r="C125" s="12"/>
      <c r="D125" s="20">
        <v>1</v>
      </c>
      <c r="E125" s="12" t="s">
        <v>15</v>
      </c>
      <c r="F125" s="8">
        <f t="shared" si="14"/>
        <v>-10.49</v>
      </c>
      <c r="G125" s="8">
        <f t="shared" si="16"/>
        <v>-10.59</v>
      </c>
      <c r="H125" s="8">
        <f t="shared" si="16"/>
        <v>-10.8</v>
      </c>
      <c r="I125" s="8">
        <f t="shared" si="16"/>
        <v>-10.86</v>
      </c>
      <c r="J125" s="8">
        <f t="shared" si="16"/>
        <v>-10.92</v>
      </c>
      <c r="K125" s="8">
        <f t="shared" si="16"/>
        <v>-10.98</v>
      </c>
      <c r="L125" s="8">
        <f t="shared" si="16"/>
        <v>-11.05</v>
      </c>
      <c r="M125" s="8">
        <f t="shared" si="16"/>
        <v>-11.11</v>
      </c>
      <c r="N125" s="8">
        <f t="shared" si="16"/>
        <v>-11.18</v>
      </c>
      <c r="O125" s="8">
        <f t="shared" si="16"/>
        <v>-11.24</v>
      </c>
      <c r="P125" s="8">
        <f t="shared" si="16"/>
        <v>-11.31</v>
      </c>
      <c r="Q125" s="8">
        <f t="shared" si="16"/>
        <v>-11.57</v>
      </c>
      <c r="R125" s="8">
        <f t="shared" si="16"/>
        <v>-11.63</v>
      </c>
      <c r="S125" s="8">
        <f t="shared" si="16"/>
        <v>-11.7</v>
      </c>
      <c r="T125" s="8">
        <f t="shared" si="16"/>
        <v>-11.76</v>
      </c>
      <c r="U125" s="8">
        <f t="shared" si="16"/>
        <v>-11.83</v>
      </c>
      <c r="V125" s="8">
        <f t="shared" si="16"/>
        <v>-11.89</v>
      </c>
      <c r="W125" s="8">
        <f t="shared" si="16"/>
        <v>-11.95</v>
      </c>
      <c r="X125" s="8">
        <f t="shared" si="16"/>
        <v>-12.01</v>
      </c>
      <c r="Y125" s="8">
        <f t="shared" si="16"/>
        <v>-12.06</v>
      </c>
      <c r="Z125" s="8">
        <f t="shared" si="16"/>
        <v>-12.13</v>
      </c>
      <c r="AA125" s="8">
        <f t="shared" si="16"/>
        <v>-12.45</v>
      </c>
      <c r="AB125" s="8">
        <f t="shared" si="16"/>
        <v>-13.01</v>
      </c>
      <c r="AC125" s="8">
        <f t="shared" si="16"/>
        <v>-13.71</v>
      </c>
      <c r="AD125" s="8">
        <f t="shared" si="16"/>
        <v>-13.99</v>
      </c>
      <c r="AE125" s="8">
        <f t="shared" si="16"/>
        <v>-14.02</v>
      </c>
      <c r="AF125" s="8">
        <f t="shared" si="16"/>
        <v>-14.05</v>
      </c>
      <c r="AG125" s="8">
        <f t="shared" si="16"/>
        <v>-14.07</v>
      </c>
      <c r="AH125" s="8">
        <f t="shared" si="16"/>
        <v>-14.06</v>
      </c>
      <c r="AI125" s="8">
        <f t="shared" si="16"/>
        <v>-13.96</v>
      </c>
      <c r="AJ125" s="8">
        <f t="shared" si="16"/>
        <v>-13.54</v>
      </c>
      <c r="AK125" s="8">
        <f t="shared" si="16"/>
        <v>-12.48</v>
      </c>
      <c r="AL125" s="8">
        <f t="shared" si="16"/>
        <v>-11.59</v>
      </c>
      <c r="AM125" s="8">
        <f t="shared" si="16"/>
        <v>-11.59</v>
      </c>
      <c r="AN125" s="8">
        <f t="shared" si="16"/>
        <v>-11.81</v>
      </c>
      <c r="AO125" s="8">
        <f t="shared" si="16"/>
        <v>-12.04</v>
      </c>
      <c r="AP125" s="8">
        <f t="shared" si="16"/>
        <v>-12.26</v>
      </c>
    </row>
    <row r="126" spans="1:42" x14ac:dyDescent="0.25">
      <c r="A126" s="12"/>
      <c r="B126" s="12"/>
      <c r="C126" s="12"/>
      <c r="D126" s="20">
        <v>1</v>
      </c>
      <c r="E126" s="12" t="s">
        <v>16</v>
      </c>
      <c r="F126" s="8">
        <f t="shared" si="14"/>
        <v>-10.49</v>
      </c>
      <c r="G126" s="8">
        <f t="shared" si="16"/>
        <v>-10.59</v>
      </c>
      <c r="H126" s="8">
        <f t="shared" si="16"/>
        <v>-10.8</v>
      </c>
      <c r="I126" s="8">
        <f t="shared" si="16"/>
        <v>-10.86</v>
      </c>
      <c r="J126" s="8">
        <f t="shared" si="16"/>
        <v>-10.92</v>
      </c>
      <c r="K126" s="8">
        <f t="shared" si="16"/>
        <v>-10.98</v>
      </c>
      <c r="L126" s="8">
        <f t="shared" si="16"/>
        <v>-11.05</v>
      </c>
      <c r="M126" s="8">
        <f t="shared" si="16"/>
        <v>-11.11</v>
      </c>
      <c r="N126" s="8">
        <f t="shared" si="16"/>
        <v>-11.18</v>
      </c>
      <c r="O126" s="8">
        <f t="shared" si="16"/>
        <v>-11.24</v>
      </c>
      <c r="P126" s="8">
        <f t="shared" si="16"/>
        <v>-11.31</v>
      </c>
      <c r="Q126" s="8">
        <f t="shared" si="16"/>
        <v>-11.57</v>
      </c>
      <c r="R126" s="8">
        <f t="shared" si="16"/>
        <v>-11.63</v>
      </c>
      <c r="S126" s="8">
        <f t="shared" si="16"/>
        <v>-11.7</v>
      </c>
      <c r="T126" s="8">
        <f t="shared" si="16"/>
        <v>-11.76</v>
      </c>
      <c r="U126" s="8">
        <f t="shared" si="16"/>
        <v>-11.83</v>
      </c>
      <c r="V126" s="8">
        <f t="shared" si="16"/>
        <v>-11.89</v>
      </c>
      <c r="W126" s="8">
        <f t="shared" si="16"/>
        <v>-11.95</v>
      </c>
      <c r="X126" s="8">
        <f t="shared" si="16"/>
        <v>-12.01</v>
      </c>
      <c r="Y126" s="8">
        <f t="shared" si="16"/>
        <v>-12.06</v>
      </c>
      <c r="Z126" s="8">
        <f t="shared" si="16"/>
        <v>-12.13</v>
      </c>
      <c r="AA126" s="8">
        <f t="shared" si="16"/>
        <v>-12.45</v>
      </c>
      <c r="AB126" s="8">
        <f t="shared" si="16"/>
        <v>-13.01</v>
      </c>
      <c r="AC126" s="8">
        <f t="shared" si="16"/>
        <v>-13.71</v>
      </c>
      <c r="AD126" s="8">
        <f t="shared" si="16"/>
        <v>-13.99</v>
      </c>
      <c r="AE126" s="8">
        <f t="shared" si="16"/>
        <v>-14.02</v>
      </c>
      <c r="AF126" s="8">
        <f t="shared" si="16"/>
        <v>-14.05</v>
      </c>
      <c r="AG126" s="8">
        <f t="shared" si="16"/>
        <v>-14.07</v>
      </c>
      <c r="AH126" s="8">
        <f t="shared" si="16"/>
        <v>-14.06</v>
      </c>
      <c r="AI126" s="8">
        <f t="shared" si="16"/>
        <v>-13.96</v>
      </c>
      <c r="AJ126" s="8">
        <f t="shared" si="16"/>
        <v>-13.54</v>
      </c>
      <c r="AK126" s="8">
        <f t="shared" si="16"/>
        <v>-12.48</v>
      </c>
      <c r="AL126" s="8">
        <f t="shared" si="16"/>
        <v>-11.59</v>
      </c>
      <c r="AM126" s="8">
        <f t="shared" si="16"/>
        <v>-11.59</v>
      </c>
      <c r="AN126" s="8">
        <f t="shared" si="16"/>
        <v>-11.81</v>
      </c>
      <c r="AO126" s="8">
        <f t="shared" si="16"/>
        <v>-12.04</v>
      </c>
      <c r="AP126" s="8">
        <f t="shared" si="16"/>
        <v>-12.26</v>
      </c>
    </row>
    <row r="127" spans="1:42" x14ac:dyDescent="0.25">
      <c r="A127" s="12"/>
      <c r="B127" s="12">
        <v>1</v>
      </c>
      <c r="C127" s="12">
        <v>1</v>
      </c>
      <c r="D127" s="20"/>
      <c r="E127" s="12" t="s">
        <v>31</v>
      </c>
      <c r="F127" s="8">
        <f t="shared" si="14"/>
        <v>-38.978999999999999</v>
      </c>
      <c r="G127" s="8">
        <f t="shared" si="16"/>
        <v>-32.19</v>
      </c>
      <c r="H127" s="8">
        <f t="shared" si="16"/>
        <v>-28.243000000000002</v>
      </c>
      <c r="I127" s="8">
        <f t="shared" si="16"/>
        <v>-27.51</v>
      </c>
      <c r="J127" s="8">
        <f t="shared" si="16"/>
        <v>-26.858000000000001</v>
      </c>
      <c r="K127" s="8">
        <f t="shared" si="16"/>
        <v>-26.265999999999998</v>
      </c>
      <c r="L127" s="8">
        <f t="shared" si="16"/>
        <v>-25.734000000000002</v>
      </c>
      <c r="M127" s="8">
        <f t="shared" si="16"/>
        <v>-25.252000000000002</v>
      </c>
      <c r="N127" s="8">
        <f t="shared" si="16"/>
        <v>-24.82</v>
      </c>
      <c r="O127" s="8">
        <f t="shared" si="16"/>
        <v>-24.416999999999998</v>
      </c>
      <c r="P127" s="8">
        <f t="shared" si="16"/>
        <v>-24.054000000000002</v>
      </c>
      <c r="Q127" s="8">
        <f t="shared" si="16"/>
        <v>-22.888999999999999</v>
      </c>
      <c r="R127" s="8">
        <f t="shared" si="16"/>
        <v>-22.664000000000001</v>
      </c>
      <c r="S127" s="8">
        <f t="shared" si="16"/>
        <v>-22.448999999999998</v>
      </c>
      <c r="T127" s="8">
        <f t="shared" si="16"/>
        <v>-22.245000000000001</v>
      </c>
      <c r="U127" s="8">
        <f t="shared" si="16"/>
        <v>-22.073</v>
      </c>
      <c r="V127" s="8">
        <f t="shared" si="16"/>
        <v>-21.902999999999999</v>
      </c>
      <c r="W127" s="8">
        <f t="shared" si="16"/>
        <v>-21.759</v>
      </c>
      <c r="X127" s="8">
        <f t="shared" si="16"/>
        <v>-21.623000000000001</v>
      </c>
      <c r="Y127" s="8">
        <f t="shared" si="16"/>
        <v>-21.503</v>
      </c>
      <c r="Z127" s="8">
        <f t="shared" si="16"/>
        <v>-21.407</v>
      </c>
      <c r="AA127" s="8">
        <f t="shared" si="16"/>
        <v>-21.341000000000001</v>
      </c>
      <c r="AB127" s="8">
        <f t="shared" si="16"/>
        <v>-21.320999999999998</v>
      </c>
      <c r="AC127" s="8">
        <f t="shared" si="16"/>
        <v>-21.396000000000001</v>
      </c>
      <c r="AD127" s="8">
        <f t="shared" si="16"/>
        <v>-21.517000000000003</v>
      </c>
      <c r="AE127" s="8">
        <f t="shared" ref="G127:AP134" si="17">$B127*AE$100+$C127*AE$98+$A127*AE$99+$D127*AE$101</f>
        <v>-21.64</v>
      </c>
      <c r="AF127" s="8">
        <f t="shared" si="17"/>
        <v>-21.8</v>
      </c>
      <c r="AG127" s="8">
        <f t="shared" si="17"/>
        <v>-21.97</v>
      </c>
      <c r="AH127" s="8">
        <f t="shared" si="17"/>
        <v>-22.12</v>
      </c>
      <c r="AI127" s="8">
        <f t="shared" si="17"/>
        <v>-22.237000000000002</v>
      </c>
      <c r="AJ127" s="8">
        <f t="shared" si="17"/>
        <v>-22.314999999999998</v>
      </c>
      <c r="AK127" s="8">
        <f t="shared" si="17"/>
        <v>-22.460999999999999</v>
      </c>
      <c r="AL127" s="8">
        <f t="shared" si="17"/>
        <v>-23.35</v>
      </c>
      <c r="AM127" s="8">
        <f t="shared" si="17"/>
        <v>-23.560000000000002</v>
      </c>
      <c r="AN127" s="8">
        <f t="shared" si="17"/>
        <v>-23.77</v>
      </c>
      <c r="AO127" s="8">
        <f t="shared" si="17"/>
        <v>-23.96</v>
      </c>
      <c r="AP127" s="8">
        <f t="shared" si="17"/>
        <v>-24.16</v>
      </c>
    </row>
    <row r="128" spans="1:42" x14ac:dyDescent="0.25">
      <c r="A128" s="12"/>
      <c r="B128" s="12">
        <v>1</v>
      </c>
      <c r="C128" s="12">
        <v>2</v>
      </c>
      <c r="D128" s="20"/>
      <c r="E128" s="12" t="s">
        <v>32</v>
      </c>
      <c r="F128" s="8">
        <f t="shared" si="14"/>
        <v>-71.799000000000007</v>
      </c>
      <c r="G128" s="8">
        <f t="shared" si="17"/>
        <v>-58</v>
      </c>
      <c r="H128" s="8">
        <f t="shared" si="17"/>
        <v>-49.813000000000002</v>
      </c>
      <c r="I128" s="8">
        <f t="shared" si="17"/>
        <v>-48.27</v>
      </c>
      <c r="J128" s="8">
        <f t="shared" si="17"/>
        <v>-46.888000000000005</v>
      </c>
      <c r="K128" s="8">
        <f t="shared" si="17"/>
        <v>-45.625999999999998</v>
      </c>
      <c r="L128" s="8">
        <f t="shared" si="17"/>
        <v>-44.484000000000002</v>
      </c>
      <c r="M128" s="8">
        <f t="shared" si="17"/>
        <v>-43.442</v>
      </c>
      <c r="N128" s="8">
        <f t="shared" si="17"/>
        <v>-42.5</v>
      </c>
      <c r="O128" s="8">
        <f t="shared" si="17"/>
        <v>-41.616999999999997</v>
      </c>
      <c r="P128" s="8">
        <f t="shared" si="17"/>
        <v>-40.814</v>
      </c>
      <c r="Q128" s="8">
        <f t="shared" si="17"/>
        <v>-38.179000000000002</v>
      </c>
      <c r="R128" s="8">
        <f t="shared" si="17"/>
        <v>-37.654000000000003</v>
      </c>
      <c r="S128" s="8">
        <f t="shared" si="17"/>
        <v>-37.149000000000001</v>
      </c>
      <c r="T128" s="8">
        <f t="shared" si="17"/>
        <v>-36.664999999999999</v>
      </c>
      <c r="U128" s="8">
        <f t="shared" si="17"/>
        <v>-36.243000000000002</v>
      </c>
      <c r="V128" s="8">
        <f t="shared" si="17"/>
        <v>-35.823</v>
      </c>
      <c r="W128" s="8">
        <f t="shared" si="17"/>
        <v>-35.448999999999998</v>
      </c>
      <c r="X128" s="8">
        <f t="shared" si="17"/>
        <v>-35.082999999999998</v>
      </c>
      <c r="Y128" s="8">
        <f t="shared" si="17"/>
        <v>-34.733000000000004</v>
      </c>
      <c r="Z128" s="8">
        <f t="shared" si="17"/>
        <v>-34.406999999999996</v>
      </c>
      <c r="AA128" s="8">
        <f t="shared" si="17"/>
        <v>-34.091000000000001</v>
      </c>
      <c r="AB128" s="8">
        <f t="shared" si="17"/>
        <v>-33.760999999999996</v>
      </c>
      <c r="AC128" s="8">
        <f t="shared" si="17"/>
        <v>-33.436</v>
      </c>
      <c r="AD128" s="8">
        <f t="shared" si="17"/>
        <v>-33.167000000000002</v>
      </c>
      <c r="AE128" s="8">
        <f t="shared" si="17"/>
        <v>-32.92</v>
      </c>
      <c r="AF128" s="8">
        <f t="shared" si="17"/>
        <v>-32.71</v>
      </c>
      <c r="AG128" s="8">
        <f t="shared" si="17"/>
        <v>-32.520000000000003</v>
      </c>
      <c r="AH128" s="8">
        <f t="shared" si="17"/>
        <v>-32.35</v>
      </c>
      <c r="AI128" s="8">
        <f t="shared" si="17"/>
        <v>-32.213999999999999</v>
      </c>
      <c r="AJ128" s="8">
        <f t="shared" si="17"/>
        <v>-32.119999999999997</v>
      </c>
      <c r="AK128" s="8">
        <f t="shared" si="17"/>
        <v>-32.271999999999998</v>
      </c>
      <c r="AL128" s="8">
        <f t="shared" si="17"/>
        <v>-33.700000000000003</v>
      </c>
      <c r="AM128" s="8">
        <f t="shared" si="17"/>
        <v>-34.04</v>
      </c>
      <c r="AN128" s="8">
        <f t="shared" si="17"/>
        <v>-34.379999999999995</v>
      </c>
      <c r="AO128" s="8">
        <f t="shared" si="17"/>
        <v>-34.69</v>
      </c>
      <c r="AP128" s="8">
        <f t="shared" si="17"/>
        <v>-35.01</v>
      </c>
    </row>
    <row r="129" spans="1:42" x14ac:dyDescent="0.25">
      <c r="A129" s="12"/>
      <c r="B129" s="12">
        <v>1</v>
      </c>
      <c r="C129" s="12">
        <v>2</v>
      </c>
      <c r="D129" s="20"/>
      <c r="E129" s="12" t="s">
        <v>35</v>
      </c>
      <c r="F129" s="8">
        <f t="shared" si="14"/>
        <v>-71.799000000000007</v>
      </c>
      <c r="G129" s="8">
        <f t="shared" si="17"/>
        <v>-58</v>
      </c>
      <c r="H129" s="8">
        <f t="shared" si="17"/>
        <v>-49.813000000000002</v>
      </c>
      <c r="I129" s="8">
        <f t="shared" si="17"/>
        <v>-48.27</v>
      </c>
      <c r="J129" s="8">
        <f t="shared" si="17"/>
        <v>-46.888000000000005</v>
      </c>
      <c r="K129" s="8">
        <f t="shared" si="17"/>
        <v>-45.625999999999998</v>
      </c>
      <c r="L129" s="8">
        <f t="shared" si="17"/>
        <v>-44.484000000000002</v>
      </c>
      <c r="M129" s="8">
        <f t="shared" si="17"/>
        <v>-43.442</v>
      </c>
      <c r="N129" s="8">
        <f t="shared" si="17"/>
        <v>-42.5</v>
      </c>
      <c r="O129" s="8">
        <f t="shared" si="17"/>
        <v>-41.616999999999997</v>
      </c>
      <c r="P129" s="8">
        <f t="shared" si="17"/>
        <v>-40.814</v>
      </c>
      <c r="Q129" s="8">
        <f t="shared" si="17"/>
        <v>-38.179000000000002</v>
      </c>
      <c r="R129" s="8">
        <f t="shared" si="17"/>
        <v>-37.654000000000003</v>
      </c>
      <c r="S129" s="8">
        <f t="shared" si="17"/>
        <v>-37.149000000000001</v>
      </c>
      <c r="T129" s="8">
        <f t="shared" si="17"/>
        <v>-36.664999999999999</v>
      </c>
      <c r="U129" s="8">
        <f t="shared" si="17"/>
        <v>-36.243000000000002</v>
      </c>
      <c r="V129" s="8">
        <f t="shared" si="17"/>
        <v>-35.823</v>
      </c>
      <c r="W129" s="8">
        <f t="shared" si="17"/>
        <v>-35.448999999999998</v>
      </c>
      <c r="X129" s="8">
        <f t="shared" si="17"/>
        <v>-35.082999999999998</v>
      </c>
      <c r="Y129" s="8">
        <f t="shared" si="17"/>
        <v>-34.733000000000004</v>
      </c>
      <c r="Z129" s="8">
        <f t="shared" si="17"/>
        <v>-34.406999999999996</v>
      </c>
      <c r="AA129" s="8">
        <f t="shared" si="17"/>
        <v>-34.091000000000001</v>
      </c>
      <c r="AB129" s="8">
        <f t="shared" si="17"/>
        <v>-33.760999999999996</v>
      </c>
      <c r="AC129" s="8">
        <f t="shared" si="17"/>
        <v>-33.436</v>
      </c>
      <c r="AD129" s="8">
        <f t="shared" si="17"/>
        <v>-33.167000000000002</v>
      </c>
      <c r="AE129" s="8">
        <f t="shared" si="17"/>
        <v>-32.92</v>
      </c>
      <c r="AF129" s="8">
        <f t="shared" si="17"/>
        <v>-32.71</v>
      </c>
      <c r="AG129" s="8">
        <f t="shared" si="17"/>
        <v>-32.520000000000003</v>
      </c>
      <c r="AH129" s="8">
        <f t="shared" si="17"/>
        <v>-32.35</v>
      </c>
      <c r="AI129" s="8">
        <f t="shared" si="17"/>
        <v>-32.213999999999999</v>
      </c>
      <c r="AJ129" s="8">
        <f t="shared" si="17"/>
        <v>-32.119999999999997</v>
      </c>
      <c r="AK129" s="8">
        <f t="shared" si="17"/>
        <v>-32.271999999999998</v>
      </c>
      <c r="AL129" s="8">
        <f t="shared" si="17"/>
        <v>-33.700000000000003</v>
      </c>
      <c r="AM129" s="8">
        <f t="shared" si="17"/>
        <v>-34.04</v>
      </c>
      <c r="AN129" s="8">
        <f t="shared" si="17"/>
        <v>-34.379999999999995</v>
      </c>
      <c r="AO129" s="8">
        <f t="shared" si="17"/>
        <v>-34.69</v>
      </c>
      <c r="AP129" s="8">
        <f t="shared" si="17"/>
        <v>-35.01</v>
      </c>
    </row>
    <row r="130" spans="1:42" x14ac:dyDescent="0.25">
      <c r="A130" s="12"/>
      <c r="B130" s="12">
        <v>1</v>
      </c>
      <c r="C130" s="12">
        <v>1</v>
      </c>
      <c r="D130" s="20"/>
      <c r="E130" s="12" t="s">
        <v>34</v>
      </c>
      <c r="F130" s="8">
        <f t="shared" si="14"/>
        <v>-38.978999999999999</v>
      </c>
      <c r="G130" s="8">
        <f t="shared" si="17"/>
        <v>-32.19</v>
      </c>
      <c r="H130" s="8">
        <f t="shared" si="17"/>
        <v>-28.243000000000002</v>
      </c>
      <c r="I130" s="8">
        <f t="shared" si="17"/>
        <v>-27.51</v>
      </c>
      <c r="J130" s="8">
        <f t="shared" si="17"/>
        <v>-26.858000000000001</v>
      </c>
      <c r="K130" s="8">
        <f t="shared" si="17"/>
        <v>-26.265999999999998</v>
      </c>
      <c r="L130" s="8">
        <f t="shared" si="17"/>
        <v>-25.734000000000002</v>
      </c>
      <c r="M130" s="8">
        <f t="shared" si="17"/>
        <v>-25.252000000000002</v>
      </c>
      <c r="N130" s="8">
        <f t="shared" si="17"/>
        <v>-24.82</v>
      </c>
      <c r="O130" s="8">
        <f t="shared" si="17"/>
        <v>-24.416999999999998</v>
      </c>
      <c r="P130" s="8">
        <f t="shared" si="17"/>
        <v>-24.054000000000002</v>
      </c>
      <c r="Q130" s="8">
        <f t="shared" si="17"/>
        <v>-22.888999999999999</v>
      </c>
      <c r="R130" s="8">
        <f t="shared" si="17"/>
        <v>-22.664000000000001</v>
      </c>
      <c r="S130" s="8">
        <f t="shared" si="17"/>
        <v>-22.448999999999998</v>
      </c>
      <c r="T130" s="8">
        <f t="shared" si="17"/>
        <v>-22.245000000000001</v>
      </c>
      <c r="U130" s="8">
        <f t="shared" si="17"/>
        <v>-22.073</v>
      </c>
      <c r="V130" s="8">
        <f t="shared" si="17"/>
        <v>-21.902999999999999</v>
      </c>
      <c r="W130" s="8">
        <f t="shared" si="17"/>
        <v>-21.759</v>
      </c>
      <c r="X130" s="8">
        <f t="shared" si="17"/>
        <v>-21.623000000000001</v>
      </c>
      <c r="Y130" s="8">
        <f t="shared" si="17"/>
        <v>-21.503</v>
      </c>
      <c r="Z130" s="8">
        <f t="shared" si="17"/>
        <v>-21.407</v>
      </c>
      <c r="AA130" s="8">
        <f t="shared" si="17"/>
        <v>-21.341000000000001</v>
      </c>
      <c r="AB130" s="8">
        <f t="shared" si="17"/>
        <v>-21.320999999999998</v>
      </c>
      <c r="AC130" s="8">
        <f t="shared" si="17"/>
        <v>-21.396000000000001</v>
      </c>
      <c r="AD130" s="8">
        <f t="shared" si="17"/>
        <v>-21.517000000000003</v>
      </c>
      <c r="AE130" s="8">
        <f t="shared" si="17"/>
        <v>-21.64</v>
      </c>
      <c r="AF130" s="8">
        <f t="shared" si="17"/>
        <v>-21.8</v>
      </c>
      <c r="AG130" s="8">
        <f t="shared" si="17"/>
        <v>-21.97</v>
      </c>
      <c r="AH130" s="8">
        <f t="shared" si="17"/>
        <v>-22.12</v>
      </c>
      <c r="AI130" s="8">
        <f t="shared" si="17"/>
        <v>-22.237000000000002</v>
      </c>
      <c r="AJ130" s="8">
        <f t="shared" si="17"/>
        <v>-22.314999999999998</v>
      </c>
      <c r="AK130" s="8">
        <f t="shared" si="17"/>
        <v>-22.460999999999999</v>
      </c>
      <c r="AL130" s="8">
        <f t="shared" si="17"/>
        <v>-23.35</v>
      </c>
      <c r="AM130" s="8">
        <f t="shared" si="17"/>
        <v>-23.560000000000002</v>
      </c>
      <c r="AN130" s="8">
        <f t="shared" si="17"/>
        <v>-23.77</v>
      </c>
      <c r="AO130" s="8">
        <f t="shared" si="17"/>
        <v>-23.96</v>
      </c>
      <c r="AP130" s="8">
        <f t="shared" si="17"/>
        <v>-24.16</v>
      </c>
    </row>
    <row r="131" spans="1:42" x14ac:dyDescent="0.25">
      <c r="A131" s="12"/>
      <c r="B131" s="12"/>
      <c r="C131" s="12"/>
      <c r="D131" s="20">
        <v>1</v>
      </c>
      <c r="E131" s="12" t="s">
        <v>19</v>
      </c>
      <c r="F131" s="8">
        <f t="shared" si="14"/>
        <v>-10.49</v>
      </c>
      <c r="G131" s="8">
        <f t="shared" si="17"/>
        <v>-10.59</v>
      </c>
      <c r="H131" s="8">
        <f t="shared" si="17"/>
        <v>-10.8</v>
      </c>
      <c r="I131" s="8">
        <f t="shared" si="17"/>
        <v>-10.86</v>
      </c>
      <c r="J131" s="8">
        <f t="shared" si="17"/>
        <v>-10.92</v>
      </c>
      <c r="K131" s="8">
        <f t="shared" si="17"/>
        <v>-10.98</v>
      </c>
      <c r="L131" s="8">
        <f t="shared" si="17"/>
        <v>-11.05</v>
      </c>
      <c r="M131" s="8">
        <f t="shared" si="17"/>
        <v>-11.11</v>
      </c>
      <c r="N131" s="8">
        <f t="shared" si="17"/>
        <v>-11.18</v>
      </c>
      <c r="O131" s="8">
        <f t="shared" si="17"/>
        <v>-11.24</v>
      </c>
      <c r="P131" s="8">
        <f t="shared" si="17"/>
        <v>-11.31</v>
      </c>
      <c r="Q131" s="8">
        <f t="shared" si="17"/>
        <v>-11.57</v>
      </c>
      <c r="R131" s="8">
        <f t="shared" si="17"/>
        <v>-11.63</v>
      </c>
      <c r="S131" s="8">
        <f t="shared" si="17"/>
        <v>-11.7</v>
      </c>
      <c r="T131" s="8">
        <f t="shared" si="17"/>
        <v>-11.76</v>
      </c>
      <c r="U131" s="8">
        <f t="shared" si="17"/>
        <v>-11.83</v>
      </c>
      <c r="V131" s="8">
        <f t="shared" si="17"/>
        <v>-11.89</v>
      </c>
      <c r="W131" s="8">
        <f t="shared" si="17"/>
        <v>-11.95</v>
      </c>
      <c r="X131" s="8">
        <f t="shared" si="17"/>
        <v>-12.01</v>
      </c>
      <c r="Y131" s="8">
        <f t="shared" si="17"/>
        <v>-12.06</v>
      </c>
      <c r="Z131" s="8">
        <f t="shared" si="17"/>
        <v>-12.13</v>
      </c>
      <c r="AA131" s="8">
        <f t="shared" si="17"/>
        <v>-12.45</v>
      </c>
      <c r="AB131" s="8">
        <f t="shared" si="17"/>
        <v>-13.01</v>
      </c>
      <c r="AC131" s="8">
        <f t="shared" si="17"/>
        <v>-13.71</v>
      </c>
      <c r="AD131" s="8">
        <f t="shared" si="17"/>
        <v>-13.99</v>
      </c>
      <c r="AE131" s="8">
        <f t="shared" si="17"/>
        <v>-14.02</v>
      </c>
      <c r="AF131" s="8">
        <f t="shared" si="17"/>
        <v>-14.05</v>
      </c>
      <c r="AG131" s="8">
        <f t="shared" si="17"/>
        <v>-14.07</v>
      </c>
      <c r="AH131" s="8">
        <f t="shared" si="17"/>
        <v>-14.06</v>
      </c>
      <c r="AI131" s="8">
        <f t="shared" si="17"/>
        <v>-13.96</v>
      </c>
      <c r="AJ131" s="8">
        <f t="shared" si="17"/>
        <v>-13.54</v>
      </c>
      <c r="AK131" s="8">
        <f t="shared" si="17"/>
        <v>-12.48</v>
      </c>
      <c r="AL131" s="8">
        <f t="shared" si="17"/>
        <v>-11.59</v>
      </c>
      <c r="AM131" s="8">
        <f t="shared" si="17"/>
        <v>-11.59</v>
      </c>
      <c r="AN131" s="8">
        <f t="shared" si="17"/>
        <v>-11.81</v>
      </c>
      <c r="AO131" s="8">
        <f t="shared" si="17"/>
        <v>-12.04</v>
      </c>
      <c r="AP131" s="8">
        <f t="shared" si="17"/>
        <v>-12.26</v>
      </c>
    </row>
    <row r="132" spans="1:42" x14ac:dyDescent="0.25">
      <c r="A132" s="12"/>
      <c r="B132" s="12"/>
      <c r="C132" s="12">
        <v>1</v>
      </c>
      <c r="D132" s="20"/>
      <c r="E132" s="12" t="s">
        <v>18</v>
      </c>
      <c r="F132" s="8">
        <f t="shared" si="14"/>
        <v>-32.82</v>
      </c>
      <c r="G132" s="8">
        <f t="shared" si="17"/>
        <v>-25.81</v>
      </c>
      <c r="H132" s="8">
        <f t="shared" si="17"/>
        <v>-21.57</v>
      </c>
      <c r="I132" s="8">
        <f t="shared" si="17"/>
        <v>-20.76</v>
      </c>
      <c r="J132" s="8">
        <f t="shared" si="17"/>
        <v>-20.03</v>
      </c>
      <c r="K132" s="8">
        <f t="shared" si="17"/>
        <v>-19.36</v>
      </c>
      <c r="L132" s="8">
        <f t="shared" si="17"/>
        <v>-18.75</v>
      </c>
      <c r="M132" s="8">
        <f t="shared" si="17"/>
        <v>-18.190000000000001</v>
      </c>
      <c r="N132" s="8">
        <f t="shared" si="17"/>
        <v>-17.68</v>
      </c>
      <c r="O132" s="8">
        <f t="shared" si="17"/>
        <v>-17.2</v>
      </c>
      <c r="P132" s="8">
        <f t="shared" si="17"/>
        <v>-16.760000000000002</v>
      </c>
      <c r="Q132" s="8">
        <f t="shared" si="17"/>
        <v>-15.29</v>
      </c>
      <c r="R132" s="8">
        <f t="shared" si="17"/>
        <v>-14.99</v>
      </c>
      <c r="S132" s="8">
        <f t="shared" si="17"/>
        <v>-14.7</v>
      </c>
      <c r="T132" s="8">
        <f t="shared" si="17"/>
        <v>-14.42</v>
      </c>
      <c r="U132" s="8">
        <f t="shared" si="17"/>
        <v>-14.17</v>
      </c>
      <c r="V132" s="8">
        <f t="shared" si="17"/>
        <v>-13.92</v>
      </c>
      <c r="W132" s="8">
        <f t="shared" si="17"/>
        <v>-13.69</v>
      </c>
      <c r="X132" s="8">
        <f t="shared" si="17"/>
        <v>-13.46</v>
      </c>
      <c r="Y132" s="8">
        <f t="shared" si="17"/>
        <v>-13.23</v>
      </c>
      <c r="Z132" s="8">
        <f t="shared" si="17"/>
        <v>-13</v>
      </c>
      <c r="AA132" s="8">
        <f t="shared" si="17"/>
        <v>-12.75</v>
      </c>
      <c r="AB132" s="8">
        <f t="shared" si="17"/>
        <v>-12.44</v>
      </c>
      <c r="AC132" s="8">
        <f t="shared" si="17"/>
        <v>-12.04</v>
      </c>
      <c r="AD132" s="8">
        <f t="shared" si="17"/>
        <v>-11.65</v>
      </c>
      <c r="AE132" s="8">
        <f t="shared" si="17"/>
        <v>-11.28</v>
      </c>
      <c r="AF132" s="8">
        <f t="shared" si="17"/>
        <v>-10.91</v>
      </c>
      <c r="AG132" s="8">
        <f t="shared" si="17"/>
        <v>-10.55</v>
      </c>
      <c r="AH132" s="8">
        <f t="shared" si="17"/>
        <v>-10.23</v>
      </c>
      <c r="AI132" s="8">
        <f t="shared" si="17"/>
        <v>-9.9770000000000003</v>
      </c>
      <c r="AJ132" s="8">
        <f t="shared" si="17"/>
        <v>-9.8049999999999997</v>
      </c>
      <c r="AK132" s="8">
        <f t="shared" si="17"/>
        <v>-9.8109999999999999</v>
      </c>
      <c r="AL132" s="8">
        <f t="shared" si="17"/>
        <v>-10.35</v>
      </c>
      <c r="AM132" s="8">
        <f t="shared" si="17"/>
        <v>-10.48</v>
      </c>
      <c r="AN132" s="8">
        <f t="shared" si="17"/>
        <v>-10.61</v>
      </c>
      <c r="AO132" s="8">
        <f t="shared" si="17"/>
        <v>-10.73</v>
      </c>
      <c r="AP132" s="8">
        <f t="shared" si="17"/>
        <v>-10.85</v>
      </c>
    </row>
    <row r="133" spans="1:42" x14ac:dyDescent="0.25">
      <c r="A133" s="12"/>
      <c r="B133" s="12"/>
      <c r="C133" s="12">
        <v>3</v>
      </c>
      <c r="D133" s="20">
        <v>2</v>
      </c>
      <c r="E133" s="12" t="s">
        <v>17</v>
      </c>
      <c r="F133" s="8">
        <f t="shared" si="14"/>
        <v>-119.44000000000001</v>
      </c>
      <c r="G133" s="8">
        <f t="shared" si="17"/>
        <v>-98.609999999999985</v>
      </c>
      <c r="H133" s="8">
        <f t="shared" si="17"/>
        <v>-86.31</v>
      </c>
      <c r="I133" s="8">
        <f t="shared" si="17"/>
        <v>-84</v>
      </c>
      <c r="J133" s="8">
        <f t="shared" si="17"/>
        <v>-81.93</v>
      </c>
      <c r="K133" s="8">
        <f t="shared" si="17"/>
        <v>-80.039999999999992</v>
      </c>
      <c r="L133" s="8">
        <f t="shared" si="17"/>
        <v>-78.349999999999994</v>
      </c>
      <c r="M133" s="8">
        <f t="shared" si="17"/>
        <v>-76.790000000000006</v>
      </c>
      <c r="N133" s="8">
        <f t="shared" si="17"/>
        <v>-75.400000000000006</v>
      </c>
      <c r="O133" s="8">
        <f t="shared" si="17"/>
        <v>-74.08</v>
      </c>
      <c r="P133" s="8">
        <f t="shared" si="17"/>
        <v>-72.900000000000006</v>
      </c>
      <c r="Q133" s="8">
        <f t="shared" si="17"/>
        <v>-69.009999999999991</v>
      </c>
      <c r="R133" s="8">
        <f t="shared" si="17"/>
        <v>-68.23</v>
      </c>
      <c r="S133" s="8">
        <f t="shared" si="17"/>
        <v>-67.5</v>
      </c>
      <c r="T133" s="8">
        <f t="shared" si="17"/>
        <v>-66.78</v>
      </c>
      <c r="U133" s="8">
        <f t="shared" si="17"/>
        <v>-66.17</v>
      </c>
      <c r="V133" s="8">
        <f t="shared" si="17"/>
        <v>-65.539999999999992</v>
      </c>
      <c r="W133" s="8">
        <f t="shared" si="17"/>
        <v>-64.97</v>
      </c>
      <c r="X133" s="8">
        <f t="shared" si="17"/>
        <v>-64.400000000000006</v>
      </c>
      <c r="Y133" s="8">
        <f t="shared" si="17"/>
        <v>-63.81</v>
      </c>
      <c r="Z133" s="8">
        <f t="shared" si="17"/>
        <v>-63.260000000000005</v>
      </c>
      <c r="AA133" s="8">
        <f t="shared" si="17"/>
        <v>-63.15</v>
      </c>
      <c r="AB133" s="8">
        <f t="shared" si="17"/>
        <v>-63.34</v>
      </c>
      <c r="AC133" s="8">
        <f t="shared" si="17"/>
        <v>-63.54</v>
      </c>
      <c r="AD133" s="8">
        <f t="shared" si="17"/>
        <v>-62.930000000000007</v>
      </c>
      <c r="AE133" s="8">
        <f t="shared" si="17"/>
        <v>-61.879999999999995</v>
      </c>
      <c r="AF133" s="8">
        <f t="shared" si="17"/>
        <v>-60.830000000000005</v>
      </c>
      <c r="AG133" s="8">
        <f t="shared" si="17"/>
        <v>-59.790000000000006</v>
      </c>
      <c r="AH133" s="8">
        <f t="shared" si="17"/>
        <v>-58.81</v>
      </c>
      <c r="AI133" s="8">
        <f t="shared" si="17"/>
        <v>-57.850999999999999</v>
      </c>
      <c r="AJ133" s="8">
        <f t="shared" si="17"/>
        <v>-56.494999999999997</v>
      </c>
      <c r="AK133" s="8">
        <f t="shared" si="17"/>
        <v>-54.393000000000001</v>
      </c>
      <c r="AL133" s="8">
        <f t="shared" si="17"/>
        <v>-54.23</v>
      </c>
      <c r="AM133" s="8">
        <f t="shared" si="17"/>
        <v>-54.620000000000005</v>
      </c>
      <c r="AN133" s="8">
        <f t="shared" si="17"/>
        <v>-55.45</v>
      </c>
      <c r="AO133" s="8">
        <f t="shared" si="17"/>
        <v>-56.269999999999996</v>
      </c>
      <c r="AP133" s="8">
        <f t="shared" si="17"/>
        <v>-57.069999999999993</v>
      </c>
    </row>
    <row r="134" spans="1:42" x14ac:dyDescent="0.25">
      <c r="A134" s="12"/>
      <c r="B134" s="12">
        <v>1</v>
      </c>
      <c r="C134" s="12"/>
      <c r="D134" s="20"/>
      <c r="E134" s="12" t="s">
        <v>33</v>
      </c>
      <c r="F134" s="8">
        <f t="shared" si="14"/>
        <v>-6.1589999999999998</v>
      </c>
      <c r="G134" s="8">
        <f t="shared" si="17"/>
        <v>-6.38</v>
      </c>
      <c r="H134" s="8">
        <f t="shared" si="17"/>
        <v>-6.673</v>
      </c>
      <c r="I134" s="8">
        <f t="shared" si="17"/>
        <v>-6.75</v>
      </c>
      <c r="J134" s="8">
        <f t="shared" si="17"/>
        <v>-6.8280000000000003</v>
      </c>
      <c r="K134" s="8">
        <f t="shared" si="17"/>
        <v>-6.9059999999999997</v>
      </c>
      <c r="L134" s="8">
        <f t="shared" si="17"/>
        <v>-6.984</v>
      </c>
      <c r="M134" s="8">
        <f t="shared" si="17"/>
        <v>-7.0620000000000003</v>
      </c>
      <c r="N134" s="8">
        <f t="shared" si="17"/>
        <v>-7.14</v>
      </c>
      <c r="O134" s="8">
        <f t="shared" si="17"/>
        <v>-7.2169999999999996</v>
      </c>
      <c r="P134" s="8">
        <f t="shared" si="17"/>
        <v>-7.2939999999999996</v>
      </c>
      <c r="Q134" s="8">
        <f t="shared" si="17"/>
        <v>-7.5990000000000002</v>
      </c>
      <c r="R134" s="8">
        <f t="shared" si="17"/>
        <v>-7.6740000000000004</v>
      </c>
      <c r="S134" s="8">
        <f t="shared" si="17"/>
        <v>-7.7489999999999997</v>
      </c>
      <c r="T134" s="8">
        <f t="shared" si="17"/>
        <v>-7.8250000000000002</v>
      </c>
      <c r="U134" s="8">
        <f t="shared" si="17"/>
        <v>-7.9029999999999996</v>
      </c>
      <c r="V134" s="8">
        <f t="shared" si="17"/>
        <v>-7.9829999999999997</v>
      </c>
      <c r="W134" s="8">
        <f t="shared" si="17"/>
        <v>-8.0690000000000008</v>
      </c>
      <c r="X134" s="8">
        <f t="shared" si="17"/>
        <v>-8.1630000000000003</v>
      </c>
      <c r="Y134" s="8">
        <f t="shared" si="17"/>
        <v>-8.2729999999999997</v>
      </c>
      <c r="Z134" s="8">
        <f t="shared" si="17"/>
        <v>-8.407</v>
      </c>
      <c r="AA134" s="8">
        <f t="shared" si="17"/>
        <v>-8.5909999999999993</v>
      </c>
      <c r="AB134" s="8">
        <f t="shared" si="17"/>
        <v>-8.8810000000000002</v>
      </c>
      <c r="AC134" s="8">
        <f t="shared" si="17"/>
        <v>-9.3559999999999999</v>
      </c>
      <c r="AD134" s="8">
        <f t="shared" si="17"/>
        <v>-9.8670000000000009</v>
      </c>
      <c r="AE134" s="8">
        <f t="shared" si="17"/>
        <v>-10.36</v>
      </c>
      <c r="AF134" s="8">
        <f t="shared" si="17"/>
        <v>-10.89</v>
      </c>
      <c r="AG134" s="8">
        <f t="shared" si="17"/>
        <v>-11.42</v>
      </c>
      <c r="AH134" s="8">
        <f t="shared" ref="AH134:AP134" si="18">$B134*AH$100+$C134*AH$98+$A134*AH$99+$D134*AH$101</f>
        <v>-11.89</v>
      </c>
      <c r="AI134" s="8">
        <f t="shared" si="18"/>
        <v>-12.26</v>
      </c>
      <c r="AJ134" s="8">
        <f t="shared" si="18"/>
        <v>-12.51</v>
      </c>
      <c r="AK134" s="8">
        <f t="shared" si="18"/>
        <v>-12.65</v>
      </c>
      <c r="AL134" s="8">
        <f t="shared" si="18"/>
        <v>-13</v>
      </c>
      <c r="AM134" s="8">
        <f t="shared" si="18"/>
        <v>-13.08</v>
      </c>
      <c r="AN134" s="8">
        <f t="shared" si="18"/>
        <v>-13.16</v>
      </c>
      <c r="AO134" s="8">
        <f t="shared" si="18"/>
        <v>-13.23</v>
      </c>
      <c r="AP134" s="8">
        <f t="shared" si="18"/>
        <v>-13.31</v>
      </c>
    </row>
    <row r="135" spans="1:42" x14ac:dyDescent="0.25">
      <c r="A135" s="12"/>
      <c r="B135" s="12"/>
      <c r="C135" s="12"/>
      <c r="D135" s="17"/>
      <c r="E135" s="12" t="s">
        <v>20</v>
      </c>
      <c r="F135" s="8">
        <v>-32.82</v>
      </c>
      <c r="G135" s="8">
        <v>-25.81</v>
      </c>
      <c r="H135" s="8">
        <v>-21.57</v>
      </c>
      <c r="I135" s="8">
        <v>-20.76</v>
      </c>
      <c r="J135" s="8">
        <v>-20.03</v>
      </c>
      <c r="K135" s="8">
        <v>-19.36</v>
      </c>
      <c r="L135" s="8">
        <v>-18.75</v>
      </c>
      <c r="M135" s="8">
        <v>-18.190000000000001</v>
      </c>
      <c r="N135" s="8">
        <v>-17.68</v>
      </c>
      <c r="O135" s="8">
        <v>-17.2</v>
      </c>
      <c r="P135" s="8">
        <v>-16.760000000000002</v>
      </c>
      <c r="Q135" s="8">
        <v>-15.29</v>
      </c>
      <c r="R135" s="8">
        <v>-14.99</v>
      </c>
      <c r="S135" s="8">
        <v>-14.7</v>
      </c>
      <c r="T135" s="8">
        <v>-14.42</v>
      </c>
      <c r="U135" s="8">
        <v>-14.17</v>
      </c>
      <c r="V135" s="8">
        <v>-13.92</v>
      </c>
      <c r="W135" s="8">
        <v>-13.69</v>
      </c>
      <c r="X135" s="8">
        <v>-13.46</v>
      </c>
      <c r="Y135" s="8">
        <v>-13.23</v>
      </c>
      <c r="Z135" s="8">
        <v>-13</v>
      </c>
      <c r="AA135" s="8">
        <v>-12.75</v>
      </c>
      <c r="AB135" s="8">
        <v>-12.44</v>
      </c>
      <c r="AC135" s="8">
        <v>-12.04</v>
      </c>
      <c r="AD135" s="8">
        <v>-11.65</v>
      </c>
      <c r="AE135" s="8">
        <v>-11.28</v>
      </c>
      <c r="AF135" s="8">
        <v>-10.91</v>
      </c>
      <c r="AG135" s="8">
        <v>-10.55</v>
      </c>
      <c r="AH135" s="8">
        <v>-10.23</v>
      </c>
      <c r="AI135" s="8">
        <v>-9.9770000000000003</v>
      </c>
      <c r="AJ135" s="8">
        <v>-9.8049999999999997</v>
      </c>
      <c r="AK135" s="8">
        <v>-9.8109999999999999</v>
      </c>
      <c r="AL135" s="8">
        <v>-10.35</v>
      </c>
      <c r="AM135" s="8">
        <v>-10.48</v>
      </c>
      <c r="AN135" s="8">
        <v>-10.61</v>
      </c>
      <c r="AO135" s="8">
        <v>-10.73</v>
      </c>
      <c r="AP135" s="8">
        <v>-10.85</v>
      </c>
    </row>
    <row r="136" spans="1:42" x14ac:dyDescent="0.25">
      <c r="A136" s="12"/>
      <c r="B136" s="12"/>
      <c r="C136" s="12"/>
      <c r="D136" s="17"/>
      <c r="E136" s="12" t="s">
        <v>21</v>
      </c>
      <c r="F136" s="8">
        <v>-18.61</v>
      </c>
      <c r="G136" s="8">
        <v>-18.7</v>
      </c>
      <c r="H136" s="8">
        <v>-18.86</v>
      </c>
      <c r="I136" s="8">
        <v>-18.91</v>
      </c>
      <c r="J136" s="8">
        <v>-18.95</v>
      </c>
      <c r="K136" s="8">
        <v>-19</v>
      </c>
      <c r="L136" s="8">
        <v>-19.05</v>
      </c>
      <c r="M136" s="8">
        <v>-19.100000000000001</v>
      </c>
      <c r="N136" s="8">
        <v>-19.149999999999999</v>
      </c>
      <c r="O136" s="8">
        <v>-19.190000000000001</v>
      </c>
      <c r="P136" s="8">
        <v>-19.239999999999998</v>
      </c>
      <c r="Q136" s="8">
        <v>-19.43</v>
      </c>
      <c r="R136" s="8">
        <v>-19.47</v>
      </c>
      <c r="S136" s="8">
        <v>-19.52</v>
      </c>
      <c r="T136" s="8">
        <v>-19.559999999999999</v>
      </c>
      <c r="U136" s="8">
        <v>-19.61</v>
      </c>
      <c r="V136" s="8">
        <v>-19.66</v>
      </c>
      <c r="W136" s="8">
        <v>-19.7</v>
      </c>
      <c r="X136" s="8">
        <v>-19.75</v>
      </c>
      <c r="Y136" s="8">
        <v>-19.809999999999999</v>
      </c>
      <c r="Z136" s="8">
        <v>-19.87</v>
      </c>
      <c r="AA136" s="8">
        <v>-19.940000000000001</v>
      </c>
      <c r="AB136" s="8">
        <v>-20.010000000000002</v>
      </c>
      <c r="AC136" s="8">
        <v>-20.079999999999998</v>
      </c>
      <c r="AD136" s="8">
        <v>-20.149999999999999</v>
      </c>
      <c r="AE136" s="8">
        <v>-20.23</v>
      </c>
      <c r="AF136" s="8">
        <v>-20.309999999999999</v>
      </c>
      <c r="AG136" s="8">
        <v>-20.39</v>
      </c>
      <c r="AH136" s="8">
        <v>-20.48</v>
      </c>
      <c r="AI136" s="8">
        <v>-20.63</v>
      </c>
      <c r="AJ136" s="8">
        <v>-20.85</v>
      </c>
      <c r="AK136" s="8">
        <v>-21.03</v>
      </c>
      <c r="AL136" s="8">
        <v>-21.21</v>
      </c>
      <c r="AM136" s="8">
        <v>-21.25</v>
      </c>
      <c r="AN136" s="8">
        <v>-21.28</v>
      </c>
      <c r="AO136" s="8">
        <v>-21.31</v>
      </c>
      <c r="AP136" s="8">
        <v>-21.35</v>
      </c>
    </row>
    <row r="137" spans="1:42" x14ac:dyDescent="0.25">
      <c r="A137" s="12"/>
      <c r="B137" s="12"/>
      <c r="C137" s="12"/>
      <c r="D137" s="17"/>
      <c r="E137" s="12" t="s">
        <v>36</v>
      </c>
      <c r="F137" s="8">
        <v>-6.1589999999999998</v>
      </c>
      <c r="G137" s="8">
        <v>-6.38</v>
      </c>
      <c r="H137" s="8">
        <v>-6.673</v>
      </c>
      <c r="I137" s="8">
        <v>-6.75</v>
      </c>
      <c r="J137" s="8">
        <v>-6.8280000000000003</v>
      </c>
      <c r="K137" s="8">
        <v>-6.9059999999999997</v>
      </c>
      <c r="L137" s="8">
        <v>-6.984</v>
      </c>
      <c r="M137" s="8">
        <v>-7.0620000000000003</v>
      </c>
      <c r="N137" s="8">
        <v>-7.14</v>
      </c>
      <c r="O137" s="8">
        <v>-7.2169999999999996</v>
      </c>
      <c r="P137" s="8">
        <v>-7.2939999999999996</v>
      </c>
      <c r="Q137" s="8">
        <v>-7.5990000000000002</v>
      </c>
      <c r="R137" s="8">
        <v>-7.6740000000000004</v>
      </c>
      <c r="S137" s="8">
        <v>-7.7489999999999997</v>
      </c>
      <c r="T137" s="8">
        <v>-7.8250000000000002</v>
      </c>
      <c r="U137" s="8">
        <v>-7.9029999999999996</v>
      </c>
      <c r="V137" s="8">
        <v>-7.9829999999999997</v>
      </c>
      <c r="W137" s="8">
        <v>-8.0690000000000008</v>
      </c>
      <c r="X137" s="8">
        <v>-8.1630000000000003</v>
      </c>
      <c r="Y137" s="8">
        <v>-8.2729999999999997</v>
      </c>
      <c r="Z137" s="8">
        <v>-8.407</v>
      </c>
      <c r="AA137" s="8">
        <v>-8.5909999999999993</v>
      </c>
      <c r="AB137" s="8">
        <v>-8.8810000000000002</v>
      </c>
      <c r="AC137" s="8">
        <v>-9.3559999999999999</v>
      </c>
      <c r="AD137" s="8">
        <v>-9.8670000000000009</v>
      </c>
      <c r="AE137" s="8">
        <v>-10.36</v>
      </c>
      <c r="AF137" s="8">
        <v>-10.89</v>
      </c>
      <c r="AG137" s="8">
        <v>-11.42</v>
      </c>
      <c r="AH137" s="8">
        <v>-11.89</v>
      </c>
      <c r="AI137" s="8">
        <v>-12.26</v>
      </c>
      <c r="AJ137" s="8">
        <v>-12.51</v>
      </c>
      <c r="AK137" s="8">
        <v>-12.65</v>
      </c>
      <c r="AL137" s="8">
        <v>-13</v>
      </c>
      <c r="AM137" s="8">
        <v>-13.08</v>
      </c>
      <c r="AN137" s="8">
        <v>-13.16</v>
      </c>
      <c r="AO137" s="8">
        <v>-13.23</v>
      </c>
      <c r="AP137" s="8">
        <v>-13.31</v>
      </c>
    </row>
    <row r="138" spans="1:42" x14ac:dyDescent="0.25">
      <c r="A138" s="12"/>
      <c r="B138" s="12"/>
      <c r="C138" s="12"/>
      <c r="D138" s="17"/>
      <c r="E138" s="12" t="s">
        <v>22</v>
      </c>
      <c r="F138" s="8">
        <v>-10.49</v>
      </c>
      <c r="G138" s="8">
        <v>-10.59</v>
      </c>
      <c r="H138" s="8">
        <v>-10.8</v>
      </c>
      <c r="I138" s="8">
        <v>-10.86</v>
      </c>
      <c r="J138" s="8">
        <v>-10.92</v>
      </c>
      <c r="K138" s="8">
        <v>-10.98</v>
      </c>
      <c r="L138" s="8">
        <v>-11.05</v>
      </c>
      <c r="M138" s="8">
        <v>-11.11</v>
      </c>
      <c r="N138" s="8">
        <v>-11.18</v>
      </c>
      <c r="O138" s="8">
        <v>-11.24</v>
      </c>
      <c r="P138" s="8">
        <v>-11.31</v>
      </c>
      <c r="Q138" s="8">
        <v>-11.57</v>
      </c>
      <c r="R138" s="8">
        <v>-11.63</v>
      </c>
      <c r="S138" s="8">
        <v>-11.7</v>
      </c>
      <c r="T138" s="8">
        <v>-11.76</v>
      </c>
      <c r="U138" s="8">
        <v>-11.83</v>
      </c>
      <c r="V138" s="8">
        <v>-11.89</v>
      </c>
      <c r="W138" s="8">
        <v>-11.95</v>
      </c>
      <c r="X138" s="8">
        <v>-12.01</v>
      </c>
      <c r="Y138" s="8">
        <v>-12.06</v>
      </c>
      <c r="Z138" s="8">
        <v>-12.13</v>
      </c>
      <c r="AA138" s="8">
        <v>-12.45</v>
      </c>
      <c r="AB138" s="8">
        <v>-13.01</v>
      </c>
      <c r="AC138" s="8">
        <v>-13.71</v>
      </c>
      <c r="AD138" s="8">
        <v>-13.99</v>
      </c>
      <c r="AE138" s="8">
        <v>-14.02</v>
      </c>
      <c r="AF138" s="8">
        <v>-14.05</v>
      </c>
      <c r="AG138" s="8">
        <v>-14.07</v>
      </c>
      <c r="AH138" s="8">
        <v>-14.06</v>
      </c>
      <c r="AI138" s="8">
        <v>-13.96</v>
      </c>
      <c r="AJ138" s="8">
        <v>-13.54</v>
      </c>
      <c r="AK138" s="8">
        <v>-12.48</v>
      </c>
      <c r="AL138" s="8">
        <v>-11.59</v>
      </c>
      <c r="AM138" s="8">
        <v>-11.59</v>
      </c>
      <c r="AN138" s="8">
        <v>-11.81</v>
      </c>
      <c r="AO138" s="8">
        <v>-12.04</v>
      </c>
      <c r="AP138" s="8">
        <v>-12.26</v>
      </c>
    </row>
    <row r="139" spans="1:42" x14ac:dyDescent="0.25">
      <c r="A139" s="12"/>
      <c r="B139" s="12"/>
      <c r="C139" s="12"/>
      <c r="D139" s="17"/>
      <c r="E139" s="12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</row>
    <row r="141" spans="1:42" x14ac:dyDescent="0.25">
      <c r="D141" s="24" t="s">
        <v>55</v>
      </c>
      <c r="F141" s="26">
        <f>F104</f>
        <v>300</v>
      </c>
      <c r="G141" s="26">
        <f t="shared" ref="G141:AP141" si="19">G104</f>
        <v>391.7</v>
      </c>
      <c r="H141" s="26">
        <f t="shared" si="19"/>
        <v>483.3</v>
      </c>
      <c r="I141" s="26">
        <f t="shared" si="19"/>
        <v>506.2</v>
      </c>
      <c r="J141" s="26">
        <f t="shared" si="19"/>
        <v>529.20000000000005</v>
      </c>
      <c r="K141" s="26">
        <f t="shared" si="19"/>
        <v>552.1</v>
      </c>
      <c r="L141" s="26">
        <f t="shared" si="19"/>
        <v>575</v>
      </c>
      <c r="M141" s="26">
        <f t="shared" si="19"/>
        <v>597.9</v>
      </c>
      <c r="N141" s="26">
        <f t="shared" si="19"/>
        <v>620.79999999999995</v>
      </c>
      <c r="O141" s="26">
        <f t="shared" si="19"/>
        <v>643.70000000000005</v>
      </c>
      <c r="P141" s="26">
        <f t="shared" si="19"/>
        <v>666.7</v>
      </c>
      <c r="Q141" s="26">
        <f t="shared" si="19"/>
        <v>758.3</v>
      </c>
      <c r="R141" s="26">
        <f t="shared" si="19"/>
        <v>781.2</v>
      </c>
      <c r="S141" s="26">
        <f t="shared" si="19"/>
        <v>804.2</v>
      </c>
      <c r="T141" s="26">
        <f t="shared" si="19"/>
        <v>827.1</v>
      </c>
      <c r="U141" s="26">
        <f t="shared" si="19"/>
        <v>850</v>
      </c>
      <c r="V141" s="26">
        <f t="shared" si="19"/>
        <v>872.9</v>
      </c>
      <c r="W141" s="26">
        <f t="shared" si="19"/>
        <v>895.8</v>
      </c>
      <c r="X141" s="26">
        <f t="shared" si="19"/>
        <v>918.7</v>
      </c>
      <c r="Y141" s="26">
        <f t="shared" si="19"/>
        <v>941.7</v>
      </c>
      <c r="Z141" s="26">
        <f t="shared" si="19"/>
        <v>964.6</v>
      </c>
      <c r="AA141" s="26">
        <f t="shared" si="19"/>
        <v>987.5</v>
      </c>
      <c r="AB141" s="26">
        <f t="shared" si="19"/>
        <v>1010</v>
      </c>
      <c r="AC141" s="26">
        <f t="shared" si="19"/>
        <v>1033</v>
      </c>
      <c r="AD141" s="26">
        <f t="shared" si="19"/>
        <v>1056</v>
      </c>
      <c r="AE141" s="26">
        <f t="shared" si="19"/>
        <v>1079</v>
      </c>
      <c r="AF141" s="26">
        <f t="shared" si="19"/>
        <v>1102</v>
      </c>
      <c r="AG141" s="26">
        <f t="shared" si="19"/>
        <v>1125</v>
      </c>
      <c r="AH141" s="26">
        <f t="shared" si="19"/>
        <v>1148</v>
      </c>
      <c r="AI141" s="26">
        <f t="shared" si="19"/>
        <v>1171</v>
      </c>
      <c r="AJ141" s="26">
        <f t="shared" si="19"/>
        <v>1194</v>
      </c>
      <c r="AK141" s="26">
        <f t="shared" si="19"/>
        <v>1217</v>
      </c>
      <c r="AL141" s="26">
        <f t="shared" si="19"/>
        <v>1308</v>
      </c>
      <c r="AM141" s="26">
        <f t="shared" si="19"/>
        <v>1331</v>
      </c>
      <c r="AN141" s="26">
        <f t="shared" si="19"/>
        <v>1354</v>
      </c>
      <c r="AO141" s="26">
        <f t="shared" si="19"/>
        <v>1377</v>
      </c>
      <c r="AP141" s="26">
        <f t="shared" si="19"/>
        <v>1400</v>
      </c>
    </row>
    <row r="142" spans="1:42" x14ac:dyDescent="0.25">
      <c r="E142" s="25" t="s">
        <v>53</v>
      </c>
      <c r="F142" s="1">
        <f>$L$42*F$141*(SUMPRODUCT(F85:F91,F122:F128)/1000)</f>
        <v>-1.2275617389785653E-10</v>
      </c>
      <c r="G142" s="1">
        <f t="shared" ref="G142:AP142" si="20">$L$42*G$141*(SUMPRODUCT(G85:G91,G122:G128)/1000)</f>
        <v>-1.8830661398329165E-16</v>
      </c>
      <c r="H142" s="1">
        <f t="shared" si="20"/>
        <v>-2.6028451720819886E-16</v>
      </c>
      <c r="I142" s="1">
        <f t="shared" si="20"/>
        <v>-8.4517625332085044E-16</v>
      </c>
      <c r="J142" s="1">
        <f t="shared" si="20"/>
        <v>-3.5005508036720248E-15</v>
      </c>
      <c r="K142" s="1">
        <f t="shared" si="20"/>
        <v>-4.6020847312033598E-14</v>
      </c>
      <c r="L142" s="1">
        <f t="shared" si="20"/>
        <v>-2.3871780884298939E-13</v>
      </c>
      <c r="M142" s="1">
        <f t="shared" si="20"/>
        <v>-1.5149868645685012E-12</v>
      </c>
      <c r="N142" s="1">
        <f t="shared" si="20"/>
        <v>-2.3977277809362679E-11</v>
      </c>
      <c r="O142" s="1">
        <f t="shared" si="20"/>
        <v>-1.6980807281516034E-10</v>
      </c>
      <c r="P142" s="1">
        <f t="shared" si="20"/>
        <v>-1.2541717294315227E-9</v>
      </c>
      <c r="Q142" s="1">
        <f t="shared" si="20"/>
        <v>-3.8703632898082367E-6</v>
      </c>
      <c r="R142" s="1">
        <f t="shared" si="20"/>
        <v>-1.1710984530599149E-5</v>
      </c>
      <c r="S142" s="1">
        <f t="shared" si="20"/>
        <v>-2.935894229644168E-5</v>
      </c>
      <c r="T142" s="1">
        <f t="shared" si="20"/>
        <v>-5.1873798951164155E-5</v>
      </c>
      <c r="U142" s="1">
        <f t="shared" si="20"/>
        <v>-8.703448474854448E-5</v>
      </c>
      <c r="V142" s="1">
        <f t="shared" si="20"/>
        <v>-1.4785422098186348E-4</v>
      </c>
      <c r="W142" s="1">
        <f t="shared" si="20"/>
        <v>-2.7983370720030337E-4</v>
      </c>
      <c r="X142" s="1">
        <f t="shared" si="20"/>
        <v>-6.6088431588555375E-4</v>
      </c>
      <c r="Y142" s="1">
        <f t="shared" si="20"/>
        <v>-4.2460760316490945E-3</v>
      </c>
      <c r="Z142" s="1">
        <f t="shared" si="20"/>
        <v>-1.0664473291365031</v>
      </c>
      <c r="AA142" s="1">
        <f t="shared" si="20"/>
        <v>-16.344957139170322</v>
      </c>
      <c r="AB142" s="1">
        <f t="shared" si="20"/>
        <v>-59.572429620189538</v>
      </c>
      <c r="AC142" s="1">
        <f t="shared" si="20"/>
        <v>-159.69034488006017</v>
      </c>
      <c r="AD142" s="1">
        <f t="shared" si="20"/>
        <v>-214.91600318037405</v>
      </c>
      <c r="AE142" s="1">
        <f t="shared" si="20"/>
        <v>-211.93143227708725</v>
      </c>
      <c r="AF142" s="1">
        <f t="shared" si="20"/>
        <v>-206.14196336815951</v>
      </c>
      <c r="AG142" s="1">
        <f t="shared" si="20"/>
        <v>-198.16107780292614</v>
      </c>
      <c r="AH142" s="1">
        <f t="shared" si="20"/>
        <v>-183.46711516303407</v>
      </c>
      <c r="AI142" s="1">
        <f t="shared" si="20"/>
        <v>-152.24494456076098</v>
      </c>
      <c r="AJ142" s="1">
        <f t="shared" si="20"/>
        <v>-86.363627165887465</v>
      </c>
      <c r="AK142" s="1">
        <f t="shared" si="20"/>
        <v>-20.293453369809377</v>
      </c>
      <c r="AL142" s="1">
        <f t="shared" si="20"/>
        <v>-1.2720638003794924</v>
      </c>
      <c r="AM142" s="1">
        <f t="shared" si="20"/>
        <v>-8.0035822343708984E-2</v>
      </c>
      <c r="AN142" s="1">
        <f t="shared" si="20"/>
        <v>-1.8512257296206345E-4</v>
      </c>
      <c r="AO142" s="1">
        <f t="shared" si="20"/>
        <v>-3.447126360912896E-5</v>
      </c>
      <c r="AP142" s="1">
        <f t="shared" si="20"/>
        <v>-9.1163377631691984E-6</v>
      </c>
    </row>
    <row r="143" spans="1:42" x14ac:dyDescent="0.25">
      <c r="C143" s="1"/>
      <c r="E143" s="19" t="s">
        <v>56</v>
      </c>
      <c r="F143" s="1">
        <f>$L$42*F$141*(SUMPRODUCT(F92:F97,F129:F134)/1000)</f>
        <v>-147.0342977789372</v>
      </c>
      <c r="G143" s="1">
        <f t="shared" ref="G143:AP143" si="21">$L$42*G$141*(SUMPRODUCT(G92:G97,G129:G134)/1000)</f>
        <v>-156.17453824548321</v>
      </c>
      <c r="H143" s="1">
        <f t="shared" si="21"/>
        <v>-166.64090456623472</v>
      </c>
      <c r="I143" s="1">
        <f t="shared" si="21"/>
        <v>-169.40909297352621</v>
      </c>
      <c r="J143" s="1">
        <f t="shared" si="21"/>
        <v>-172.3184387559788</v>
      </c>
      <c r="K143" s="1">
        <f t="shared" si="21"/>
        <v>-175.22066937703067</v>
      </c>
      <c r="L143" s="1">
        <f t="shared" si="21"/>
        <v>-178.19862853176602</v>
      </c>
      <c r="M143" s="1">
        <f t="shared" si="21"/>
        <v>-181.24285489735189</v>
      </c>
      <c r="N143" s="1">
        <f t="shared" si="21"/>
        <v>-184.37886612583955</v>
      </c>
      <c r="O143" s="1">
        <f t="shared" si="21"/>
        <v>-187.49038222412241</v>
      </c>
      <c r="P143" s="1">
        <f t="shared" si="21"/>
        <v>-190.72315888556375</v>
      </c>
      <c r="Q143" s="1">
        <f t="shared" si="21"/>
        <v>-204.03776985796358</v>
      </c>
      <c r="R143" s="1">
        <f t="shared" si="21"/>
        <v>-207.5445237804515</v>
      </c>
      <c r="S143" s="1">
        <f t="shared" si="21"/>
        <v>-211.00217131465857</v>
      </c>
      <c r="T143" s="1">
        <f t="shared" si="21"/>
        <v>-214.32346398862202</v>
      </c>
      <c r="U143" s="1">
        <f t="shared" si="21"/>
        <v>-217.75375120921152</v>
      </c>
      <c r="V143" s="1">
        <f t="shared" si="21"/>
        <v>-220.87297363413447</v>
      </c>
      <c r="W143" s="1">
        <f t="shared" si="21"/>
        <v>-223.81734357898119</v>
      </c>
      <c r="X143" s="1">
        <f t="shared" si="21"/>
        <v>-226.19157144014414</v>
      </c>
      <c r="Y143" s="1">
        <f t="shared" si="21"/>
        <v>-227.78973516554152</v>
      </c>
      <c r="Z143" s="1">
        <f t="shared" si="21"/>
        <v>-227.16612220462576</v>
      </c>
      <c r="AA143" s="1">
        <f t="shared" si="21"/>
        <v>-210.70470871458326</v>
      </c>
      <c r="AB143" s="1">
        <f t="shared" si="21"/>
        <v>-164.40224103039714</v>
      </c>
      <c r="AC143" s="1">
        <f t="shared" si="21"/>
        <v>-61.085575148051092</v>
      </c>
      <c r="AD143" s="1">
        <f t="shared" si="21"/>
        <v>-2.2574805735679178</v>
      </c>
      <c r="AE143" s="1">
        <f t="shared" si="21"/>
        <v>-3.0544266443599238E-2</v>
      </c>
      <c r="AF143" s="1">
        <f t="shared" si="21"/>
        <v>-1.2239399816578007E-3</v>
      </c>
      <c r="AG143" s="1">
        <f t="shared" si="21"/>
        <v>-5.9849192641789036E-4</v>
      </c>
      <c r="AH143" s="1">
        <f t="shared" si="21"/>
        <v>-3.0270281832675257E-4</v>
      </c>
      <c r="AI143" s="1">
        <f t="shared" si="21"/>
        <v>-1.3924045370448528E-4</v>
      </c>
      <c r="AJ143" s="1">
        <f t="shared" si="21"/>
        <v>-4.0367096641588166E-5</v>
      </c>
      <c r="AK143" s="1">
        <f t="shared" si="21"/>
        <v>-8.6329176713703925E-6</v>
      </c>
      <c r="AL143" s="1">
        <f t="shared" si="21"/>
        <v>-2.1557358541497387E-15</v>
      </c>
      <c r="AM143" s="1">
        <f t="shared" si="21"/>
        <v>0</v>
      </c>
      <c r="AN143" s="1">
        <f t="shared" si="21"/>
        <v>0</v>
      </c>
      <c r="AO143" s="1">
        <f t="shared" si="21"/>
        <v>-8.7713959574059323E-27</v>
      </c>
      <c r="AP143" s="1">
        <f t="shared" si="21"/>
        <v>-2.2934373026281038E-23</v>
      </c>
    </row>
    <row r="144" spans="1:42" x14ac:dyDescent="0.25">
      <c r="B144" s="1"/>
    </row>
    <row r="145" spans="2:42" x14ac:dyDescent="0.25">
      <c r="B145" s="1"/>
      <c r="E145" s="39" t="s">
        <v>52</v>
      </c>
      <c r="F145" s="1">
        <f>$L$42*F$141*(SUMPRODUCT(F71:F82,F108:F119)+SUMPRODUCT(F84,F121))/1000</f>
        <v>-3.7852088109984328E-20</v>
      </c>
      <c r="G145" s="1">
        <f t="shared" ref="G145:AP145" si="22">$L$42*G$141*(SUMPRODUCT(G71:G82,G108:G119)+SUMPRODUCT(G84,G121))/1000</f>
        <v>-3.5093614559930227E-13</v>
      </c>
      <c r="H145" s="1">
        <f t="shared" si="22"/>
        <v>-7.1103574214414184E-9</v>
      </c>
      <c r="I145" s="1">
        <f t="shared" si="22"/>
        <v>-4.8158364363637356E-8</v>
      </c>
      <c r="J145" s="1">
        <f t="shared" si="22"/>
        <v>-2.7602128773836547E-7</v>
      </c>
      <c r="K145" s="1">
        <f t="shared" si="22"/>
        <v>-1.3659435121369335E-6</v>
      </c>
      <c r="L145" s="1">
        <f t="shared" si="22"/>
        <v>-5.9425945337352636E-6</v>
      </c>
      <c r="M145" s="1">
        <f t="shared" si="22"/>
        <v>-2.3066946804870385E-5</v>
      </c>
      <c r="N145" s="1">
        <f t="shared" si="22"/>
        <v>-8.0923754823869259E-5</v>
      </c>
      <c r="O145" s="1">
        <f t="shared" si="22"/>
        <v>-2.5920836339130417E-4</v>
      </c>
      <c r="P145" s="1">
        <f t="shared" si="22"/>
        <v>-7.658142751493488E-4</v>
      </c>
      <c r="Q145" s="1">
        <f t="shared" si="22"/>
        <v>-3.0015838633675681E-2</v>
      </c>
      <c r="R145" s="1">
        <f t="shared" si="22"/>
        <v>-6.5525330226048603E-2</v>
      </c>
      <c r="S145" s="1">
        <f t="shared" si="22"/>
        <v>-0.1366635432735141</v>
      </c>
      <c r="T145" s="1">
        <f t="shared" si="22"/>
        <v>-0.27330376990968674</v>
      </c>
      <c r="U145" s="1">
        <f t="shared" si="22"/>
        <v>-0.52642008581396982</v>
      </c>
      <c r="V145" s="1">
        <f t="shared" si="22"/>
        <v>-0.97818539254139081</v>
      </c>
      <c r="W145" s="1">
        <f t="shared" si="22"/>
        <v>-1.7600316702399443</v>
      </c>
      <c r="X145" s="1">
        <f t="shared" si="22"/>
        <v>-3.0701782784509981</v>
      </c>
      <c r="Y145" s="1">
        <f t="shared" si="22"/>
        <v>-5.2017859565629267</v>
      </c>
      <c r="Z145" s="1">
        <f t="shared" si="22"/>
        <v>-8.5652406772399932</v>
      </c>
      <c r="AA145" s="1">
        <f t="shared" si="22"/>
        <v>-13.667347263227628</v>
      </c>
      <c r="AB145" s="1">
        <f t="shared" si="22"/>
        <v>-20.618760818871028</v>
      </c>
      <c r="AC145" s="1">
        <f t="shared" si="22"/>
        <v>-28.132089500172025</v>
      </c>
      <c r="AD145" s="1">
        <f t="shared" si="22"/>
        <v>-36.34862525404386</v>
      </c>
      <c r="AE145" s="1">
        <f t="shared" si="22"/>
        <v>-46.195798409078101</v>
      </c>
      <c r="AF145" s="1">
        <f t="shared" si="22"/>
        <v>-56.955328300452052</v>
      </c>
      <c r="AG145" s="1">
        <f t="shared" si="22"/>
        <v>-70.003897075486151</v>
      </c>
      <c r="AH145" s="1">
        <f t="shared" si="22"/>
        <v>-89.780179667569115</v>
      </c>
      <c r="AI145" s="1">
        <f t="shared" si="22"/>
        <v>-126.11092826950784</v>
      </c>
      <c r="AJ145" s="1">
        <f t="shared" si="22"/>
        <v>-197.10302581022376</v>
      </c>
      <c r="AK145" s="1">
        <f t="shared" si="22"/>
        <v>-269.86198773180018</v>
      </c>
      <c r="AL145" s="1">
        <f t="shared" si="22"/>
        <v>-323.51476984446055</v>
      </c>
      <c r="AM145" s="1">
        <f t="shared" si="22"/>
        <v>-333.60264783373975</v>
      </c>
      <c r="AN145" s="1">
        <f t="shared" si="22"/>
        <v>-342.7615929820206</v>
      </c>
      <c r="AO145" s="1">
        <f t="shared" si="22"/>
        <v>-351.64679625114354</v>
      </c>
      <c r="AP145" s="1">
        <f t="shared" si="22"/>
        <v>-360.75774104017148</v>
      </c>
    </row>
    <row r="146" spans="2:42" x14ac:dyDescent="0.25">
      <c r="B146" s="1"/>
      <c r="E146" s="39" t="s">
        <v>74</v>
      </c>
      <c r="F146" s="1">
        <f>$L$42*F$141*(SUMPRODUCT(F71:F84,F108:F121))/1000</f>
        <v>-46.42052400899501</v>
      </c>
      <c r="G146" s="1">
        <f t="shared" ref="G146:AP146" si="23">$L$42*G$141*(SUMPRODUCT(G71:G84,G108:G121))/1000</f>
        <v>-60.902846150071376</v>
      </c>
      <c r="H146" s="1">
        <f t="shared" si="23"/>
        <v>-75.788078158982429</v>
      </c>
      <c r="I146" s="1">
        <f t="shared" si="23"/>
        <v>-79.589555767468838</v>
      </c>
      <c r="J146" s="1">
        <f t="shared" si="23"/>
        <v>-83.381837592941423</v>
      </c>
      <c r="K146" s="1">
        <f t="shared" si="23"/>
        <v>-87.219534735450367</v>
      </c>
      <c r="L146" s="1">
        <f t="shared" si="23"/>
        <v>-91.076275844713308</v>
      </c>
      <c r="M146" s="1">
        <f t="shared" si="23"/>
        <v>-94.952069981702678</v>
      </c>
      <c r="N146" s="1">
        <f t="shared" si="23"/>
        <v>-98.846945331172947</v>
      </c>
      <c r="O146" s="1">
        <f t="shared" si="23"/>
        <v>-102.70746037889606</v>
      </c>
      <c r="P146" s="1">
        <f t="shared" si="23"/>
        <v>-106.65495871858712</v>
      </c>
      <c r="Q146" s="1">
        <f t="shared" si="23"/>
        <v>-122.5357076902343</v>
      </c>
      <c r="R146" s="1">
        <f t="shared" si="23"/>
        <v>-126.53059769955253</v>
      </c>
      <c r="S146" s="1">
        <f t="shared" si="23"/>
        <v>-130.65943681298862</v>
      </c>
      <c r="T146" s="1">
        <f t="shared" si="23"/>
        <v>-134.78785963187383</v>
      </c>
      <c r="U146" s="1">
        <f t="shared" si="23"/>
        <v>-139.11866519488319</v>
      </c>
      <c r="V146" s="1">
        <f t="shared" si="23"/>
        <v>-143.66716022874081</v>
      </c>
      <c r="W146" s="1">
        <f t="shared" si="23"/>
        <v>-148.49029434675384</v>
      </c>
      <c r="X146" s="1">
        <f t="shared" si="23"/>
        <v>-153.93334759414299</v>
      </c>
      <c r="Y146" s="1">
        <f t="shared" si="23"/>
        <v>-160.31166411671887</v>
      </c>
      <c r="Z146" s="1">
        <f t="shared" si="23"/>
        <v>-167.92825488319588</v>
      </c>
      <c r="AA146" s="1">
        <f t="shared" si="23"/>
        <v>-177.38845296448474</v>
      </c>
      <c r="AB146" s="1">
        <f t="shared" si="23"/>
        <v>-188.65806446819755</v>
      </c>
      <c r="AC146" s="1">
        <f t="shared" si="23"/>
        <v>-200.59926093666496</v>
      </c>
      <c r="AD146" s="1">
        <f t="shared" si="23"/>
        <v>-213.27043755441991</v>
      </c>
      <c r="AE146" s="1">
        <f t="shared" si="23"/>
        <v>-227.68873940091484</v>
      </c>
      <c r="AF146" s="1">
        <f t="shared" si="23"/>
        <v>-243.04999578571136</v>
      </c>
      <c r="AG146" s="1">
        <f t="shared" si="23"/>
        <v>-260.73088885612992</v>
      </c>
      <c r="AH146" s="1">
        <f t="shared" si="23"/>
        <v>-285.26554538428809</v>
      </c>
      <c r="AI146" s="1">
        <f t="shared" si="23"/>
        <v>-326.97327565761793</v>
      </c>
      <c r="AJ146" s="1">
        <f t="shared" si="23"/>
        <v>-404.09466169622232</v>
      </c>
      <c r="AK146" s="1">
        <f t="shared" si="23"/>
        <v>-482.6623003646954</v>
      </c>
      <c r="AL146" s="1">
        <f t="shared" si="23"/>
        <v>-554.18461455409079</v>
      </c>
      <c r="AM146" s="1">
        <f t="shared" si="23"/>
        <v>-568.77128403997517</v>
      </c>
      <c r="AN146" s="1">
        <f t="shared" si="23"/>
        <v>-582.3317396297108</v>
      </c>
      <c r="AO146" s="1">
        <f t="shared" si="23"/>
        <v>-595.62992751602405</v>
      </c>
      <c r="AP146" s="1">
        <f t="shared" si="23"/>
        <v>-609.28173577935479</v>
      </c>
    </row>
    <row r="147" spans="2:42" x14ac:dyDescent="0.25">
      <c r="E147" s="39" t="s">
        <v>73</v>
      </c>
      <c r="F147" s="1">
        <f>F142+F145</f>
        <v>-1.2275617393570863E-10</v>
      </c>
      <c r="G147" s="1">
        <f t="shared" ref="G147:AP147" si="24">G142+G145</f>
        <v>-3.5112445221328558E-13</v>
      </c>
      <c r="H147" s="1">
        <f t="shared" si="24"/>
        <v>-7.1103576817259353E-9</v>
      </c>
      <c r="I147" s="1">
        <f t="shared" si="24"/>
        <v>-4.8158365208813607E-8</v>
      </c>
      <c r="J147" s="1">
        <f t="shared" si="24"/>
        <v>-2.7602129123891626E-7</v>
      </c>
      <c r="K147" s="1">
        <f t="shared" si="24"/>
        <v>-1.3659435581577808E-6</v>
      </c>
      <c r="L147" s="1">
        <f t="shared" si="24"/>
        <v>-5.9425947724530726E-6</v>
      </c>
      <c r="M147" s="1">
        <f t="shared" si="24"/>
        <v>-2.3066948319857248E-5</v>
      </c>
      <c r="N147" s="1">
        <f t="shared" si="24"/>
        <v>-8.0923778801147064E-5</v>
      </c>
      <c r="O147" s="1">
        <f t="shared" si="24"/>
        <v>-2.5920853319937699E-4</v>
      </c>
      <c r="P147" s="1">
        <f t="shared" si="24"/>
        <v>-7.6581552932107827E-4</v>
      </c>
      <c r="Q147" s="1">
        <f t="shared" si="24"/>
        <v>-3.0019708996965488E-2</v>
      </c>
      <c r="R147" s="1">
        <f t="shared" si="24"/>
        <v>-6.5537041210579197E-2</v>
      </c>
      <c r="S147" s="1">
        <f t="shared" si="24"/>
        <v>-0.13669290221581054</v>
      </c>
      <c r="T147" s="1">
        <f t="shared" si="24"/>
        <v>-0.27335564370863791</v>
      </c>
      <c r="U147" s="1">
        <f t="shared" si="24"/>
        <v>-0.52650712029871838</v>
      </c>
      <c r="V147" s="1">
        <f t="shared" si="24"/>
        <v>-0.97833324676237265</v>
      </c>
      <c r="W147" s="1">
        <f t="shared" si="24"/>
        <v>-1.7603115039471446</v>
      </c>
      <c r="X147" s="1">
        <f t="shared" si="24"/>
        <v>-3.0708391627668838</v>
      </c>
      <c r="Y147" s="1">
        <f t="shared" si="24"/>
        <v>-5.2060320325945755</v>
      </c>
      <c r="Z147" s="1">
        <f t="shared" si="24"/>
        <v>-9.6316880063764962</v>
      </c>
      <c r="AA147" s="1">
        <f t="shared" si="24"/>
        <v>-30.012304402397952</v>
      </c>
      <c r="AB147" s="1">
        <f t="shared" si="24"/>
        <v>-80.191190439060563</v>
      </c>
      <c r="AC147" s="1">
        <f t="shared" si="24"/>
        <v>-187.82243438023218</v>
      </c>
      <c r="AD147" s="1">
        <f t="shared" si="24"/>
        <v>-251.26462843441792</v>
      </c>
      <c r="AE147" s="1">
        <f t="shared" si="24"/>
        <v>-258.12723068616538</v>
      </c>
      <c r="AF147" s="1">
        <f t="shared" si="24"/>
        <v>-263.09729166861155</v>
      </c>
      <c r="AG147" s="1">
        <f t="shared" si="24"/>
        <v>-268.16497487841229</v>
      </c>
      <c r="AH147" s="1">
        <f t="shared" si="24"/>
        <v>-273.24729483060321</v>
      </c>
      <c r="AI147" s="1">
        <f t="shared" si="24"/>
        <v>-278.35587283026882</v>
      </c>
      <c r="AJ147" s="1">
        <f t="shared" si="24"/>
        <v>-283.46665297611122</v>
      </c>
      <c r="AK147" s="1">
        <f t="shared" si="24"/>
        <v>-290.15544110160954</v>
      </c>
      <c r="AL147" s="1">
        <f t="shared" si="24"/>
        <v>-324.78683364484004</v>
      </c>
      <c r="AM147" s="1">
        <f t="shared" si="24"/>
        <v>-333.68268365608344</v>
      </c>
      <c r="AN147" s="1">
        <f t="shared" si="24"/>
        <v>-342.76177810459359</v>
      </c>
      <c r="AO147" s="1">
        <f t="shared" si="24"/>
        <v>-351.64683072240717</v>
      </c>
      <c r="AP147" s="1">
        <f t="shared" si="24"/>
        <v>-360.75775015650925</v>
      </c>
    </row>
    <row r="148" spans="2:42" x14ac:dyDescent="0.25">
      <c r="E148" s="38" t="s">
        <v>75</v>
      </c>
      <c r="F148" s="1">
        <f>F142+F146</f>
        <v>-46.420524009117763</v>
      </c>
      <c r="G148" s="1">
        <f t="shared" ref="G148:AP148" si="25">G142+G146</f>
        <v>-60.902846150071376</v>
      </c>
      <c r="H148" s="1">
        <f t="shared" si="25"/>
        <v>-75.788078158982429</v>
      </c>
      <c r="I148" s="1">
        <f t="shared" si="25"/>
        <v>-79.589555767468838</v>
      </c>
      <c r="J148" s="1">
        <f t="shared" si="25"/>
        <v>-83.381837592941423</v>
      </c>
      <c r="K148" s="1">
        <f t="shared" si="25"/>
        <v>-87.219534735450409</v>
      </c>
      <c r="L148" s="1">
        <f t="shared" si="25"/>
        <v>-91.07627584471355</v>
      </c>
      <c r="M148" s="1">
        <f t="shared" si="25"/>
        <v>-94.952069981704199</v>
      </c>
      <c r="N148" s="1">
        <f t="shared" si="25"/>
        <v>-98.84694533119692</v>
      </c>
      <c r="O148" s="1">
        <f t="shared" si="25"/>
        <v>-102.70746037906586</v>
      </c>
      <c r="P148" s="1">
        <f t="shared" si="25"/>
        <v>-106.65495871984129</v>
      </c>
      <c r="Q148" s="1">
        <f t="shared" si="25"/>
        <v>-122.53571156059759</v>
      </c>
      <c r="R148" s="1">
        <f t="shared" si="25"/>
        <v>-126.53060941053707</v>
      </c>
      <c r="S148" s="1">
        <f t="shared" si="25"/>
        <v>-130.65946617193092</v>
      </c>
      <c r="T148" s="1">
        <f t="shared" si="25"/>
        <v>-134.78791150567278</v>
      </c>
      <c r="U148" s="1">
        <f t="shared" si="25"/>
        <v>-139.11875222936794</v>
      </c>
      <c r="V148" s="1">
        <f t="shared" si="25"/>
        <v>-143.6673080829618</v>
      </c>
      <c r="W148" s="1">
        <f t="shared" si="25"/>
        <v>-148.49057418046104</v>
      </c>
      <c r="X148" s="1">
        <f t="shared" si="25"/>
        <v>-153.93400847845888</v>
      </c>
      <c r="Y148" s="1">
        <f t="shared" si="25"/>
        <v>-160.31591019275052</v>
      </c>
      <c r="Z148" s="1">
        <f t="shared" si="25"/>
        <v>-168.99470221233238</v>
      </c>
      <c r="AA148" s="1">
        <f t="shared" si="25"/>
        <v>-193.73341010365507</v>
      </c>
      <c r="AB148" s="1">
        <f t="shared" si="25"/>
        <v>-248.2304940883871</v>
      </c>
      <c r="AC148" s="1">
        <f t="shared" si="25"/>
        <v>-360.28960581672516</v>
      </c>
      <c r="AD148" s="1">
        <f t="shared" si="25"/>
        <v>-428.18644073479396</v>
      </c>
      <c r="AE148" s="1">
        <f t="shared" si="25"/>
        <v>-439.62017167800207</v>
      </c>
      <c r="AF148" s="1">
        <f t="shared" si="25"/>
        <v>-449.19195915387087</v>
      </c>
      <c r="AG148" s="1">
        <f t="shared" si="25"/>
        <v>-458.89196665905604</v>
      </c>
      <c r="AH148" s="1">
        <f t="shared" si="25"/>
        <v>-468.73266054732215</v>
      </c>
      <c r="AI148" s="1">
        <f t="shared" si="25"/>
        <v>-479.21822021837892</v>
      </c>
      <c r="AJ148" s="1">
        <f t="shared" si="25"/>
        <v>-490.45828886210978</v>
      </c>
      <c r="AK148" s="1">
        <f t="shared" si="25"/>
        <v>-502.95575373450475</v>
      </c>
      <c r="AL148" s="1">
        <f t="shared" si="25"/>
        <v>-555.45667835447023</v>
      </c>
      <c r="AM148" s="1">
        <f t="shared" si="25"/>
        <v>-568.85131986231886</v>
      </c>
      <c r="AN148" s="1">
        <f t="shared" si="25"/>
        <v>-582.33192475228373</v>
      </c>
      <c r="AO148" s="1">
        <f t="shared" si="25"/>
        <v>-595.62996198728763</v>
      </c>
      <c r="AP148" s="1">
        <f t="shared" si="25"/>
        <v>-609.28174489569255</v>
      </c>
    </row>
    <row r="161" spans="2:25" x14ac:dyDescent="0.25">
      <c r="B161">
        <f>(C164-C163)/C164*100</f>
        <v>13.290101664959145</v>
      </c>
    </row>
    <row r="163" spans="2:25" x14ac:dyDescent="0.25">
      <c r="B163">
        <v>-133.81775055251006</v>
      </c>
      <c r="C163">
        <v>-127.46355055251006</v>
      </c>
      <c r="V163" s="36" t="s">
        <v>68</v>
      </c>
      <c r="W163">
        <v>-147.5</v>
      </c>
    </row>
    <row r="164" spans="2:25" x14ac:dyDescent="0.25">
      <c r="B164" s="36" t="s">
        <v>68</v>
      </c>
      <c r="C164">
        <v>-147</v>
      </c>
      <c r="J164" s="16" t="s">
        <v>70</v>
      </c>
    </row>
    <row r="165" spans="2:25" x14ac:dyDescent="0.25">
      <c r="C165" s="30" t="s">
        <v>65</v>
      </c>
      <c r="E165" s="16" t="s">
        <v>67</v>
      </c>
      <c r="F165" s="16" t="s">
        <v>70</v>
      </c>
      <c r="I165" t="s">
        <v>41</v>
      </c>
      <c r="J165" s="37" t="s">
        <v>69</v>
      </c>
      <c r="V165">
        <v>1</v>
      </c>
      <c r="W165">
        <v>12.112903023504506</v>
      </c>
      <c r="X165">
        <f>W165-$W$176</f>
        <v>15.677148853944519</v>
      </c>
      <c r="Y165">
        <f t="shared" ref="Y165:Y228" si="26">X165+$W$163</f>
        <v>-131.82285114605548</v>
      </c>
    </row>
    <row r="166" spans="2:25" x14ac:dyDescent="0.25">
      <c r="B166" t="s">
        <v>41</v>
      </c>
      <c r="C166" s="31" t="s">
        <v>60</v>
      </c>
      <c r="E166" s="35" t="s">
        <v>66</v>
      </c>
      <c r="F166" s="37" t="s">
        <v>69</v>
      </c>
      <c r="I166">
        <f>B167</f>
        <v>1</v>
      </c>
      <c r="J166">
        <f>F167</f>
        <v>-131.32285260605525</v>
      </c>
      <c r="V166">
        <v>3</v>
      </c>
      <c r="W166">
        <v>12.077927815151151</v>
      </c>
      <c r="X166">
        <f t="shared" ref="X166:X229" si="27">W166-$W$176</f>
        <v>15.642173645591164</v>
      </c>
      <c r="Y166">
        <f t="shared" si="26"/>
        <v>-131.85782635440884</v>
      </c>
    </row>
    <row r="167" spans="2:25" x14ac:dyDescent="0.25">
      <c r="B167">
        <v>1</v>
      </c>
      <c r="C167">
        <v>12.112903023483341</v>
      </c>
      <c r="E167">
        <f>C167-$C$178</f>
        <v>15.677147393944747</v>
      </c>
      <c r="F167">
        <f>E167+$C$164</f>
        <v>-131.32285260605525</v>
      </c>
      <c r="I167">
        <f>B172</f>
        <v>50</v>
      </c>
      <c r="J167">
        <f>F172</f>
        <v>-132.47575562953858</v>
      </c>
      <c r="V167">
        <v>5</v>
      </c>
      <c r="W167">
        <v>12.041912274338172</v>
      </c>
      <c r="X167">
        <f t="shared" si="27"/>
        <v>15.606158104778185</v>
      </c>
      <c r="Y167">
        <f t="shared" si="26"/>
        <v>-131.89384189522181</v>
      </c>
    </row>
    <row r="168" spans="2:25" x14ac:dyDescent="0.25">
      <c r="B168">
        <v>3</v>
      </c>
      <c r="C168">
        <v>12.077927814968433</v>
      </c>
      <c r="E168">
        <f t="shared" ref="E168:E231" si="28">C168-$C$178</f>
        <v>15.642172185429839</v>
      </c>
      <c r="F168">
        <f t="shared" ref="F168:F231" si="29">E168+$C$164</f>
        <v>-131.35782781457016</v>
      </c>
      <c r="I168">
        <f>B173</f>
        <v>100</v>
      </c>
      <c r="J168">
        <f>F173</f>
        <v>-134.27575562953859</v>
      </c>
      <c r="V168">
        <v>10</v>
      </c>
      <c r="W168">
        <v>11.947332530980159</v>
      </c>
      <c r="X168">
        <f t="shared" si="27"/>
        <v>15.511578361420174</v>
      </c>
      <c r="Y168">
        <f t="shared" si="26"/>
        <v>-131.98842163857984</v>
      </c>
    </row>
    <row r="169" spans="2:25" x14ac:dyDescent="0.25">
      <c r="B169">
        <v>5</v>
      </c>
      <c r="C169">
        <v>12.041912273852221</v>
      </c>
      <c r="E169">
        <f t="shared" si="28"/>
        <v>15.606156644313627</v>
      </c>
      <c r="F169">
        <f t="shared" si="29"/>
        <v>-131.39384335568639</v>
      </c>
      <c r="I169">
        <f>B175</f>
        <v>200</v>
      </c>
      <c r="J169">
        <f>F175</f>
        <v>-139.65575562953859</v>
      </c>
      <c r="V169">
        <v>20</v>
      </c>
      <c r="W169">
        <v>11.738797592940468</v>
      </c>
      <c r="X169">
        <f t="shared" si="27"/>
        <v>15.303043423380483</v>
      </c>
      <c r="Y169">
        <f t="shared" si="26"/>
        <v>-132.19695657661953</v>
      </c>
    </row>
    <row r="170" spans="2:25" x14ac:dyDescent="0.25">
      <c r="B170">
        <v>10</v>
      </c>
      <c r="C170">
        <v>11.947332529252336</v>
      </c>
      <c r="E170">
        <f t="shared" si="28"/>
        <v>15.511576899713742</v>
      </c>
      <c r="F170">
        <f t="shared" si="29"/>
        <v>-131.48842310028627</v>
      </c>
      <c r="I170">
        <f>B179</f>
        <v>300</v>
      </c>
      <c r="J170">
        <f>F179</f>
        <v>-147.15575562953859</v>
      </c>
      <c r="V170">
        <v>50</v>
      </c>
      <c r="W170">
        <v>10.96</v>
      </c>
      <c r="X170">
        <f t="shared" si="27"/>
        <v>14.524245830440016</v>
      </c>
      <c r="Y170">
        <f t="shared" si="26"/>
        <v>-132.97575416955999</v>
      </c>
    </row>
    <row r="171" spans="2:25" x14ac:dyDescent="0.25">
      <c r="B171">
        <v>20</v>
      </c>
      <c r="C171">
        <v>11.738797587756999</v>
      </c>
      <c r="E171">
        <f t="shared" si="28"/>
        <v>15.303041958218405</v>
      </c>
      <c r="F171">
        <f t="shared" si="29"/>
        <v>-131.69695804178158</v>
      </c>
      <c r="I171">
        <f>B189</f>
        <v>350</v>
      </c>
      <c r="J171">
        <f>F189</f>
        <v>-151.59034554937119</v>
      </c>
      <c r="V171">
        <v>100</v>
      </c>
      <c r="W171">
        <v>9.16</v>
      </c>
      <c r="X171">
        <f t="shared" si="27"/>
        <v>12.724245830440015</v>
      </c>
      <c r="Y171">
        <f t="shared" si="26"/>
        <v>-134.77575416955997</v>
      </c>
    </row>
    <row r="172" spans="2:25" x14ac:dyDescent="0.25">
      <c r="B172">
        <v>50</v>
      </c>
      <c r="C172">
        <v>10.96</v>
      </c>
      <c r="E172">
        <f t="shared" si="28"/>
        <v>14.524244370461407</v>
      </c>
      <c r="F172">
        <f t="shared" si="29"/>
        <v>-132.47575562953858</v>
      </c>
      <c r="I172">
        <f>B199</f>
        <v>400</v>
      </c>
      <c r="J172">
        <f>F199</f>
        <v>-156.4257556295386</v>
      </c>
      <c r="V172">
        <v>150</v>
      </c>
      <c r="W172">
        <v>6.75</v>
      </c>
      <c r="X172">
        <f t="shared" si="27"/>
        <v>10.314245830440015</v>
      </c>
      <c r="Y172">
        <f t="shared" si="26"/>
        <v>-137.18575416955997</v>
      </c>
    </row>
    <row r="173" spans="2:25" x14ac:dyDescent="0.25">
      <c r="B173">
        <v>100</v>
      </c>
      <c r="C173">
        <v>9.16</v>
      </c>
      <c r="E173">
        <f t="shared" si="28"/>
        <v>12.724244370461406</v>
      </c>
      <c r="F173">
        <f t="shared" si="29"/>
        <v>-134.27575562953859</v>
      </c>
      <c r="I173">
        <f>B204</f>
        <v>425</v>
      </c>
      <c r="J173">
        <f>F204</f>
        <v>-158.97934419577098</v>
      </c>
      <c r="V173">
        <v>200</v>
      </c>
      <c r="W173">
        <v>3.78</v>
      </c>
      <c r="X173">
        <f t="shared" si="27"/>
        <v>7.3442458304400144</v>
      </c>
      <c r="Y173">
        <f t="shared" si="26"/>
        <v>-140.15575416956</v>
      </c>
    </row>
    <row r="174" spans="2:25" x14ac:dyDescent="0.25">
      <c r="B174">
        <v>150</v>
      </c>
      <c r="C174">
        <v>6.75</v>
      </c>
      <c r="E174">
        <f t="shared" si="28"/>
        <v>10.314244370461406</v>
      </c>
      <c r="F174">
        <f t="shared" si="29"/>
        <v>-136.68575562953859</v>
      </c>
      <c r="I174">
        <f>B209</f>
        <v>450</v>
      </c>
      <c r="J174">
        <f>F209</f>
        <v>-161.61970524196153</v>
      </c>
      <c r="V174">
        <v>250</v>
      </c>
      <c r="W174">
        <v>0.27</v>
      </c>
      <c r="X174">
        <f t="shared" si="27"/>
        <v>3.8342458304400142</v>
      </c>
      <c r="Y174">
        <f t="shared" si="26"/>
        <v>-143.66575416955999</v>
      </c>
    </row>
    <row r="175" spans="2:25" x14ac:dyDescent="0.25">
      <c r="B175">
        <v>200</v>
      </c>
      <c r="C175">
        <v>3.78</v>
      </c>
      <c r="E175">
        <f t="shared" si="28"/>
        <v>7.3442443704614053</v>
      </c>
      <c r="F175">
        <f t="shared" si="29"/>
        <v>-139.65575562953859</v>
      </c>
      <c r="I175">
        <f>B214</f>
        <v>475</v>
      </c>
      <c r="J175">
        <f>F214</f>
        <v>-164.3455914819406</v>
      </c>
      <c r="V175">
        <v>293.14999999999998</v>
      </c>
      <c r="W175">
        <v>-3.1463746983104608</v>
      </c>
      <c r="X175">
        <f t="shared" si="27"/>
        <v>0.4178711321295534</v>
      </c>
      <c r="Y175">
        <f t="shared" si="26"/>
        <v>-147.08212886787044</v>
      </c>
    </row>
    <row r="176" spans="2:25" x14ac:dyDescent="0.25">
      <c r="B176">
        <v>250</v>
      </c>
      <c r="C176">
        <v>0.27</v>
      </c>
      <c r="E176">
        <f t="shared" si="28"/>
        <v>3.834244370461406</v>
      </c>
      <c r="F176">
        <f t="shared" si="29"/>
        <v>-143.16575562953858</v>
      </c>
      <c r="I176">
        <f>B219</f>
        <v>500</v>
      </c>
      <c r="J176">
        <f>F219</f>
        <v>-167.15575562953859</v>
      </c>
      <c r="V176">
        <v>298.14999999999998</v>
      </c>
      <c r="W176">
        <v>-3.5642458304400142</v>
      </c>
      <c r="X176">
        <f t="shared" si="27"/>
        <v>0</v>
      </c>
      <c r="Y176">
        <f t="shared" si="26"/>
        <v>-147.5</v>
      </c>
    </row>
    <row r="177" spans="2:25" x14ac:dyDescent="0.25">
      <c r="B177">
        <v>293.14999999999998</v>
      </c>
      <c r="C177">
        <v>-3.146370218316815</v>
      </c>
      <c r="E177">
        <f t="shared" si="28"/>
        <v>0.417874152144591</v>
      </c>
      <c r="F177">
        <f t="shared" si="29"/>
        <v>-146.58212584785542</v>
      </c>
      <c r="I177">
        <f>B224</f>
        <v>525</v>
      </c>
      <c r="J177">
        <f>F224</f>
        <v>-170.04678649322355</v>
      </c>
      <c r="V177">
        <v>300</v>
      </c>
      <c r="W177">
        <v>-3.72</v>
      </c>
      <c r="X177">
        <f t="shared" si="27"/>
        <v>-0.155754169559986</v>
      </c>
      <c r="Y177">
        <f t="shared" si="26"/>
        <v>-147.65575416956</v>
      </c>
    </row>
    <row r="178" spans="2:25" x14ac:dyDescent="0.25">
      <c r="B178">
        <v>298.14999999999998</v>
      </c>
      <c r="C178">
        <v>-3.564244370461406</v>
      </c>
      <c r="E178">
        <f t="shared" si="28"/>
        <v>0</v>
      </c>
      <c r="F178">
        <f t="shared" si="29"/>
        <v>-147</v>
      </c>
      <c r="I178">
        <f>B229</f>
        <v>550</v>
      </c>
      <c r="J178">
        <f>F229</f>
        <v>-173.00661726001422</v>
      </c>
      <c r="V178">
        <v>305</v>
      </c>
      <c r="W178">
        <v>-4.1440280695043601</v>
      </c>
      <c r="X178">
        <f t="shared" si="27"/>
        <v>-0.57978223906434589</v>
      </c>
      <c r="Y178">
        <f t="shared" si="26"/>
        <v>-148.07978223906434</v>
      </c>
    </row>
    <row r="179" spans="2:25" x14ac:dyDescent="0.25">
      <c r="B179">
        <v>300</v>
      </c>
      <c r="C179">
        <v>-3.72</v>
      </c>
      <c r="E179">
        <f t="shared" si="28"/>
        <v>-0.15575562953859423</v>
      </c>
      <c r="F179">
        <f t="shared" si="29"/>
        <v>-147.15575562953859</v>
      </c>
      <c r="I179">
        <f>B234</f>
        <v>575</v>
      </c>
      <c r="J179">
        <f>F234</f>
        <v>-176.02101721156708</v>
      </c>
      <c r="V179">
        <v>310</v>
      </c>
      <c r="W179">
        <v>-4.572501833556756</v>
      </c>
      <c r="X179">
        <f t="shared" si="27"/>
        <v>-1.0082560031167418</v>
      </c>
      <c r="Y179">
        <f t="shared" si="26"/>
        <v>-148.50825600311674</v>
      </c>
    </row>
    <row r="180" spans="2:25" x14ac:dyDescent="0.25">
      <c r="B180">
        <v>305</v>
      </c>
      <c r="C180">
        <v>-4.1440329635372217</v>
      </c>
      <c r="E180">
        <f t="shared" si="28"/>
        <v>-0.57978859307581576</v>
      </c>
      <c r="F180">
        <f t="shared" si="29"/>
        <v>-147.57978859307582</v>
      </c>
      <c r="I180">
        <f>B239</f>
        <v>600</v>
      </c>
      <c r="J180">
        <f>F239</f>
        <v>-179.07575562953861</v>
      </c>
      <c r="V180">
        <v>315</v>
      </c>
      <c r="W180">
        <v>-5.0053728330745395</v>
      </c>
      <c r="X180">
        <f t="shared" si="27"/>
        <v>-1.4411270026345253</v>
      </c>
      <c r="Y180">
        <f t="shared" si="26"/>
        <v>-148.94112700263452</v>
      </c>
    </row>
    <row r="181" spans="2:25" x14ac:dyDescent="0.25">
      <c r="B181">
        <v>310</v>
      </c>
      <c r="C181">
        <v>-4.5725127985402052</v>
      </c>
      <c r="E181">
        <f t="shared" si="28"/>
        <v>-1.0082684280787992</v>
      </c>
      <c r="F181">
        <f t="shared" si="29"/>
        <v>-148.00826842807879</v>
      </c>
      <c r="I181">
        <f>B244</f>
        <v>625</v>
      </c>
      <c r="J181">
        <f>F244</f>
        <v>-182.17610903249971</v>
      </c>
      <c r="V181">
        <v>320</v>
      </c>
      <c r="W181">
        <v>-5.4425926089750734</v>
      </c>
      <c r="X181">
        <f t="shared" si="27"/>
        <v>-1.8783467785350592</v>
      </c>
      <c r="Y181">
        <f t="shared" si="26"/>
        <v>-149.37834677853505</v>
      </c>
    </row>
    <row r="182" spans="2:25" x14ac:dyDescent="0.25">
      <c r="B182">
        <v>315</v>
      </c>
      <c r="C182">
        <v>-5.0053907639131241</v>
      </c>
      <c r="E182">
        <f t="shared" si="28"/>
        <v>-1.4411463934517181</v>
      </c>
      <c r="F182">
        <f t="shared" si="29"/>
        <v>-148.44114639345173</v>
      </c>
      <c r="I182">
        <f>B247</f>
        <v>640</v>
      </c>
      <c r="J182">
        <f>F247</f>
        <v>-184.09162287786023</v>
      </c>
      <c r="V182">
        <v>325</v>
      </c>
      <c r="W182">
        <v>-5.8841127021757078</v>
      </c>
      <c r="X182">
        <f t="shared" si="27"/>
        <v>-2.3198668717356936</v>
      </c>
      <c r="Y182">
        <f t="shared" si="26"/>
        <v>-149.81986687173568</v>
      </c>
    </row>
    <row r="183" spans="2:25" x14ac:dyDescent="0.25">
      <c r="B183">
        <v>320</v>
      </c>
      <c r="C183">
        <v>-5.4426181185601585</v>
      </c>
      <c r="E183">
        <f t="shared" si="28"/>
        <v>-1.8783737480987526</v>
      </c>
      <c r="F183">
        <f t="shared" si="29"/>
        <v>-148.87837374809874</v>
      </c>
      <c r="I183">
        <f>B251</f>
        <v>660</v>
      </c>
      <c r="J183">
        <f>F251</f>
        <v>-186.75566615568326</v>
      </c>
      <c r="V183">
        <v>330</v>
      </c>
      <c r="W183">
        <v>-6.329884653593802</v>
      </c>
      <c r="X183">
        <f t="shared" si="27"/>
        <v>-2.7656388231537878</v>
      </c>
      <c r="Y183">
        <f t="shared" si="26"/>
        <v>-150.26563882315378</v>
      </c>
    </row>
    <row r="184" spans="2:25" x14ac:dyDescent="0.25">
      <c r="B184">
        <v>325</v>
      </c>
      <c r="C184">
        <v>-5.8841461213854807</v>
      </c>
      <c r="E184">
        <f t="shared" si="28"/>
        <v>-2.3199017509240747</v>
      </c>
      <c r="F184">
        <f t="shared" si="29"/>
        <v>-149.31990175092409</v>
      </c>
      <c r="I184">
        <f>B255</f>
        <v>680</v>
      </c>
      <c r="J184">
        <f>F255</f>
        <v>-189.5298101668306</v>
      </c>
      <c r="V184">
        <v>335</v>
      </c>
      <c r="W184">
        <v>-6.7798600041467143</v>
      </c>
      <c r="X184">
        <f t="shared" si="27"/>
        <v>-3.2156141737067001</v>
      </c>
      <c r="Y184">
        <f t="shared" si="26"/>
        <v>-150.71561417370671</v>
      </c>
    </row>
    <row r="185" spans="2:25" x14ac:dyDescent="0.25">
      <c r="B185">
        <v>330</v>
      </c>
      <c r="C185">
        <v>-6.3299260312932688</v>
      </c>
      <c r="E185">
        <f t="shared" si="28"/>
        <v>-2.7656816608318628</v>
      </c>
      <c r="F185">
        <f t="shared" si="29"/>
        <v>-149.76568166083186</v>
      </c>
      <c r="I185">
        <f>B259</f>
        <v>700</v>
      </c>
      <c r="J185">
        <f>F259</f>
        <v>-192.35575562953858</v>
      </c>
      <c r="V185">
        <v>340</v>
      </c>
      <c r="W185">
        <v>-7.2339902947517993</v>
      </c>
      <c r="X185">
        <f t="shared" si="27"/>
        <v>-3.6697444643117851</v>
      </c>
      <c r="Y185">
        <f t="shared" si="26"/>
        <v>-151.16974446431178</v>
      </c>
    </row>
    <row r="186" spans="2:25" x14ac:dyDescent="0.25">
      <c r="B186">
        <v>335</v>
      </c>
      <c r="C186">
        <v>-6.7799091071877005</v>
      </c>
      <c r="E186">
        <f t="shared" si="28"/>
        <v>-3.2156647367262945</v>
      </c>
      <c r="F186">
        <f t="shared" si="29"/>
        <v>-150.2156647367263</v>
      </c>
      <c r="I186">
        <f>B263</f>
        <v>720</v>
      </c>
      <c r="J186">
        <f>F263</f>
        <v>-195.24060692095532</v>
      </c>
      <c r="V186">
        <v>345</v>
      </c>
      <c r="W186">
        <v>-7.6922270663264136</v>
      </c>
      <c r="X186">
        <f t="shared" si="27"/>
        <v>-4.1279812358863994</v>
      </c>
      <c r="Y186">
        <f t="shared" si="26"/>
        <v>-151.62798123588641</v>
      </c>
    </row>
    <row r="187" spans="2:25" x14ac:dyDescent="0.25">
      <c r="B187">
        <v>340</v>
      </c>
      <c r="C187">
        <v>-7.2340466079729513</v>
      </c>
      <c r="E187">
        <f t="shared" si="28"/>
        <v>-3.6698022375115453</v>
      </c>
      <c r="F187">
        <f t="shared" si="29"/>
        <v>-150.66980223751153</v>
      </c>
      <c r="I187">
        <f>B269</f>
        <v>750</v>
      </c>
      <c r="J187">
        <f>F269</f>
        <v>-199.6757556295386</v>
      </c>
      <c r="V187">
        <v>350</v>
      </c>
      <c r="W187">
        <v>-8.154521859787911</v>
      </c>
      <c r="X187">
        <f t="shared" si="27"/>
        <v>-4.5902760293478968</v>
      </c>
      <c r="Y187">
        <f t="shared" si="26"/>
        <v>-152.0902760293479</v>
      </c>
    </row>
    <row r="188" spans="2:25" x14ac:dyDescent="0.25">
      <c r="B188">
        <v>345</v>
      </c>
      <c r="C188">
        <v>-7.6922897925531979</v>
      </c>
      <c r="E188">
        <f t="shared" si="28"/>
        <v>-4.1280454220917919</v>
      </c>
      <c r="F188">
        <f t="shared" si="29"/>
        <v>-151.12804542209179</v>
      </c>
      <c r="V188">
        <v>355</v>
      </c>
      <c r="W188">
        <v>-8.6208262160536524</v>
      </c>
      <c r="X188">
        <f t="shared" si="27"/>
        <v>-5.0565803856136382</v>
      </c>
      <c r="Y188">
        <f t="shared" si="26"/>
        <v>-152.55658038561364</v>
      </c>
    </row>
    <row r="189" spans="2:25" x14ac:dyDescent="0.25">
      <c r="B189">
        <v>350</v>
      </c>
      <c r="C189">
        <v>-8.1545899198326133</v>
      </c>
      <c r="E189">
        <f t="shared" si="28"/>
        <v>-4.5903455493712073</v>
      </c>
      <c r="F189">
        <f t="shared" si="29"/>
        <v>-151.59034554937119</v>
      </c>
      <c r="I189" s="33">
        <f>B250</f>
        <v>655</v>
      </c>
      <c r="J189">
        <f>F250</f>
        <v>-186.07575562953861</v>
      </c>
      <c r="V189">
        <v>360</v>
      </c>
      <c r="W189">
        <v>-9.091091676040989</v>
      </c>
      <c r="X189">
        <f t="shared" si="27"/>
        <v>-5.5268458456009748</v>
      </c>
      <c r="Y189">
        <f t="shared" si="26"/>
        <v>-153.02684584560097</v>
      </c>
    </row>
    <row r="190" spans="2:25" x14ac:dyDescent="0.25">
      <c r="B190">
        <v>355</v>
      </c>
      <c r="C190">
        <v>-8.6208982487153794</v>
      </c>
      <c r="E190">
        <f t="shared" si="28"/>
        <v>-5.0566538782539734</v>
      </c>
      <c r="F190">
        <f t="shared" si="29"/>
        <v>-152.05665387825397</v>
      </c>
      <c r="V190">
        <v>365</v>
      </c>
      <c r="W190">
        <v>-9.5652697806672826</v>
      </c>
      <c r="X190">
        <f t="shared" si="27"/>
        <v>-6.0010239502272684</v>
      </c>
      <c r="Y190">
        <f t="shared" si="26"/>
        <v>-153.50102395022728</v>
      </c>
    </row>
    <row r="191" spans="2:25" x14ac:dyDescent="0.25">
      <c r="B191">
        <v>360</v>
      </c>
      <c r="C191">
        <v>-9.0911660381056656</v>
      </c>
      <c r="E191">
        <f t="shared" si="28"/>
        <v>-5.5269216676442596</v>
      </c>
      <c r="F191">
        <f t="shared" si="29"/>
        <v>-152.52692166764427</v>
      </c>
      <c r="V191">
        <v>370</v>
      </c>
      <c r="W191">
        <v>-10.043312070849884</v>
      </c>
      <c r="X191">
        <f t="shared" si="27"/>
        <v>-6.4790662404098702</v>
      </c>
      <c r="Y191">
        <f t="shared" si="26"/>
        <v>-153.97906624040988</v>
      </c>
    </row>
    <row r="192" spans="2:25" x14ac:dyDescent="0.25">
      <c r="B192">
        <v>365</v>
      </c>
      <c r="C192">
        <v>-9.5653445469076548</v>
      </c>
      <c r="E192">
        <f t="shared" si="28"/>
        <v>-6.0011001764462488</v>
      </c>
      <c r="F192">
        <f t="shared" si="29"/>
        <v>-153.00110017644624</v>
      </c>
      <c r="V192">
        <v>375</v>
      </c>
      <c r="W192">
        <v>-10.525170087506158</v>
      </c>
      <c r="X192">
        <f t="shared" si="27"/>
        <v>-6.9609242570661438</v>
      </c>
      <c r="Y192">
        <f t="shared" si="26"/>
        <v>-154.46092425706615</v>
      </c>
    </row>
    <row r="193" spans="2:25" x14ac:dyDescent="0.25">
      <c r="B193">
        <v>370</v>
      </c>
      <c r="C193">
        <v>-10.043385034025519</v>
      </c>
      <c r="E193">
        <f t="shared" si="28"/>
        <v>-6.4791406635641131</v>
      </c>
      <c r="F193">
        <f t="shared" si="29"/>
        <v>-153.47914066356412</v>
      </c>
      <c r="V193">
        <v>380</v>
      </c>
      <c r="W193">
        <v>-11.010795371553456</v>
      </c>
      <c r="X193">
        <f t="shared" si="27"/>
        <v>-7.4465495411134421</v>
      </c>
      <c r="Y193">
        <f t="shared" si="26"/>
        <v>-154.94654954111346</v>
      </c>
    </row>
    <row r="194" spans="2:25" x14ac:dyDescent="0.25">
      <c r="B194">
        <v>375</v>
      </c>
      <c r="C194">
        <v>-10.525238758363439</v>
      </c>
      <c r="E194">
        <f t="shared" si="28"/>
        <v>-6.9609943879020335</v>
      </c>
      <c r="F194">
        <f t="shared" si="29"/>
        <v>-153.96099438790202</v>
      </c>
      <c r="V194">
        <v>385</v>
      </c>
      <c r="W194">
        <v>-11.500139463909127</v>
      </c>
      <c r="X194">
        <f t="shared" si="27"/>
        <v>-7.9358936334691128</v>
      </c>
      <c r="Y194">
        <f t="shared" si="26"/>
        <v>-155.43589363346911</v>
      </c>
    </row>
    <row r="195" spans="2:25" x14ac:dyDescent="0.25">
      <c r="B195">
        <v>380</v>
      </c>
      <c r="C195">
        <v>-11.01085697882559</v>
      </c>
      <c r="E195">
        <f t="shared" si="28"/>
        <v>-7.4466126083641839</v>
      </c>
      <c r="F195">
        <f t="shared" si="29"/>
        <v>-154.44661260836418</v>
      </c>
      <c r="V195">
        <v>390</v>
      </c>
      <c r="W195">
        <v>-11.993153905490542</v>
      </c>
      <c r="X195">
        <f t="shared" si="27"/>
        <v>-8.4289080750505292</v>
      </c>
      <c r="Y195">
        <f t="shared" si="26"/>
        <v>-155.92890807505051</v>
      </c>
    </row>
    <row r="196" spans="2:25" x14ac:dyDescent="0.25">
      <c r="B196">
        <v>385</v>
      </c>
      <c r="C196">
        <v>-11.500190954316141</v>
      </c>
      <c r="E196">
        <f t="shared" si="28"/>
        <v>-7.9359465838547347</v>
      </c>
      <c r="F196">
        <f t="shared" si="29"/>
        <v>-154.93594658385473</v>
      </c>
      <c r="V196">
        <v>395</v>
      </c>
      <c r="W196">
        <v>-12.489790237215045</v>
      </c>
      <c r="X196">
        <f t="shared" si="27"/>
        <v>-8.9255444067750318</v>
      </c>
      <c r="Y196">
        <f t="shared" si="26"/>
        <v>-156.42554440677503</v>
      </c>
    </row>
    <row r="197" spans="2:25" x14ac:dyDescent="0.25">
      <c r="B197">
        <v>390</v>
      </c>
      <c r="C197">
        <v>-11.993191943739278</v>
      </c>
      <c r="E197">
        <f t="shared" si="28"/>
        <v>-8.4289475732778723</v>
      </c>
      <c r="F197">
        <f t="shared" si="29"/>
        <v>-155.42894757327787</v>
      </c>
      <c r="V197">
        <v>400</v>
      </c>
      <c r="W197">
        <v>-12.99</v>
      </c>
      <c r="X197">
        <f t="shared" si="27"/>
        <v>-9.4257541695599869</v>
      </c>
      <c r="Y197">
        <f t="shared" si="26"/>
        <v>-156.92575416955998</v>
      </c>
    </row>
    <row r="198" spans="2:25" x14ac:dyDescent="0.25">
      <c r="B198">
        <v>395</v>
      </c>
      <c r="C198">
        <v>-12.489811205999169</v>
      </c>
      <c r="E198">
        <f t="shared" si="28"/>
        <v>-8.9255668355377633</v>
      </c>
      <c r="F198">
        <f t="shared" si="29"/>
        <v>-155.92556683553775</v>
      </c>
      <c r="V198">
        <v>405</v>
      </c>
      <c r="W198">
        <v>-13.493740986163868</v>
      </c>
      <c r="X198">
        <f t="shared" si="27"/>
        <v>-9.9294951557238527</v>
      </c>
      <c r="Y198">
        <f t="shared" si="26"/>
        <v>-157.42949515572386</v>
      </c>
    </row>
    <row r="199" spans="2:25" x14ac:dyDescent="0.25">
      <c r="B199">
        <v>400</v>
      </c>
      <c r="C199">
        <v>-12.99</v>
      </c>
      <c r="E199">
        <f t="shared" si="28"/>
        <v>-9.4257556295385942</v>
      </c>
      <c r="F199">
        <f t="shared" si="29"/>
        <v>-156.4257556295386</v>
      </c>
      <c r="V199">
        <v>410</v>
      </c>
      <c r="W199">
        <v>-14.000995993629562</v>
      </c>
      <c r="X199">
        <f t="shared" si="27"/>
        <v>-10.436750163189547</v>
      </c>
      <c r="Y199">
        <f t="shared" si="26"/>
        <v>-157.93675016318954</v>
      </c>
    </row>
    <row r="200" spans="2:25" x14ac:dyDescent="0.25">
      <c r="B200">
        <v>405</v>
      </c>
      <c r="C200">
        <v>-13.493716045113683</v>
      </c>
      <c r="E200">
        <f t="shared" si="28"/>
        <v>-9.9294716746522766</v>
      </c>
      <c r="F200">
        <f t="shared" si="29"/>
        <v>-156.92947167465229</v>
      </c>
      <c r="V200">
        <v>415</v>
      </c>
      <c r="W200">
        <v>-14.511754071721084</v>
      </c>
      <c r="X200">
        <f t="shared" si="27"/>
        <v>-10.947508241281071</v>
      </c>
      <c r="Y200">
        <f t="shared" si="26"/>
        <v>-158.44750824128107</v>
      </c>
    </row>
    <row r="201" spans="2:25" x14ac:dyDescent="0.25">
      <c r="B201">
        <v>410</v>
      </c>
      <c r="C201">
        <v>-14.000942902583125</v>
      </c>
      <c r="E201">
        <f t="shared" si="28"/>
        <v>-10.436698532121719</v>
      </c>
      <c r="F201">
        <f t="shared" si="29"/>
        <v>-157.43669853212171</v>
      </c>
      <c r="V201">
        <v>420</v>
      </c>
      <c r="W201">
        <v>-15.026004269762463</v>
      </c>
      <c r="X201">
        <f t="shared" si="27"/>
        <v>-11.461758439322448</v>
      </c>
      <c r="Y201">
        <f t="shared" si="26"/>
        <v>-158.96175843932244</v>
      </c>
    </row>
    <row r="202" spans="2:25" x14ac:dyDescent="0.25">
      <c r="B202">
        <v>415</v>
      </c>
      <c r="C202">
        <v>-14.511670594118957</v>
      </c>
      <c r="E202">
        <f t="shared" si="28"/>
        <v>-10.947426223657551</v>
      </c>
      <c r="F202">
        <f t="shared" si="29"/>
        <v>-157.94742622365754</v>
      </c>
      <c r="V202">
        <v>425</v>
      </c>
      <c r="W202">
        <v>-15.543735637077701</v>
      </c>
      <c r="X202">
        <f t="shared" si="27"/>
        <v>-11.979489806637687</v>
      </c>
      <c r="Y202">
        <f t="shared" si="26"/>
        <v>-159.47948980663767</v>
      </c>
    </row>
    <row r="203" spans="2:25" x14ac:dyDescent="0.25">
      <c r="B203">
        <v>420</v>
      </c>
      <c r="C203">
        <v>-15.025889141431838</v>
      </c>
      <c r="E203">
        <f t="shared" si="28"/>
        <v>-11.461644770970432</v>
      </c>
      <c r="F203">
        <f t="shared" si="29"/>
        <v>-158.46164477097042</v>
      </c>
      <c r="V203">
        <v>430</v>
      </c>
      <c r="W203">
        <v>-16.064937222990814</v>
      </c>
      <c r="X203">
        <f t="shared" si="27"/>
        <v>-12.500691392550799</v>
      </c>
      <c r="Y203">
        <f t="shared" si="26"/>
        <v>-160.00069139255081</v>
      </c>
    </row>
    <row r="204" spans="2:25" x14ac:dyDescent="0.25">
      <c r="B204">
        <v>425</v>
      </c>
      <c r="C204">
        <v>-15.543588566232392</v>
      </c>
      <c r="E204">
        <f t="shared" si="28"/>
        <v>-11.979344195770986</v>
      </c>
      <c r="F204">
        <f t="shared" si="29"/>
        <v>-158.97934419577098</v>
      </c>
      <c r="V204">
        <v>435</v>
      </c>
      <c r="W204">
        <v>-16.58959807682583</v>
      </c>
      <c r="X204">
        <f t="shared" si="27"/>
        <v>-13.025352246385815</v>
      </c>
      <c r="Y204">
        <f t="shared" si="26"/>
        <v>-160.52535224638581</v>
      </c>
    </row>
    <row r="205" spans="2:25" x14ac:dyDescent="0.25">
      <c r="B205">
        <v>430</v>
      </c>
      <c r="C205">
        <v>-16.064758890231275</v>
      </c>
      <c r="E205">
        <f t="shared" si="28"/>
        <v>-12.500514519769869</v>
      </c>
      <c r="F205">
        <f t="shared" si="29"/>
        <v>-159.50051451976987</v>
      </c>
      <c r="V205">
        <v>440</v>
      </c>
      <c r="W205">
        <v>-17.11770724790675</v>
      </c>
      <c r="X205">
        <f t="shared" si="27"/>
        <v>-13.553461417466735</v>
      </c>
      <c r="Y205">
        <f t="shared" si="26"/>
        <v>-161.05346141746674</v>
      </c>
    </row>
    <row r="206" spans="2:25" x14ac:dyDescent="0.25">
      <c r="B206">
        <v>435</v>
      </c>
      <c r="C206">
        <v>-16.58939013513913</v>
      </c>
      <c r="E206">
        <f t="shared" si="28"/>
        <v>-13.025145764677724</v>
      </c>
      <c r="F206">
        <f t="shared" si="29"/>
        <v>-160.02514576467772</v>
      </c>
      <c r="V206">
        <v>445</v>
      </c>
      <c r="W206">
        <v>-17.649253785557597</v>
      </c>
      <c r="X206">
        <f t="shared" si="27"/>
        <v>-14.085007955117582</v>
      </c>
      <c r="Y206">
        <f t="shared" si="26"/>
        <v>-161.58500795511759</v>
      </c>
    </row>
    <row r="207" spans="2:25" x14ac:dyDescent="0.25">
      <c r="B207">
        <v>440</v>
      </c>
      <c r="C207">
        <v>-17.117472322666597</v>
      </c>
      <c r="E207">
        <f t="shared" si="28"/>
        <v>-13.553227952205191</v>
      </c>
      <c r="F207">
        <f t="shared" si="29"/>
        <v>-160.55322795220519</v>
      </c>
      <c r="V207">
        <v>450</v>
      </c>
      <c r="W207">
        <v>-18.184226739102378</v>
      </c>
      <c r="X207">
        <f t="shared" si="27"/>
        <v>-14.619980908662363</v>
      </c>
      <c r="Y207">
        <f t="shared" si="26"/>
        <v>-162.11998090866237</v>
      </c>
    </row>
    <row r="208" spans="2:25" x14ac:dyDescent="0.25">
      <c r="B208">
        <v>445</v>
      </c>
      <c r="C208">
        <v>-17.64899547452432</v>
      </c>
      <c r="E208">
        <f t="shared" si="28"/>
        <v>-14.084751104062914</v>
      </c>
      <c r="F208">
        <f t="shared" si="29"/>
        <v>-161.08475110406292</v>
      </c>
      <c r="V208">
        <v>455</v>
      </c>
      <c r="W208">
        <v>-18.722615157865114</v>
      </c>
      <c r="X208">
        <f t="shared" si="27"/>
        <v>-15.158369327425099</v>
      </c>
      <c r="Y208">
        <f t="shared" si="26"/>
        <v>-162.65836932742511</v>
      </c>
    </row>
    <row r="209" spans="2:25" x14ac:dyDescent="0.25">
      <c r="B209">
        <v>450</v>
      </c>
      <c r="C209">
        <v>-18.183949612422939</v>
      </c>
      <c r="E209">
        <f t="shared" si="28"/>
        <v>-14.619705241961533</v>
      </c>
      <c r="F209">
        <f t="shared" si="29"/>
        <v>-161.61970524196153</v>
      </c>
      <c r="V209">
        <v>460</v>
      </c>
      <c r="W209">
        <v>-19.264408091169813</v>
      </c>
      <c r="X209">
        <f t="shared" si="27"/>
        <v>-15.700162260729797</v>
      </c>
      <c r="Y209">
        <f t="shared" si="26"/>
        <v>-163.2001622607298</v>
      </c>
    </row>
    <row r="210" spans="2:25" x14ac:dyDescent="0.25">
      <c r="B210">
        <v>455</v>
      </c>
      <c r="C210">
        <v>-18.722324758073103</v>
      </c>
      <c r="E210">
        <f t="shared" si="28"/>
        <v>-15.158080387611697</v>
      </c>
      <c r="F210">
        <f t="shared" si="29"/>
        <v>-162.1580803876117</v>
      </c>
      <c r="V210">
        <v>465</v>
      </c>
      <c r="W210">
        <v>-19.809594588340495</v>
      </c>
      <c r="X210">
        <f t="shared" si="27"/>
        <v>-16.24534875790048</v>
      </c>
      <c r="Y210">
        <f t="shared" si="26"/>
        <v>-163.74534875790047</v>
      </c>
    </row>
    <row r="211" spans="2:25" x14ac:dyDescent="0.25">
      <c r="B211">
        <v>460</v>
      </c>
      <c r="C211">
        <v>-19.264110933185442</v>
      </c>
      <c r="E211">
        <f t="shared" si="28"/>
        <v>-15.699866562724036</v>
      </c>
      <c r="F211">
        <f t="shared" si="29"/>
        <v>-162.69986656272403</v>
      </c>
      <c r="V211">
        <v>470</v>
      </c>
      <c r="W211">
        <v>-20.358163698701169</v>
      </c>
      <c r="X211">
        <f t="shared" si="27"/>
        <v>-16.793917868261154</v>
      </c>
      <c r="Y211">
        <f t="shared" si="26"/>
        <v>-164.29391786826116</v>
      </c>
    </row>
    <row r="212" spans="2:25" x14ac:dyDescent="0.25">
      <c r="B212">
        <v>465</v>
      </c>
      <c r="C212">
        <v>-19.809298159470615</v>
      </c>
      <c r="E212">
        <f t="shared" si="28"/>
        <v>-16.245053789009209</v>
      </c>
      <c r="F212">
        <f t="shared" si="29"/>
        <v>-163.24505378900921</v>
      </c>
      <c r="V212">
        <v>475</v>
      </c>
      <c r="W212">
        <v>-20.910104471575863</v>
      </c>
      <c r="X212">
        <f t="shared" si="27"/>
        <v>-17.345858641135848</v>
      </c>
      <c r="Y212">
        <f t="shared" si="26"/>
        <v>-164.84585864113586</v>
      </c>
    </row>
    <row r="213" spans="2:25" x14ac:dyDescent="0.25">
      <c r="B213">
        <v>470</v>
      </c>
      <c r="C213">
        <v>-20.357876458639254</v>
      </c>
      <c r="E213">
        <f t="shared" si="28"/>
        <v>-16.793632088177848</v>
      </c>
      <c r="F213">
        <f t="shared" si="29"/>
        <v>-163.79363208817784</v>
      </c>
      <c r="V213">
        <v>480</v>
      </c>
      <c r="W213">
        <v>-21.465405956288585</v>
      </c>
      <c r="X213">
        <f t="shared" si="27"/>
        <v>-17.90116012584857</v>
      </c>
      <c r="Y213">
        <f t="shared" si="26"/>
        <v>-165.40116012584858</v>
      </c>
    </row>
    <row r="214" spans="2:25" x14ac:dyDescent="0.25">
      <c r="B214">
        <v>475</v>
      </c>
      <c r="C214">
        <v>-20.909835852402015</v>
      </c>
      <c r="E214">
        <f t="shared" si="28"/>
        <v>-17.345591481940609</v>
      </c>
      <c r="F214">
        <f t="shared" si="29"/>
        <v>-164.3455914819406</v>
      </c>
      <c r="V214">
        <v>485</v>
      </c>
      <c r="W214">
        <v>-22.024057202163334</v>
      </c>
      <c r="X214">
        <f t="shared" si="27"/>
        <v>-18.459811371723319</v>
      </c>
      <c r="Y214">
        <f t="shared" si="26"/>
        <v>-165.95981137172333</v>
      </c>
    </row>
    <row r="215" spans="2:25" x14ac:dyDescent="0.25">
      <c r="B215">
        <v>480</v>
      </c>
      <c r="C215">
        <v>-21.465166362469532</v>
      </c>
      <c r="E215">
        <f t="shared" si="28"/>
        <v>-17.900921992008126</v>
      </c>
      <c r="F215">
        <f t="shared" si="29"/>
        <v>-164.90092199200814</v>
      </c>
      <c r="V215">
        <v>490</v>
      </c>
      <c r="W215">
        <v>-22.586047258524154</v>
      </c>
      <c r="X215">
        <f t="shared" si="27"/>
        <v>-19.021801428084139</v>
      </c>
      <c r="Y215">
        <f t="shared" si="26"/>
        <v>-166.52180142808413</v>
      </c>
    </row>
    <row r="216" spans="2:25" x14ac:dyDescent="0.25">
      <c r="B216">
        <v>485</v>
      </c>
      <c r="C216">
        <v>-22.023858010552434</v>
      </c>
      <c r="E216">
        <f t="shared" si="28"/>
        <v>-18.459613640091028</v>
      </c>
      <c r="F216">
        <f t="shared" si="29"/>
        <v>-165.45961364009102</v>
      </c>
      <c r="V216">
        <v>495</v>
      </c>
      <c r="W216">
        <v>-23.15136517469503</v>
      </c>
      <c r="X216">
        <f t="shared" si="27"/>
        <v>-19.587119344255015</v>
      </c>
      <c r="Y216">
        <f t="shared" si="26"/>
        <v>-167.08711934425503</v>
      </c>
    </row>
    <row r="217" spans="2:25" x14ac:dyDescent="0.25">
      <c r="B217">
        <v>490</v>
      </c>
      <c r="C217">
        <v>-22.585900818361395</v>
      </c>
      <c r="E217">
        <f t="shared" si="28"/>
        <v>-19.021656447899989</v>
      </c>
      <c r="F217">
        <f t="shared" si="29"/>
        <v>-166.0216564479</v>
      </c>
      <c r="V217">
        <v>500</v>
      </c>
      <c r="W217">
        <v>-23.72</v>
      </c>
      <c r="X217">
        <f t="shared" si="27"/>
        <v>-20.155754169559984</v>
      </c>
      <c r="Y217">
        <f t="shared" si="26"/>
        <v>-167.65575416956</v>
      </c>
    </row>
    <row r="218" spans="2:25" x14ac:dyDescent="0.25">
      <c r="B218">
        <v>495</v>
      </c>
      <c r="C218">
        <v>-23.151284807607027</v>
      </c>
      <c r="E218">
        <f t="shared" si="28"/>
        <v>-19.587040437145621</v>
      </c>
      <c r="F218">
        <f t="shared" si="29"/>
        <v>-166.58704043714562</v>
      </c>
      <c r="V218">
        <v>505</v>
      </c>
      <c r="W218">
        <v>-24.291924235840156</v>
      </c>
      <c r="X218">
        <f t="shared" si="27"/>
        <v>-20.727678405400141</v>
      </c>
      <c r="Y218">
        <f t="shared" si="26"/>
        <v>-168.22767840540013</v>
      </c>
    </row>
    <row r="219" spans="2:25" x14ac:dyDescent="0.25">
      <c r="B219">
        <v>500</v>
      </c>
      <c r="C219">
        <v>-23.72</v>
      </c>
      <c r="E219">
        <f t="shared" si="28"/>
        <v>-20.155755629538593</v>
      </c>
      <c r="F219">
        <f t="shared" si="29"/>
        <v>-167.15575562953859</v>
      </c>
      <c r="V219">
        <v>510</v>
      </c>
      <c r="W219">
        <v>-24.867044191925007</v>
      </c>
      <c r="X219">
        <f t="shared" si="27"/>
        <v>-21.302798361484992</v>
      </c>
      <c r="Y219">
        <f t="shared" si="26"/>
        <v>-168.802798361485</v>
      </c>
    </row>
    <row r="220" spans="2:25" x14ac:dyDescent="0.25">
      <c r="B220">
        <v>505</v>
      </c>
      <c r="C220">
        <v>-24.292019106008038</v>
      </c>
      <c r="E220">
        <f t="shared" si="28"/>
        <v>-20.727774735546632</v>
      </c>
      <c r="F220">
        <f t="shared" si="29"/>
        <v>-167.72777473554663</v>
      </c>
      <c r="V220">
        <v>515</v>
      </c>
      <c r="W220">
        <v>-25.445249630041115</v>
      </c>
      <c r="X220">
        <f t="shared" si="27"/>
        <v>-21.8810037996011</v>
      </c>
      <c r="Y220">
        <f t="shared" si="26"/>
        <v>-169.3810037996011</v>
      </c>
    </row>
    <row r="221" spans="2:25" x14ac:dyDescent="0.25">
      <c r="B221">
        <v>510</v>
      </c>
      <c r="C221">
        <v>-24.867245591127308</v>
      </c>
      <c r="E221">
        <f t="shared" si="28"/>
        <v>-21.303001220665902</v>
      </c>
      <c r="F221">
        <f t="shared" si="29"/>
        <v>-168.30300122066589</v>
      </c>
      <c r="V221">
        <v>520</v>
      </c>
      <c r="W221">
        <v>-26.026430311975094</v>
      </c>
      <c r="X221">
        <f t="shared" si="27"/>
        <v>-22.462184481535079</v>
      </c>
      <c r="Y221">
        <f t="shared" si="26"/>
        <v>-169.96218448153508</v>
      </c>
    </row>
    <row r="222" spans="2:25" x14ac:dyDescent="0.25">
      <c r="B222">
        <v>515</v>
      </c>
      <c r="C222">
        <v>-25.445565609611041</v>
      </c>
      <c r="E222">
        <f t="shared" si="28"/>
        <v>-21.881321239149635</v>
      </c>
      <c r="F222">
        <f t="shared" si="29"/>
        <v>-168.88132123914963</v>
      </c>
      <c r="V222">
        <v>525</v>
      </c>
      <c r="W222">
        <v>-26.610475999513493</v>
      </c>
      <c r="X222">
        <f t="shared" si="27"/>
        <v>-23.046230169073478</v>
      </c>
      <c r="Y222">
        <f t="shared" si="26"/>
        <v>-170.54623016907348</v>
      </c>
    </row>
    <row r="223" spans="2:25" x14ac:dyDescent="0.25">
      <c r="B223">
        <v>520</v>
      </c>
      <c r="C223">
        <v>-26.026865315712513</v>
      </c>
      <c r="E223">
        <f t="shared" si="28"/>
        <v>-22.462620945251107</v>
      </c>
      <c r="F223">
        <f t="shared" si="29"/>
        <v>-169.4626209452511</v>
      </c>
      <c r="V223">
        <v>530</v>
      </c>
      <c r="W223">
        <v>-27.197276454442921</v>
      </c>
      <c r="X223">
        <f t="shared" si="27"/>
        <v>-23.633030624002906</v>
      </c>
      <c r="Y223">
        <f t="shared" si="26"/>
        <v>-171.13303062400291</v>
      </c>
    </row>
    <row r="224" spans="2:25" x14ac:dyDescent="0.25">
      <c r="B224">
        <v>525</v>
      </c>
      <c r="C224">
        <v>-26.611030863684952</v>
      </c>
      <c r="E224">
        <f t="shared" si="28"/>
        <v>-23.046786493223546</v>
      </c>
      <c r="F224">
        <f t="shared" si="29"/>
        <v>-170.04678649322355</v>
      </c>
      <c r="V224">
        <v>535</v>
      </c>
      <c r="W224">
        <v>-27.786721438549961</v>
      </c>
      <c r="X224">
        <f t="shared" si="27"/>
        <v>-24.222475608109946</v>
      </c>
      <c r="Y224">
        <f t="shared" si="26"/>
        <v>-171.72247560810996</v>
      </c>
    </row>
    <row r="225" spans="2:25" x14ac:dyDescent="0.25">
      <c r="B225">
        <v>530</v>
      </c>
      <c r="C225">
        <v>-27.19794840778162</v>
      </c>
      <c r="E225">
        <f t="shared" si="28"/>
        <v>-23.633704037320214</v>
      </c>
      <c r="F225">
        <f t="shared" si="29"/>
        <v>-170.63370403732023</v>
      </c>
      <c r="V225">
        <v>540</v>
      </c>
      <c r="W225">
        <v>-28.378700713621196</v>
      </c>
      <c r="X225">
        <f t="shared" si="27"/>
        <v>-24.814454883181181</v>
      </c>
      <c r="Y225">
        <f t="shared" si="26"/>
        <v>-172.31445488318118</v>
      </c>
    </row>
    <row r="226" spans="2:25" x14ac:dyDescent="0.25">
      <c r="B226">
        <v>535</v>
      </c>
      <c r="C226">
        <v>-27.787504102255777</v>
      </c>
      <c r="E226">
        <f t="shared" si="28"/>
        <v>-24.223259731794371</v>
      </c>
      <c r="F226">
        <f t="shared" si="29"/>
        <v>-171.22325973179437</v>
      </c>
      <c r="V226">
        <v>545</v>
      </c>
      <c r="W226">
        <v>-28.973104041443211</v>
      </c>
      <c r="X226">
        <f t="shared" si="27"/>
        <v>-25.408858211003196</v>
      </c>
      <c r="Y226">
        <f t="shared" si="26"/>
        <v>-172.90885821100321</v>
      </c>
    </row>
    <row r="227" spans="2:25" x14ac:dyDescent="0.25">
      <c r="B227">
        <v>540</v>
      </c>
      <c r="C227">
        <v>-28.379584101360663</v>
      </c>
      <c r="E227">
        <f t="shared" si="28"/>
        <v>-24.815339730899257</v>
      </c>
      <c r="F227">
        <f t="shared" si="29"/>
        <v>-171.81533973089927</v>
      </c>
      <c r="V227">
        <v>550</v>
      </c>
      <c r="W227">
        <v>-29.569821183802581</v>
      </c>
      <c r="X227">
        <f t="shared" si="27"/>
        <v>-26.005575353362566</v>
      </c>
      <c r="Y227">
        <f t="shared" si="26"/>
        <v>-173.50557535336256</v>
      </c>
    </row>
    <row r="228" spans="2:25" x14ac:dyDescent="0.25">
      <c r="B228">
        <v>545</v>
      </c>
      <c r="C228">
        <v>-28.974074559349535</v>
      </c>
      <c r="E228">
        <f t="shared" si="28"/>
        <v>-25.409830188888129</v>
      </c>
      <c r="F228">
        <f t="shared" si="29"/>
        <v>-172.40983018888812</v>
      </c>
      <c r="V228">
        <v>555</v>
      </c>
      <c r="W228">
        <v>-30.168741902485909</v>
      </c>
      <c r="X228">
        <f t="shared" si="27"/>
        <v>-26.604496072045894</v>
      </c>
      <c r="Y228">
        <f t="shared" si="26"/>
        <v>-174.10449607204589</v>
      </c>
    </row>
    <row r="229" spans="2:25" x14ac:dyDescent="0.25">
      <c r="B229">
        <v>550</v>
      </c>
      <c r="C229">
        <v>-29.570861630475637</v>
      </c>
      <c r="E229">
        <f t="shared" si="28"/>
        <v>-26.006617260014231</v>
      </c>
      <c r="F229">
        <f t="shared" si="29"/>
        <v>-173.00661726001422</v>
      </c>
      <c r="V229">
        <v>560</v>
      </c>
      <c r="W229">
        <v>-30.76975595927976</v>
      </c>
      <c r="X229">
        <f t="shared" si="27"/>
        <v>-27.205510128839745</v>
      </c>
      <c r="Y229">
        <f t="shared" ref="Y229:Y292" si="30">X229+$W$163</f>
        <v>-174.70551012883973</v>
      </c>
    </row>
    <row r="230" spans="2:25" x14ac:dyDescent="0.25">
      <c r="B230">
        <v>555</v>
      </c>
      <c r="C230">
        <v>-30.169831468992236</v>
      </c>
      <c r="E230">
        <f t="shared" si="28"/>
        <v>-26.60558709853083</v>
      </c>
      <c r="F230">
        <f t="shared" si="29"/>
        <v>-173.60558709853083</v>
      </c>
      <c r="V230">
        <v>565</v>
      </c>
      <c r="W230">
        <v>-31.372753115970735</v>
      </c>
      <c r="X230">
        <f t="shared" ref="X230:X293" si="31">W230-$W$176</f>
        <v>-27.80850728553072</v>
      </c>
      <c r="Y230">
        <f t="shared" si="30"/>
        <v>-175.30850728553071</v>
      </c>
    </row>
    <row r="231" spans="2:25" x14ac:dyDescent="0.25">
      <c r="B231">
        <v>560</v>
      </c>
      <c r="C231">
        <v>-30.77087022915256</v>
      </c>
      <c r="E231">
        <f t="shared" si="28"/>
        <v>-27.206625858691154</v>
      </c>
      <c r="F231">
        <f t="shared" si="29"/>
        <v>-174.20662585869115</v>
      </c>
      <c r="V231">
        <v>570</v>
      </c>
      <c r="W231">
        <v>-31.977623134345407</v>
      </c>
      <c r="X231">
        <f t="shared" si="31"/>
        <v>-28.413377303905392</v>
      </c>
      <c r="Y231">
        <f t="shared" si="30"/>
        <v>-175.91337730390541</v>
      </c>
    </row>
    <row r="232" spans="2:25" x14ac:dyDescent="0.25">
      <c r="B232">
        <v>565</v>
      </c>
      <c r="C232">
        <v>-31.373864065209883</v>
      </c>
      <c r="E232">
        <f t="shared" ref="E232:E269" si="32">C232-$C$178</f>
        <v>-27.809619694748477</v>
      </c>
      <c r="F232">
        <f t="shared" ref="F232:F269" si="33">E232+$C$164</f>
        <v>-174.80961969474848</v>
      </c>
      <c r="V232">
        <v>575</v>
      </c>
      <c r="W232">
        <v>-32.584255776190375</v>
      </c>
      <c r="X232">
        <f t="shared" si="31"/>
        <v>-29.02000994575036</v>
      </c>
      <c r="Y232">
        <f t="shared" si="30"/>
        <v>-176.52000994575036</v>
      </c>
    </row>
    <row r="233" spans="2:25" x14ac:dyDescent="0.25">
      <c r="B233">
        <v>570</v>
      </c>
      <c r="C233">
        <v>-31.978699131417439</v>
      </c>
      <c r="E233">
        <f t="shared" si="32"/>
        <v>-28.414454760956033</v>
      </c>
      <c r="F233">
        <f t="shared" si="33"/>
        <v>-175.41445476095603</v>
      </c>
      <c r="V233">
        <v>580</v>
      </c>
      <c r="W233">
        <v>-33.192540803292225</v>
      </c>
      <c r="X233">
        <f t="shared" si="31"/>
        <v>-29.62829497285221</v>
      </c>
      <c r="Y233">
        <f t="shared" si="30"/>
        <v>-177.12829497285222</v>
      </c>
    </row>
    <row r="234" spans="2:25" x14ac:dyDescent="0.25">
      <c r="B234">
        <v>575</v>
      </c>
      <c r="C234">
        <v>-32.585261582028501</v>
      </c>
      <c r="E234">
        <f t="shared" si="32"/>
        <v>-29.021017211567095</v>
      </c>
      <c r="F234">
        <f t="shared" si="33"/>
        <v>-176.02101721156708</v>
      </c>
      <c r="V234">
        <v>585</v>
      </c>
      <c r="W234">
        <v>-33.802367977437513</v>
      </c>
      <c r="X234">
        <f t="shared" si="31"/>
        <v>-30.238122146997497</v>
      </c>
      <c r="Y234">
        <f t="shared" si="30"/>
        <v>-177.73812214699751</v>
      </c>
    </row>
    <row r="235" spans="2:25" x14ac:dyDescent="0.25">
      <c r="B235">
        <v>580</v>
      </c>
      <c r="C235">
        <v>-33.193437571296315</v>
      </c>
      <c r="E235">
        <f t="shared" si="32"/>
        <v>-29.629193200834909</v>
      </c>
      <c r="F235">
        <f t="shared" si="33"/>
        <v>-176.62919320083492</v>
      </c>
      <c r="V235">
        <v>590</v>
      </c>
      <c r="W235">
        <v>-34.413627060412857</v>
      </c>
      <c r="X235">
        <f t="shared" si="31"/>
        <v>-30.849381229972842</v>
      </c>
      <c r="Y235">
        <f t="shared" si="30"/>
        <v>-178.34938122997283</v>
      </c>
    </row>
    <row r="236" spans="2:25" x14ac:dyDescent="0.25">
      <c r="B236">
        <v>585</v>
      </c>
      <c r="C236">
        <v>-33.803113253474102</v>
      </c>
      <c r="E236">
        <f t="shared" si="32"/>
        <v>-30.238868883012696</v>
      </c>
      <c r="F236">
        <f t="shared" si="33"/>
        <v>-177.23886888301269</v>
      </c>
      <c r="V236">
        <v>595</v>
      </c>
      <c r="W236">
        <v>-35.026207814004813</v>
      </c>
      <c r="X236">
        <f t="shared" si="31"/>
        <v>-31.461961983564798</v>
      </c>
      <c r="Y236">
        <f t="shared" si="30"/>
        <v>-178.96196198356481</v>
      </c>
    </row>
    <row r="237" spans="2:25" x14ac:dyDescent="0.25">
      <c r="B237">
        <v>590</v>
      </c>
      <c r="C237">
        <v>-34.414174782815159</v>
      </c>
      <c r="E237">
        <f t="shared" si="32"/>
        <v>-30.849930412353753</v>
      </c>
      <c r="F237">
        <f t="shared" si="33"/>
        <v>-177.84993041235376</v>
      </c>
      <c r="V237">
        <v>600</v>
      </c>
      <c r="W237">
        <v>-35.64</v>
      </c>
      <c r="X237">
        <f t="shared" si="31"/>
        <v>-32.075754169559985</v>
      </c>
      <c r="Y237">
        <f t="shared" si="30"/>
        <v>-179.57575416955999</v>
      </c>
    </row>
    <row r="238" spans="2:25" x14ac:dyDescent="0.25">
      <c r="B238">
        <v>595</v>
      </c>
      <c r="C238">
        <v>-35.026508313572698</v>
      </c>
      <c r="E238">
        <f t="shared" si="32"/>
        <v>-31.462263943111292</v>
      </c>
      <c r="F238">
        <f t="shared" si="33"/>
        <v>-178.46226394311128</v>
      </c>
      <c r="V238">
        <v>605</v>
      </c>
      <c r="W238">
        <v>-36.255043537618839</v>
      </c>
      <c r="X238">
        <f t="shared" si="31"/>
        <v>-32.690797707178824</v>
      </c>
      <c r="Y238">
        <f t="shared" si="30"/>
        <v>-180.19079770717883</v>
      </c>
    </row>
    <row r="239" spans="2:25" x14ac:dyDescent="0.25">
      <c r="B239">
        <v>600</v>
      </c>
      <c r="C239">
        <v>-35.64</v>
      </c>
      <c r="E239">
        <f t="shared" si="32"/>
        <v>-32.075755629538591</v>
      </c>
      <c r="F239">
        <f t="shared" si="33"/>
        <v>-179.07575562953861</v>
      </c>
      <c r="V239">
        <v>610</v>
      </c>
      <c r="W239">
        <v>-36.871978975817285</v>
      </c>
      <c r="X239">
        <f t="shared" si="31"/>
        <v>-33.30773314537727</v>
      </c>
      <c r="Y239">
        <f t="shared" si="30"/>
        <v>-180.80773314537726</v>
      </c>
    </row>
    <row r="240" spans="2:25" x14ac:dyDescent="0.25">
      <c r="B240">
        <v>605</v>
      </c>
      <c r="C240">
        <v>-36.254692054245616</v>
      </c>
      <c r="E240">
        <f t="shared" si="32"/>
        <v>-32.690447683784214</v>
      </c>
      <c r="F240">
        <f t="shared" si="33"/>
        <v>-179.69044768378421</v>
      </c>
      <c r="V240">
        <v>615</v>
      </c>
      <c r="W240">
        <v>-37.49159702098509</v>
      </c>
      <c r="X240">
        <f t="shared" si="31"/>
        <v>-33.927351190545075</v>
      </c>
      <c r="Y240">
        <f t="shared" si="30"/>
        <v>-181.42735119054507</v>
      </c>
    </row>
    <row r="241" spans="1:25" x14ac:dyDescent="0.25">
      <c r="B241">
        <v>610</v>
      </c>
      <c r="C241">
        <v>-36.871250920039394</v>
      </c>
      <c r="E241">
        <f t="shared" si="32"/>
        <v>-33.307006549577991</v>
      </c>
      <c r="F241">
        <f t="shared" si="33"/>
        <v>-180.30700654957798</v>
      </c>
      <c r="V241">
        <v>620</v>
      </c>
      <c r="W241">
        <v>-38.114688379512067</v>
      </c>
      <c r="X241">
        <f t="shared" si="31"/>
        <v>-34.550442549072052</v>
      </c>
      <c r="Y241">
        <f t="shared" si="30"/>
        <v>-182.05044254907205</v>
      </c>
    </row>
    <row r="242" spans="1:25" x14ac:dyDescent="0.25">
      <c r="B242">
        <v>615</v>
      </c>
      <c r="C242">
        <v>-37.490499099006463</v>
      </c>
      <c r="E242">
        <f t="shared" si="32"/>
        <v>-33.926254728545061</v>
      </c>
      <c r="F242">
        <f t="shared" si="33"/>
        <v>-180.92625472854508</v>
      </c>
      <c r="V242">
        <v>625</v>
      </c>
      <c r="W242">
        <v>-38.742043757787997</v>
      </c>
      <c r="X242">
        <f t="shared" si="31"/>
        <v>-35.177797927347981</v>
      </c>
      <c r="Y242">
        <f t="shared" si="30"/>
        <v>-182.67779792734797</v>
      </c>
    </row>
    <row r="243" spans="1:25" x14ac:dyDescent="0.25">
      <c r="B243" s="54">
        <v>620</v>
      </c>
      <c r="C243">
        <v>-38.11325909277199</v>
      </c>
      <c r="E243">
        <f t="shared" si="32"/>
        <v>-34.549014722310588</v>
      </c>
      <c r="F243">
        <f t="shared" si="33"/>
        <v>-181.54901472231057</v>
      </c>
      <c r="V243">
        <v>630</v>
      </c>
      <c r="W243">
        <v>-39.374453862202685</v>
      </c>
      <c r="X243">
        <f t="shared" si="31"/>
        <v>-35.81020803176267</v>
      </c>
      <c r="Y243">
        <f t="shared" si="30"/>
        <v>-183.31020803176267</v>
      </c>
    </row>
    <row r="244" spans="1:25" x14ac:dyDescent="0.25">
      <c r="B244">
        <v>625</v>
      </c>
      <c r="C244">
        <v>-38.740353402961119</v>
      </c>
      <c r="E244">
        <f t="shared" si="32"/>
        <v>-35.17610903249971</v>
      </c>
      <c r="F244">
        <f t="shared" si="33"/>
        <v>-182.17610903249971</v>
      </c>
      <c r="V244">
        <v>635</v>
      </c>
      <c r="W244">
        <v>-40.012709399145919</v>
      </c>
      <c r="X244">
        <f t="shared" si="31"/>
        <v>-36.448463568705904</v>
      </c>
      <c r="Y244">
        <f t="shared" si="30"/>
        <v>-183.9484635687059</v>
      </c>
    </row>
    <row r="245" spans="1:25" x14ac:dyDescent="0.25">
      <c r="B245">
        <v>630</v>
      </c>
      <c r="C245">
        <v>-39.372604531199002</v>
      </c>
      <c r="E245">
        <f t="shared" si="32"/>
        <v>-35.808360160737593</v>
      </c>
      <c r="F245">
        <f t="shared" si="33"/>
        <v>-182.80836016073761</v>
      </c>
      <c r="V245">
        <v>640</v>
      </c>
      <c r="W245">
        <v>-40.65760107500747</v>
      </c>
      <c r="X245">
        <f t="shared" si="31"/>
        <v>-37.093355244567455</v>
      </c>
      <c r="Y245">
        <f t="shared" si="30"/>
        <v>-184.59335524456745</v>
      </c>
    </row>
    <row r="246" spans="1:25" x14ac:dyDescent="0.25">
      <c r="B246">
        <v>635</v>
      </c>
      <c r="C246">
        <v>-40.010834979110797</v>
      </c>
      <c r="E246">
        <f t="shared" si="32"/>
        <v>-36.446590608649387</v>
      </c>
      <c r="F246">
        <f t="shared" si="33"/>
        <v>-183.44659060864939</v>
      </c>
      <c r="V246">
        <v>645</v>
      </c>
      <c r="W246">
        <v>-41.309919596177146</v>
      </c>
      <c r="X246">
        <f t="shared" si="31"/>
        <v>-37.745673765737131</v>
      </c>
      <c r="Y246">
        <f t="shared" si="30"/>
        <v>-185.24567376573714</v>
      </c>
    </row>
    <row r="247" spans="1:25" x14ac:dyDescent="0.25">
      <c r="B247">
        <v>640</v>
      </c>
      <c r="C247">
        <v>-40.655867248321641</v>
      </c>
      <c r="E247">
        <f t="shared" si="32"/>
        <v>-37.091622877860232</v>
      </c>
      <c r="F247">
        <f t="shared" si="33"/>
        <v>-184.09162287786023</v>
      </c>
      <c r="V247">
        <v>650</v>
      </c>
      <c r="W247">
        <v>-41.970455669044718</v>
      </c>
      <c r="X247">
        <f t="shared" si="31"/>
        <v>-38.406209838604703</v>
      </c>
      <c r="Y247">
        <f t="shared" si="30"/>
        <v>-185.9062098386047</v>
      </c>
    </row>
    <row r="248" spans="1:25" x14ac:dyDescent="0.25">
      <c r="B248">
        <v>645</v>
      </c>
      <c r="C248">
        <v>-41.308523840456701</v>
      </c>
      <c r="E248">
        <f t="shared" si="32"/>
        <v>-37.744279469995291</v>
      </c>
      <c r="F248">
        <f t="shared" si="33"/>
        <v>-184.74427946999529</v>
      </c>
      <c r="V248">
        <v>655</v>
      </c>
      <c r="W248">
        <v>-42.64</v>
      </c>
      <c r="X248">
        <f t="shared" si="31"/>
        <v>-39.075754169559985</v>
      </c>
      <c r="Y248">
        <f t="shared" si="30"/>
        <v>-186.57575416955999</v>
      </c>
    </row>
    <row r="249" spans="1:25" x14ac:dyDescent="0.25">
      <c r="B249">
        <v>650</v>
      </c>
      <c r="C249">
        <v>-41.969627257141092</v>
      </c>
      <c r="E249">
        <f t="shared" si="32"/>
        <v>-38.405382886679689</v>
      </c>
      <c r="F249">
        <f t="shared" si="33"/>
        <v>-185.40538288667969</v>
      </c>
      <c r="V249">
        <v>660</v>
      </c>
      <c r="W249">
        <v>-43.318951087829433</v>
      </c>
      <c r="X249">
        <f t="shared" si="31"/>
        <v>-39.754705257389418</v>
      </c>
      <c r="Y249">
        <f t="shared" si="30"/>
        <v>-187.25470525738942</v>
      </c>
    </row>
    <row r="250" spans="1:25" x14ac:dyDescent="0.25">
      <c r="A250" t="s">
        <v>62</v>
      </c>
      <c r="B250" s="33">
        <v>655</v>
      </c>
      <c r="C250">
        <v>-42.64</v>
      </c>
      <c r="E250">
        <f t="shared" si="32"/>
        <v>-39.075755629538591</v>
      </c>
      <c r="F250">
        <f t="shared" si="33"/>
        <v>-186.07575562953861</v>
      </c>
      <c r="V250">
        <v>665</v>
      </c>
      <c r="W250">
        <v>-44.006138600906169</v>
      </c>
      <c r="X250">
        <f t="shared" si="31"/>
        <v>-40.441892770466154</v>
      </c>
      <c r="Y250">
        <f t="shared" si="30"/>
        <v>-187.94189277046615</v>
      </c>
    </row>
    <row r="251" spans="1:25" x14ac:dyDescent="0.25">
      <c r="B251">
        <v>660</v>
      </c>
      <c r="C251">
        <v>-43.319910526144668</v>
      </c>
      <c r="E251">
        <f t="shared" si="32"/>
        <v>-39.755666155683258</v>
      </c>
      <c r="F251">
        <f t="shared" si="33"/>
        <v>-186.75566615568326</v>
      </c>
      <c r="V251">
        <v>670</v>
      </c>
      <c r="W251">
        <v>-44.7</v>
      </c>
      <c r="X251">
        <f t="shared" si="31"/>
        <v>-41.135754169559988</v>
      </c>
      <c r="Y251">
        <f t="shared" si="30"/>
        <v>-188.63575416955999</v>
      </c>
    </row>
    <row r="252" spans="1:25" x14ac:dyDescent="0.25">
      <c r="B252">
        <v>665</v>
      </c>
      <c r="C252">
        <v>-44.007411114630749</v>
      </c>
      <c r="E252">
        <f t="shared" si="32"/>
        <v>-40.443166744169346</v>
      </c>
      <c r="F252">
        <f t="shared" si="33"/>
        <v>-187.44316674416933</v>
      </c>
      <c r="V252">
        <v>675</v>
      </c>
      <c r="W252">
        <v>-45.398992107899097</v>
      </c>
      <c r="X252">
        <f t="shared" si="31"/>
        <v>-41.834746277459082</v>
      </c>
      <c r="Y252">
        <f t="shared" si="30"/>
        <v>-189.33474627745909</v>
      </c>
    </row>
    <row r="253" spans="1:25" x14ac:dyDescent="0.25">
      <c r="B253">
        <v>670</v>
      </c>
      <c r="C253">
        <v>-44.7</v>
      </c>
      <c r="E253">
        <f t="shared" si="32"/>
        <v>-41.135755629538593</v>
      </c>
      <c r="F253">
        <f t="shared" si="33"/>
        <v>-188.13575562953861</v>
      </c>
      <c r="V253">
        <v>680</v>
      </c>
      <c r="W253">
        <v>-46.101649195465114</v>
      </c>
      <c r="X253">
        <f t="shared" si="31"/>
        <v>-42.537403365025099</v>
      </c>
      <c r="Y253">
        <f t="shared" si="30"/>
        <v>-190.03740336502511</v>
      </c>
    </row>
    <row r="254" spans="1:25" x14ac:dyDescent="0.25">
      <c r="B254">
        <v>675</v>
      </c>
      <c r="C254">
        <v>-45.395627784011296</v>
      </c>
      <c r="E254">
        <f t="shared" si="32"/>
        <v>-41.831383413549887</v>
      </c>
      <c r="F254">
        <f t="shared" si="33"/>
        <v>-188.83138341354987</v>
      </c>
      <c r="V254">
        <v>685</v>
      </c>
      <c r="W254">
        <v>-46.806524895578171</v>
      </c>
      <c r="X254">
        <f t="shared" si="31"/>
        <v>-43.242279065138156</v>
      </c>
      <c r="Y254">
        <f t="shared" si="30"/>
        <v>-190.74227906513815</v>
      </c>
    </row>
    <row r="255" spans="1:25" x14ac:dyDescent="0.25">
      <c r="B255">
        <v>680</v>
      </c>
      <c r="C255">
        <v>-46.09405453729201</v>
      </c>
      <c r="E255">
        <f t="shared" si="32"/>
        <v>-42.5298101668306</v>
      </c>
      <c r="F255">
        <f t="shared" si="33"/>
        <v>-189.5298101668306</v>
      </c>
      <c r="V255">
        <v>690</v>
      </c>
      <c r="W255">
        <v>-47.512172841118279</v>
      </c>
      <c r="X255">
        <f t="shared" si="31"/>
        <v>-43.947927010678264</v>
      </c>
      <c r="Y255">
        <f t="shared" si="30"/>
        <v>-191.44792701067826</v>
      </c>
    </row>
    <row r="256" spans="1:25" x14ac:dyDescent="0.25">
      <c r="B256">
        <v>685</v>
      </c>
      <c r="C256">
        <v>-46.795492697686718</v>
      </c>
      <c r="E256">
        <f t="shared" si="32"/>
        <v>-43.231248327225316</v>
      </c>
      <c r="F256">
        <f t="shared" si="33"/>
        <v>-190.23124832722533</v>
      </c>
      <c r="V256">
        <v>695</v>
      </c>
      <c r="W256">
        <v>-48.217146664965554</v>
      </c>
      <c r="X256">
        <f t="shared" si="31"/>
        <v>-44.652900834525539</v>
      </c>
      <c r="Y256">
        <f t="shared" si="30"/>
        <v>-192.15290083452555</v>
      </c>
    </row>
    <row r="257" spans="2:25" x14ac:dyDescent="0.25">
      <c r="B257">
        <v>690</v>
      </c>
      <c r="C257">
        <v>-47.500154703039925</v>
      </c>
      <c r="E257">
        <f t="shared" si="32"/>
        <v>-43.935910332578516</v>
      </c>
      <c r="F257">
        <f t="shared" si="33"/>
        <v>-190.93591033257852</v>
      </c>
      <c r="V257">
        <v>700</v>
      </c>
      <c r="W257">
        <v>-48.92</v>
      </c>
      <c r="X257">
        <f t="shared" si="31"/>
        <v>-45.355754169559987</v>
      </c>
      <c r="Y257">
        <f t="shared" si="30"/>
        <v>-192.85575416955999</v>
      </c>
    </row>
    <row r="258" spans="2:25" x14ac:dyDescent="0.25">
      <c r="B258">
        <v>695</v>
      </c>
      <c r="C258">
        <v>-48.20825299119619</v>
      </c>
      <c r="E258">
        <f t="shared" si="32"/>
        <v>-44.64400862073478</v>
      </c>
      <c r="F258">
        <f t="shared" si="33"/>
        <v>-191.64400862073478</v>
      </c>
      <c r="V258">
        <v>705</v>
      </c>
      <c r="W258">
        <v>-49.620012773402479</v>
      </c>
      <c r="X258">
        <f t="shared" si="31"/>
        <v>-46.055766942962464</v>
      </c>
      <c r="Y258">
        <f t="shared" si="30"/>
        <v>-193.55576694296246</v>
      </c>
    </row>
    <row r="259" spans="2:25" x14ac:dyDescent="0.25">
      <c r="B259">
        <v>700</v>
      </c>
      <c r="C259">
        <v>-48.92</v>
      </c>
      <c r="E259">
        <f t="shared" si="32"/>
        <v>-45.355755629538592</v>
      </c>
      <c r="F259">
        <f t="shared" si="33"/>
        <v>-192.35575562953858</v>
      </c>
      <c r="V259">
        <v>710</v>
      </c>
      <c r="W259">
        <v>-50.319370089556749</v>
      </c>
      <c r="X259">
        <f t="shared" si="31"/>
        <v>-46.755124259116734</v>
      </c>
      <c r="Y259">
        <f t="shared" si="30"/>
        <v>-194.25512425911674</v>
      </c>
    </row>
    <row r="260" spans="2:25" x14ac:dyDescent="0.25">
      <c r="B260">
        <v>705</v>
      </c>
      <c r="C260">
        <v>-49.635563281246476</v>
      </c>
      <c r="E260">
        <f t="shared" si="32"/>
        <v>-46.071318910785067</v>
      </c>
      <c r="F260">
        <f t="shared" si="33"/>
        <v>-193.07131891078507</v>
      </c>
      <c r="V260">
        <v>715</v>
      </c>
      <c r="W260">
        <v>-51.020983347147336</v>
      </c>
      <c r="X260">
        <f t="shared" si="31"/>
        <v>-47.456737516707321</v>
      </c>
      <c r="Y260">
        <f t="shared" si="30"/>
        <v>-194.95673751670734</v>
      </c>
    </row>
    <row r="261" spans="2:25" x14ac:dyDescent="0.25">
      <c r="B261">
        <v>710</v>
      </c>
      <c r="C261">
        <v>-50.35493084253288</v>
      </c>
      <c r="E261">
        <f t="shared" si="32"/>
        <v>-46.790686472071471</v>
      </c>
      <c r="F261">
        <f t="shared" si="33"/>
        <v>-193.79068647207146</v>
      </c>
      <c r="V261">
        <v>720</v>
      </c>
      <c r="W261">
        <v>-51.727763944858822</v>
      </c>
      <c r="X261">
        <f t="shared" si="31"/>
        <v>-48.163518114418807</v>
      </c>
      <c r="Y261">
        <f t="shared" si="30"/>
        <v>-195.66351811441882</v>
      </c>
    </row>
    <row r="262" spans="2:25" x14ac:dyDescent="0.25">
      <c r="B262">
        <v>715</v>
      </c>
      <c r="C262">
        <v>-51.078045805407001</v>
      </c>
      <c r="E262">
        <f t="shared" si="32"/>
        <v>-47.513801434945591</v>
      </c>
      <c r="F262">
        <f t="shared" si="33"/>
        <v>-194.51380143494561</v>
      </c>
      <c r="V262">
        <v>725</v>
      </c>
      <c r="W262">
        <v>-52.442623281375703</v>
      </c>
      <c r="X262">
        <f t="shared" si="31"/>
        <v>-48.878377450935687</v>
      </c>
      <c r="Y262">
        <f t="shared" si="30"/>
        <v>-196.37837745093569</v>
      </c>
    </row>
    <row r="263" spans="2:25" x14ac:dyDescent="0.25">
      <c r="B263">
        <v>720</v>
      </c>
      <c r="C263">
        <v>-51.804851291416725</v>
      </c>
      <c r="E263">
        <f t="shared" si="32"/>
        <v>-48.240606920955315</v>
      </c>
      <c r="F263">
        <f t="shared" si="33"/>
        <v>-195.24060692095532</v>
      </c>
      <c r="V263">
        <v>730</v>
      </c>
      <c r="W263">
        <v>-53.168472755382531</v>
      </c>
      <c r="X263">
        <f t="shared" si="31"/>
        <v>-49.604226924942516</v>
      </c>
      <c r="Y263">
        <f t="shared" si="30"/>
        <v>-197.10422692494251</v>
      </c>
    </row>
    <row r="264" spans="2:25" x14ac:dyDescent="0.25">
      <c r="B264">
        <v>725</v>
      </c>
      <c r="C264">
        <v>-52.535290422109831</v>
      </c>
      <c r="E264">
        <f t="shared" si="32"/>
        <v>-48.971046051648429</v>
      </c>
      <c r="F264">
        <f t="shared" si="33"/>
        <v>-195.97104605164844</v>
      </c>
      <c r="V264">
        <v>735</v>
      </c>
      <c r="W264">
        <v>-53.908223765563832</v>
      </c>
      <c r="X264">
        <f t="shared" si="31"/>
        <v>-50.343977935123817</v>
      </c>
      <c r="Y264">
        <f t="shared" si="30"/>
        <v>-197.8439779351238</v>
      </c>
    </row>
    <row r="265" spans="2:25" x14ac:dyDescent="0.25">
      <c r="B265">
        <v>730</v>
      </c>
      <c r="C265">
        <v>-53.26930631903415</v>
      </c>
      <c r="E265">
        <f t="shared" si="32"/>
        <v>-49.705061948572748</v>
      </c>
      <c r="F265">
        <f t="shared" si="33"/>
        <v>-196.70506194857273</v>
      </c>
      <c r="V265">
        <v>740</v>
      </c>
      <c r="W265">
        <v>-54.664787710604173</v>
      </c>
      <c r="X265">
        <f t="shared" si="31"/>
        <v>-51.100541880164158</v>
      </c>
      <c r="Y265">
        <f t="shared" si="30"/>
        <v>-198.60054188016414</v>
      </c>
    </row>
    <row r="266" spans="2:25" x14ac:dyDescent="0.25">
      <c r="B266">
        <v>735</v>
      </c>
      <c r="C266">
        <v>-54.00684210373749</v>
      </c>
      <c r="E266">
        <f t="shared" si="32"/>
        <v>-50.442597733276088</v>
      </c>
      <c r="F266">
        <f t="shared" si="33"/>
        <v>-197.4425977332761</v>
      </c>
      <c r="V266">
        <v>745</v>
      </c>
      <c r="W266">
        <v>-55.441075989188043</v>
      </c>
      <c r="X266">
        <f t="shared" si="31"/>
        <v>-51.876830158748028</v>
      </c>
      <c r="Y266">
        <f t="shared" si="30"/>
        <v>-199.37683015874802</v>
      </c>
    </row>
    <row r="267" spans="2:25" x14ac:dyDescent="0.25">
      <c r="B267">
        <v>740</v>
      </c>
      <c r="C267">
        <v>-54.747840897767723</v>
      </c>
      <c r="E267">
        <f t="shared" si="32"/>
        <v>-51.183596527306321</v>
      </c>
      <c r="F267">
        <f t="shared" si="33"/>
        <v>-198.18359652730632</v>
      </c>
      <c r="V267">
        <v>750</v>
      </c>
      <c r="W267">
        <v>-56.24</v>
      </c>
      <c r="X267">
        <f t="shared" si="31"/>
        <v>-52.675754169559987</v>
      </c>
      <c r="Y267">
        <f t="shared" si="30"/>
        <v>-200.17575416955998</v>
      </c>
    </row>
    <row r="268" spans="2:25" x14ac:dyDescent="0.25">
      <c r="B268">
        <v>745</v>
      </c>
      <c r="C268">
        <v>-55.492245822672615</v>
      </c>
      <c r="E268">
        <f t="shared" si="32"/>
        <v>-51.928001452211205</v>
      </c>
      <c r="F268">
        <f t="shared" si="33"/>
        <v>-198.92800145221122</v>
      </c>
      <c r="V268">
        <v>755</v>
      </c>
      <c r="W268">
        <v>-57.063300605018526</v>
      </c>
      <c r="X268">
        <f t="shared" si="31"/>
        <v>-53.499054774578511</v>
      </c>
      <c r="Y268">
        <f t="shared" si="30"/>
        <v>-200.9990547745785</v>
      </c>
    </row>
    <row r="269" spans="2:25" x14ac:dyDescent="0.25">
      <c r="B269">
        <v>750</v>
      </c>
      <c r="C269">
        <v>-56.24</v>
      </c>
      <c r="E269">
        <f t="shared" si="32"/>
        <v>-52.6757556295386</v>
      </c>
      <c r="F269">
        <f t="shared" si="33"/>
        <v>-199.6757556295386</v>
      </c>
      <c r="V269">
        <v>760</v>
      </c>
      <c r="W269">
        <v>-57.908036519397783</v>
      </c>
      <c r="X269">
        <f t="shared" si="31"/>
        <v>-54.343790688957768</v>
      </c>
      <c r="Y269">
        <f t="shared" si="30"/>
        <v>-201.84379068895777</v>
      </c>
    </row>
    <row r="270" spans="2:25" x14ac:dyDescent="0.25">
      <c r="V270">
        <v>765</v>
      </c>
      <c r="W270">
        <v>-58.770095921585863</v>
      </c>
      <c r="X270">
        <f t="shared" si="31"/>
        <v>-55.205850091145848</v>
      </c>
      <c r="Y270">
        <f t="shared" si="30"/>
        <v>-202.70585009114586</v>
      </c>
    </row>
    <row r="271" spans="2:25" x14ac:dyDescent="0.25">
      <c r="V271">
        <v>770</v>
      </c>
      <c r="W271">
        <v>-59.645366990030936</v>
      </c>
      <c r="X271">
        <f t="shared" si="31"/>
        <v>-56.081121159590921</v>
      </c>
      <c r="Y271">
        <f t="shared" si="30"/>
        <v>-203.58112115959091</v>
      </c>
    </row>
    <row r="272" spans="2:25" x14ac:dyDescent="0.25">
      <c r="V272">
        <v>775</v>
      </c>
      <c r="W272">
        <v>-60.529737903181072</v>
      </c>
      <c r="X272">
        <f t="shared" si="31"/>
        <v>-56.965492072741057</v>
      </c>
      <c r="Y272">
        <f t="shared" si="30"/>
        <v>-204.46549207274106</v>
      </c>
    </row>
    <row r="273" spans="22:25" x14ac:dyDescent="0.25">
      <c r="V273">
        <v>780</v>
      </c>
      <c r="W273">
        <v>-61.419096839484396</v>
      </c>
      <c r="X273">
        <f t="shared" si="31"/>
        <v>-57.854851009044381</v>
      </c>
      <c r="Y273">
        <f t="shared" si="30"/>
        <v>-205.35485100904438</v>
      </c>
    </row>
    <row r="274" spans="22:25" x14ac:dyDescent="0.25">
      <c r="V274">
        <v>785</v>
      </c>
      <c r="W274">
        <v>-62.309331977389</v>
      </c>
      <c r="X274">
        <f t="shared" si="31"/>
        <v>-58.745086146948985</v>
      </c>
      <c r="Y274">
        <f t="shared" si="30"/>
        <v>-206.24508614694898</v>
      </c>
    </row>
    <row r="275" spans="22:25" x14ac:dyDescent="0.25">
      <c r="V275">
        <v>790</v>
      </c>
      <c r="W275">
        <v>-63.19633149534306</v>
      </c>
      <c r="X275">
        <f t="shared" si="31"/>
        <v>-59.632085664903045</v>
      </c>
      <c r="Y275">
        <f t="shared" si="30"/>
        <v>-207.13208566490306</v>
      </c>
    </row>
    <row r="276" spans="22:25" x14ac:dyDescent="0.25">
      <c r="V276">
        <v>795</v>
      </c>
      <c r="W276">
        <v>-64.075983571794609</v>
      </c>
      <c r="X276">
        <f t="shared" si="31"/>
        <v>-60.511737741354594</v>
      </c>
      <c r="Y276">
        <f t="shared" si="30"/>
        <v>-208.01173774135458</v>
      </c>
    </row>
    <row r="277" spans="22:25" x14ac:dyDescent="0.25">
      <c r="V277">
        <v>800</v>
      </c>
      <c r="W277">
        <v>-64.944176385191795</v>
      </c>
      <c r="X277">
        <f t="shared" si="31"/>
        <v>-61.37993055475178</v>
      </c>
      <c r="Y277">
        <f t="shared" si="30"/>
        <v>-208.87993055475178</v>
      </c>
    </row>
    <row r="278" spans="22:25" x14ac:dyDescent="0.25">
      <c r="V278">
        <v>805</v>
      </c>
      <c r="W278">
        <v>-65.797898524170506</v>
      </c>
      <c r="X278">
        <f t="shared" si="31"/>
        <v>-62.233652693730491</v>
      </c>
      <c r="Y278">
        <f t="shared" si="30"/>
        <v>-209.73365269373051</v>
      </c>
    </row>
    <row r="279" spans="22:25" x14ac:dyDescent="0.25">
      <c r="V279">
        <v>810</v>
      </c>
      <c r="W279">
        <v>-66.638540218117598</v>
      </c>
      <c r="X279">
        <f t="shared" si="31"/>
        <v>-63.074294387677583</v>
      </c>
      <c r="Y279">
        <f t="shared" si="30"/>
        <v>-210.57429438767758</v>
      </c>
    </row>
    <row r="280" spans="22:25" x14ac:dyDescent="0.25">
      <c r="V280">
        <v>815</v>
      </c>
      <c r="W280">
        <v>-67.468592106607701</v>
      </c>
      <c r="X280">
        <f t="shared" si="31"/>
        <v>-63.904346276167686</v>
      </c>
      <c r="Y280">
        <f t="shared" si="30"/>
        <v>-211.4043462761677</v>
      </c>
    </row>
    <row r="281" spans="22:25" x14ac:dyDescent="0.25">
      <c r="V281">
        <v>820</v>
      </c>
      <c r="W281">
        <v>-68.29054482921552</v>
      </c>
      <c r="X281">
        <f t="shared" si="31"/>
        <v>-64.726298998775505</v>
      </c>
      <c r="Y281">
        <f t="shared" si="30"/>
        <v>-212.22629899877552</v>
      </c>
    </row>
    <row r="282" spans="22:25" x14ac:dyDescent="0.25">
      <c r="V282">
        <v>825</v>
      </c>
      <c r="W282">
        <v>-69.106889025515642</v>
      </c>
      <c r="X282">
        <f t="shared" si="31"/>
        <v>-65.542643195075627</v>
      </c>
      <c r="Y282">
        <f t="shared" si="30"/>
        <v>-213.04264319507564</v>
      </c>
    </row>
    <row r="283" spans="22:25" x14ac:dyDescent="0.25">
      <c r="V283">
        <v>830</v>
      </c>
      <c r="W283">
        <v>-69.920115335082741</v>
      </c>
      <c r="X283">
        <f t="shared" si="31"/>
        <v>-66.355869504642726</v>
      </c>
      <c r="Y283">
        <f t="shared" si="30"/>
        <v>-213.85586950464273</v>
      </c>
    </row>
    <row r="284" spans="22:25" x14ac:dyDescent="0.25">
      <c r="V284">
        <v>835</v>
      </c>
      <c r="W284">
        <v>-70.732714397491435</v>
      </c>
      <c r="X284">
        <f t="shared" si="31"/>
        <v>-67.16846856705142</v>
      </c>
      <c r="Y284">
        <f t="shared" si="30"/>
        <v>-214.66846856705143</v>
      </c>
    </row>
    <row r="285" spans="22:25" x14ac:dyDescent="0.25">
      <c r="V285">
        <v>840</v>
      </c>
      <c r="W285">
        <v>-71.54717685231644</v>
      </c>
      <c r="X285">
        <f t="shared" si="31"/>
        <v>-67.982931021876425</v>
      </c>
      <c r="Y285">
        <f t="shared" si="30"/>
        <v>-215.48293102187642</v>
      </c>
    </row>
    <row r="286" spans="22:25" x14ac:dyDescent="0.25">
      <c r="V286">
        <v>845</v>
      </c>
      <c r="W286">
        <v>-72.365993339132288</v>
      </c>
      <c r="X286">
        <f t="shared" si="31"/>
        <v>-68.801747508692273</v>
      </c>
      <c r="Y286">
        <f t="shared" si="30"/>
        <v>-216.30174750869227</v>
      </c>
    </row>
    <row r="287" spans="22:25" x14ac:dyDescent="0.25">
      <c r="V287">
        <v>850</v>
      </c>
      <c r="W287">
        <v>-73.191654497513682</v>
      </c>
      <c r="X287">
        <f t="shared" si="31"/>
        <v>-69.627408667073666</v>
      </c>
      <c r="Y287">
        <f t="shared" si="30"/>
        <v>-217.12740866707367</v>
      </c>
    </row>
    <row r="288" spans="22:25" x14ac:dyDescent="0.25">
      <c r="V288">
        <v>855</v>
      </c>
      <c r="W288">
        <v>-74.025955226732606</v>
      </c>
      <c r="X288">
        <f t="shared" si="31"/>
        <v>-70.461709396292591</v>
      </c>
      <c r="Y288">
        <f t="shared" si="30"/>
        <v>-217.96170939629258</v>
      </c>
    </row>
    <row r="289" spans="22:25" x14ac:dyDescent="0.25">
      <c r="V289">
        <v>860</v>
      </c>
      <c r="W289">
        <v>-74.86790746485039</v>
      </c>
      <c r="X289">
        <f t="shared" si="31"/>
        <v>-71.303661634410375</v>
      </c>
      <c r="Y289">
        <f t="shared" si="30"/>
        <v>-218.80366163441039</v>
      </c>
    </row>
    <row r="290" spans="22:25" x14ac:dyDescent="0.25">
      <c r="V290">
        <v>865</v>
      </c>
      <c r="W290">
        <v>-75.715827409625632</v>
      </c>
      <c r="X290">
        <f t="shared" si="31"/>
        <v>-72.151581579185617</v>
      </c>
      <c r="Y290">
        <f t="shared" si="30"/>
        <v>-219.65158157918563</v>
      </c>
    </row>
    <row r="291" spans="22:25" x14ac:dyDescent="0.25">
      <c r="V291">
        <v>870</v>
      </c>
      <c r="W291">
        <v>-76.568031258817101</v>
      </c>
      <c r="X291">
        <f t="shared" si="31"/>
        <v>-73.003785428377086</v>
      </c>
      <c r="Y291">
        <f t="shared" si="30"/>
        <v>-220.50378542837709</v>
      </c>
    </row>
    <row r="292" spans="22:25" x14ac:dyDescent="0.25">
      <c r="V292">
        <v>875</v>
      </c>
      <c r="W292">
        <v>-77.422835210183393</v>
      </c>
      <c r="X292">
        <f t="shared" si="31"/>
        <v>-73.858589379743378</v>
      </c>
      <c r="Y292">
        <f t="shared" si="30"/>
        <v>-221.35858937974336</v>
      </c>
    </row>
    <row r="293" spans="22:25" x14ac:dyDescent="0.25">
      <c r="V293">
        <v>880</v>
      </c>
      <c r="W293">
        <v>-78.27855546148318</v>
      </c>
      <c r="X293">
        <f t="shared" si="31"/>
        <v>-74.714309631043164</v>
      </c>
      <c r="Y293">
        <f t="shared" ref="Y293:Y356" si="34">X293+$W$163</f>
        <v>-222.21430963104316</v>
      </c>
    </row>
    <row r="294" spans="22:25" x14ac:dyDescent="0.25">
      <c r="V294">
        <v>885</v>
      </c>
      <c r="W294">
        <v>-79.133508210475128</v>
      </c>
      <c r="X294">
        <f t="shared" ref="X294:X357" si="35">W294-$W$176</f>
        <v>-75.569262380035113</v>
      </c>
      <c r="Y294">
        <f t="shared" si="34"/>
        <v>-223.06926238003513</v>
      </c>
    </row>
    <row r="295" spans="22:25" x14ac:dyDescent="0.25">
      <c r="V295">
        <v>890</v>
      </c>
      <c r="W295">
        <v>-79.98600965491795</v>
      </c>
      <c r="X295">
        <f t="shared" si="35"/>
        <v>-76.421763824477935</v>
      </c>
      <c r="Y295">
        <f t="shared" si="34"/>
        <v>-223.92176382447792</v>
      </c>
    </row>
    <row r="296" spans="22:25" x14ac:dyDescent="0.25">
      <c r="V296">
        <v>895</v>
      </c>
      <c r="W296">
        <v>-80.83437599257023</v>
      </c>
      <c r="X296">
        <f t="shared" si="35"/>
        <v>-77.270130162130215</v>
      </c>
      <c r="Y296">
        <f t="shared" si="34"/>
        <v>-224.77013016213022</v>
      </c>
    </row>
    <row r="297" spans="22:25" x14ac:dyDescent="0.25">
      <c r="V297">
        <v>900</v>
      </c>
      <c r="W297">
        <v>-81.676923421190665</v>
      </c>
      <c r="X297">
        <f t="shared" si="35"/>
        <v>-78.11267759075065</v>
      </c>
      <c r="Y297">
        <f t="shared" si="34"/>
        <v>-225.61267759075065</v>
      </c>
    </row>
    <row r="298" spans="22:25" x14ac:dyDescent="0.25">
      <c r="V298">
        <v>905</v>
      </c>
      <c r="W298">
        <v>-82.512926463725918</v>
      </c>
      <c r="X298">
        <f t="shared" si="35"/>
        <v>-78.948680633285903</v>
      </c>
      <c r="Y298">
        <f t="shared" si="34"/>
        <v>-226.4486806332859</v>
      </c>
    </row>
    <row r="299" spans="22:25" x14ac:dyDescent="0.25">
      <c r="V299">
        <v>910</v>
      </c>
      <c r="W299">
        <v>-83.345492943874504</v>
      </c>
      <c r="X299">
        <f t="shared" si="35"/>
        <v>-79.781247113434489</v>
      </c>
      <c r="Y299">
        <f t="shared" si="34"/>
        <v>-227.28124711343449</v>
      </c>
    </row>
    <row r="300" spans="22:25" x14ac:dyDescent="0.25">
      <c r="V300">
        <v>915</v>
      </c>
      <c r="W300">
        <v>-84.178689010522902</v>
      </c>
      <c r="X300">
        <f t="shared" si="35"/>
        <v>-80.614443180082887</v>
      </c>
      <c r="Y300">
        <f t="shared" si="34"/>
        <v>-228.1144431800829</v>
      </c>
    </row>
    <row r="301" spans="22:25" x14ac:dyDescent="0.25">
      <c r="V301">
        <v>920</v>
      </c>
      <c r="W301">
        <v>-85.016580812557734</v>
      </c>
      <c r="X301">
        <f t="shared" si="35"/>
        <v>-81.452334982117719</v>
      </c>
      <c r="Y301">
        <f t="shared" si="34"/>
        <v>-228.95233498211772</v>
      </c>
    </row>
    <row r="302" spans="22:25" x14ac:dyDescent="0.25">
      <c r="V302">
        <v>925</v>
      </c>
      <c r="W302">
        <v>-85.863234498865438</v>
      </c>
      <c r="X302">
        <f t="shared" si="35"/>
        <v>-82.298988668425423</v>
      </c>
      <c r="Y302">
        <f t="shared" si="34"/>
        <v>-229.79898866842541</v>
      </c>
    </row>
    <row r="303" spans="22:25" x14ac:dyDescent="0.25">
      <c r="V303">
        <v>930</v>
      </c>
      <c r="W303">
        <v>-86.722716218332536</v>
      </c>
      <c r="X303">
        <f t="shared" si="35"/>
        <v>-83.158470387892521</v>
      </c>
      <c r="Y303">
        <f t="shared" si="34"/>
        <v>-230.65847038789252</v>
      </c>
    </row>
    <row r="304" spans="22:25" x14ac:dyDescent="0.25">
      <c r="V304">
        <v>935</v>
      </c>
      <c r="W304">
        <v>-87.599092119845551</v>
      </c>
      <c r="X304">
        <f t="shared" si="35"/>
        <v>-84.034846289405536</v>
      </c>
      <c r="Y304">
        <f t="shared" si="34"/>
        <v>-231.53484628940555</v>
      </c>
    </row>
    <row r="305" spans="22:25" x14ac:dyDescent="0.25">
      <c r="V305">
        <v>940</v>
      </c>
      <c r="W305">
        <v>-88.496428352291048</v>
      </c>
      <c r="X305">
        <f t="shared" si="35"/>
        <v>-84.932182521851033</v>
      </c>
      <c r="Y305">
        <f t="shared" si="34"/>
        <v>-232.43218252185102</v>
      </c>
    </row>
    <row r="306" spans="22:25" x14ac:dyDescent="0.25">
      <c r="V306">
        <v>945</v>
      </c>
      <c r="W306">
        <v>-89.418791064555478</v>
      </c>
      <c r="X306">
        <f t="shared" si="35"/>
        <v>-85.854545234115463</v>
      </c>
      <c r="Y306">
        <f t="shared" si="34"/>
        <v>-233.35454523411545</v>
      </c>
    </row>
    <row r="307" spans="22:25" x14ac:dyDescent="0.25">
      <c r="V307">
        <v>950</v>
      </c>
      <c r="W307">
        <v>-90.370246405525364</v>
      </c>
      <c r="X307">
        <f t="shared" si="35"/>
        <v>-86.806000575085349</v>
      </c>
      <c r="Y307">
        <f t="shared" si="34"/>
        <v>-234.30600057508536</v>
      </c>
    </row>
    <row r="308" spans="22:25" x14ac:dyDescent="0.25">
      <c r="V308">
        <v>955</v>
      </c>
      <c r="W308">
        <v>-91.352727135135154</v>
      </c>
      <c r="X308">
        <f t="shared" si="35"/>
        <v>-87.788481304695139</v>
      </c>
      <c r="Y308">
        <f t="shared" si="34"/>
        <v>-235.28848130469515</v>
      </c>
    </row>
    <row r="309" spans="22:25" x14ac:dyDescent="0.25">
      <c r="V309">
        <v>960</v>
      </c>
      <c r="W309">
        <v>-92.359632457510827</v>
      </c>
      <c r="X309">
        <f t="shared" si="35"/>
        <v>-88.795386627070812</v>
      </c>
      <c r="Y309">
        <f t="shared" si="34"/>
        <v>-236.2953866270708</v>
      </c>
    </row>
    <row r="310" spans="22:25" x14ac:dyDescent="0.25">
      <c r="V310">
        <v>965</v>
      </c>
      <c r="W310">
        <v>-93.382228187826186</v>
      </c>
      <c r="X310">
        <f t="shared" si="35"/>
        <v>-89.817982357386171</v>
      </c>
      <c r="Y310">
        <f t="shared" si="34"/>
        <v>-237.31798235738617</v>
      </c>
    </row>
    <row r="311" spans="22:25" x14ac:dyDescent="0.25">
      <c r="V311">
        <v>970</v>
      </c>
      <c r="W311">
        <v>-94.411780141255235</v>
      </c>
      <c r="X311">
        <f t="shared" si="35"/>
        <v>-90.84753431081522</v>
      </c>
      <c r="Y311">
        <f t="shared" si="34"/>
        <v>-238.34753431081521</v>
      </c>
    </row>
    <row r="312" spans="22:25" x14ac:dyDescent="0.25">
      <c r="V312">
        <v>975</v>
      </c>
      <c r="W312">
        <v>-95.439554132971779</v>
      </c>
      <c r="X312">
        <f t="shared" si="35"/>
        <v>-91.875308302531764</v>
      </c>
      <c r="Y312">
        <f t="shared" si="34"/>
        <v>-239.37530830253178</v>
      </c>
    </row>
    <row r="313" spans="22:25" x14ac:dyDescent="0.25">
      <c r="V313">
        <v>980</v>
      </c>
      <c r="W313">
        <v>-96.45681597814972</v>
      </c>
      <c r="X313">
        <f t="shared" si="35"/>
        <v>-92.892570147709705</v>
      </c>
      <c r="Y313">
        <f t="shared" si="34"/>
        <v>-240.3925701477097</v>
      </c>
    </row>
    <row r="314" spans="22:25" x14ac:dyDescent="0.25">
      <c r="V314">
        <v>985</v>
      </c>
      <c r="W314">
        <v>-97.454831491962906</v>
      </c>
      <c r="X314">
        <f t="shared" si="35"/>
        <v>-93.890585661522891</v>
      </c>
      <c r="Y314">
        <f t="shared" si="34"/>
        <v>-241.39058566152289</v>
      </c>
    </row>
    <row r="315" spans="22:25" x14ac:dyDescent="0.25">
      <c r="V315">
        <v>990</v>
      </c>
      <c r="W315">
        <v>-98.424866489585312</v>
      </c>
      <c r="X315">
        <f t="shared" si="35"/>
        <v>-94.860620659145297</v>
      </c>
      <c r="Y315">
        <f t="shared" si="34"/>
        <v>-242.3606206591453</v>
      </c>
    </row>
    <row r="316" spans="22:25" x14ac:dyDescent="0.25">
      <c r="V316">
        <v>995</v>
      </c>
      <c r="W316">
        <v>-99.3581867861907</v>
      </c>
      <c r="X316">
        <f t="shared" si="35"/>
        <v>-95.793940955750685</v>
      </c>
      <c r="Y316">
        <f t="shared" si="34"/>
        <v>-243.29394095575068</v>
      </c>
    </row>
    <row r="317" spans="22:25" x14ac:dyDescent="0.25">
      <c r="V317">
        <v>1000</v>
      </c>
      <c r="W317">
        <v>-100.246058196953</v>
      </c>
      <c r="X317">
        <f t="shared" si="35"/>
        <v>-96.681812366512986</v>
      </c>
      <c r="Y317">
        <f t="shared" si="34"/>
        <v>-244.18181236651299</v>
      </c>
    </row>
    <row r="318" spans="22:25" x14ac:dyDescent="0.25">
      <c r="V318">
        <v>1005</v>
      </c>
      <c r="W318">
        <v>-101.08332540479199</v>
      </c>
      <c r="X318">
        <f t="shared" si="35"/>
        <v>-97.519079574351977</v>
      </c>
      <c r="Y318">
        <f t="shared" si="34"/>
        <v>-245.01907957435196</v>
      </c>
    </row>
    <row r="319" spans="22:25" x14ac:dyDescent="0.25">
      <c r="V319">
        <v>1010</v>
      </c>
      <c r="W319">
        <v>-101.87914856361088</v>
      </c>
      <c r="X319">
        <f t="shared" si="35"/>
        <v>-98.314902733170868</v>
      </c>
      <c r="Y319">
        <f t="shared" si="34"/>
        <v>-245.81490273317087</v>
      </c>
    </row>
    <row r="320" spans="22:25" x14ac:dyDescent="0.25">
      <c r="V320">
        <v>1015</v>
      </c>
      <c r="W320">
        <v>-102.64626669505873</v>
      </c>
      <c r="X320">
        <f t="shared" si="35"/>
        <v>-99.082020864618713</v>
      </c>
      <c r="Y320">
        <f t="shared" si="34"/>
        <v>-246.5820208646187</v>
      </c>
    </row>
    <row r="321" spans="22:25" x14ac:dyDescent="0.25">
      <c r="V321">
        <v>1020</v>
      </c>
      <c r="W321">
        <v>-103.39741882078474</v>
      </c>
      <c r="X321">
        <f t="shared" si="35"/>
        <v>-99.833172990344721</v>
      </c>
      <c r="Y321">
        <f t="shared" si="34"/>
        <v>-247.33317299034474</v>
      </c>
    </row>
    <row r="322" spans="22:25" x14ac:dyDescent="0.25">
      <c r="V322">
        <v>1025</v>
      </c>
      <c r="W322">
        <v>-104.14534396243795</v>
      </c>
      <c r="X322">
        <f t="shared" si="35"/>
        <v>-100.58109813199793</v>
      </c>
      <c r="Y322">
        <f t="shared" si="34"/>
        <v>-248.08109813199792</v>
      </c>
    </row>
    <row r="323" spans="22:25" x14ac:dyDescent="0.25">
      <c r="V323">
        <v>1030</v>
      </c>
      <c r="W323">
        <v>-104.90278114166749</v>
      </c>
      <c r="X323">
        <f t="shared" si="35"/>
        <v>-101.33853531122747</v>
      </c>
      <c r="Y323">
        <f t="shared" si="34"/>
        <v>-248.83853531122747</v>
      </c>
    </row>
    <row r="324" spans="22:25" x14ac:dyDescent="0.25">
      <c r="V324">
        <v>1035</v>
      </c>
      <c r="W324">
        <v>-105.68246938012243</v>
      </c>
      <c r="X324">
        <f t="shared" si="35"/>
        <v>-102.11822354968241</v>
      </c>
      <c r="Y324">
        <f t="shared" si="34"/>
        <v>-249.6182235496824</v>
      </c>
    </row>
    <row r="325" spans="22:25" x14ac:dyDescent="0.25">
      <c r="V325">
        <v>1040</v>
      </c>
      <c r="W325">
        <v>-106.49714769945197</v>
      </c>
      <c r="X325">
        <f t="shared" si="35"/>
        <v>-102.93290186901196</v>
      </c>
      <c r="Y325">
        <f t="shared" si="34"/>
        <v>-250.43290186901197</v>
      </c>
    </row>
    <row r="326" spans="22:25" x14ac:dyDescent="0.25">
      <c r="V326">
        <v>1045</v>
      </c>
      <c r="W326">
        <v>-107.35955512130509</v>
      </c>
      <c r="X326">
        <f t="shared" si="35"/>
        <v>-103.79530929086508</v>
      </c>
      <c r="Y326">
        <f t="shared" si="34"/>
        <v>-251.29530929086508</v>
      </c>
    </row>
    <row r="327" spans="22:25" x14ac:dyDescent="0.25">
      <c r="V327">
        <v>1050</v>
      </c>
      <c r="W327">
        <v>-108.28243066733096</v>
      </c>
      <c r="X327">
        <f t="shared" si="35"/>
        <v>-104.71818483689094</v>
      </c>
      <c r="Y327">
        <f t="shared" si="34"/>
        <v>-252.21818483689094</v>
      </c>
    </row>
    <row r="328" spans="22:25" x14ac:dyDescent="0.25">
      <c r="V328">
        <v>1055</v>
      </c>
      <c r="W328">
        <v>-109.27433440670414</v>
      </c>
      <c r="X328">
        <f t="shared" si="35"/>
        <v>-105.71008857626413</v>
      </c>
      <c r="Y328">
        <f t="shared" si="34"/>
        <v>-253.21008857626413</v>
      </c>
    </row>
    <row r="329" spans="22:25" x14ac:dyDescent="0.25">
      <c r="V329">
        <v>1060</v>
      </c>
      <c r="W329">
        <v>-110.32711059870093</v>
      </c>
      <c r="X329">
        <f t="shared" si="35"/>
        <v>-106.76286476826091</v>
      </c>
      <c r="Y329">
        <f t="shared" si="34"/>
        <v>-254.2628647682609</v>
      </c>
    </row>
    <row r="330" spans="22:25" x14ac:dyDescent="0.25">
      <c r="V330">
        <v>1065</v>
      </c>
      <c r="W330">
        <v>-111.42842455012301</v>
      </c>
      <c r="X330">
        <f t="shared" si="35"/>
        <v>-107.864178719683</v>
      </c>
      <c r="Y330">
        <f t="shared" si="34"/>
        <v>-255.364178719683</v>
      </c>
    </row>
    <row r="331" spans="22:25" x14ac:dyDescent="0.25">
      <c r="V331">
        <v>1070</v>
      </c>
      <c r="W331">
        <v>-112.5659415677723</v>
      </c>
      <c r="X331">
        <f t="shared" si="35"/>
        <v>-109.00169573733228</v>
      </c>
      <c r="Y331">
        <f t="shared" si="34"/>
        <v>-256.50169573733228</v>
      </c>
    </row>
    <row r="332" spans="22:25" x14ac:dyDescent="0.25">
      <c r="V332">
        <v>1075</v>
      </c>
      <c r="W332">
        <v>-113.72732695845045</v>
      </c>
      <c r="X332">
        <f t="shared" si="35"/>
        <v>-110.16308112801043</v>
      </c>
      <c r="Y332">
        <f t="shared" si="34"/>
        <v>-257.66308112801045</v>
      </c>
    </row>
    <row r="333" spans="22:25" x14ac:dyDescent="0.25">
      <c r="V333">
        <v>1080</v>
      </c>
      <c r="W333">
        <v>-114.90024602895922</v>
      </c>
      <c r="X333">
        <f t="shared" si="35"/>
        <v>-111.3360001985192</v>
      </c>
      <c r="Y333">
        <f t="shared" si="34"/>
        <v>-258.83600019851917</v>
      </c>
    </row>
    <row r="334" spans="22:25" x14ac:dyDescent="0.25">
      <c r="V334">
        <v>1085</v>
      </c>
      <c r="W334">
        <v>-116.07236408610038</v>
      </c>
      <c r="X334">
        <f t="shared" si="35"/>
        <v>-112.50811825566036</v>
      </c>
      <c r="Y334">
        <f t="shared" si="34"/>
        <v>-260.00811825566035</v>
      </c>
    </row>
    <row r="335" spans="22:25" x14ac:dyDescent="0.25">
      <c r="V335">
        <v>1090</v>
      </c>
      <c r="W335">
        <v>-117.23134643667575</v>
      </c>
      <c r="X335">
        <f t="shared" si="35"/>
        <v>-113.66710060623573</v>
      </c>
      <c r="Y335">
        <f t="shared" si="34"/>
        <v>-261.16710060623575</v>
      </c>
    </row>
    <row r="336" spans="22:25" x14ac:dyDescent="0.25">
      <c r="V336">
        <v>1095</v>
      </c>
      <c r="W336">
        <v>-118.36485838748698</v>
      </c>
      <c r="X336">
        <f t="shared" si="35"/>
        <v>-114.80061255704696</v>
      </c>
      <c r="Y336">
        <f t="shared" si="34"/>
        <v>-262.30061255704697</v>
      </c>
    </row>
    <row r="337" spans="22:25" x14ac:dyDescent="0.25">
      <c r="V337">
        <v>1100</v>
      </c>
      <c r="W337">
        <v>-119.46056524533587</v>
      </c>
      <c r="X337">
        <f t="shared" si="35"/>
        <v>-115.89631941489586</v>
      </c>
      <c r="Y337">
        <f t="shared" si="34"/>
        <v>-263.39631941489586</v>
      </c>
    </row>
    <row r="338" spans="22:25" x14ac:dyDescent="0.25">
      <c r="V338">
        <v>1105</v>
      </c>
      <c r="W338">
        <v>-120.50927192972917</v>
      </c>
      <c r="X338">
        <f t="shared" si="35"/>
        <v>-116.94502609928915</v>
      </c>
      <c r="Y338">
        <f t="shared" si="34"/>
        <v>-264.44502609928918</v>
      </c>
    </row>
    <row r="339" spans="22:25" x14ac:dyDescent="0.25">
      <c r="V339">
        <v>1110</v>
      </c>
      <c r="W339">
        <v>-121.51434181099323</v>
      </c>
      <c r="X339">
        <f t="shared" si="35"/>
        <v>-117.95009598055321</v>
      </c>
      <c r="Y339">
        <f t="shared" si="34"/>
        <v>-265.45009598055321</v>
      </c>
    </row>
    <row r="340" spans="22:25" x14ac:dyDescent="0.25">
      <c r="V340">
        <v>1115</v>
      </c>
      <c r="W340">
        <v>-122.48227787215939</v>
      </c>
      <c r="X340">
        <f t="shared" si="35"/>
        <v>-118.91803204171937</v>
      </c>
      <c r="Y340">
        <f t="shared" si="34"/>
        <v>-266.41803204171936</v>
      </c>
    </row>
    <row r="341" spans="22:25" x14ac:dyDescent="0.25">
      <c r="V341">
        <v>1120</v>
      </c>
      <c r="W341">
        <v>-123.4195830962591</v>
      </c>
      <c r="X341">
        <f t="shared" si="35"/>
        <v>-119.85533726581909</v>
      </c>
      <c r="Y341">
        <f t="shared" si="34"/>
        <v>-267.35533726581912</v>
      </c>
    </row>
    <row r="342" spans="22:25" x14ac:dyDescent="0.25">
      <c r="V342">
        <v>1125</v>
      </c>
      <c r="W342">
        <v>-124.33276046632365</v>
      </c>
      <c r="X342">
        <f t="shared" si="35"/>
        <v>-120.76851463588363</v>
      </c>
      <c r="Y342">
        <f t="shared" si="34"/>
        <v>-268.26851463588366</v>
      </c>
    </row>
    <row r="343" spans="22:25" x14ac:dyDescent="0.25">
      <c r="V343">
        <v>1130</v>
      </c>
      <c r="W343">
        <v>-125.2283129653844</v>
      </c>
      <c r="X343">
        <f t="shared" si="35"/>
        <v>-121.66406713494439</v>
      </c>
      <c r="Y343">
        <f t="shared" si="34"/>
        <v>-269.16406713494439</v>
      </c>
    </row>
    <row r="344" spans="22:25" x14ac:dyDescent="0.25">
      <c r="V344">
        <v>1135</v>
      </c>
      <c r="W344">
        <v>-126.1127435764727</v>
      </c>
      <c r="X344">
        <f t="shared" si="35"/>
        <v>-122.54849774603268</v>
      </c>
      <c r="Y344">
        <f t="shared" si="34"/>
        <v>-270.04849774603269</v>
      </c>
    </row>
    <row r="345" spans="22:25" x14ac:dyDescent="0.25">
      <c r="V345">
        <v>1140</v>
      </c>
      <c r="W345">
        <v>-126.99255528261999</v>
      </c>
      <c r="X345">
        <f t="shared" si="35"/>
        <v>-123.42830945217997</v>
      </c>
      <c r="Y345">
        <f t="shared" si="34"/>
        <v>-270.92830945217997</v>
      </c>
    </row>
    <row r="346" spans="22:25" x14ac:dyDescent="0.25">
      <c r="V346">
        <v>1145</v>
      </c>
      <c r="W346">
        <v>-127.87425106685748</v>
      </c>
      <c r="X346">
        <f t="shared" si="35"/>
        <v>-124.31000523641747</v>
      </c>
      <c r="Y346">
        <f t="shared" si="34"/>
        <v>-271.81000523641745</v>
      </c>
    </row>
    <row r="347" spans="22:25" x14ac:dyDescent="0.25">
      <c r="V347">
        <v>1150</v>
      </c>
      <c r="W347">
        <v>-128.76433391221661</v>
      </c>
      <c r="X347">
        <f t="shared" si="35"/>
        <v>-125.2000880817766</v>
      </c>
      <c r="Y347">
        <f t="shared" si="34"/>
        <v>-272.70008808177658</v>
      </c>
    </row>
    <row r="348" spans="22:25" x14ac:dyDescent="0.25">
      <c r="V348">
        <v>1155</v>
      </c>
      <c r="W348">
        <v>-129.66792957113697</v>
      </c>
      <c r="X348">
        <f t="shared" si="35"/>
        <v>-126.10368374069695</v>
      </c>
      <c r="Y348">
        <f t="shared" si="34"/>
        <v>-273.60368374069697</v>
      </c>
    </row>
    <row r="349" spans="22:25" x14ac:dyDescent="0.25">
      <c r="V349">
        <v>1160</v>
      </c>
      <c r="W349">
        <v>-130.58465487369097</v>
      </c>
      <c r="X349">
        <f t="shared" si="35"/>
        <v>-127.02040904325095</v>
      </c>
      <c r="Y349">
        <f t="shared" si="34"/>
        <v>-274.52040904325094</v>
      </c>
    </row>
    <row r="350" spans="22:25" x14ac:dyDescent="0.25">
      <c r="V350">
        <v>1165</v>
      </c>
      <c r="W350">
        <v>-131.51274941935921</v>
      </c>
      <c r="X350">
        <f t="shared" si="35"/>
        <v>-127.94850358891919</v>
      </c>
      <c r="Y350">
        <f t="shared" si="34"/>
        <v>-275.44850358891921</v>
      </c>
    </row>
    <row r="351" spans="22:25" x14ac:dyDescent="0.25">
      <c r="V351">
        <v>1170</v>
      </c>
      <c r="W351">
        <v>-132.4504528076225</v>
      </c>
      <c r="X351">
        <f t="shared" si="35"/>
        <v>-128.8862069771825</v>
      </c>
      <c r="Y351">
        <f t="shared" si="34"/>
        <v>-276.3862069771825</v>
      </c>
    </row>
    <row r="352" spans="22:25" x14ac:dyDescent="0.25">
      <c r="V352">
        <v>1175</v>
      </c>
      <c r="W352">
        <v>-133.39600463796134</v>
      </c>
      <c r="X352">
        <f t="shared" si="35"/>
        <v>-129.83175880752134</v>
      </c>
      <c r="Y352">
        <f t="shared" si="34"/>
        <v>-277.33175880752134</v>
      </c>
    </row>
    <row r="353" spans="22:25" x14ac:dyDescent="0.25">
      <c r="V353">
        <v>1180</v>
      </c>
      <c r="W353">
        <v>-134.34764450985648</v>
      </c>
      <c r="X353">
        <f t="shared" si="35"/>
        <v>-130.78339867941648</v>
      </c>
      <c r="Y353">
        <f t="shared" si="34"/>
        <v>-278.28339867941645</v>
      </c>
    </row>
    <row r="354" spans="22:25" x14ac:dyDescent="0.25">
      <c r="V354">
        <v>1185</v>
      </c>
      <c r="W354">
        <v>-135.30361202278854</v>
      </c>
      <c r="X354">
        <f t="shared" si="35"/>
        <v>-131.73936619234854</v>
      </c>
      <c r="Y354">
        <f t="shared" si="34"/>
        <v>-279.23936619234854</v>
      </c>
    </row>
    <row r="355" spans="22:25" x14ac:dyDescent="0.25">
      <c r="V355">
        <v>1190</v>
      </c>
      <c r="W355">
        <v>-136.26214677623824</v>
      </c>
      <c r="X355">
        <f t="shared" si="35"/>
        <v>-132.69790094579824</v>
      </c>
      <c r="Y355">
        <f t="shared" si="34"/>
        <v>-280.19790094579821</v>
      </c>
    </row>
    <row r="356" spans="22:25" x14ac:dyDescent="0.25">
      <c r="V356">
        <v>1195</v>
      </c>
      <c r="W356">
        <v>-137.22148836968611</v>
      </c>
      <c r="X356">
        <f t="shared" si="35"/>
        <v>-133.65724253924611</v>
      </c>
      <c r="Y356">
        <f t="shared" si="34"/>
        <v>-281.15724253924611</v>
      </c>
    </row>
    <row r="357" spans="22:25" x14ac:dyDescent="0.25">
      <c r="V357">
        <v>1200</v>
      </c>
      <c r="W357">
        <v>-138.1798764026129</v>
      </c>
      <c r="X357">
        <f t="shared" si="35"/>
        <v>-134.6156305721729</v>
      </c>
      <c r="Y357">
        <f t="shared" ref="Y357:Y377" si="36">X357+$W$163</f>
        <v>-282.1156305721729</v>
      </c>
    </row>
    <row r="358" spans="22:25" x14ac:dyDescent="0.25">
      <c r="V358">
        <v>1205</v>
      </c>
      <c r="W358">
        <v>-139.13592170510304</v>
      </c>
      <c r="X358">
        <f t="shared" ref="X358:X377" si="37">W358-$W$176</f>
        <v>-135.57167587466304</v>
      </c>
      <c r="Y358">
        <f t="shared" si="36"/>
        <v>-283.07167587466301</v>
      </c>
    </row>
    <row r="359" spans="22:25" x14ac:dyDescent="0.25">
      <c r="V359">
        <v>1210</v>
      </c>
      <c r="W359">
        <v>-140.08972002965595</v>
      </c>
      <c r="X359">
        <f t="shared" si="37"/>
        <v>-136.52547419921595</v>
      </c>
      <c r="Y359">
        <f t="shared" si="36"/>
        <v>-284.02547419921598</v>
      </c>
    </row>
    <row r="360" spans="22:25" x14ac:dyDescent="0.25">
      <c r="V360">
        <v>1215</v>
      </c>
      <c r="W360">
        <v>-141.04173835937482</v>
      </c>
      <c r="X360">
        <f t="shared" si="37"/>
        <v>-137.47749252893482</v>
      </c>
      <c r="Y360">
        <f t="shared" si="36"/>
        <v>-284.97749252893482</v>
      </c>
    </row>
    <row r="361" spans="22:25" x14ac:dyDescent="0.25">
      <c r="V361">
        <v>1220</v>
      </c>
      <c r="W361">
        <v>-141.99244367736307</v>
      </c>
      <c r="X361">
        <f t="shared" si="37"/>
        <v>-138.42819784692307</v>
      </c>
      <c r="Y361">
        <f t="shared" si="36"/>
        <v>-285.92819784692307</v>
      </c>
    </row>
    <row r="362" spans="22:25" x14ac:dyDescent="0.25">
      <c r="V362">
        <v>1225</v>
      </c>
      <c r="W362">
        <v>-142.94230296672379</v>
      </c>
      <c r="X362">
        <f t="shared" si="37"/>
        <v>-139.37805713628379</v>
      </c>
      <c r="Y362">
        <f t="shared" si="36"/>
        <v>-286.87805713628381</v>
      </c>
    </row>
    <row r="363" spans="22:25" x14ac:dyDescent="0.25">
      <c r="V363">
        <v>1230</v>
      </c>
      <c r="W363">
        <v>-143.89178321056025</v>
      </c>
      <c r="X363">
        <f t="shared" si="37"/>
        <v>-140.32753738012025</v>
      </c>
      <c r="Y363">
        <f t="shared" si="36"/>
        <v>-287.82753738012025</v>
      </c>
    </row>
    <row r="364" spans="22:25" x14ac:dyDescent="0.25">
      <c r="V364">
        <v>1235</v>
      </c>
      <c r="W364">
        <v>-144.84135139197571</v>
      </c>
      <c r="X364">
        <f t="shared" si="37"/>
        <v>-141.27710556153571</v>
      </c>
      <c r="Y364">
        <f t="shared" si="36"/>
        <v>-288.77710556153568</v>
      </c>
    </row>
    <row r="365" spans="22:25" x14ac:dyDescent="0.25">
      <c r="V365">
        <v>1240</v>
      </c>
      <c r="W365">
        <v>-145.79147449407344</v>
      </c>
      <c r="X365">
        <f t="shared" si="37"/>
        <v>-142.22722866363344</v>
      </c>
      <c r="Y365">
        <f t="shared" si="36"/>
        <v>-289.72722866363347</v>
      </c>
    </row>
    <row r="366" spans="22:25" x14ac:dyDescent="0.25">
      <c r="V366">
        <v>1245</v>
      </c>
      <c r="W366">
        <v>-146.74261949995659</v>
      </c>
      <c r="X366">
        <f t="shared" si="37"/>
        <v>-143.17837366951659</v>
      </c>
      <c r="Y366">
        <f t="shared" si="36"/>
        <v>-290.67837366951659</v>
      </c>
    </row>
    <row r="367" spans="22:25" x14ac:dyDescent="0.25">
      <c r="V367">
        <v>1250</v>
      </c>
      <c r="W367">
        <v>-147.69525339272843</v>
      </c>
      <c r="X367">
        <f t="shared" si="37"/>
        <v>-144.13100756228843</v>
      </c>
      <c r="Y367">
        <f t="shared" si="36"/>
        <v>-291.63100756228846</v>
      </c>
    </row>
    <row r="368" spans="22:25" x14ac:dyDescent="0.25">
      <c r="V368">
        <v>1255</v>
      </c>
      <c r="W368">
        <v>-148.64973708960545</v>
      </c>
      <c r="X368">
        <f t="shared" si="37"/>
        <v>-145.08549125916545</v>
      </c>
      <c r="Y368">
        <f t="shared" si="36"/>
        <v>-292.58549125916545</v>
      </c>
    </row>
    <row r="369" spans="22:25" x14ac:dyDescent="0.25">
      <c r="V369">
        <v>1260</v>
      </c>
      <c r="W369">
        <v>-149.60600724425692</v>
      </c>
      <c r="X369">
        <f t="shared" si="37"/>
        <v>-146.04176141381691</v>
      </c>
      <c r="Y369">
        <f t="shared" si="36"/>
        <v>-293.54176141381691</v>
      </c>
    </row>
    <row r="370" spans="22:25" x14ac:dyDescent="0.25">
      <c r="V370">
        <v>1265</v>
      </c>
      <c r="W370">
        <v>-150.56389444446526</v>
      </c>
      <c r="X370">
        <f t="shared" si="37"/>
        <v>-146.99964861402526</v>
      </c>
      <c r="Y370">
        <f t="shared" si="36"/>
        <v>-294.49964861402526</v>
      </c>
    </row>
    <row r="371" spans="22:25" x14ac:dyDescent="0.25">
      <c r="V371">
        <v>1270</v>
      </c>
      <c r="W371">
        <v>-151.52322927801313</v>
      </c>
      <c r="X371">
        <f t="shared" si="37"/>
        <v>-147.95898344757313</v>
      </c>
      <c r="Y371">
        <f t="shared" si="36"/>
        <v>-295.45898344757313</v>
      </c>
    </row>
    <row r="372" spans="22:25" x14ac:dyDescent="0.25">
      <c r="V372">
        <v>1275</v>
      </c>
      <c r="W372">
        <v>-152.48384233268294</v>
      </c>
      <c r="X372">
        <f t="shared" si="37"/>
        <v>-148.91959650224294</v>
      </c>
      <c r="Y372">
        <f t="shared" si="36"/>
        <v>-296.41959650224294</v>
      </c>
    </row>
    <row r="373" spans="22:25" x14ac:dyDescent="0.25">
      <c r="V373">
        <v>1280</v>
      </c>
      <c r="W373">
        <v>-153.44556419625718</v>
      </c>
      <c r="X373">
        <f t="shared" si="37"/>
        <v>-149.88131836581718</v>
      </c>
      <c r="Y373">
        <f t="shared" si="36"/>
        <v>-297.38131836581715</v>
      </c>
    </row>
    <row r="374" spans="22:25" x14ac:dyDescent="0.25">
      <c r="V374">
        <v>1285</v>
      </c>
      <c r="W374">
        <v>-154.40822545651835</v>
      </c>
      <c r="X374">
        <f t="shared" si="37"/>
        <v>-150.84397962607835</v>
      </c>
      <c r="Y374">
        <f t="shared" si="36"/>
        <v>-298.34397962607835</v>
      </c>
    </row>
    <row r="375" spans="22:25" x14ac:dyDescent="0.25">
      <c r="V375">
        <v>1290</v>
      </c>
      <c r="W375">
        <v>-155.37165670124907</v>
      </c>
      <c r="X375">
        <f t="shared" si="37"/>
        <v>-151.80741087080906</v>
      </c>
      <c r="Y375">
        <f t="shared" si="36"/>
        <v>-299.30741087080906</v>
      </c>
    </row>
    <row r="376" spans="22:25" x14ac:dyDescent="0.25">
      <c r="V376">
        <v>1295</v>
      </c>
      <c r="W376">
        <v>-156.33568851823165</v>
      </c>
      <c r="X376">
        <f t="shared" si="37"/>
        <v>-152.77144268779165</v>
      </c>
      <c r="Y376">
        <f t="shared" si="36"/>
        <v>-300.27144268779165</v>
      </c>
    </row>
    <row r="377" spans="22:25" x14ac:dyDescent="0.25">
      <c r="V377">
        <v>1300</v>
      </c>
      <c r="W377">
        <v>-157.30015149524868</v>
      </c>
      <c r="X377">
        <f t="shared" si="37"/>
        <v>-153.73590566480868</v>
      </c>
      <c r="Y377">
        <f t="shared" si="36"/>
        <v>-301.23590566480868</v>
      </c>
    </row>
  </sheetData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371"/>
  <sheetViews>
    <sheetView topLeftCell="A133" workbookViewId="0">
      <selection activeCell="L179" sqref="L179"/>
    </sheetView>
  </sheetViews>
  <sheetFormatPr defaultRowHeight="15" x14ac:dyDescent="0.25"/>
  <cols>
    <col min="2" max="2" width="12" customWidth="1"/>
    <col min="3" max="3" width="12.7109375" bestFit="1" customWidth="1"/>
    <col min="4" max="4" width="9.28515625" bestFit="1" customWidth="1"/>
    <col min="5" max="5" width="15.42578125" customWidth="1"/>
    <col min="6" max="17" width="12.7109375" bestFit="1" customWidth="1"/>
    <col min="18" max="20" width="12.85546875" bestFit="1" customWidth="1"/>
    <col min="21" max="22" width="9.28515625" bestFit="1" customWidth="1"/>
    <col min="23" max="24" width="9.42578125" bestFit="1" customWidth="1"/>
    <col min="25" max="25" width="10.42578125" bestFit="1" customWidth="1"/>
    <col min="26" max="28" width="9.28515625" bestFit="1" customWidth="1"/>
    <col min="29" max="31" width="11.42578125" bestFit="1" customWidth="1"/>
    <col min="32" max="36" width="12.7109375" bestFit="1" customWidth="1"/>
    <col min="37" max="38" width="10.28515625" bestFit="1" customWidth="1"/>
    <col min="39" max="41" width="14.28515625" bestFit="1" customWidth="1"/>
    <col min="42" max="42" width="12.85546875" bestFit="1" customWidth="1"/>
  </cols>
  <sheetData>
    <row r="1" spans="1:52" x14ac:dyDescent="0.25">
      <c r="E1" s="1"/>
    </row>
    <row r="2" spans="1:52" x14ac:dyDescent="0.25">
      <c r="E2" s="21" t="s">
        <v>0</v>
      </c>
      <c r="F2" s="18">
        <v>300</v>
      </c>
      <c r="G2" s="18">
        <v>322.89999999999998</v>
      </c>
      <c r="H2" s="18">
        <v>345.8</v>
      </c>
      <c r="I2" s="18">
        <v>368.8</v>
      </c>
      <c r="J2" s="18">
        <v>391.7</v>
      </c>
      <c r="K2" s="18">
        <v>483.3</v>
      </c>
      <c r="L2" s="40">
        <v>506.2</v>
      </c>
      <c r="M2" s="18">
        <v>529.20000000000005</v>
      </c>
      <c r="N2" s="18">
        <v>552.1</v>
      </c>
      <c r="O2" s="40">
        <v>575</v>
      </c>
      <c r="P2" s="18">
        <v>597.9</v>
      </c>
      <c r="Q2" s="18">
        <v>620.79999999999995</v>
      </c>
      <c r="R2" s="40">
        <v>643.70000000000005</v>
      </c>
      <c r="S2" s="18">
        <v>666.7</v>
      </c>
      <c r="T2" s="18">
        <v>689.6</v>
      </c>
      <c r="U2" s="40">
        <v>712.5</v>
      </c>
      <c r="V2" s="18">
        <v>735.4</v>
      </c>
      <c r="W2" s="55">
        <v>758.3</v>
      </c>
      <c r="X2" s="56">
        <v>850</v>
      </c>
      <c r="Y2" s="18">
        <v>872.9</v>
      </c>
      <c r="Z2" s="18">
        <v>895.8</v>
      </c>
      <c r="AA2" s="40">
        <v>918.7</v>
      </c>
      <c r="AB2" s="18">
        <v>941.7</v>
      </c>
      <c r="AC2" s="18">
        <v>1033</v>
      </c>
      <c r="AD2" s="40">
        <v>1056</v>
      </c>
      <c r="AE2" s="18">
        <v>1079</v>
      </c>
      <c r="AF2" s="18">
        <v>1102</v>
      </c>
      <c r="AG2" s="40">
        <v>1125</v>
      </c>
      <c r="AH2" s="18">
        <v>1148</v>
      </c>
      <c r="AI2" s="18">
        <v>1171</v>
      </c>
      <c r="AJ2" s="40">
        <v>1194</v>
      </c>
      <c r="AK2" s="18">
        <v>1217</v>
      </c>
      <c r="AL2" s="18">
        <v>1308</v>
      </c>
      <c r="AM2" s="40">
        <v>1331</v>
      </c>
      <c r="AN2" s="18">
        <v>1354</v>
      </c>
      <c r="AO2" s="18">
        <v>1377</v>
      </c>
      <c r="AP2" s="40">
        <v>1400</v>
      </c>
    </row>
    <row r="3" spans="1:52" x14ac:dyDescent="0.25">
      <c r="A3" s="27" t="s">
        <v>12</v>
      </c>
      <c r="B3" s="27" t="s">
        <v>37</v>
      </c>
      <c r="C3" s="27" t="s">
        <v>7</v>
      </c>
      <c r="D3" s="28" t="s">
        <v>6</v>
      </c>
      <c r="E3" s="29" t="s">
        <v>1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5"/>
      <c r="AF3" s="12"/>
      <c r="AG3" s="12"/>
      <c r="AH3" s="12"/>
      <c r="AI3" s="12"/>
      <c r="AJ3" s="12"/>
      <c r="AK3" s="12"/>
    </row>
    <row r="4" spans="1:52" x14ac:dyDescent="0.25">
      <c r="A4" s="12"/>
      <c r="B4" s="12">
        <v>1</v>
      </c>
      <c r="C4" s="12">
        <v>2</v>
      </c>
      <c r="D4" s="20"/>
      <c r="E4" s="12" t="s">
        <v>29</v>
      </c>
      <c r="F4" s="5">
        <v>1.8243999999999998E-15</v>
      </c>
      <c r="G4" s="5">
        <v>1.3287000000000001E-32</v>
      </c>
      <c r="H4" s="5">
        <v>0</v>
      </c>
      <c r="I4" s="5">
        <v>0</v>
      </c>
      <c r="J4" s="5">
        <v>1.409E-27</v>
      </c>
      <c r="K4" s="5">
        <v>6.0826000000000003E-11</v>
      </c>
      <c r="L4" s="5">
        <v>3.6381000000000001E-10</v>
      </c>
      <c r="M4" s="5">
        <v>1.0574000000000001E-9</v>
      </c>
      <c r="N4" s="5">
        <v>2.6791000000000001E-10</v>
      </c>
      <c r="O4" s="5">
        <v>3.5290000000000002E-11</v>
      </c>
      <c r="P4" s="5">
        <v>1.1591E-12</v>
      </c>
      <c r="Q4" s="5">
        <v>1.121E-14</v>
      </c>
      <c r="R4" s="5">
        <v>4.0718000000000002E-18</v>
      </c>
      <c r="S4" s="5">
        <v>2.8163000000000002E-25</v>
      </c>
      <c r="T4" s="5">
        <v>0</v>
      </c>
      <c r="U4" s="5">
        <v>1.3501E-30</v>
      </c>
      <c r="V4" s="5">
        <v>8.3452000000000002E-17</v>
      </c>
      <c r="W4" s="5">
        <v>7.2435999999999995E-19</v>
      </c>
      <c r="X4" s="5">
        <v>1.8480000000000001E-30</v>
      </c>
      <c r="Y4" s="5">
        <v>4.3518999999999997E-23</v>
      </c>
      <c r="Z4" s="5">
        <v>5.3240999999999999E-19</v>
      </c>
      <c r="AA4" s="5">
        <v>2.1266999999999999E-16</v>
      </c>
      <c r="AB4" s="5">
        <v>1.8410000000000001E-14</v>
      </c>
      <c r="AC4" s="5">
        <v>8.3404999999999995E-11</v>
      </c>
      <c r="AD4" s="5">
        <v>4.8076E-10</v>
      </c>
      <c r="AE4" s="5">
        <v>4.2011000000000003E-9</v>
      </c>
      <c r="AF4" s="5">
        <v>2.8285999999999999E-8</v>
      </c>
      <c r="AG4" s="5">
        <v>8.3706999999999996E-8</v>
      </c>
      <c r="AH4" s="5">
        <v>1.3079E-7</v>
      </c>
      <c r="AI4" s="5">
        <v>1.1847E-7</v>
      </c>
      <c r="AJ4" s="5">
        <v>7.1703000000000004E-8</v>
      </c>
      <c r="AK4" s="5">
        <v>4.6382E-9</v>
      </c>
      <c r="AL4" s="5">
        <v>1.7068000000000001E-26</v>
      </c>
      <c r="AM4" s="5">
        <v>0</v>
      </c>
      <c r="AN4" s="5">
        <v>0</v>
      </c>
      <c r="AO4" s="5">
        <v>0</v>
      </c>
      <c r="AP4" s="5">
        <v>0</v>
      </c>
      <c r="AT4" s="1"/>
      <c r="AU4" s="1"/>
      <c r="AV4" s="1"/>
      <c r="AW4" s="1"/>
      <c r="AX4" s="1"/>
      <c r="AY4" s="1"/>
      <c r="AZ4" s="1"/>
    </row>
    <row r="5" spans="1:52" x14ac:dyDescent="0.25">
      <c r="A5" s="12"/>
      <c r="B5" s="12"/>
      <c r="C5" s="12"/>
      <c r="D5" s="20">
        <v>1</v>
      </c>
      <c r="E5" s="12" t="s">
        <v>76</v>
      </c>
      <c r="F5" s="5">
        <v>9.8006999999999992E-6</v>
      </c>
      <c r="G5" s="5">
        <v>1.261E-3</v>
      </c>
      <c r="H5" s="5">
        <v>3.1635E-10</v>
      </c>
      <c r="I5" s="5">
        <v>6.0943E-20</v>
      </c>
      <c r="J5" s="5">
        <v>7.1671000000000004E-19</v>
      </c>
      <c r="K5" s="5">
        <v>2.0252E-17</v>
      </c>
      <c r="L5" s="5">
        <v>1.2054E-18</v>
      </c>
      <c r="M5" s="5">
        <v>9.6556000000000002E-21</v>
      </c>
      <c r="N5" s="5">
        <v>5.6115000000000002E-25</v>
      </c>
      <c r="O5" s="5">
        <v>1.2670000000000001E-30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1.5107000000000001E-32</v>
      </c>
      <c r="AM5" s="5">
        <v>0</v>
      </c>
      <c r="AN5" s="5">
        <v>0</v>
      </c>
      <c r="AO5" s="5">
        <v>0</v>
      </c>
      <c r="AP5" s="5">
        <v>2.5984E-34</v>
      </c>
    </row>
    <row r="6" spans="1:52" x14ac:dyDescent="0.25">
      <c r="A6" s="12"/>
      <c r="B6" s="12">
        <v>1</v>
      </c>
      <c r="C6" s="12">
        <v>2</v>
      </c>
      <c r="D6" s="20"/>
      <c r="E6" s="12" t="s">
        <v>28</v>
      </c>
      <c r="F6" s="5">
        <v>0.20127</v>
      </c>
      <c r="G6" s="5">
        <v>0.21054</v>
      </c>
      <c r="H6" s="5">
        <v>0.2112</v>
      </c>
      <c r="I6" s="5">
        <v>0.17388999999999999</v>
      </c>
      <c r="J6" s="5">
        <v>0.15867999999999999</v>
      </c>
      <c r="K6" s="5">
        <v>0.15906999999999999</v>
      </c>
      <c r="L6" s="5">
        <v>0.15873999999999999</v>
      </c>
      <c r="M6" s="5">
        <v>0.15822</v>
      </c>
      <c r="N6" s="5">
        <v>0.15747</v>
      </c>
      <c r="O6" s="5">
        <v>0.15640000000000001</v>
      </c>
      <c r="P6" s="5">
        <v>0.15482000000000001</v>
      </c>
      <c r="Q6" s="5">
        <v>0.15237999999999999</v>
      </c>
      <c r="R6" s="5">
        <v>0.14818999999999999</v>
      </c>
      <c r="S6" s="5">
        <v>0.1396</v>
      </c>
      <c r="T6" s="5">
        <v>0.11201999999999999</v>
      </c>
      <c r="U6" s="5">
        <v>5.3452E-2</v>
      </c>
      <c r="V6" s="5">
        <v>4.2969E-2</v>
      </c>
      <c r="W6" s="5">
        <v>3.1029000000000001E-2</v>
      </c>
      <c r="X6" s="5">
        <v>1.7315000000000001E-6</v>
      </c>
      <c r="Y6" s="5">
        <v>6.8991000000000001E-7</v>
      </c>
      <c r="Z6" s="5">
        <v>3.6744000000000001E-7</v>
      </c>
      <c r="AA6" s="5">
        <v>2.2317000000000001E-7</v>
      </c>
      <c r="AB6" s="5">
        <v>1.7473999999999999E-7</v>
      </c>
      <c r="AC6" s="5">
        <v>1.009E-7</v>
      </c>
      <c r="AD6" s="5">
        <v>8.9087999999999997E-8</v>
      </c>
      <c r="AE6" s="5">
        <v>1.0034E-7</v>
      </c>
      <c r="AF6" s="5">
        <v>8.0029999999999996E-8</v>
      </c>
      <c r="AG6" s="5">
        <v>2.5824E-8</v>
      </c>
      <c r="AH6" s="5">
        <v>4.1134999999999999E-9</v>
      </c>
      <c r="AI6" s="5">
        <v>4.7471000000000001E-10</v>
      </c>
      <c r="AJ6" s="5">
        <v>1.1777E-10</v>
      </c>
      <c r="AK6" s="5">
        <v>3.1857E-11</v>
      </c>
      <c r="AL6" s="5">
        <v>9.5438000000000001E-30</v>
      </c>
      <c r="AM6" s="5">
        <v>0</v>
      </c>
      <c r="AN6" s="5">
        <v>0</v>
      </c>
      <c r="AO6" s="5">
        <v>0</v>
      </c>
      <c r="AP6" s="5">
        <v>0</v>
      </c>
    </row>
    <row r="7" spans="1:52" x14ac:dyDescent="0.25">
      <c r="A7" s="12"/>
      <c r="B7" s="12">
        <v>1</v>
      </c>
      <c r="C7" s="12">
        <v>1</v>
      </c>
      <c r="D7" s="20"/>
      <c r="E7" s="12" t="s">
        <v>77</v>
      </c>
      <c r="F7" s="5">
        <v>7.5157000000000005E-7</v>
      </c>
      <c r="G7" s="5">
        <v>8.2839000000000002E-7</v>
      </c>
      <c r="H7" s="5">
        <v>4.7688E-4</v>
      </c>
      <c r="I7" s="5">
        <v>7.7771999999999994E-2</v>
      </c>
      <c r="J7" s="5">
        <v>0.10964</v>
      </c>
      <c r="K7" s="5">
        <v>0.10856</v>
      </c>
      <c r="L7" s="5">
        <v>0.10807</v>
      </c>
      <c r="M7" s="5">
        <v>0.10742</v>
      </c>
      <c r="N7" s="5">
        <v>0.10655000000000001</v>
      </c>
      <c r="O7" s="5">
        <v>0.10536</v>
      </c>
      <c r="P7" s="5">
        <v>0.10364</v>
      </c>
      <c r="Q7" s="5">
        <v>0.10100000000000001</v>
      </c>
      <c r="R7" s="5">
        <v>9.6500000000000002E-2</v>
      </c>
      <c r="S7" s="5">
        <v>8.7271000000000001E-2</v>
      </c>
      <c r="T7" s="5">
        <v>5.7709000000000003E-2</v>
      </c>
      <c r="U7" s="5">
        <v>3.3204E-6</v>
      </c>
      <c r="V7" s="5">
        <v>4.5777E-8</v>
      </c>
      <c r="W7" s="5">
        <v>1.1135000000000001E-12</v>
      </c>
      <c r="X7" s="5">
        <v>0</v>
      </c>
      <c r="Y7" s="5">
        <v>0</v>
      </c>
      <c r="Z7" s="5">
        <v>7.9993000000000005E-34</v>
      </c>
      <c r="AA7" s="5">
        <v>1.0260999999999999E-31</v>
      </c>
      <c r="AB7" s="5">
        <v>2.1525999999999998E-30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</row>
    <row r="8" spans="1:52" x14ac:dyDescent="0.25">
      <c r="A8" s="12"/>
      <c r="B8" s="12">
        <v>1</v>
      </c>
      <c r="C8" s="12"/>
      <c r="D8" s="20"/>
      <c r="E8" s="12" t="s">
        <v>78</v>
      </c>
      <c r="F8" s="5">
        <v>5.5018999999999998E-2</v>
      </c>
      <c r="G8" s="5">
        <v>5.5027E-2</v>
      </c>
      <c r="H8" s="5">
        <v>5.4725999999999997E-2</v>
      </c>
      <c r="I8" s="5">
        <v>1.6018999999999999E-2</v>
      </c>
      <c r="J8" s="5">
        <v>1.2044E-5</v>
      </c>
      <c r="K8" s="5">
        <v>1.4723E-7</v>
      </c>
      <c r="L8" s="5">
        <v>7.5802000000000006E-8</v>
      </c>
      <c r="M8" s="5">
        <v>3.5653000000000002E-8</v>
      </c>
      <c r="N8" s="5">
        <v>5.3921999999999996E-9</v>
      </c>
      <c r="O8" s="5">
        <v>4.4266999999999998E-10</v>
      </c>
      <c r="P8" s="5">
        <v>1.1212E-11</v>
      </c>
      <c r="Q8" s="5">
        <v>6.4006999999999994E-14</v>
      </c>
      <c r="R8" s="5">
        <v>9.9107999999999997E-18</v>
      </c>
      <c r="S8" s="5">
        <v>1.2396E-25</v>
      </c>
      <c r="T8" s="5">
        <v>0</v>
      </c>
      <c r="U8" s="5">
        <v>0</v>
      </c>
      <c r="V8" s="5">
        <v>2.3706999999999998E-34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</row>
    <row r="9" spans="1:52" x14ac:dyDescent="0.25">
      <c r="A9" s="12"/>
      <c r="B9" s="12"/>
      <c r="C9" s="12">
        <v>5</v>
      </c>
      <c r="D9" s="20"/>
      <c r="E9" s="12" t="s">
        <v>2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5.6112999999999998E-35</v>
      </c>
      <c r="Q9" s="5">
        <v>2.6127999999999999E-33</v>
      </c>
      <c r="R9" s="5">
        <v>9.2115000000000004E-32</v>
      </c>
      <c r="S9" s="5">
        <v>2.5579000000000002E-30</v>
      </c>
      <c r="T9" s="5">
        <v>5.7035999999999995E-29</v>
      </c>
      <c r="U9" s="5">
        <v>1.4937E-27</v>
      </c>
      <c r="V9" s="5">
        <v>4.5435999999999999E-26</v>
      </c>
      <c r="W9" s="5">
        <v>1.1695000000000001E-24</v>
      </c>
      <c r="X9" s="5">
        <v>5.6955000000000003E-20</v>
      </c>
      <c r="Y9" s="5">
        <v>4.9918000000000005E-19</v>
      </c>
      <c r="Z9" s="5">
        <v>4.0006000000000001E-18</v>
      </c>
      <c r="AA9" s="5">
        <v>2.9924000000000002E-17</v>
      </c>
      <c r="AB9" s="5">
        <v>2.1414999999999999E-16</v>
      </c>
      <c r="AC9" s="5">
        <v>7.0896000000000004E-13</v>
      </c>
      <c r="AD9" s="5">
        <v>6.8206999999999998E-12</v>
      </c>
      <c r="AE9" s="5">
        <v>7.2531000000000003E-11</v>
      </c>
      <c r="AF9" s="5">
        <v>7.9353000000000005E-10</v>
      </c>
      <c r="AG9" s="5">
        <v>8.0309999999999993E-9</v>
      </c>
      <c r="AH9" s="5">
        <v>6.6745000000000006E-8</v>
      </c>
      <c r="AI9" s="5">
        <v>4.1581000000000002E-7</v>
      </c>
      <c r="AJ9" s="5">
        <v>1.8242E-6</v>
      </c>
      <c r="AK9" s="5">
        <v>3.1624E-6</v>
      </c>
      <c r="AL9" s="5">
        <v>1.0925999999999999E-6</v>
      </c>
      <c r="AM9" s="5">
        <v>8.2244999999999996E-7</v>
      </c>
      <c r="AN9" s="5">
        <v>6.3237999999999995E-7</v>
      </c>
      <c r="AO9" s="5">
        <v>4.9100000000000004E-7</v>
      </c>
      <c r="AP9" s="5">
        <v>3.8439000000000002E-7</v>
      </c>
    </row>
    <row r="10" spans="1:52" x14ac:dyDescent="0.25">
      <c r="A10" s="12"/>
      <c r="B10" s="12"/>
      <c r="C10" s="12">
        <v>4</v>
      </c>
      <c r="D10" s="20"/>
      <c r="E10" s="12" t="s">
        <v>3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2.8069000000000002E-35</v>
      </c>
      <c r="N10" s="5">
        <v>1.8159999999999999E-33</v>
      </c>
      <c r="O10" s="5">
        <v>8.4365000000000005E-32</v>
      </c>
      <c r="P10" s="5">
        <v>2.9238E-30</v>
      </c>
      <c r="Q10" s="5">
        <v>7.8095999999999998E-29</v>
      </c>
      <c r="R10" s="5">
        <v>1.6531999999999999E-27</v>
      </c>
      <c r="S10" s="5">
        <v>2.8411999999999999E-26</v>
      </c>
      <c r="T10" s="5">
        <v>4.0440999999999998E-25</v>
      </c>
      <c r="U10" s="5">
        <v>6.4711000000000003E-24</v>
      </c>
      <c r="V10" s="5">
        <v>1.1549E-22</v>
      </c>
      <c r="W10" s="5">
        <v>1.7863999999999998E-21</v>
      </c>
      <c r="X10" s="5">
        <v>1.6270999999999999E-17</v>
      </c>
      <c r="Y10" s="5">
        <v>1.0254E-16</v>
      </c>
      <c r="Z10" s="5">
        <v>5.9843000000000004E-16</v>
      </c>
      <c r="AA10" s="5">
        <v>3.2894999999999999E-15</v>
      </c>
      <c r="AB10" s="5">
        <v>1.7377000000000001E-14</v>
      </c>
      <c r="AC10" s="5">
        <v>1.5839000000000001E-11</v>
      </c>
      <c r="AD10" s="5">
        <v>1.0455E-10</v>
      </c>
      <c r="AE10" s="5">
        <v>7.4531999999999997E-10</v>
      </c>
      <c r="AF10" s="5">
        <v>5.4193000000000001E-9</v>
      </c>
      <c r="AG10" s="5">
        <v>3.6957999999999999E-8</v>
      </c>
      <c r="AH10" s="5">
        <v>2.1558E-7</v>
      </c>
      <c r="AI10" s="5">
        <v>1.0051999999999999E-6</v>
      </c>
      <c r="AJ10" s="5">
        <v>3.5858E-6</v>
      </c>
      <c r="AK10" s="5">
        <v>6.0340000000000002E-6</v>
      </c>
      <c r="AL10" s="5">
        <v>3.1192999999999999E-6</v>
      </c>
      <c r="AM10" s="5">
        <v>2.5913999999999999E-6</v>
      </c>
      <c r="AN10" s="5">
        <v>2.1855000000000001E-6</v>
      </c>
      <c r="AO10" s="5">
        <v>1.8549E-6</v>
      </c>
      <c r="AP10" s="5">
        <v>1.5825000000000001E-6</v>
      </c>
    </row>
    <row r="11" spans="1:52" x14ac:dyDescent="0.25">
      <c r="A11" s="12"/>
      <c r="B11" s="12"/>
      <c r="C11" s="12">
        <v>3</v>
      </c>
      <c r="D11" s="20"/>
      <c r="E11" s="12" t="s">
        <v>4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1.2629999999999999E-31</v>
      </c>
      <c r="L11" s="5">
        <v>8.3938999999999995E-30</v>
      </c>
      <c r="M11" s="5">
        <v>3.8784000000000001E-28</v>
      </c>
      <c r="N11" s="5">
        <v>1.3036999999999999E-26</v>
      </c>
      <c r="O11" s="5">
        <v>3.3121999999999999E-25</v>
      </c>
      <c r="P11" s="5">
        <v>6.5690999999999997E-24</v>
      </c>
      <c r="Q11" s="5">
        <v>1.0455E-22</v>
      </c>
      <c r="R11" s="5">
        <v>1.3671E-21</v>
      </c>
      <c r="S11" s="5">
        <v>1.4987000000000001E-20</v>
      </c>
      <c r="T11" s="5">
        <v>1.4013E-19</v>
      </c>
      <c r="U11" s="5">
        <v>1.4075E-18</v>
      </c>
      <c r="V11" s="5">
        <v>1.5122999999999999E-17</v>
      </c>
      <c r="W11" s="5">
        <v>1.4411999999999999E-16</v>
      </c>
      <c r="X11" s="5">
        <v>2.6738999999999998E-13</v>
      </c>
      <c r="Y11" s="5">
        <v>1.2348999999999999E-12</v>
      </c>
      <c r="Z11" s="5">
        <v>5.3443999999999997E-12</v>
      </c>
      <c r="AA11" s="5">
        <v>2.1967999999999998E-11</v>
      </c>
      <c r="AB11" s="5">
        <v>8.7138000000000005E-11</v>
      </c>
      <c r="AC11" s="5">
        <v>2.3209E-8</v>
      </c>
      <c r="AD11" s="5">
        <v>1.0654E-7</v>
      </c>
      <c r="AE11" s="5">
        <v>5.1582000000000002E-7</v>
      </c>
      <c r="AF11" s="5">
        <v>2.5239999999999999E-6</v>
      </c>
      <c r="AG11" s="5">
        <v>1.1739999999999999E-5</v>
      </c>
      <c r="AH11" s="5">
        <v>4.8625999999999998E-5</v>
      </c>
      <c r="AI11" s="5">
        <v>1.716E-4</v>
      </c>
      <c r="AJ11" s="5">
        <v>5.0317000000000005E-4</v>
      </c>
      <c r="AK11" s="5">
        <v>8.3054999999999999E-4</v>
      </c>
      <c r="AL11" s="5">
        <v>6.6757999999999997E-4</v>
      </c>
      <c r="AM11" s="5">
        <v>6.1755999999999996E-4</v>
      </c>
      <c r="AN11" s="5">
        <v>5.7618999999999997E-4</v>
      </c>
      <c r="AO11" s="5">
        <v>5.3901000000000003E-4</v>
      </c>
      <c r="AP11" s="5">
        <v>5.0520000000000003E-4</v>
      </c>
    </row>
    <row r="12" spans="1:52" x14ac:dyDescent="0.25">
      <c r="A12" s="12"/>
      <c r="B12" s="12">
        <v>1</v>
      </c>
      <c r="C12" s="12">
        <v>1</v>
      </c>
      <c r="D12" s="20"/>
      <c r="E12" s="12" t="s">
        <v>26</v>
      </c>
      <c r="F12" s="5">
        <v>4.3865000000000002E-22</v>
      </c>
      <c r="G12" s="5">
        <v>5.7307999999999995E-20</v>
      </c>
      <c r="H12" s="5">
        <v>3.9008000000000001E-18</v>
      </c>
      <c r="I12" s="5">
        <v>1.5771E-16</v>
      </c>
      <c r="J12" s="5">
        <v>3.9667000000000003E-15</v>
      </c>
      <c r="K12" s="5">
        <v>6.9655000000000004E-11</v>
      </c>
      <c r="L12" s="5">
        <v>4.564E-10</v>
      </c>
      <c r="M12" s="5">
        <v>2.5315000000000002E-9</v>
      </c>
      <c r="N12" s="5">
        <v>1.2137E-8</v>
      </c>
      <c r="O12" s="5">
        <v>5.1179999999999999E-8</v>
      </c>
      <c r="P12" s="5">
        <v>1.9266999999999999E-7</v>
      </c>
      <c r="Q12" s="5">
        <v>6.5575999999999999E-7</v>
      </c>
      <c r="R12" s="5">
        <v>2.0397000000000001E-6</v>
      </c>
      <c r="S12" s="5">
        <v>5.8528000000000001E-6</v>
      </c>
      <c r="T12" s="5">
        <v>1.5625E-5</v>
      </c>
      <c r="U12" s="5">
        <v>3.6347000000000003E-5</v>
      </c>
      <c r="V12" s="5">
        <v>7.4660999999999995E-5</v>
      </c>
      <c r="W12" s="5">
        <v>1.4543E-4</v>
      </c>
      <c r="X12" s="5">
        <v>1.474E-3</v>
      </c>
      <c r="Y12" s="5">
        <v>2.4713999999999999E-3</v>
      </c>
      <c r="Z12" s="5">
        <v>4.0220000000000004E-3</v>
      </c>
      <c r="AA12" s="5">
        <v>6.3638000000000002E-3</v>
      </c>
      <c r="AB12" s="5">
        <v>9.7985999999999993E-3</v>
      </c>
      <c r="AC12" s="5">
        <v>4.0703999999999997E-2</v>
      </c>
      <c r="AD12" s="5">
        <v>5.2609000000000003E-2</v>
      </c>
      <c r="AE12" s="5">
        <v>6.4827999999999997E-2</v>
      </c>
      <c r="AF12" s="5">
        <v>7.6878000000000002E-2</v>
      </c>
      <c r="AG12" s="5">
        <v>8.9875999999999998E-2</v>
      </c>
      <c r="AH12" s="5">
        <v>0.10774</v>
      </c>
      <c r="AI12" s="5">
        <v>0.13882</v>
      </c>
      <c r="AJ12" s="5">
        <v>0.19788</v>
      </c>
      <c r="AK12" s="5">
        <v>0.25491999999999998</v>
      </c>
      <c r="AL12" s="5">
        <v>0.27089000000000002</v>
      </c>
      <c r="AM12" s="5">
        <v>0.27156999999999998</v>
      </c>
      <c r="AN12" s="5">
        <v>0.27196999999999999</v>
      </c>
      <c r="AO12" s="5">
        <v>0.27229999999999999</v>
      </c>
      <c r="AP12" s="5">
        <v>0.27260000000000001</v>
      </c>
    </row>
    <row r="13" spans="1:52" x14ac:dyDescent="0.25">
      <c r="A13" s="12"/>
      <c r="B13" s="12"/>
      <c r="C13" s="12">
        <v>2</v>
      </c>
      <c r="D13" s="20"/>
      <c r="E13" s="12" t="s">
        <v>5</v>
      </c>
      <c r="F13" s="5">
        <v>0</v>
      </c>
      <c r="G13" s="5">
        <v>0</v>
      </c>
      <c r="H13" s="5">
        <v>1.0211E-34</v>
      </c>
      <c r="I13" s="5">
        <v>4.0897E-32</v>
      </c>
      <c r="J13" s="5">
        <v>8.6586999999999994E-30</v>
      </c>
      <c r="K13" s="5">
        <v>1.1331E-22</v>
      </c>
      <c r="L13" s="5">
        <v>2.6932000000000001E-21</v>
      </c>
      <c r="M13" s="5">
        <v>4.8643000000000001E-20</v>
      </c>
      <c r="N13" s="5">
        <v>6.9086E-19</v>
      </c>
      <c r="O13" s="5">
        <v>7.9415999999999994E-18</v>
      </c>
      <c r="P13" s="5">
        <v>7.5710999999999994E-17</v>
      </c>
      <c r="Q13" s="5">
        <v>6.1121000000000003E-16</v>
      </c>
      <c r="R13" s="5">
        <v>4.2532999999999999E-15</v>
      </c>
      <c r="S13" s="5">
        <v>2.5909E-14</v>
      </c>
      <c r="T13" s="5">
        <v>1.3994000000000001E-13</v>
      </c>
      <c r="U13" s="5">
        <v>7.8285000000000004E-13</v>
      </c>
      <c r="V13" s="5">
        <v>4.5278999999999997E-12</v>
      </c>
      <c r="W13" s="5">
        <v>2.3913000000000001E-11</v>
      </c>
      <c r="X13" s="5">
        <v>6.3242000000000001E-9</v>
      </c>
      <c r="Y13" s="5">
        <v>1.9820999999999999E-8</v>
      </c>
      <c r="Z13" s="5">
        <v>5.9154000000000001E-8</v>
      </c>
      <c r="AA13" s="5">
        <v>1.6976000000000001E-7</v>
      </c>
      <c r="AB13" s="5">
        <v>4.7375999999999998E-7</v>
      </c>
      <c r="AC13" s="5">
        <v>2.9339000000000001E-5</v>
      </c>
      <c r="AD13" s="5">
        <v>8.9065000000000002E-5</v>
      </c>
      <c r="AE13" s="5">
        <v>2.7919000000000002E-4</v>
      </c>
      <c r="AF13" s="5">
        <v>8.7836999999999995E-4</v>
      </c>
      <c r="AG13" s="5">
        <v>2.6678000000000001E-3</v>
      </c>
      <c r="AH13" s="5">
        <v>7.5266999999999999E-3</v>
      </c>
      <c r="AI13" s="5">
        <v>1.9321999999999999E-2</v>
      </c>
      <c r="AJ13" s="5">
        <v>4.4833999999999999E-2</v>
      </c>
      <c r="AK13" s="5">
        <v>7.0002999999999996E-2</v>
      </c>
      <c r="AL13" s="5">
        <v>7.6783000000000004E-2</v>
      </c>
      <c r="AM13" s="5">
        <v>7.6804999999999998E-2</v>
      </c>
      <c r="AN13" s="5">
        <v>7.7077999999999994E-2</v>
      </c>
      <c r="AO13" s="5">
        <v>7.7354000000000006E-2</v>
      </c>
      <c r="AP13" s="5">
        <v>7.7610999999999999E-2</v>
      </c>
    </row>
    <row r="14" spans="1:52" x14ac:dyDescent="0.25">
      <c r="A14" s="12"/>
      <c r="B14" s="12">
        <v>1</v>
      </c>
      <c r="C14" s="12">
        <v>2</v>
      </c>
      <c r="D14" s="20"/>
      <c r="E14" s="12" t="s">
        <v>27</v>
      </c>
      <c r="F14" s="5">
        <v>4.3938E-34</v>
      </c>
      <c r="G14" s="5">
        <v>4.0808000000000001E-31</v>
      </c>
      <c r="H14" s="5">
        <v>1.5222E-28</v>
      </c>
      <c r="I14" s="5">
        <v>2.7099999999999998E-26</v>
      </c>
      <c r="J14" s="5">
        <v>2.6113E-24</v>
      </c>
      <c r="K14" s="5">
        <v>2.8746999999999998E-18</v>
      </c>
      <c r="L14" s="5">
        <v>4.2073000000000001E-17</v>
      </c>
      <c r="M14" s="5">
        <v>4.8681999999999999E-16</v>
      </c>
      <c r="N14" s="5">
        <v>4.5857999999999997E-15</v>
      </c>
      <c r="O14" s="5">
        <v>3.6046999999999999E-14</v>
      </c>
      <c r="P14" s="5">
        <v>2.4142E-13</v>
      </c>
      <c r="Q14" s="5">
        <v>1.4024E-12</v>
      </c>
      <c r="R14" s="5">
        <v>7.1745000000000002E-12</v>
      </c>
      <c r="S14" s="5">
        <v>3.2750999999999999E-11</v>
      </c>
      <c r="T14" s="5">
        <v>1.3497E-10</v>
      </c>
      <c r="U14" s="5">
        <v>5.0676000000000002E-10</v>
      </c>
      <c r="V14" s="5">
        <v>1.7507E-9</v>
      </c>
      <c r="W14" s="5">
        <v>5.6037000000000004E-9</v>
      </c>
      <c r="X14" s="5">
        <v>2.9032000000000002E-7</v>
      </c>
      <c r="Y14" s="5">
        <v>6.7016000000000001E-7</v>
      </c>
      <c r="Z14" s="5">
        <v>1.4834000000000001E-6</v>
      </c>
      <c r="AA14" s="5">
        <v>3.1644000000000001E-6</v>
      </c>
      <c r="AB14" s="5">
        <v>6.5397000000000003E-6</v>
      </c>
      <c r="AC14" s="5">
        <v>9.5589999999999998E-5</v>
      </c>
      <c r="AD14" s="5">
        <v>1.7877E-4</v>
      </c>
      <c r="AE14" s="5">
        <v>3.2629000000000002E-4</v>
      </c>
      <c r="AF14" s="5">
        <v>5.7826999999999998E-4</v>
      </c>
      <c r="AG14" s="5">
        <v>9.9665999999999991E-4</v>
      </c>
      <c r="AH14" s="5">
        <v>1.6915000000000001E-3</v>
      </c>
      <c r="AI14" s="5">
        <v>2.8941000000000001E-3</v>
      </c>
      <c r="AJ14" s="5">
        <v>5.0435999999999996E-3</v>
      </c>
      <c r="AK14" s="5">
        <v>6.6550000000000003E-3</v>
      </c>
      <c r="AL14" s="5">
        <v>4.6267000000000001E-3</v>
      </c>
      <c r="AM14" s="5">
        <v>4.1818999999999997E-3</v>
      </c>
      <c r="AN14" s="5">
        <v>3.7997999999999999E-3</v>
      </c>
      <c r="AO14" s="5">
        <v>3.4643E-3</v>
      </c>
      <c r="AP14" s="5">
        <v>3.1678000000000001E-3</v>
      </c>
    </row>
    <row r="15" spans="1:52" x14ac:dyDescent="0.25">
      <c r="A15" s="12"/>
      <c r="B15" s="12"/>
      <c r="C15" s="12"/>
      <c r="D15" s="20">
        <v>1</v>
      </c>
      <c r="E15" s="12" t="s">
        <v>6</v>
      </c>
      <c r="F15" s="5">
        <v>7.0548000000000003E-32</v>
      </c>
      <c r="G15" s="5">
        <v>3.2128999999999999E-29</v>
      </c>
      <c r="H15" s="5">
        <v>5.8667999999999998E-27</v>
      </c>
      <c r="I15" s="5">
        <v>5.1945999999999998E-25</v>
      </c>
      <c r="J15" s="5">
        <v>2.6366999999999999E-23</v>
      </c>
      <c r="K15" s="5">
        <v>3.4190000000000001E-18</v>
      </c>
      <c r="L15" s="5">
        <v>3.1728000000000003E-17</v>
      </c>
      <c r="M15" s="5">
        <v>2.3711000000000002E-16</v>
      </c>
      <c r="N15" s="5">
        <v>1.4601E-15</v>
      </c>
      <c r="O15" s="5">
        <v>7.5303999999999995E-15</v>
      </c>
      <c r="P15" s="5">
        <v>3.2872000000000002E-14</v>
      </c>
      <c r="Q15" s="5">
        <v>1.2167999999999999E-13</v>
      </c>
      <c r="R15" s="5">
        <v>3.7760999999999999E-13</v>
      </c>
      <c r="S15" s="5">
        <v>9.3915000000000009E-13</v>
      </c>
      <c r="T15" s="5">
        <v>1.5547E-12</v>
      </c>
      <c r="U15" s="5">
        <v>2.3715000000000001E-12</v>
      </c>
      <c r="V15" s="5">
        <v>6.5268E-12</v>
      </c>
      <c r="W15" s="5">
        <v>1.6779E-11</v>
      </c>
      <c r="X15" s="5">
        <v>4.6484000000000002E-10</v>
      </c>
      <c r="Y15" s="5">
        <v>9.8440000000000003E-10</v>
      </c>
      <c r="Z15" s="5">
        <v>2.0137999999999998E-9</v>
      </c>
      <c r="AA15" s="5">
        <v>3.9981000000000001E-9</v>
      </c>
      <c r="AB15" s="5">
        <v>7.7397000000000005E-9</v>
      </c>
      <c r="AC15" s="5">
        <v>9.2385000000000003E-8</v>
      </c>
      <c r="AD15" s="5">
        <v>1.6645000000000001E-7</v>
      </c>
      <c r="AE15" s="5">
        <v>2.9441E-7</v>
      </c>
      <c r="AF15" s="5">
        <v>5.102E-7</v>
      </c>
      <c r="AG15" s="5">
        <v>8.7558000000000001E-7</v>
      </c>
      <c r="AH15" s="5">
        <v>1.5433999999999999E-6</v>
      </c>
      <c r="AI15" s="5">
        <v>3.0578000000000002E-6</v>
      </c>
      <c r="AJ15" s="5">
        <v>8.8440000000000004E-6</v>
      </c>
      <c r="AK15" s="5">
        <v>4.6292000000000003E-5</v>
      </c>
      <c r="AL15" s="5">
        <v>6.0583999999999996E-4</v>
      </c>
      <c r="AM15" s="5">
        <v>8.8254999999999996E-4</v>
      </c>
      <c r="AN15" s="5">
        <v>1.0192999999999999E-3</v>
      </c>
      <c r="AO15" s="5">
        <v>1.1513000000000001E-3</v>
      </c>
      <c r="AP15" s="5">
        <v>1.292E-3</v>
      </c>
    </row>
    <row r="16" spans="1:52" x14ac:dyDescent="0.25">
      <c r="A16" s="12"/>
      <c r="B16" s="12"/>
      <c r="C16" s="12">
        <v>1</v>
      </c>
      <c r="D16" s="20"/>
      <c r="E16" s="12" t="s">
        <v>7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3.8080000000000001E-32</v>
      </c>
      <c r="L16" s="5">
        <v>2.0707999999999998E-30</v>
      </c>
      <c r="M16" s="5">
        <v>7.9752999999999998E-29</v>
      </c>
      <c r="N16" s="5">
        <v>2.2707999999999999E-27</v>
      </c>
      <c r="O16" s="5">
        <v>4.9554000000000003E-26</v>
      </c>
      <c r="P16" s="5">
        <v>8.5453999999999999E-25</v>
      </c>
      <c r="Q16" s="5">
        <v>1.1953E-23</v>
      </c>
      <c r="R16" s="5">
        <v>1.3866E-22</v>
      </c>
      <c r="S16" s="5">
        <v>1.3601999999999999E-21</v>
      </c>
      <c r="T16" s="5">
        <v>1.1470000000000001E-20</v>
      </c>
      <c r="U16" s="5">
        <v>9.0642000000000006E-20</v>
      </c>
      <c r="V16" s="5">
        <v>6.7595999999999998E-19</v>
      </c>
      <c r="W16" s="5">
        <v>4.5008E-18</v>
      </c>
      <c r="X16" s="5">
        <v>2.9216E-15</v>
      </c>
      <c r="Y16" s="5">
        <v>1.1543E-14</v>
      </c>
      <c r="Z16" s="5">
        <v>4.2765000000000001E-14</v>
      </c>
      <c r="AA16" s="5">
        <v>1.4983E-13</v>
      </c>
      <c r="AB16" s="5">
        <v>5.0085000000000003E-13</v>
      </c>
      <c r="AC16" s="5">
        <v>4.7954000000000002E-11</v>
      </c>
      <c r="AD16" s="5">
        <v>1.4693E-10</v>
      </c>
      <c r="AE16" s="5">
        <v>4.4709E-10</v>
      </c>
      <c r="AF16" s="5">
        <v>1.3335E-9</v>
      </c>
      <c r="AG16" s="5">
        <v>3.8389999999999997E-9</v>
      </c>
      <c r="AH16" s="5">
        <v>1.0553E-8</v>
      </c>
      <c r="AI16" s="5">
        <v>2.7799E-8</v>
      </c>
      <c r="AJ16" s="5">
        <v>7.1074000000000005E-8</v>
      </c>
      <c r="AK16" s="5">
        <v>1.4436999999999999E-7</v>
      </c>
      <c r="AL16" s="5">
        <v>6.9192999999999998E-7</v>
      </c>
      <c r="AM16" s="5">
        <v>9.7656999999999991E-7</v>
      </c>
      <c r="AN16" s="5">
        <v>1.3632999999999999E-6</v>
      </c>
      <c r="AO16" s="5">
        <v>1.8822E-6</v>
      </c>
      <c r="AP16" s="5">
        <v>2.5712999999999998E-6</v>
      </c>
    </row>
    <row r="17" spans="1:45" x14ac:dyDescent="0.25">
      <c r="A17" s="12"/>
      <c r="B17" s="12"/>
      <c r="C17" s="12"/>
      <c r="D17" s="20">
        <v>2</v>
      </c>
      <c r="E17" s="12" t="s">
        <v>8</v>
      </c>
      <c r="F17" s="5">
        <v>5.1987999999999999E-33</v>
      </c>
      <c r="G17" s="5">
        <v>3.6386999999999998E-30</v>
      </c>
      <c r="H17" s="5">
        <v>8.6777999999999999E-28</v>
      </c>
      <c r="I17" s="5">
        <v>8.9661999999999997E-26</v>
      </c>
      <c r="J17" s="5">
        <v>5.0401000000000001E-24</v>
      </c>
      <c r="K17" s="5">
        <v>7.0893000000000003E-19</v>
      </c>
      <c r="L17" s="5">
        <v>6.3368999999999998E-18</v>
      </c>
      <c r="M17" s="5">
        <v>4.4632000000000001E-17</v>
      </c>
      <c r="N17" s="5">
        <v>2.5314000000000001E-16</v>
      </c>
      <c r="O17" s="5">
        <v>1.1702999999999999E-15</v>
      </c>
      <c r="P17" s="5">
        <v>4.4275999999999996E-15</v>
      </c>
      <c r="Q17" s="5">
        <v>1.3558E-14</v>
      </c>
      <c r="R17" s="5">
        <v>3.2435999999999999E-14</v>
      </c>
      <c r="S17" s="5">
        <v>5.4797000000000001E-14</v>
      </c>
      <c r="T17" s="5">
        <v>4.4672E-14</v>
      </c>
      <c r="U17" s="5">
        <v>3.3404000000000001E-14</v>
      </c>
      <c r="V17" s="5">
        <v>8.7199999999999997E-14</v>
      </c>
      <c r="W17" s="5">
        <v>2.1167999999999999E-13</v>
      </c>
      <c r="X17" s="5">
        <v>5.0278999999999996E-12</v>
      </c>
      <c r="Y17" s="5">
        <v>1.0561000000000001E-11</v>
      </c>
      <c r="Z17" s="5">
        <v>2.1465999999999999E-11</v>
      </c>
      <c r="AA17" s="5">
        <v>4.2454000000000001E-11</v>
      </c>
      <c r="AB17" s="5">
        <v>8.2184999999999998E-11</v>
      </c>
      <c r="AC17" s="5">
        <v>1.0497E-9</v>
      </c>
      <c r="AD17" s="5">
        <v>1.9611999999999998E-9</v>
      </c>
      <c r="AE17" s="5">
        <v>3.6078999999999999E-9</v>
      </c>
      <c r="AF17" s="5">
        <v>6.5052000000000002E-9</v>
      </c>
      <c r="AG17" s="5">
        <v>1.1667E-8</v>
      </c>
      <c r="AH17" s="5">
        <v>2.2042E-8</v>
      </c>
      <c r="AI17" s="5">
        <v>5.1148999999999997E-8</v>
      </c>
      <c r="AJ17" s="5">
        <v>2.3841E-7</v>
      </c>
      <c r="AK17" s="5">
        <v>3.8152999999999997E-6</v>
      </c>
      <c r="AL17" s="5">
        <v>1.5228999999999999E-4</v>
      </c>
      <c r="AM17" s="5">
        <v>2.332E-4</v>
      </c>
      <c r="AN17" s="5">
        <v>2.2741999999999999E-4</v>
      </c>
      <c r="AO17" s="5">
        <v>2.1439000000000001E-4</v>
      </c>
      <c r="AP17" s="5">
        <v>2.0149999999999999E-4</v>
      </c>
    </row>
    <row r="18" spans="1:45" x14ac:dyDescent="0.25">
      <c r="A18" s="12"/>
      <c r="B18" s="12"/>
      <c r="C18" s="12"/>
      <c r="D18" s="20">
        <v>3</v>
      </c>
      <c r="E18" s="12" t="s">
        <v>9</v>
      </c>
      <c r="F18" s="5">
        <v>0</v>
      </c>
      <c r="G18" s="5">
        <v>0</v>
      </c>
      <c r="H18" s="5">
        <v>0</v>
      </c>
      <c r="I18" s="5">
        <v>2.6405000000000002E-34</v>
      </c>
      <c r="J18" s="5">
        <v>5.1431999999999995E-32</v>
      </c>
      <c r="K18" s="5">
        <v>2.5882000000000001E-25</v>
      </c>
      <c r="L18" s="5">
        <v>4.396E-24</v>
      </c>
      <c r="M18" s="5">
        <v>5.4335000000000002E-23</v>
      </c>
      <c r="N18" s="5">
        <v>5.0245000000000001E-22</v>
      </c>
      <c r="O18" s="5">
        <v>3.5257000000000001E-21</v>
      </c>
      <c r="P18" s="5">
        <v>1.8814000000000001E-20</v>
      </c>
      <c r="Q18" s="5">
        <v>7.4888999999999996E-20</v>
      </c>
      <c r="R18" s="5">
        <v>2.1032000000000001E-19</v>
      </c>
      <c r="S18" s="5">
        <v>3.5728000000000001E-19</v>
      </c>
      <c r="T18" s="5">
        <v>2.0700000000000001E-19</v>
      </c>
      <c r="U18" s="5">
        <v>1.0700999999999999E-19</v>
      </c>
      <c r="V18" s="5">
        <v>3.6595000000000002E-19</v>
      </c>
      <c r="W18" s="5">
        <v>1.1366E-18</v>
      </c>
      <c r="X18" s="5">
        <v>6.6502999999999998E-17</v>
      </c>
      <c r="Y18" s="5">
        <v>1.7439000000000001E-16</v>
      </c>
      <c r="Z18" s="5">
        <v>4.3816E-16</v>
      </c>
      <c r="AA18" s="5">
        <v>1.0626E-15</v>
      </c>
      <c r="AB18" s="5">
        <v>2.5071000000000001E-15</v>
      </c>
      <c r="AC18" s="5">
        <v>6.9342000000000004E-14</v>
      </c>
      <c r="AD18" s="5">
        <v>1.5722000000000001E-13</v>
      </c>
      <c r="AE18" s="5">
        <v>3.4976999999999998E-13</v>
      </c>
      <c r="AF18" s="5">
        <v>7.5808999999999995E-13</v>
      </c>
      <c r="AG18" s="5">
        <v>1.6321000000000001E-12</v>
      </c>
      <c r="AH18" s="5">
        <v>3.7747000000000001E-12</v>
      </c>
      <c r="AI18" s="5">
        <v>1.1657E-11</v>
      </c>
      <c r="AJ18" s="5">
        <v>9.9010000000000002E-11</v>
      </c>
      <c r="AK18" s="5">
        <v>5.4513E-9</v>
      </c>
      <c r="AL18" s="5">
        <v>1.0202E-6</v>
      </c>
      <c r="AM18" s="5">
        <v>1.8111999999999999E-6</v>
      </c>
      <c r="AN18" s="5">
        <v>1.6390999999999999E-6</v>
      </c>
      <c r="AO18" s="5">
        <v>1.4127E-6</v>
      </c>
      <c r="AP18" s="5">
        <v>1.2143E-6</v>
      </c>
    </row>
    <row r="19" spans="1:45" x14ac:dyDescent="0.25">
      <c r="A19" s="12"/>
      <c r="B19" s="12"/>
      <c r="C19" s="12"/>
      <c r="D19" s="20">
        <v>4</v>
      </c>
      <c r="E19" s="12" t="s">
        <v>10</v>
      </c>
      <c r="F19" s="5">
        <v>0</v>
      </c>
      <c r="G19" s="5">
        <v>3.1570000000000001E-34</v>
      </c>
      <c r="H19" s="5">
        <v>1.2413000000000001E-31</v>
      </c>
      <c r="I19" s="5">
        <v>1.7064999999999999E-29</v>
      </c>
      <c r="J19" s="5">
        <v>1.1593E-27</v>
      </c>
      <c r="K19" s="5">
        <v>1.9140000000000001E-22</v>
      </c>
      <c r="L19" s="5">
        <v>1.6012E-21</v>
      </c>
      <c r="M19" s="5">
        <v>1.013E-20</v>
      </c>
      <c r="N19" s="5">
        <v>4.9386000000000001E-20</v>
      </c>
      <c r="O19" s="5">
        <v>1.8623999999999999E-19</v>
      </c>
      <c r="P19" s="5">
        <v>5.3792E-19</v>
      </c>
      <c r="Q19" s="5">
        <v>1.1469999999999999E-18</v>
      </c>
      <c r="R19" s="5">
        <v>1.6611E-18</v>
      </c>
      <c r="S19" s="5">
        <v>1.3196000000000001E-18</v>
      </c>
      <c r="T19" s="5">
        <v>2.6606999999999998E-19</v>
      </c>
      <c r="U19" s="5">
        <v>4.8776999999999999E-20</v>
      </c>
      <c r="V19" s="5">
        <v>1.1691999999999999E-19</v>
      </c>
      <c r="W19" s="5">
        <v>2.5830999999999999E-19</v>
      </c>
      <c r="X19" s="5">
        <v>4.9011000000000001E-18</v>
      </c>
      <c r="Y19" s="5">
        <v>1.034E-17</v>
      </c>
      <c r="Z19" s="5">
        <v>2.1175E-17</v>
      </c>
      <c r="AA19" s="5">
        <v>4.2409000000000003E-17</v>
      </c>
      <c r="AB19" s="5">
        <v>8.3760000000000004E-17</v>
      </c>
      <c r="AC19" s="5">
        <v>1.3234E-15</v>
      </c>
      <c r="AD19" s="5">
        <v>2.7081E-15</v>
      </c>
      <c r="AE19" s="5">
        <v>5.4882999999999997E-15</v>
      </c>
      <c r="AF19" s="5">
        <v>1.0904E-14</v>
      </c>
      <c r="AG19" s="5">
        <v>2.1731999999999999E-14</v>
      </c>
      <c r="AH19" s="5">
        <v>4.7967999999999997E-14</v>
      </c>
      <c r="AI19" s="5">
        <v>1.5524E-13</v>
      </c>
      <c r="AJ19" s="5">
        <v>1.9099000000000002E-12</v>
      </c>
      <c r="AK19" s="5">
        <v>2.9019000000000001E-10</v>
      </c>
      <c r="AL19" s="5">
        <v>1.142E-7</v>
      </c>
      <c r="AM19" s="5">
        <v>1.9584000000000001E-7</v>
      </c>
      <c r="AN19" s="5">
        <v>1.3794E-7</v>
      </c>
      <c r="AO19" s="5">
        <v>9.1719000000000002E-8</v>
      </c>
      <c r="AP19" s="5">
        <v>6.1196000000000001E-8</v>
      </c>
    </row>
    <row r="20" spans="1:45" x14ac:dyDescent="0.25">
      <c r="A20" s="12"/>
      <c r="B20" s="12"/>
      <c r="C20" s="12">
        <v>1</v>
      </c>
      <c r="D20" s="20">
        <v>1</v>
      </c>
      <c r="E20" s="12" t="s">
        <v>11</v>
      </c>
      <c r="F20" s="5">
        <v>0</v>
      </c>
      <c r="G20" s="5">
        <v>1.2435E-34</v>
      </c>
      <c r="H20" s="5">
        <v>7.0256000000000003E-32</v>
      </c>
      <c r="I20" s="5">
        <v>1.6543000000000001E-29</v>
      </c>
      <c r="J20" s="5">
        <v>2.0537999999999999E-27</v>
      </c>
      <c r="K20" s="5">
        <v>4.1408000000000003E-21</v>
      </c>
      <c r="L20" s="5">
        <v>6.5181000000000005E-20</v>
      </c>
      <c r="M20" s="5">
        <v>7.8874000000000001E-19</v>
      </c>
      <c r="N20" s="5">
        <v>7.5512000000000003E-18</v>
      </c>
      <c r="O20" s="5">
        <v>5.8424000000000003E-17</v>
      </c>
      <c r="P20" s="5">
        <v>3.7071000000000001E-16</v>
      </c>
      <c r="Q20" s="5">
        <v>1.9395000000000001E-15</v>
      </c>
      <c r="R20" s="5">
        <v>8.2980000000000003E-15</v>
      </c>
      <c r="S20" s="5">
        <v>2.7821000000000001E-14</v>
      </c>
      <c r="T20" s="5">
        <v>6.0839999999999996E-14</v>
      </c>
      <c r="U20" s="5">
        <v>1.2932999999999999E-13</v>
      </c>
      <c r="V20" s="5">
        <v>5.2108999999999995E-13</v>
      </c>
      <c r="W20" s="5">
        <v>1.9303999999999999E-12</v>
      </c>
      <c r="X20" s="5">
        <v>1.7213E-10</v>
      </c>
      <c r="Y20" s="5">
        <v>4.5308E-10</v>
      </c>
      <c r="Z20" s="5">
        <v>1.1433E-9</v>
      </c>
      <c r="AA20" s="5">
        <v>2.787E-9</v>
      </c>
      <c r="AB20" s="5">
        <v>6.6210000000000002E-9</v>
      </c>
      <c r="AC20" s="5">
        <v>2.0118999999999999E-7</v>
      </c>
      <c r="AD20" s="5">
        <v>4.8742000000000001E-7</v>
      </c>
      <c r="AE20" s="5">
        <v>1.1898E-6</v>
      </c>
      <c r="AF20" s="5">
        <v>2.8785000000000001E-6</v>
      </c>
      <c r="AG20" s="5">
        <v>6.8193000000000001E-6</v>
      </c>
      <c r="AH20" s="5">
        <v>1.5971E-5</v>
      </c>
      <c r="AI20" s="5">
        <v>3.9515999999999999E-5</v>
      </c>
      <c r="AJ20" s="5">
        <v>1.3166999999999999E-4</v>
      </c>
      <c r="AK20" s="5">
        <v>6.6649999999999999E-4</v>
      </c>
      <c r="AL20" s="5">
        <v>4.6138000000000004E-3</v>
      </c>
      <c r="AM20" s="5">
        <v>5.7685000000000002E-3</v>
      </c>
      <c r="AN20" s="5">
        <v>5.7624E-3</v>
      </c>
      <c r="AO20" s="5">
        <v>5.6575999999999996E-3</v>
      </c>
      <c r="AP20" s="5">
        <v>5.5434000000000004E-3</v>
      </c>
    </row>
    <row r="21" spans="1:45" x14ac:dyDescent="0.25">
      <c r="A21" s="12">
        <v>1</v>
      </c>
      <c r="B21" s="12"/>
      <c r="C21" s="12"/>
      <c r="D21" s="20"/>
      <c r="E21" s="12" t="s">
        <v>12</v>
      </c>
      <c r="F21" s="5">
        <v>0.27577000000000002</v>
      </c>
      <c r="G21" s="5">
        <v>0.27577000000000002</v>
      </c>
      <c r="H21" s="5">
        <v>0.27577000000000002</v>
      </c>
      <c r="I21" s="5">
        <v>0.27577000000000002</v>
      </c>
      <c r="J21" s="5">
        <v>0.27577000000000002</v>
      </c>
      <c r="K21" s="5">
        <v>0.27577000000000002</v>
      </c>
      <c r="L21" s="5">
        <v>0.27577000000000002</v>
      </c>
      <c r="M21" s="5">
        <v>0.27577000000000002</v>
      </c>
      <c r="N21" s="5">
        <v>0.27577000000000002</v>
      </c>
      <c r="O21" s="5">
        <v>0.27577000000000002</v>
      </c>
      <c r="P21" s="5">
        <v>0.27577000000000002</v>
      </c>
      <c r="Q21" s="5">
        <v>0.27577000000000002</v>
      </c>
      <c r="R21" s="5">
        <v>0.27577000000000002</v>
      </c>
      <c r="S21" s="5">
        <v>0.27577000000000002</v>
      </c>
      <c r="T21" s="5">
        <v>0.27577000000000002</v>
      </c>
      <c r="U21" s="5">
        <v>0.27577000000000002</v>
      </c>
      <c r="V21" s="5">
        <v>0.27577000000000002</v>
      </c>
      <c r="W21" s="5">
        <v>0.27577000000000002</v>
      </c>
      <c r="X21" s="5">
        <v>0.27577000000000002</v>
      </c>
      <c r="Y21" s="5">
        <v>0.27577000000000002</v>
      </c>
      <c r="Z21" s="5">
        <v>0.27577000000000002</v>
      </c>
      <c r="AA21" s="5">
        <v>0.27577000000000002</v>
      </c>
      <c r="AB21" s="5">
        <v>0.27577000000000002</v>
      </c>
      <c r="AC21" s="5">
        <v>0.27577000000000002</v>
      </c>
      <c r="AD21" s="5">
        <v>0.27577000000000002</v>
      </c>
      <c r="AE21" s="5">
        <v>0.27577000000000002</v>
      </c>
      <c r="AF21" s="5">
        <v>0.27577000000000002</v>
      </c>
      <c r="AG21" s="5">
        <v>0.27577000000000002</v>
      </c>
      <c r="AH21" s="5">
        <v>0.27577000000000002</v>
      </c>
      <c r="AI21" s="5">
        <v>0.27577000000000002</v>
      </c>
      <c r="AJ21" s="5">
        <v>0.27577000000000002</v>
      </c>
      <c r="AK21" s="5">
        <v>0.27577000000000002</v>
      </c>
      <c r="AL21" s="5">
        <v>0.27577000000000002</v>
      </c>
      <c r="AM21" s="5">
        <v>0.27577000000000002</v>
      </c>
      <c r="AN21" s="5">
        <v>0.27577000000000002</v>
      </c>
      <c r="AO21" s="5">
        <v>0.27577000000000002</v>
      </c>
      <c r="AP21" s="5">
        <v>0.27577000000000002</v>
      </c>
    </row>
    <row r="22" spans="1:45" x14ac:dyDescent="0.25">
      <c r="A22" s="12"/>
      <c r="B22" s="12"/>
      <c r="C22" s="12">
        <v>6</v>
      </c>
      <c r="D22" s="20"/>
      <c r="E22" s="12" t="s">
        <v>86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1.092E-36</v>
      </c>
      <c r="T22" s="5">
        <v>3.7452999999999998E-35</v>
      </c>
      <c r="U22" s="5">
        <v>1.5778999999999999E-33</v>
      </c>
      <c r="V22" s="5">
        <v>8.0477999999999997E-32</v>
      </c>
      <c r="W22" s="5">
        <v>3.3943999999999998E-30</v>
      </c>
      <c r="X22" s="5">
        <v>8.3746E-25</v>
      </c>
      <c r="Y22" s="5">
        <v>1.0087999999999999E-23</v>
      </c>
      <c r="Z22" s="5">
        <v>1.0978999999999999E-22</v>
      </c>
      <c r="AA22" s="5">
        <v>1.1056E-21</v>
      </c>
      <c r="AB22" s="5">
        <v>1.0601000000000001E-20</v>
      </c>
      <c r="AC22" s="5">
        <v>1.2310999999999999E-16</v>
      </c>
      <c r="AD22" s="5">
        <v>1.7126000000000001E-15</v>
      </c>
      <c r="AE22" s="5">
        <v>2.6962999999999999E-14</v>
      </c>
      <c r="AF22" s="5">
        <v>4.4069999999999998E-13</v>
      </c>
      <c r="AG22" s="5">
        <v>6.5738999999999997E-12</v>
      </c>
      <c r="AH22" s="5">
        <v>7.7340999999999997E-11</v>
      </c>
      <c r="AI22" s="5">
        <v>6.3981999999999997E-10</v>
      </c>
      <c r="AJ22" s="5">
        <v>3.4320000000000001E-9</v>
      </c>
      <c r="AK22" s="5">
        <v>6.0950999999999998E-9</v>
      </c>
      <c r="AL22" s="5">
        <v>1.3803000000000001E-9</v>
      </c>
      <c r="AM22" s="5">
        <v>9.3742000000000006E-10</v>
      </c>
      <c r="AN22" s="5">
        <v>6.5452000000000003E-10</v>
      </c>
      <c r="AO22" s="5">
        <v>4.6315999999999998E-10</v>
      </c>
      <c r="AP22" s="5">
        <v>3.3154000000000003E-10</v>
      </c>
    </row>
    <row r="23" spans="1:45" x14ac:dyDescent="0.25">
      <c r="A23" s="12"/>
      <c r="B23" s="12">
        <v>1</v>
      </c>
      <c r="C23" s="12"/>
      <c r="D23" s="20"/>
      <c r="E23" s="12" t="s">
        <v>30</v>
      </c>
      <c r="F23" s="5">
        <v>4.8533000000000002E-7</v>
      </c>
      <c r="G23" s="5">
        <v>8.1330000000000001E-7</v>
      </c>
      <c r="H23" s="5">
        <v>2.0007000000000002E-6</v>
      </c>
      <c r="I23" s="5">
        <v>4.0660999999999999E-6</v>
      </c>
      <c r="J23" s="5">
        <v>7.2873999999999999E-6</v>
      </c>
      <c r="K23" s="5">
        <v>4.8755999999999999E-5</v>
      </c>
      <c r="L23" s="5">
        <v>7.3276999999999997E-5</v>
      </c>
      <c r="M23" s="5">
        <v>1.0849E-4</v>
      </c>
      <c r="N23" s="5">
        <v>1.5918E-4</v>
      </c>
      <c r="O23" s="5">
        <v>2.3331E-4</v>
      </c>
      <c r="P23" s="5">
        <v>3.4503000000000002E-4</v>
      </c>
      <c r="Q23" s="5">
        <v>5.2295E-4</v>
      </c>
      <c r="R23" s="5">
        <v>8.3407999999999996E-4</v>
      </c>
      <c r="S23" s="5">
        <v>1.4836000000000001E-3</v>
      </c>
      <c r="T23" s="5">
        <v>3.5856999999999998E-3</v>
      </c>
      <c r="U23" s="5">
        <v>7.4345000000000001E-3</v>
      </c>
      <c r="V23" s="5">
        <v>6.9014999999999996E-3</v>
      </c>
      <c r="W23" s="5">
        <v>6.3724999999999997E-3</v>
      </c>
      <c r="X23" s="5">
        <v>5.0863000000000002E-3</v>
      </c>
      <c r="Y23" s="5">
        <v>4.9474000000000002E-3</v>
      </c>
      <c r="Z23" s="5">
        <v>4.7685000000000002E-3</v>
      </c>
      <c r="AA23" s="5">
        <v>4.5339000000000004E-3</v>
      </c>
      <c r="AB23" s="5">
        <v>4.2253000000000004E-3</v>
      </c>
      <c r="AC23" s="5">
        <v>2.1025000000000002E-3</v>
      </c>
      <c r="AD23" s="5">
        <v>1.4958E-3</v>
      </c>
      <c r="AE23" s="5">
        <v>9.9441000000000004E-4</v>
      </c>
      <c r="AF23" s="5">
        <v>6.3394000000000005E-4</v>
      </c>
      <c r="AG23" s="5">
        <v>4.0133999999999998E-4</v>
      </c>
      <c r="AH23" s="5">
        <v>2.5913999999999999E-4</v>
      </c>
      <c r="AI23" s="5">
        <v>1.662E-4</v>
      </c>
      <c r="AJ23" s="5">
        <v>8.2803E-5</v>
      </c>
      <c r="AK23" s="5">
        <v>2.0366000000000001E-5</v>
      </c>
      <c r="AL23" s="5">
        <v>2.0041E-6</v>
      </c>
      <c r="AM23" s="5">
        <v>1.3929E-7</v>
      </c>
      <c r="AN23" s="5">
        <v>4.9996999999999998E-10</v>
      </c>
      <c r="AO23" s="5">
        <v>9.3802000000000006E-11</v>
      </c>
      <c r="AP23" s="5">
        <v>5.2913000000000001E-11</v>
      </c>
    </row>
    <row r="24" spans="1:45" x14ac:dyDescent="0.25">
      <c r="A24" s="12"/>
      <c r="B24" s="12"/>
      <c r="C24" s="12">
        <v>3</v>
      </c>
      <c r="D24" s="20">
        <v>2</v>
      </c>
      <c r="E24" s="12" t="s">
        <v>13</v>
      </c>
      <c r="F24" s="5">
        <v>2.4237999999999999E-21</v>
      </c>
      <c r="G24" s="5">
        <v>3.452E-20</v>
      </c>
      <c r="H24" s="5">
        <v>4.6181999999999998E-19</v>
      </c>
      <c r="I24" s="5">
        <v>3.5453999999999996E-18</v>
      </c>
      <c r="J24" s="5">
        <v>2.3699E-17</v>
      </c>
      <c r="K24" s="5">
        <v>8.7989000000000003E-15</v>
      </c>
      <c r="L24" s="5">
        <v>2.781E-14</v>
      </c>
      <c r="M24" s="5">
        <v>7.9242000000000005E-14</v>
      </c>
      <c r="N24" s="5">
        <v>2.0523999999999999E-13</v>
      </c>
      <c r="O24" s="5">
        <v>4.8511999999999996E-13</v>
      </c>
      <c r="P24" s="5">
        <v>1.0465E-12</v>
      </c>
      <c r="Q24" s="5">
        <v>2.0463999999999998E-12</v>
      </c>
      <c r="R24" s="5">
        <v>3.5590000000000001E-12</v>
      </c>
      <c r="S24" s="5">
        <v>5.2281000000000003E-12</v>
      </c>
      <c r="T24" s="5">
        <v>5.3543000000000003E-12</v>
      </c>
      <c r="U24" s="5">
        <v>6.5331000000000001E-12</v>
      </c>
      <c r="V24" s="5">
        <v>1.8190000000000001E-11</v>
      </c>
      <c r="W24" s="5">
        <v>4.8813999999999999E-11</v>
      </c>
      <c r="X24" s="5">
        <v>1.2813999999999999E-9</v>
      </c>
      <c r="Y24" s="5">
        <v>2.4474E-9</v>
      </c>
      <c r="Z24" s="5">
        <v>4.6111000000000003E-9</v>
      </c>
      <c r="AA24" s="5">
        <v>8.6521000000000008E-9</v>
      </c>
      <c r="AB24" s="5">
        <v>1.6371000000000001E-8</v>
      </c>
      <c r="AC24" s="5">
        <v>3.3370999999999999E-7</v>
      </c>
      <c r="AD24" s="5">
        <v>8.8077000000000002E-7</v>
      </c>
      <c r="AE24" s="5">
        <v>2.5285999999999998E-6</v>
      </c>
      <c r="AF24" s="5">
        <v>7.5294999999999997E-6</v>
      </c>
      <c r="AG24" s="5">
        <v>2.1767999999999999E-5</v>
      </c>
      <c r="AH24" s="5">
        <v>5.7290000000000002E-5</v>
      </c>
      <c r="AI24" s="5">
        <v>1.3516E-4</v>
      </c>
      <c r="AJ24" s="5">
        <v>3.2923000000000002E-4</v>
      </c>
      <c r="AK24" s="5">
        <v>7.5427999999999997E-4</v>
      </c>
      <c r="AL24" s="5">
        <v>1.2888999999999999E-4</v>
      </c>
      <c r="AM24" s="5">
        <v>6.6368999999999999E-6</v>
      </c>
      <c r="AN24" s="5">
        <v>1.1687000000000001E-8</v>
      </c>
      <c r="AO24" s="5">
        <v>1.0675999999999999E-9</v>
      </c>
      <c r="AP24" s="5">
        <v>2.9944999999999998E-10</v>
      </c>
    </row>
    <row r="25" spans="1:45" x14ac:dyDescent="0.25">
      <c r="A25" s="12"/>
      <c r="B25" s="12"/>
      <c r="C25" s="12">
        <v>1</v>
      </c>
      <c r="D25" s="20"/>
      <c r="E25" s="12" t="s">
        <v>14</v>
      </c>
      <c r="F25" s="5">
        <v>1.8735999999999999E-15</v>
      </c>
      <c r="G25" s="5">
        <v>1.1456E-14</v>
      </c>
      <c r="H25" s="5">
        <v>8.0336000000000002E-14</v>
      </c>
      <c r="I25" s="5">
        <v>3.9098000000000002E-13</v>
      </c>
      <c r="J25" s="5">
        <v>1.6799999999999999E-12</v>
      </c>
      <c r="K25" s="5">
        <v>1.8591999999999999E-10</v>
      </c>
      <c r="L25" s="5">
        <v>4.9011999999999996E-10</v>
      </c>
      <c r="M25" s="5">
        <v>1.2198000000000001E-9</v>
      </c>
      <c r="N25" s="5">
        <v>2.8976E-9</v>
      </c>
      <c r="O25" s="5">
        <v>6.6502000000000001E-9</v>
      </c>
      <c r="P25" s="5">
        <v>1.4950000000000002E-8</v>
      </c>
      <c r="Q25" s="5">
        <v>3.3542999999999998E-8</v>
      </c>
      <c r="R25" s="5">
        <v>7.7331999999999994E-8</v>
      </c>
      <c r="S25" s="5">
        <v>1.9460999999999999E-7</v>
      </c>
      <c r="T25" s="5">
        <v>6.5211000000000003E-7</v>
      </c>
      <c r="U25" s="5">
        <v>2.2844000000000001E-6</v>
      </c>
      <c r="V25" s="5">
        <v>4.2912999999999999E-6</v>
      </c>
      <c r="W25" s="5">
        <v>7.8807000000000006E-6</v>
      </c>
      <c r="X25" s="5">
        <v>5.6410999999999999E-5</v>
      </c>
      <c r="Y25" s="5">
        <v>8.1420000000000003E-5</v>
      </c>
      <c r="Z25" s="5">
        <v>1.1564E-4</v>
      </c>
      <c r="AA25" s="5">
        <v>1.6203999999999999E-4</v>
      </c>
      <c r="AB25" s="5">
        <v>2.2474999999999999E-4</v>
      </c>
      <c r="AC25" s="5">
        <v>8.2939999999999999E-4</v>
      </c>
      <c r="AD25" s="5">
        <v>1.1869999999999999E-3</v>
      </c>
      <c r="AE25" s="5">
        <v>1.7308E-3</v>
      </c>
      <c r="AF25" s="5">
        <v>2.5403999999999999E-3</v>
      </c>
      <c r="AG25" s="5">
        <v>3.6476E-3</v>
      </c>
      <c r="AH25" s="5">
        <v>4.8665000000000002E-3</v>
      </c>
      <c r="AI25" s="5">
        <v>5.4381000000000004E-3</v>
      </c>
      <c r="AJ25" s="5">
        <v>3.9477000000000002E-3</v>
      </c>
      <c r="AK25" s="5">
        <v>1.0487000000000001E-3</v>
      </c>
      <c r="AL25" s="5">
        <v>7.0041000000000002E-5</v>
      </c>
      <c r="AM25" s="5">
        <v>4.4150000000000001E-6</v>
      </c>
      <c r="AN25" s="5">
        <v>1.4483E-8</v>
      </c>
      <c r="AO25" s="5">
        <v>2.4920000000000001E-9</v>
      </c>
      <c r="AP25" s="5">
        <v>1.2929E-9</v>
      </c>
    </row>
    <row r="26" spans="1:45" x14ac:dyDescent="0.25">
      <c r="A26" s="12"/>
      <c r="B26" s="12"/>
      <c r="C26" s="12"/>
      <c r="D26" s="20">
        <v>1</v>
      </c>
      <c r="E26" s="12" t="s">
        <v>15</v>
      </c>
      <c r="F26" s="5">
        <v>4.1546999999999999E-3</v>
      </c>
      <c r="G26" s="5">
        <v>3.336E-3</v>
      </c>
      <c r="H26" s="5">
        <v>3.9475999999999999E-3</v>
      </c>
      <c r="I26" s="5">
        <v>3.8784000000000002E-3</v>
      </c>
      <c r="J26" s="5">
        <v>3.8252999999999998E-3</v>
      </c>
      <c r="K26" s="5">
        <v>3.7071000000000001E-3</v>
      </c>
      <c r="L26" s="5">
        <v>3.6911000000000001E-3</v>
      </c>
      <c r="M26" s="5">
        <v>3.6782999999999998E-3</v>
      </c>
      <c r="N26" s="5">
        <v>3.6679999999999998E-3</v>
      </c>
      <c r="O26" s="5">
        <v>3.6597000000000001E-3</v>
      </c>
      <c r="P26" s="5">
        <v>3.6529000000000002E-3</v>
      </c>
      <c r="Q26" s="5">
        <v>3.6473E-3</v>
      </c>
      <c r="R26" s="5">
        <v>3.6427999999999999E-3</v>
      </c>
      <c r="S26" s="5">
        <v>3.6389999999999999E-3</v>
      </c>
      <c r="T26" s="5">
        <v>3.6359999999999999E-3</v>
      </c>
      <c r="U26" s="5">
        <v>3.6334000000000002E-3</v>
      </c>
      <c r="V26" s="5">
        <v>3.6313000000000001E-3</v>
      </c>
      <c r="W26" s="5">
        <v>3.6294999999999999E-3</v>
      </c>
      <c r="X26" s="5">
        <v>3.6250000000000002E-3</v>
      </c>
      <c r="Y26" s="5">
        <v>3.6243E-3</v>
      </c>
      <c r="Z26" s="5">
        <v>3.6237000000000001E-3</v>
      </c>
      <c r="AA26" s="5">
        <v>3.6232E-3</v>
      </c>
      <c r="AB26" s="5">
        <v>3.6227999999999998E-3</v>
      </c>
      <c r="AC26" s="5">
        <v>3.6213999999999999E-3</v>
      </c>
      <c r="AD26" s="5">
        <v>3.6205E-3</v>
      </c>
      <c r="AE26" s="5">
        <v>3.6183000000000001E-3</v>
      </c>
      <c r="AF26" s="5">
        <v>3.6123000000000001E-3</v>
      </c>
      <c r="AG26" s="5">
        <v>3.5958000000000001E-3</v>
      </c>
      <c r="AH26" s="5">
        <v>3.5552000000000001E-3</v>
      </c>
      <c r="AI26" s="5">
        <v>3.4648000000000001E-3</v>
      </c>
      <c r="AJ26" s="5">
        <v>3.2215E-3</v>
      </c>
      <c r="AK26" s="5">
        <v>2.5065999999999999E-3</v>
      </c>
      <c r="AL26" s="5">
        <v>7.2232000000000004E-4</v>
      </c>
      <c r="AM26" s="5">
        <v>5.2682999999999997E-5</v>
      </c>
      <c r="AN26" s="5">
        <v>1.5837999999999999E-7</v>
      </c>
      <c r="AO26" s="5">
        <v>2.4605999999999999E-8</v>
      </c>
      <c r="AP26" s="5">
        <v>1.1536E-8</v>
      </c>
    </row>
    <row r="27" spans="1:45" x14ac:dyDescent="0.25">
      <c r="A27" s="12"/>
      <c r="B27" s="12"/>
      <c r="C27" s="12"/>
      <c r="D27" s="20">
        <v>1</v>
      </c>
      <c r="E27" s="12" t="s">
        <v>16</v>
      </c>
      <c r="F27" s="5">
        <v>3.0777999999999999E-3</v>
      </c>
      <c r="G27" s="5">
        <v>2.6459999999999999E-3</v>
      </c>
      <c r="H27" s="5">
        <v>3.2946999999999998E-3</v>
      </c>
      <c r="I27" s="5">
        <v>3.3639E-3</v>
      </c>
      <c r="J27" s="5">
        <v>3.4169999999999999E-3</v>
      </c>
      <c r="K27" s="5">
        <v>3.5352999999999999E-3</v>
      </c>
      <c r="L27" s="5">
        <v>3.5512E-3</v>
      </c>
      <c r="M27" s="5">
        <v>3.5639999999999999E-3</v>
      </c>
      <c r="N27" s="5">
        <v>3.5742999999999999E-3</v>
      </c>
      <c r="O27" s="5">
        <v>3.5826E-3</v>
      </c>
      <c r="P27" s="5">
        <v>3.5894E-3</v>
      </c>
      <c r="Q27" s="5">
        <v>3.5950000000000001E-3</v>
      </c>
      <c r="R27" s="5">
        <v>3.5996000000000001E-3</v>
      </c>
      <c r="S27" s="5">
        <v>3.6032999999999998E-3</v>
      </c>
      <c r="T27" s="5">
        <v>3.6064000000000001E-3</v>
      </c>
      <c r="U27" s="5">
        <v>3.6089E-3</v>
      </c>
      <c r="V27" s="5">
        <v>3.6110999999999999E-3</v>
      </c>
      <c r="W27" s="5">
        <v>3.6128000000000002E-3</v>
      </c>
      <c r="X27" s="5">
        <v>3.6172999999999999E-3</v>
      </c>
      <c r="Y27" s="5">
        <v>3.6180000000000001E-3</v>
      </c>
      <c r="Z27" s="5">
        <v>3.6186E-3</v>
      </c>
      <c r="AA27" s="5">
        <v>3.6191000000000001E-3</v>
      </c>
      <c r="AB27" s="5">
        <v>3.6194999999999999E-3</v>
      </c>
      <c r="AC27" s="5">
        <v>3.62E-3</v>
      </c>
      <c r="AD27" s="5">
        <v>3.6194E-3</v>
      </c>
      <c r="AE27" s="5">
        <v>3.6175000000000001E-3</v>
      </c>
      <c r="AF27" s="5">
        <v>3.6116E-3</v>
      </c>
      <c r="AG27" s="5">
        <v>3.5953000000000001E-3</v>
      </c>
      <c r="AH27" s="5">
        <v>3.555E-3</v>
      </c>
      <c r="AI27" s="5">
        <v>3.4646E-3</v>
      </c>
      <c r="AJ27" s="5">
        <v>3.2214000000000001E-3</v>
      </c>
      <c r="AK27" s="5">
        <v>2.5067000000000002E-3</v>
      </c>
      <c r="AL27" s="5">
        <v>7.2846E-4</v>
      </c>
      <c r="AM27" s="5">
        <v>5.2695000000000003E-5</v>
      </c>
      <c r="AN27" s="5">
        <v>1.5842000000000001E-7</v>
      </c>
      <c r="AO27" s="5">
        <v>2.4614999999999999E-8</v>
      </c>
      <c r="AP27" s="5">
        <v>1.1541000000000001E-8</v>
      </c>
    </row>
    <row r="28" spans="1:45" x14ac:dyDescent="0.25">
      <c r="A28" s="12"/>
      <c r="B28" s="12">
        <v>1</v>
      </c>
      <c r="C28" s="12">
        <v>1</v>
      </c>
      <c r="D28" s="20"/>
      <c r="E28" s="12" t="s">
        <v>31</v>
      </c>
      <c r="F28" s="5">
        <v>2.6683000000000002E-4</v>
      </c>
      <c r="G28" s="5">
        <v>2.5004999999999998E-4</v>
      </c>
      <c r="H28" s="5">
        <v>3.7518000000000002E-4</v>
      </c>
      <c r="I28" s="5">
        <v>4.9525000000000003E-4</v>
      </c>
      <c r="J28" s="5">
        <v>6.3221000000000002E-4</v>
      </c>
      <c r="K28" s="5">
        <v>1.6475000000000001E-3</v>
      </c>
      <c r="L28" s="5">
        <v>2.0931999999999999E-3</v>
      </c>
      <c r="M28" s="5">
        <v>2.6718000000000002E-3</v>
      </c>
      <c r="N28" s="5">
        <v>3.4374000000000002E-3</v>
      </c>
      <c r="O28" s="5">
        <v>4.4835999999999999E-3</v>
      </c>
      <c r="P28" s="5">
        <v>5.9776999999999999E-3</v>
      </c>
      <c r="Q28" s="5">
        <v>8.2615999999999992E-3</v>
      </c>
      <c r="R28" s="5">
        <v>1.2137E-2</v>
      </c>
      <c r="S28" s="5">
        <v>2.0063000000000001E-2</v>
      </c>
      <c r="T28" s="5">
        <v>4.5411E-2</v>
      </c>
      <c r="U28" s="5">
        <v>9.5399999999999999E-2</v>
      </c>
      <c r="V28" s="5">
        <v>9.6433000000000005E-2</v>
      </c>
      <c r="W28" s="5">
        <v>9.7423999999999997E-2</v>
      </c>
      <c r="X28" s="5">
        <v>9.8715999999999998E-2</v>
      </c>
      <c r="Y28" s="5">
        <v>9.8021999999999998E-2</v>
      </c>
      <c r="Z28" s="5">
        <v>9.6863000000000005E-2</v>
      </c>
      <c r="AA28" s="5">
        <v>9.5036999999999996E-2</v>
      </c>
      <c r="AB28" s="5">
        <v>9.2283000000000004E-2</v>
      </c>
      <c r="AC28" s="5">
        <v>6.6286999999999999E-2</v>
      </c>
      <c r="AD28" s="5">
        <v>5.6073999999999999E-2</v>
      </c>
      <c r="AE28" s="5">
        <v>4.5789000000000003E-2</v>
      </c>
      <c r="AF28" s="5">
        <v>3.6490000000000002E-2</v>
      </c>
      <c r="AG28" s="5">
        <v>2.8718E-2</v>
      </c>
      <c r="AH28" s="5">
        <v>2.2304999999999998E-2</v>
      </c>
      <c r="AI28" s="5">
        <v>1.6254000000000001E-2</v>
      </c>
      <c r="AJ28" s="5">
        <v>8.5275999999999998E-3</v>
      </c>
      <c r="AK28" s="5">
        <v>1.8621E-3</v>
      </c>
      <c r="AL28" s="5">
        <v>7.1569999999999994E-5</v>
      </c>
      <c r="AM28" s="5">
        <v>3.9917000000000003E-6</v>
      </c>
      <c r="AN28" s="5">
        <v>1.1622999999999999E-8</v>
      </c>
      <c r="AO28" s="5">
        <v>1.7827000000000001E-9</v>
      </c>
      <c r="AP28" s="5">
        <v>8.2807000000000002E-10</v>
      </c>
    </row>
    <row r="29" spans="1:45" x14ac:dyDescent="0.25">
      <c r="A29" s="12"/>
      <c r="B29" s="12">
        <v>1</v>
      </c>
      <c r="C29" s="12">
        <v>2</v>
      </c>
      <c r="D29" s="20"/>
      <c r="E29" s="12" t="s">
        <v>32</v>
      </c>
      <c r="F29" s="5">
        <v>1.9203999999999999E-2</v>
      </c>
      <c r="G29" s="5">
        <v>9.9523000000000007E-3</v>
      </c>
      <c r="H29" s="5">
        <v>8.9885999999999994E-3</v>
      </c>
      <c r="I29" s="5">
        <v>7.5938999999999998E-3</v>
      </c>
      <c r="J29" s="5">
        <v>6.7962999999999999E-3</v>
      </c>
      <c r="K29" s="5">
        <v>6.4409999999999997E-3</v>
      </c>
      <c r="L29" s="5">
        <v>6.7974999999999997E-3</v>
      </c>
      <c r="M29" s="5">
        <v>7.3496999999999998E-3</v>
      </c>
      <c r="N29" s="5">
        <v>8.1475999999999996E-3</v>
      </c>
      <c r="O29" s="5">
        <v>9.2943999999999995E-3</v>
      </c>
      <c r="P29" s="5">
        <v>1.098E-2</v>
      </c>
      <c r="Q29" s="5">
        <v>1.3604E-2</v>
      </c>
      <c r="R29" s="5">
        <v>1.8100000000000002E-2</v>
      </c>
      <c r="S29" s="5">
        <v>2.7347E-2</v>
      </c>
      <c r="T29" s="5">
        <v>5.7027000000000001E-2</v>
      </c>
      <c r="U29" s="5">
        <v>0.11944</v>
      </c>
      <c r="V29" s="5">
        <v>0.12939000000000001</v>
      </c>
      <c r="W29" s="5">
        <v>0.14079</v>
      </c>
      <c r="X29" s="5">
        <v>0.17049</v>
      </c>
      <c r="Y29" s="5">
        <v>0.17032</v>
      </c>
      <c r="Z29" s="5">
        <v>0.17011000000000001</v>
      </c>
      <c r="AA29" s="5">
        <v>0.16983000000000001</v>
      </c>
      <c r="AB29" s="5">
        <v>0.16944999999999999</v>
      </c>
      <c r="AC29" s="5">
        <v>0.16658000000000001</v>
      </c>
      <c r="AD29" s="5">
        <v>0.16541</v>
      </c>
      <c r="AE29" s="5">
        <v>0.16383</v>
      </c>
      <c r="AF29" s="5">
        <v>0.16119</v>
      </c>
      <c r="AG29" s="5">
        <v>0.15576999999999999</v>
      </c>
      <c r="AH29" s="5">
        <v>0.14377000000000001</v>
      </c>
      <c r="AI29" s="5">
        <v>0.11763</v>
      </c>
      <c r="AJ29" s="5">
        <v>6.4231999999999997E-2</v>
      </c>
      <c r="AK29" s="5">
        <v>1.2309E-2</v>
      </c>
      <c r="AL29" s="5">
        <v>1.7668E-4</v>
      </c>
      <c r="AM29" s="5">
        <v>7.8222999999999996E-6</v>
      </c>
      <c r="AN29" s="5">
        <v>1.8279999999999999E-8</v>
      </c>
      <c r="AO29" s="5">
        <v>2.2682000000000001E-9</v>
      </c>
      <c r="AP29" s="5">
        <v>8.5854000000000002E-10</v>
      </c>
    </row>
    <row r="30" spans="1:45" x14ac:dyDescent="0.25">
      <c r="A30" s="12"/>
      <c r="B30" s="12"/>
      <c r="C30" s="12"/>
      <c r="D30" s="20"/>
      <c r="E30" s="15" t="s">
        <v>20</v>
      </c>
      <c r="F30" s="5">
        <v>-33.83</v>
      </c>
      <c r="G30" s="5">
        <v>-31.7</v>
      </c>
      <c r="H30" s="5">
        <v>-29.87</v>
      </c>
      <c r="I30" s="5">
        <f>-28.28</f>
        <v>-28.28</v>
      </c>
      <c r="J30" s="5">
        <f>-26.86</f>
        <v>-26.86</v>
      </c>
      <c r="K30" s="5">
        <f>-22.54</f>
        <v>-22.54</v>
      </c>
      <c r="L30" s="5">
        <v>-21.72</v>
      </c>
      <c r="M30" s="5">
        <v>-20.97</v>
      </c>
      <c r="N30" s="5">
        <v>-20.29</v>
      </c>
      <c r="O30" s="5">
        <v>-19.670000000000002</v>
      </c>
      <c r="P30" s="5">
        <v>-19.100000000000001</v>
      </c>
      <c r="Q30" s="5">
        <v>-18.57</v>
      </c>
      <c r="R30" s="5">
        <v>-18.079999999999998</v>
      </c>
      <c r="S30" s="5">
        <v>-17.63</v>
      </c>
      <c r="T30" s="5">
        <v>-17.21</v>
      </c>
      <c r="U30" s="5">
        <v>-16.75</v>
      </c>
      <c r="V30" s="5">
        <v>-16.25</v>
      </c>
      <c r="W30" s="5">
        <v>-15.78</v>
      </c>
      <c r="X30" s="5">
        <v>-14.24</v>
      </c>
      <c r="Y30" s="5">
        <v>-13.95</v>
      </c>
      <c r="Z30" s="5">
        <v>-13.67</v>
      </c>
      <c r="AA30" s="5">
        <v>-13.4</v>
      </c>
      <c r="AB30" s="5">
        <v>-13.13</v>
      </c>
      <c r="AC30" s="5">
        <v>-11.99</v>
      </c>
      <c r="AD30" s="5">
        <v>-11.65</v>
      </c>
      <c r="AE30" s="5">
        <v>-11.28</v>
      </c>
      <c r="AF30" s="5">
        <v>-10.91</v>
      </c>
      <c r="AG30" s="5">
        <v>-10.55</v>
      </c>
      <c r="AH30" s="5">
        <v>-10.23</v>
      </c>
      <c r="AI30" s="5">
        <v>-9.9770000000000003</v>
      </c>
      <c r="AJ30" s="5">
        <v>-9.8049999999999997</v>
      </c>
      <c r="AK30" s="5">
        <v>-9.8109999999999999</v>
      </c>
      <c r="AL30" s="5">
        <v>-10.35</v>
      </c>
      <c r="AM30" s="5">
        <v>-10.48</v>
      </c>
      <c r="AN30" s="5">
        <v>-10.61</v>
      </c>
      <c r="AO30" s="5">
        <v>-10.73</v>
      </c>
      <c r="AP30" s="5">
        <v>-10.85</v>
      </c>
    </row>
    <row r="31" spans="1:45" x14ac:dyDescent="0.25">
      <c r="A31" s="12"/>
      <c r="B31" s="12"/>
      <c r="C31" s="12"/>
      <c r="D31" s="20"/>
      <c r="E31" s="12" t="s">
        <v>21</v>
      </c>
      <c r="F31" s="5">
        <v>-18.61</v>
      </c>
      <c r="G31" s="5">
        <v>-18.62</v>
      </c>
      <c r="H31" s="5">
        <v>-18.64</v>
      </c>
      <c r="I31" s="5">
        <v>-18.66</v>
      </c>
      <c r="J31" s="5">
        <f>-18.7</f>
        <v>-18.7</v>
      </c>
      <c r="K31" s="5">
        <f>-18.86</f>
        <v>-18.86</v>
      </c>
      <c r="L31" s="5">
        <v>-18.91</v>
      </c>
      <c r="M31" s="5">
        <v>-18.95</v>
      </c>
      <c r="N31" s="5">
        <v>-19</v>
      </c>
      <c r="O31" s="5">
        <v>-19.05</v>
      </c>
      <c r="P31" s="5">
        <v>-19.100000000000001</v>
      </c>
      <c r="Q31" s="5">
        <v>-19.149999999999999</v>
      </c>
      <c r="R31" s="5">
        <v>-19.190000000000001</v>
      </c>
      <c r="S31" s="5">
        <v>-19.239999999999998</v>
      </c>
      <c r="T31" s="5">
        <v>-19.29</v>
      </c>
      <c r="U31" s="5">
        <f>-19.34</f>
        <v>-19.34</v>
      </c>
      <c r="V31" s="5">
        <v>-19.38</v>
      </c>
      <c r="W31" s="5">
        <v>-19.43</v>
      </c>
      <c r="X31" s="5">
        <v>-19.61</v>
      </c>
      <c r="Y31" s="5">
        <v>-19.66</v>
      </c>
      <c r="Z31" s="5">
        <v>-19.71</v>
      </c>
      <c r="AA31" s="5">
        <v>-19.760000000000002</v>
      </c>
      <c r="AB31" s="5">
        <v>-19.809999999999999</v>
      </c>
      <c r="AC31" s="5">
        <v>-20.079999999999998</v>
      </c>
      <c r="AD31" s="5">
        <v>-20.149999999999999</v>
      </c>
      <c r="AE31" s="5">
        <v>-20.23</v>
      </c>
      <c r="AF31" s="5">
        <v>-20.309999999999999</v>
      </c>
      <c r="AG31" s="5">
        <v>-20.39</v>
      </c>
      <c r="AH31" s="5">
        <v>-20.48</v>
      </c>
      <c r="AI31" s="5">
        <v>-20.63</v>
      </c>
      <c r="AJ31" s="5">
        <v>-20.85</v>
      </c>
      <c r="AK31" s="5">
        <v>-21.03</v>
      </c>
      <c r="AL31" s="5">
        <v>-21.21</v>
      </c>
      <c r="AM31" s="5">
        <v>-21.25</v>
      </c>
      <c r="AN31" s="5">
        <v>-21.28</v>
      </c>
      <c r="AO31" s="5">
        <v>-21.31</v>
      </c>
      <c r="AP31" s="5">
        <v>-21.35</v>
      </c>
    </row>
    <row r="32" spans="1:45" x14ac:dyDescent="0.25">
      <c r="A32" s="12"/>
      <c r="B32" s="12"/>
      <c r="C32" s="12"/>
      <c r="D32" s="20"/>
      <c r="E32" s="12" t="s">
        <v>36</v>
      </c>
      <c r="F32" s="5">
        <v>-3.7389999999999999</v>
      </c>
      <c r="G32" s="5">
        <v>-3.7480000000000002</v>
      </c>
      <c r="H32" s="5">
        <v>-3.7690000000000001</v>
      </c>
      <c r="I32" s="5">
        <f>-3.782+0</f>
        <v>-3.782</v>
      </c>
      <c r="J32" s="5">
        <f>-3.875+0</f>
        <v>-3.875</v>
      </c>
      <c r="K32" s="5">
        <f>-4.307+0</f>
        <v>-4.3070000000000004</v>
      </c>
      <c r="L32" s="5">
        <v>-4.4130000000000003</v>
      </c>
      <c r="M32" s="5">
        <v>-4.5179999999999998</v>
      </c>
      <c r="N32" s="5">
        <v>-4.6210000000000004</v>
      </c>
      <c r="O32" s="5">
        <v>-4.7240000000000002</v>
      </c>
      <c r="P32" s="5">
        <v>-4.8250000000000002</v>
      </c>
      <c r="Q32" s="5">
        <v>-4.9240000000000004</v>
      </c>
      <c r="R32" s="5">
        <v>-5.0229999999999997</v>
      </c>
      <c r="S32" s="5">
        <v>-5.12</v>
      </c>
      <c r="T32" s="5">
        <v>-5.2160000000000002</v>
      </c>
      <c r="U32" s="5">
        <v>-5.4530000000000003</v>
      </c>
      <c r="V32" s="5">
        <v>-5.8209999999999997</v>
      </c>
      <c r="W32" s="5">
        <v>-6.1859999999999999</v>
      </c>
      <c r="X32" s="5">
        <v>-7.3680000000000003</v>
      </c>
      <c r="Y32" s="5">
        <v>-7.5819999999999999</v>
      </c>
      <c r="Z32" s="5">
        <v>-7.7949999999999999</v>
      </c>
      <c r="AA32" s="5">
        <v>-8.0129999999999999</v>
      </c>
      <c r="AB32" s="5">
        <v>-8.2390000000000008</v>
      </c>
      <c r="AC32" s="5">
        <v>-9.4369999999999994</v>
      </c>
      <c r="AD32" s="5">
        <v>-9.8699999999999992</v>
      </c>
      <c r="AE32" s="5">
        <v>-10.36</v>
      </c>
      <c r="AF32" s="5">
        <v>-10.89</v>
      </c>
      <c r="AG32" s="5">
        <v>-11.42</v>
      </c>
      <c r="AH32" s="5">
        <v>-11.89</v>
      </c>
      <c r="AI32" s="5">
        <v>-12.26</v>
      </c>
      <c r="AJ32" s="5">
        <v>-12.51</v>
      </c>
      <c r="AK32" s="5">
        <v>-12.65</v>
      </c>
      <c r="AL32" s="5">
        <v>-13</v>
      </c>
      <c r="AM32" s="5">
        <v>-13.08</v>
      </c>
      <c r="AN32" s="5">
        <v>-13.16</v>
      </c>
      <c r="AO32" s="5">
        <v>-13.23</v>
      </c>
      <c r="AP32" s="5">
        <v>-13.31</v>
      </c>
      <c r="AQ32" s="5"/>
      <c r="AR32" s="5"/>
      <c r="AS32" s="5"/>
    </row>
    <row r="33" spans="1:45" x14ac:dyDescent="0.25">
      <c r="A33" s="12"/>
      <c r="B33" s="12"/>
      <c r="C33" s="12"/>
      <c r="D33" s="20"/>
      <c r="E33" s="12" t="s">
        <v>22</v>
      </c>
      <c r="F33" s="5">
        <v>-6.8010000000000002</v>
      </c>
      <c r="G33" s="5">
        <v>-6.8049999999999997</v>
      </c>
      <c r="H33" s="5">
        <v>-6.923</v>
      </c>
      <c r="I33" s="5">
        <f>-7.114+0</f>
        <v>-7.1139999999999999</v>
      </c>
      <c r="J33" s="5">
        <f>-7.324+0</f>
        <v>-7.3239999999999998</v>
      </c>
      <c r="K33" s="5">
        <f>-8.244+0</f>
        <v>-8.2439999999999998</v>
      </c>
      <c r="L33" s="5">
        <v>-8.4849999999999994</v>
      </c>
      <c r="M33" s="5">
        <v>-8.7349999999999994</v>
      </c>
      <c r="N33" s="5">
        <v>-8.9949999999999992</v>
      </c>
      <c r="O33" s="5">
        <v>-9.2710000000000008</v>
      </c>
      <c r="P33" s="5">
        <v>-9.5719999999999992</v>
      </c>
      <c r="Q33" s="5">
        <v>-9.9090000000000007</v>
      </c>
      <c r="R33" s="5">
        <v>-10.31</v>
      </c>
      <c r="S33" s="5">
        <v>-10.83</v>
      </c>
      <c r="T33" s="5">
        <v>-11.66</v>
      </c>
      <c r="U33" s="5">
        <v>-12.5</v>
      </c>
      <c r="V33" s="5">
        <v>-12.66</v>
      </c>
      <c r="W33" s="5">
        <v>-12.83</v>
      </c>
      <c r="X33" s="5">
        <v>-13.38</v>
      </c>
      <c r="Y33" s="5">
        <v>-13.48</v>
      </c>
      <c r="Z33" s="5">
        <v>-13.57</v>
      </c>
      <c r="AA33" s="5">
        <v>-13.66</v>
      </c>
      <c r="AB33" s="5">
        <v>-13.74</v>
      </c>
      <c r="AC33" s="5">
        <v>-13.96</v>
      </c>
      <c r="AD33" s="5">
        <v>-14</v>
      </c>
      <c r="AE33" s="5">
        <v>-14.02</v>
      </c>
      <c r="AF33" s="5">
        <v>-14.05</v>
      </c>
      <c r="AG33" s="5">
        <v>-14.07</v>
      </c>
      <c r="AH33" s="5">
        <v>-14.06</v>
      </c>
      <c r="AI33" s="5">
        <v>-13.96</v>
      </c>
      <c r="AJ33" s="5">
        <v>-13.54</v>
      </c>
      <c r="AK33" s="5">
        <v>-12.48</v>
      </c>
      <c r="AL33" s="5">
        <v>-11.59</v>
      </c>
      <c r="AM33" s="5">
        <v>-11.59</v>
      </c>
      <c r="AN33" s="5">
        <v>-11.81</v>
      </c>
      <c r="AO33" s="5">
        <v>-12.04</v>
      </c>
      <c r="AP33" s="5">
        <v>-12.26</v>
      </c>
      <c r="AQ33" s="5"/>
      <c r="AR33" s="5"/>
      <c r="AS33" s="5"/>
    </row>
    <row r="34" spans="1:45" x14ac:dyDescent="0.25">
      <c r="A34" s="12"/>
      <c r="B34" s="12"/>
      <c r="C34" s="12"/>
      <c r="D34" s="20"/>
      <c r="E34" s="12" t="s">
        <v>23</v>
      </c>
      <c r="F34" s="5">
        <v>0.27577000000000002</v>
      </c>
      <c r="G34" s="5">
        <v>0.27577000000000002</v>
      </c>
      <c r="H34" s="5">
        <v>0.27577000000000002</v>
      </c>
      <c r="I34" s="5">
        <v>0.27577000000000002</v>
      </c>
      <c r="J34" s="5">
        <v>0.27577000000000002</v>
      </c>
      <c r="K34" s="5">
        <v>0.27577000000000002</v>
      </c>
      <c r="L34" s="5">
        <v>0.27577000000000002</v>
      </c>
      <c r="M34" s="5">
        <v>0.27577000000000002</v>
      </c>
      <c r="N34" s="5">
        <v>0.27577000000000002</v>
      </c>
      <c r="O34" s="5">
        <v>0.27577000000000002</v>
      </c>
      <c r="P34" s="5">
        <v>0.27577000000000002</v>
      </c>
      <c r="Q34" s="5">
        <v>0.27577000000000002</v>
      </c>
      <c r="R34" s="5">
        <v>0.27577000000000002</v>
      </c>
      <c r="S34" s="5">
        <v>0.27577000000000002</v>
      </c>
      <c r="T34" s="5">
        <v>0.27578000000000003</v>
      </c>
      <c r="U34" s="5">
        <v>0.27579999999999999</v>
      </c>
      <c r="V34" s="5">
        <v>0.27583999999999997</v>
      </c>
      <c r="W34" s="5">
        <v>0.27590999999999999</v>
      </c>
      <c r="X34" s="5">
        <v>0.27723999999999999</v>
      </c>
      <c r="Y34" s="5">
        <v>0.27823999999999999</v>
      </c>
      <c r="Z34" s="5">
        <v>0.27978999999999998</v>
      </c>
      <c r="AA34" s="5">
        <v>0.28212999999999999</v>
      </c>
      <c r="AB34" s="5">
        <v>0.28556999999999999</v>
      </c>
      <c r="AC34" s="5">
        <v>0.31659999999999999</v>
      </c>
      <c r="AD34" s="5">
        <v>0.32863999999999999</v>
      </c>
      <c r="AE34" s="5">
        <v>0.3412</v>
      </c>
      <c r="AF34" s="5">
        <v>0.35410999999999998</v>
      </c>
      <c r="AG34" s="5">
        <v>0.36932999999999999</v>
      </c>
      <c r="AH34" s="5">
        <v>0.39278999999999997</v>
      </c>
      <c r="AI34" s="5">
        <v>0.43701000000000001</v>
      </c>
      <c r="AJ34" s="5">
        <v>0.52417000000000002</v>
      </c>
      <c r="AK34" s="5">
        <v>0.60889000000000004</v>
      </c>
      <c r="AL34" s="5">
        <v>0.63410999999999995</v>
      </c>
      <c r="AM34" s="5">
        <v>0.63583000000000001</v>
      </c>
      <c r="AN34" s="5">
        <v>0.63619999999999999</v>
      </c>
      <c r="AO34" s="5">
        <v>0.63644999999999996</v>
      </c>
      <c r="AP34" s="5">
        <v>0.63668999999999998</v>
      </c>
      <c r="AQ34" s="5"/>
      <c r="AR34" s="5"/>
      <c r="AS34" s="5"/>
    </row>
    <row r="35" spans="1:45" x14ac:dyDescent="0.25">
      <c r="A35" s="12"/>
      <c r="B35" s="12"/>
      <c r="C35" s="12"/>
      <c r="D35" s="20"/>
      <c r="E35" s="12" t="s">
        <v>24</v>
      </c>
      <c r="F35" s="5">
        <v>2.6705E-2</v>
      </c>
      <c r="G35" s="5">
        <v>1.6275999999999999E-2</v>
      </c>
      <c r="H35" s="5">
        <v>1.6608000000000001E-2</v>
      </c>
      <c r="I35" s="5">
        <v>1.5335E-2</v>
      </c>
      <c r="J35" s="5">
        <v>1.4678E-2</v>
      </c>
      <c r="K35" s="5">
        <v>1.538E-2</v>
      </c>
      <c r="L35" s="5">
        <v>1.6206999999999999E-2</v>
      </c>
      <c r="M35" s="5">
        <v>1.7377E-2</v>
      </c>
      <c r="N35" s="5">
        <v>1.8991999999999998E-2</v>
      </c>
      <c r="O35" s="5">
        <v>2.1260999999999999E-2</v>
      </c>
      <c r="P35" s="5">
        <v>2.4553999999999999E-2</v>
      </c>
      <c r="Q35" s="5">
        <v>2.9642000000000002E-2</v>
      </c>
      <c r="R35" s="5">
        <v>3.8328000000000001E-2</v>
      </c>
      <c r="S35" s="5">
        <v>5.6155999999999998E-2</v>
      </c>
      <c r="T35" s="5">
        <v>0.11333</v>
      </c>
      <c r="U35" s="5">
        <v>0.22952</v>
      </c>
      <c r="V35" s="5">
        <v>0.23998</v>
      </c>
      <c r="W35" s="5">
        <v>0.25185999999999997</v>
      </c>
      <c r="X35" s="5">
        <v>0.28159000000000001</v>
      </c>
      <c r="Y35" s="5">
        <v>0.28061999999999998</v>
      </c>
      <c r="Z35" s="5">
        <v>0.27910000000000001</v>
      </c>
      <c r="AA35" s="5">
        <v>0.27679999999999999</v>
      </c>
      <c r="AB35" s="5">
        <v>0.27343000000000001</v>
      </c>
      <c r="AC35" s="5">
        <v>0.24304000000000001</v>
      </c>
      <c r="AD35" s="5">
        <v>0.23141</v>
      </c>
      <c r="AE35" s="5">
        <v>0.21958</v>
      </c>
      <c r="AF35" s="5">
        <v>0.20807999999999999</v>
      </c>
      <c r="AG35" s="5">
        <v>0.19575000000000001</v>
      </c>
      <c r="AH35" s="5">
        <v>0.17837</v>
      </c>
      <c r="AI35" s="5">
        <v>0.14660999999999999</v>
      </c>
      <c r="AJ35" s="5">
        <v>8.3561999999999997E-2</v>
      </c>
      <c r="AK35" s="5">
        <v>2.1013E-2</v>
      </c>
      <c r="AL35" s="5">
        <v>1.9105000000000001E-3</v>
      </c>
      <c r="AM35" s="5">
        <v>1.2998999999999999E-4</v>
      </c>
      <c r="AN35" s="5">
        <v>4.5768000000000001E-7</v>
      </c>
      <c r="AO35" s="5">
        <v>8.427E-8</v>
      </c>
      <c r="AP35" s="5">
        <v>4.6666999999999997E-8</v>
      </c>
      <c r="AQ35" s="5"/>
      <c r="AR35" s="5"/>
      <c r="AS35" s="5"/>
    </row>
    <row r="36" spans="1:45" ht="15.75" x14ac:dyDescent="0.25">
      <c r="I36" s="3"/>
      <c r="J36" s="3"/>
      <c r="K36" s="3"/>
      <c r="L36" s="4"/>
      <c r="M36" s="4"/>
      <c r="N36" s="4"/>
      <c r="P36" s="4"/>
      <c r="Q36" s="2"/>
      <c r="R36" s="2"/>
      <c r="S36" s="2"/>
      <c r="Y36" s="50"/>
      <c r="Z36" s="2"/>
      <c r="AA36" s="2"/>
      <c r="AB36" s="2"/>
    </row>
    <row r="37" spans="1:45" x14ac:dyDescent="0.25">
      <c r="B37" s="23"/>
      <c r="C37" s="16" t="s">
        <v>40</v>
      </c>
      <c r="D37" s="16"/>
      <c r="E37" s="21"/>
      <c r="F37" s="16" t="s">
        <v>39</v>
      </c>
      <c r="Y37" s="50"/>
    </row>
    <row r="38" spans="1:45" x14ac:dyDescent="0.25">
      <c r="B38" s="28" t="s">
        <v>47</v>
      </c>
      <c r="C38" s="26" t="s">
        <v>37</v>
      </c>
      <c r="D38" s="27" t="s">
        <v>7</v>
      </c>
      <c r="E38" s="28" t="s">
        <v>6</v>
      </c>
      <c r="F38" s="27" t="s">
        <v>37</v>
      </c>
      <c r="G38" s="27" t="s">
        <v>7</v>
      </c>
      <c r="H38" s="28" t="s">
        <v>6</v>
      </c>
      <c r="J38" s="16" t="s">
        <v>42</v>
      </c>
      <c r="L38" s="22">
        <v>8.3145000000000007</v>
      </c>
    </row>
    <row r="39" spans="1:45" x14ac:dyDescent="0.25">
      <c r="A39">
        <v>1</v>
      </c>
      <c r="B39" s="19" t="s">
        <v>43</v>
      </c>
      <c r="C39" s="17">
        <v>0.43999999999999995</v>
      </c>
      <c r="D39" s="17">
        <v>0.55000000000000004</v>
      </c>
      <c r="E39" s="20">
        <v>0.01</v>
      </c>
      <c r="F39" s="17">
        <v>1</v>
      </c>
      <c r="G39" s="17">
        <v>1.2500000000000002</v>
      </c>
      <c r="H39" s="17">
        <v>2.2727272727272731E-2</v>
      </c>
    </row>
    <row r="40" spans="1:45" x14ac:dyDescent="0.25">
      <c r="B40" s="19" t="s">
        <v>44</v>
      </c>
      <c r="C40" s="17">
        <v>0.42127659574468085</v>
      </c>
      <c r="D40" s="17">
        <v>0.5687234042553192</v>
      </c>
      <c r="E40" s="20">
        <v>0.01</v>
      </c>
      <c r="F40" s="17">
        <v>1</v>
      </c>
      <c r="G40" s="17">
        <v>1.35</v>
      </c>
      <c r="H40" s="17">
        <v>2.3737373737373738E-2</v>
      </c>
    </row>
    <row r="41" spans="1:45" x14ac:dyDescent="0.25">
      <c r="B41" s="19" t="s">
        <v>45</v>
      </c>
      <c r="C41" s="17">
        <v>0.41250000000000003</v>
      </c>
      <c r="D41" s="17">
        <v>0.57750000000000001</v>
      </c>
      <c r="E41" s="20">
        <v>0.01</v>
      </c>
      <c r="F41" s="17">
        <v>1</v>
      </c>
      <c r="G41" s="17">
        <v>1.4</v>
      </c>
      <c r="H41" s="17">
        <v>2.4242424242424242E-2</v>
      </c>
    </row>
    <row r="42" spans="1:45" x14ac:dyDescent="0.25">
      <c r="B42" s="19" t="s">
        <v>46</v>
      </c>
      <c r="C42" s="17">
        <v>0.38076923076923075</v>
      </c>
      <c r="D42" s="17">
        <v>0.60923076923076924</v>
      </c>
      <c r="E42" s="20">
        <v>0.01</v>
      </c>
      <c r="F42" s="17">
        <v>1</v>
      </c>
      <c r="G42" s="17">
        <v>1.6</v>
      </c>
      <c r="H42" s="17">
        <v>2.6262626262626265E-2</v>
      </c>
    </row>
    <row r="44" spans="1:45" x14ac:dyDescent="0.25">
      <c r="A44">
        <f>A39+F42+G42+H42</f>
        <v>3.6262626262626263</v>
      </c>
    </row>
    <row r="45" spans="1:45" x14ac:dyDescent="0.25">
      <c r="E45" s="24" t="s">
        <v>54</v>
      </c>
      <c r="F45" s="26">
        <f>F2</f>
        <v>300</v>
      </c>
      <c r="G45" s="26">
        <f t="shared" ref="G45:AP45" si="0">G2</f>
        <v>322.89999999999998</v>
      </c>
      <c r="H45" s="26">
        <f t="shared" si="0"/>
        <v>345.8</v>
      </c>
      <c r="I45" s="26">
        <f t="shared" si="0"/>
        <v>368.8</v>
      </c>
      <c r="J45" s="26">
        <f t="shared" si="0"/>
        <v>391.7</v>
      </c>
      <c r="K45" s="26">
        <f t="shared" si="0"/>
        <v>483.3</v>
      </c>
      <c r="L45" s="26">
        <f t="shared" si="0"/>
        <v>506.2</v>
      </c>
      <c r="M45" s="26">
        <f t="shared" si="0"/>
        <v>529.20000000000005</v>
      </c>
      <c r="N45" s="26">
        <f t="shared" si="0"/>
        <v>552.1</v>
      </c>
      <c r="O45" s="26">
        <f t="shared" si="0"/>
        <v>575</v>
      </c>
      <c r="P45" s="26">
        <f t="shared" si="0"/>
        <v>597.9</v>
      </c>
      <c r="Q45" s="26">
        <f t="shared" si="0"/>
        <v>620.79999999999995</v>
      </c>
      <c r="R45" s="26">
        <f t="shared" si="0"/>
        <v>643.70000000000005</v>
      </c>
      <c r="S45" s="26">
        <f t="shared" si="0"/>
        <v>666.7</v>
      </c>
      <c r="T45" s="26">
        <f t="shared" si="0"/>
        <v>689.6</v>
      </c>
      <c r="U45" s="26">
        <f t="shared" si="0"/>
        <v>712.5</v>
      </c>
      <c r="V45" s="26">
        <f t="shared" si="0"/>
        <v>735.4</v>
      </c>
      <c r="W45" s="26">
        <f t="shared" si="0"/>
        <v>758.3</v>
      </c>
      <c r="X45" s="26">
        <f t="shared" si="0"/>
        <v>850</v>
      </c>
      <c r="Y45" s="26">
        <f t="shared" si="0"/>
        <v>872.9</v>
      </c>
      <c r="Z45" s="26">
        <f t="shared" si="0"/>
        <v>895.8</v>
      </c>
      <c r="AA45" s="26">
        <f t="shared" si="0"/>
        <v>918.7</v>
      </c>
      <c r="AB45" s="26">
        <f t="shared" si="0"/>
        <v>941.7</v>
      </c>
      <c r="AC45" s="26">
        <f t="shared" si="0"/>
        <v>1033</v>
      </c>
      <c r="AD45" s="26">
        <f t="shared" si="0"/>
        <v>1056</v>
      </c>
      <c r="AE45" s="26">
        <f t="shared" si="0"/>
        <v>1079</v>
      </c>
      <c r="AF45" s="26">
        <f t="shared" si="0"/>
        <v>1102</v>
      </c>
      <c r="AG45" s="26">
        <f t="shared" si="0"/>
        <v>1125</v>
      </c>
      <c r="AH45" s="26">
        <f t="shared" si="0"/>
        <v>1148</v>
      </c>
      <c r="AI45" s="26">
        <f t="shared" si="0"/>
        <v>1171</v>
      </c>
      <c r="AJ45" s="26">
        <f t="shared" si="0"/>
        <v>1194</v>
      </c>
      <c r="AK45" s="26">
        <f t="shared" si="0"/>
        <v>1217</v>
      </c>
      <c r="AL45" s="26">
        <f t="shared" si="0"/>
        <v>1308</v>
      </c>
      <c r="AM45" s="26">
        <f t="shared" si="0"/>
        <v>1331</v>
      </c>
      <c r="AN45" s="26">
        <f t="shared" si="0"/>
        <v>1354</v>
      </c>
      <c r="AO45" s="26">
        <f t="shared" si="0"/>
        <v>1377</v>
      </c>
      <c r="AP45" s="26">
        <f t="shared" si="0"/>
        <v>1400</v>
      </c>
    </row>
    <row r="46" spans="1:45" x14ac:dyDescent="0.25">
      <c r="C46" s="1"/>
      <c r="E46" s="25" t="s">
        <v>48</v>
      </c>
      <c r="F46" s="1">
        <f>$L$38*F$45*($F39*F$32+$G39*F$30+$H39*F$33)/1000</f>
        <v>-115.19174741931822</v>
      </c>
      <c r="G46" s="1">
        <f t="shared" ref="G46:AP48" si="1">$L$38*G$45*($F39*G$32+$G39*G$30+$H39*G$33)/1000</f>
        <v>-116.86097197601934</v>
      </c>
      <c r="H46" s="1">
        <f t="shared" si="1"/>
        <v>-118.63990137152048</v>
      </c>
      <c r="I46" s="1">
        <f t="shared" si="1"/>
        <v>-120.48965868561821</v>
      </c>
      <c r="J46" s="1">
        <f t="shared" si="1"/>
        <v>-122.50887983333185</v>
      </c>
      <c r="K46" s="1">
        <f t="shared" si="1"/>
        <v>-131.27850059723184</v>
      </c>
      <c r="L46" s="1">
        <f t="shared" si="1"/>
        <v>-133.65398004259774</v>
      </c>
      <c r="M46" s="1">
        <f t="shared" si="1"/>
        <v>-136.08873302935913</v>
      </c>
      <c r="N46" s="1">
        <f t="shared" si="1"/>
        <v>-138.57575238036483</v>
      </c>
      <c r="O46" s="1">
        <f t="shared" si="1"/>
        <v>-141.1408625735796</v>
      </c>
      <c r="P46" s="1">
        <f t="shared" si="1"/>
        <v>-143.75604565255915</v>
      </c>
      <c r="Q46" s="1">
        <f t="shared" si="1"/>
        <v>-146.39295402872727</v>
      </c>
      <c r="R46" s="1">
        <f t="shared" si="1"/>
        <v>-149.09358288102959</v>
      </c>
      <c r="S46" s="1">
        <f t="shared" si="1"/>
        <v>-151.90595128145458</v>
      </c>
      <c r="T46" s="1">
        <f t="shared" si="1"/>
        <v>-154.77206948520003</v>
      </c>
      <c r="U46" s="1">
        <f t="shared" si="1"/>
        <v>-158.02244385596595</v>
      </c>
      <c r="V46" s="1">
        <f t="shared" si="1"/>
        <v>-161.55215292459548</v>
      </c>
      <c r="W46" s="1">
        <f t="shared" si="1"/>
        <v>-165.20433155477048</v>
      </c>
      <c r="X46" s="1">
        <f t="shared" si="1"/>
        <v>-180.01954488409098</v>
      </c>
      <c r="Y46" s="1">
        <f t="shared" si="1"/>
        <v>-183.80820557824777</v>
      </c>
      <c r="Z46" s="1">
        <f t="shared" si="1"/>
        <v>-187.62514305545457</v>
      </c>
      <c r="AA46" s="1">
        <f t="shared" si="1"/>
        <v>-191.52436358356371</v>
      </c>
      <c r="AB46" s="1">
        <f t="shared" si="1"/>
        <v>-195.46046523063418</v>
      </c>
      <c r="AC46" s="1">
        <f t="shared" si="1"/>
        <v>-212.50407982915911</v>
      </c>
      <c r="AD46" s="1">
        <f t="shared" si="1"/>
        <v>-217.31375844000007</v>
      </c>
      <c r="AE46" s="1">
        <f t="shared" si="1"/>
        <v>-222.29770783704552</v>
      </c>
      <c r="AF46" s="1">
        <f t="shared" si="1"/>
        <v>-227.66093448954553</v>
      </c>
      <c r="AG46" s="1">
        <f t="shared" si="1"/>
        <v>-233.16503522727274</v>
      </c>
      <c r="AH46" s="1">
        <f t="shared" si="1"/>
        <v>-238.59794872772733</v>
      </c>
      <c r="AI46" s="1">
        <f t="shared" si="1"/>
        <v>-243.87941833482958</v>
      </c>
      <c r="AJ46" s="1">
        <f t="shared" si="1"/>
        <v>-248.92223533670455</v>
      </c>
      <c r="AK46" s="1">
        <f t="shared" si="1"/>
        <v>-254.96596507619321</v>
      </c>
      <c r="AL46" s="1">
        <f t="shared" si="1"/>
        <v>-284.9444758963636</v>
      </c>
      <c r="AM46" s="1">
        <f t="shared" si="1"/>
        <v>-292.63861782375</v>
      </c>
      <c r="AN46" s="1">
        <f t="shared" si="1"/>
        <v>-300.48179716363637</v>
      </c>
      <c r="AO46" s="1">
        <f t="shared" si="1"/>
        <v>-308.16463515034098</v>
      </c>
      <c r="AP46" s="1">
        <f t="shared" si="1"/>
        <v>-316.04737261363641</v>
      </c>
    </row>
    <row r="47" spans="1:45" x14ac:dyDescent="0.25">
      <c r="E47" s="19" t="s">
        <v>49</v>
      </c>
      <c r="F47" s="1">
        <f t="shared" ref="F47:U48" si="2">$L$38*F$45*($F40*F$32+$G40*F$30+$H40*F$33)/1000</f>
        <v>-123.64726889795456</v>
      </c>
      <c r="G47" s="1">
        <f t="shared" si="2"/>
        <v>-125.39009025502463</v>
      </c>
      <c r="H47" s="1">
        <f t="shared" si="2"/>
        <v>-127.24809241754805</v>
      </c>
      <c r="I47" s="1">
        <f t="shared" si="2"/>
        <v>-129.18343744608126</v>
      </c>
      <c r="J47" s="1">
        <f t="shared" si="2"/>
        <v>-131.28071049726881</v>
      </c>
      <c r="K47" s="1">
        <f t="shared" si="2"/>
        <v>-140.36943164595547</v>
      </c>
      <c r="L47" s="1">
        <f t="shared" si="2"/>
        <v>-142.83156581645983</v>
      </c>
      <c r="M47" s="1">
        <f t="shared" si="2"/>
        <v>-145.35442558607733</v>
      </c>
      <c r="N47" s="1">
        <f t="shared" si="2"/>
        <v>-147.93145395576104</v>
      </c>
      <c r="O47" s="1">
        <f t="shared" si="2"/>
        <v>-150.589540789072</v>
      </c>
      <c r="P47" s="1">
        <f t="shared" si="2"/>
        <v>-153.29917855161727</v>
      </c>
      <c r="Q47" s="1">
        <f t="shared" si="2"/>
        <v>-156.02978581994182</v>
      </c>
      <c r="R47" s="1">
        <f t="shared" si="2"/>
        <v>-158.8258147396553</v>
      </c>
      <c r="S47" s="1">
        <f t="shared" si="2"/>
        <v>-161.73938898936368</v>
      </c>
      <c r="T47" s="1">
        <f t="shared" si="2"/>
        <v>-164.70726138786668</v>
      </c>
      <c r="U47" s="1">
        <f t="shared" si="2"/>
        <v>-168.02007895539774</v>
      </c>
      <c r="V47" s="1">
        <f t="shared" si="1"/>
        <v>-171.56637955838636</v>
      </c>
      <c r="W47" s="1">
        <f t="shared" si="1"/>
        <v>-175.23514940377805</v>
      </c>
      <c r="X47" s="1">
        <f t="shared" si="1"/>
        <v>-190.17893165227272</v>
      </c>
      <c r="Y47" s="1">
        <f t="shared" si="1"/>
        <v>-194.03155719747653</v>
      </c>
      <c r="Z47" s="1">
        <f t="shared" si="1"/>
        <v>-197.90882756736363</v>
      </c>
      <c r="AA47" s="1">
        <f t="shared" si="1"/>
        <v>-201.8653916230576</v>
      </c>
      <c r="AB47" s="1">
        <f t="shared" si="1"/>
        <v>-205.84961385880234</v>
      </c>
      <c r="AC47" s="1">
        <f t="shared" si="1"/>
        <v>-222.92325701314397</v>
      </c>
      <c r="AD47" s="1">
        <f t="shared" si="1"/>
        <v>-227.66675212000004</v>
      </c>
      <c r="AE47" s="1">
        <f t="shared" si="1"/>
        <v>-232.54443431246975</v>
      </c>
      <c r="AF47" s="1">
        <f t="shared" si="1"/>
        <v>-237.78734275930307</v>
      </c>
      <c r="AG47" s="1">
        <f t="shared" si="1"/>
        <v>-243.16624493181823</v>
      </c>
      <c r="AH47" s="1">
        <f t="shared" si="1"/>
        <v>-248.49808972184852</v>
      </c>
      <c r="AI47" s="1">
        <f t="shared" si="1"/>
        <v>-253.73059576755531</v>
      </c>
      <c r="AJ47" s="1">
        <f t="shared" si="1"/>
        <v>-258.79193812211366</v>
      </c>
      <c r="AK47" s="1">
        <f t="shared" si="1"/>
        <v>-265.02102479897962</v>
      </c>
      <c r="AL47" s="1">
        <f t="shared" si="1"/>
        <v>-296.32779838509089</v>
      </c>
      <c r="AM47" s="1">
        <f t="shared" si="1"/>
        <v>-304.36597156258335</v>
      </c>
      <c r="AN47" s="1">
        <f t="shared" si="1"/>
        <v>-312.56065596424241</v>
      </c>
      <c r="AO47" s="1">
        <f t="shared" si="1"/>
        <v>-320.58872265702274</v>
      </c>
      <c r="AP47" s="1">
        <f t="shared" si="1"/>
        <v>-328.82124970757582</v>
      </c>
    </row>
    <row r="48" spans="1:45" x14ac:dyDescent="0.25">
      <c r="E48" s="19" t="s">
        <v>50</v>
      </c>
      <c r="F48" s="1">
        <f t="shared" si="2"/>
        <v>-127.87502963727273</v>
      </c>
      <c r="G48" s="1">
        <f t="shared" si="1"/>
        <v>-129.65464939452727</v>
      </c>
      <c r="H48" s="1">
        <f t="shared" si="1"/>
        <v>-131.55218794056179</v>
      </c>
      <c r="I48" s="1">
        <f t="shared" si="1"/>
        <v>-133.53032682631272</v>
      </c>
      <c r="J48" s="1">
        <f t="shared" si="1"/>
        <v>-135.66662582923729</v>
      </c>
      <c r="K48" s="1">
        <f t="shared" si="1"/>
        <v>-144.91489717031726</v>
      </c>
      <c r="L48" s="1">
        <f t="shared" si="1"/>
        <v>-147.42035870339092</v>
      </c>
      <c r="M48" s="1">
        <f t="shared" si="1"/>
        <v>-149.98727186443639</v>
      </c>
      <c r="N48" s="1">
        <f t="shared" si="1"/>
        <v>-152.60930474345906</v>
      </c>
      <c r="O48" s="1">
        <f t="shared" si="1"/>
        <v>-155.31387989681824</v>
      </c>
      <c r="P48" s="1">
        <f t="shared" si="1"/>
        <v>-158.07074500114638</v>
      </c>
      <c r="Q48" s="1">
        <f t="shared" si="1"/>
        <v>-160.84820171554907</v>
      </c>
      <c r="R48" s="1">
        <f t="shared" si="1"/>
        <v>-163.69193066896818</v>
      </c>
      <c r="S48" s="1">
        <f t="shared" si="1"/>
        <v>-166.65610784331821</v>
      </c>
      <c r="T48" s="1">
        <f t="shared" si="1"/>
        <v>-169.67485733920003</v>
      </c>
      <c r="U48" s="1">
        <f t="shared" si="1"/>
        <v>-173.01889650511364</v>
      </c>
      <c r="V48" s="1">
        <f t="shared" si="1"/>
        <v>-176.5734928752818</v>
      </c>
      <c r="W48" s="1">
        <f t="shared" si="1"/>
        <v>-180.25055832828181</v>
      </c>
      <c r="X48" s="1">
        <f t="shared" si="1"/>
        <v>-195.25862503636367</v>
      </c>
      <c r="Y48" s="1">
        <f t="shared" si="1"/>
        <v>-199.14323300709091</v>
      </c>
      <c r="Z48" s="1">
        <f t="shared" si="1"/>
        <v>-203.0506698233182</v>
      </c>
      <c r="AA48" s="1">
        <f t="shared" si="1"/>
        <v>-207.03590564280455</v>
      </c>
      <c r="AB48" s="1">
        <f t="shared" si="1"/>
        <v>-211.04418817288641</v>
      </c>
      <c r="AC48" s="1">
        <f t="shared" si="1"/>
        <v>-228.13284560513637</v>
      </c>
      <c r="AD48" s="1">
        <f t="shared" si="1"/>
        <v>-232.84324896000004</v>
      </c>
      <c r="AE48" s="1">
        <f t="shared" si="1"/>
        <v>-237.66779755018183</v>
      </c>
      <c r="AF48" s="1">
        <f t="shared" si="1"/>
        <v>-242.85054689418186</v>
      </c>
      <c r="AG48" s="1">
        <f t="shared" si="1"/>
        <v>-248.16684978409089</v>
      </c>
      <c r="AH48" s="1">
        <f t="shared" si="1"/>
        <v>-253.44816021890912</v>
      </c>
      <c r="AI48" s="1">
        <f t="shared" si="1"/>
        <v>-258.6561844839182</v>
      </c>
      <c r="AJ48" s="1">
        <f t="shared" si="1"/>
        <v>-263.72678951481822</v>
      </c>
      <c r="AK48" s="1">
        <f t="shared" si="1"/>
        <v>-270.0485546603727</v>
      </c>
      <c r="AL48" s="1">
        <f t="shared" si="1"/>
        <v>-302.01945962945456</v>
      </c>
      <c r="AM48" s="1">
        <f t="shared" si="1"/>
        <v>-310.22964843200003</v>
      </c>
      <c r="AN48" s="1">
        <f t="shared" si="1"/>
        <v>-318.60008536454546</v>
      </c>
      <c r="AO48" s="1">
        <f t="shared" si="1"/>
        <v>-326.80076641036368</v>
      </c>
      <c r="AP48" s="1">
        <f t="shared" si="1"/>
        <v>-335.20818825454546</v>
      </c>
    </row>
    <row r="49" spans="1:42" x14ac:dyDescent="0.25">
      <c r="E49" s="19" t="s">
        <v>51</v>
      </c>
      <c r="F49" s="1">
        <f>$L$38*F$45*($F42*F$32+$G42*F$30+$H42*F$33)/1000</f>
        <v>-144.78607259454546</v>
      </c>
      <c r="G49" s="1">
        <f t="shared" ref="G49:AP49" si="3">$L$38*G$45*($F42*G$32+$G42*G$30+$H42*G$33)/1000</f>
        <v>-146.71288595253787</v>
      </c>
      <c r="H49" s="1">
        <f t="shared" si="3"/>
        <v>-148.76857003261699</v>
      </c>
      <c r="I49" s="1">
        <f t="shared" si="3"/>
        <v>-150.91788434723881</v>
      </c>
      <c r="J49" s="1">
        <f t="shared" si="3"/>
        <v>-153.21028715711122</v>
      </c>
      <c r="K49" s="1">
        <f t="shared" si="3"/>
        <v>-163.09675926776458</v>
      </c>
      <c r="L49" s="1">
        <f t="shared" si="3"/>
        <v>-165.77553025111519</v>
      </c>
      <c r="M49" s="1">
        <f t="shared" si="3"/>
        <v>-168.51865697787278</v>
      </c>
      <c r="N49" s="1">
        <f t="shared" si="3"/>
        <v>-171.32070789425154</v>
      </c>
      <c r="O49" s="1">
        <f t="shared" si="3"/>
        <v>-174.21123632780308</v>
      </c>
      <c r="P49" s="1">
        <f t="shared" si="3"/>
        <v>-177.15701079926276</v>
      </c>
      <c r="Q49" s="1">
        <f t="shared" si="3"/>
        <v>-180.12186529797822</v>
      </c>
      <c r="R49" s="1">
        <f t="shared" si="3"/>
        <v>-183.15639438621969</v>
      </c>
      <c r="S49" s="1">
        <f t="shared" si="3"/>
        <v>-186.32298325913638</v>
      </c>
      <c r="T49" s="1">
        <f t="shared" si="3"/>
        <v>-189.54524114453338</v>
      </c>
      <c r="U49" s="1">
        <f t="shared" si="3"/>
        <v>-193.01416670397731</v>
      </c>
      <c r="V49" s="1">
        <f t="shared" si="3"/>
        <v>-196.6019461428636</v>
      </c>
      <c r="W49" s="1">
        <f t="shared" si="3"/>
        <v>-200.31219402629699</v>
      </c>
      <c r="X49" s="1">
        <f t="shared" si="3"/>
        <v>-215.5773985727273</v>
      </c>
      <c r="Y49" s="1">
        <f t="shared" si="3"/>
        <v>-219.5899362455485</v>
      </c>
      <c r="Z49" s="1">
        <f t="shared" si="3"/>
        <v>-223.61803884713638</v>
      </c>
      <c r="AA49" s="1">
        <f t="shared" si="3"/>
        <v>-227.71796172179248</v>
      </c>
      <c r="AB49" s="1">
        <f t="shared" si="3"/>
        <v>-231.82248542922278</v>
      </c>
      <c r="AC49" s="1">
        <f t="shared" si="3"/>
        <v>-248.97119997310608</v>
      </c>
      <c r="AD49" s="1">
        <f t="shared" si="3"/>
        <v>-253.54923632000001</v>
      </c>
      <c r="AE49" s="1">
        <f t="shared" si="3"/>
        <v>-258.16125050103034</v>
      </c>
      <c r="AF49" s="1">
        <f t="shared" si="3"/>
        <v>-263.10336343369704</v>
      </c>
      <c r="AG49" s="1">
        <f t="shared" si="3"/>
        <v>-268.16926919318189</v>
      </c>
      <c r="AH49" s="1">
        <f t="shared" si="3"/>
        <v>-273.24844220715158</v>
      </c>
      <c r="AI49" s="1">
        <f t="shared" si="3"/>
        <v>-278.35853934936972</v>
      </c>
      <c r="AJ49" s="1">
        <f t="shared" si="3"/>
        <v>-283.4661950856364</v>
      </c>
      <c r="AK49" s="1">
        <f t="shared" si="3"/>
        <v>-290.15867410594552</v>
      </c>
      <c r="AL49" s="1">
        <f t="shared" si="3"/>
        <v>-324.78610460690908</v>
      </c>
      <c r="AM49" s="1">
        <f t="shared" si="3"/>
        <v>-333.68435590966669</v>
      </c>
      <c r="AN49" s="1">
        <f t="shared" si="3"/>
        <v>-342.75780296575755</v>
      </c>
      <c r="AO49" s="1">
        <f t="shared" si="3"/>
        <v>-351.64894142372731</v>
      </c>
      <c r="AP49" s="1">
        <f t="shared" si="3"/>
        <v>-360.75594244242433</v>
      </c>
    </row>
    <row r="52" spans="1:42" x14ac:dyDescent="0.25">
      <c r="C52" s="1"/>
    </row>
    <row r="53" spans="1:42" x14ac:dyDescent="0.25">
      <c r="C53" s="1"/>
    </row>
    <row r="54" spans="1:42" x14ac:dyDescent="0.25">
      <c r="C54" s="1"/>
    </row>
    <row r="55" spans="1:42" x14ac:dyDescent="0.25">
      <c r="C55" s="1"/>
    </row>
    <row r="56" spans="1:42" x14ac:dyDescent="0.25">
      <c r="C56" s="1"/>
    </row>
    <row r="62" spans="1:42" x14ac:dyDescent="0.25">
      <c r="D62" t="s">
        <v>80</v>
      </c>
    </row>
    <row r="63" spans="1:42" x14ac:dyDescent="0.25">
      <c r="E63" s="21" t="s">
        <v>0</v>
      </c>
      <c r="F63" s="18">
        <f>F45</f>
        <v>300</v>
      </c>
      <c r="G63" s="18">
        <f t="shared" ref="G63:AP63" si="4">G45</f>
        <v>322.89999999999998</v>
      </c>
      <c r="H63" s="18">
        <f t="shared" si="4"/>
        <v>345.8</v>
      </c>
      <c r="I63" s="18">
        <f t="shared" si="4"/>
        <v>368.8</v>
      </c>
      <c r="J63" s="18">
        <f t="shared" si="4"/>
        <v>391.7</v>
      </c>
      <c r="K63" s="18">
        <f t="shared" si="4"/>
        <v>483.3</v>
      </c>
      <c r="L63" s="18">
        <f t="shared" si="4"/>
        <v>506.2</v>
      </c>
      <c r="M63" s="18">
        <f t="shared" si="4"/>
        <v>529.20000000000005</v>
      </c>
      <c r="N63" s="18">
        <f t="shared" si="4"/>
        <v>552.1</v>
      </c>
      <c r="O63" s="18">
        <f t="shared" si="4"/>
        <v>575</v>
      </c>
      <c r="P63" s="18">
        <f t="shared" si="4"/>
        <v>597.9</v>
      </c>
      <c r="Q63" s="18">
        <f t="shared" si="4"/>
        <v>620.79999999999995</v>
      </c>
      <c r="R63" s="18">
        <f t="shared" si="4"/>
        <v>643.70000000000005</v>
      </c>
      <c r="S63" s="18">
        <f t="shared" si="4"/>
        <v>666.7</v>
      </c>
      <c r="T63" s="18">
        <f t="shared" si="4"/>
        <v>689.6</v>
      </c>
      <c r="U63" s="18">
        <f t="shared" si="4"/>
        <v>712.5</v>
      </c>
      <c r="V63" s="18">
        <f t="shared" si="4"/>
        <v>735.4</v>
      </c>
      <c r="W63" s="18">
        <f t="shared" si="4"/>
        <v>758.3</v>
      </c>
      <c r="X63" s="18">
        <f t="shared" si="4"/>
        <v>850</v>
      </c>
      <c r="Y63" s="18">
        <f t="shared" si="4"/>
        <v>872.9</v>
      </c>
      <c r="Z63" s="18">
        <f t="shared" si="4"/>
        <v>895.8</v>
      </c>
      <c r="AA63" s="18">
        <f t="shared" si="4"/>
        <v>918.7</v>
      </c>
      <c r="AB63" s="18">
        <f t="shared" si="4"/>
        <v>941.7</v>
      </c>
      <c r="AC63" s="18">
        <f t="shared" si="4"/>
        <v>1033</v>
      </c>
      <c r="AD63" s="18">
        <f t="shared" si="4"/>
        <v>1056</v>
      </c>
      <c r="AE63" s="18">
        <f t="shared" si="4"/>
        <v>1079</v>
      </c>
      <c r="AF63" s="18">
        <f t="shared" si="4"/>
        <v>1102</v>
      </c>
      <c r="AG63" s="18">
        <f t="shared" si="4"/>
        <v>1125</v>
      </c>
      <c r="AH63" s="18">
        <f t="shared" si="4"/>
        <v>1148</v>
      </c>
      <c r="AI63" s="18">
        <f t="shared" si="4"/>
        <v>1171</v>
      </c>
      <c r="AJ63" s="18">
        <f t="shared" si="4"/>
        <v>1194</v>
      </c>
      <c r="AK63" s="18">
        <f t="shared" si="4"/>
        <v>1217</v>
      </c>
      <c r="AL63" s="18">
        <f t="shared" si="4"/>
        <v>1308</v>
      </c>
      <c r="AM63" s="18">
        <f t="shared" si="4"/>
        <v>1331</v>
      </c>
      <c r="AN63" s="18">
        <f t="shared" si="4"/>
        <v>1354</v>
      </c>
      <c r="AO63" s="18">
        <f t="shared" si="4"/>
        <v>1377</v>
      </c>
      <c r="AP63" s="18">
        <f t="shared" si="4"/>
        <v>1400</v>
      </c>
    </row>
    <row r="64" spans="1:42" x14ac:dyDescent="0.25">
      <c r="A64" s="27" t="s">
        <v>12</v>
      </c>
      <c r="B64" s="27" t="s">
        <v>37</v>
      </c>
      <c r="C64" s="27" t="s">
        <v>7</v>
      </c>
      <c r="D64" s="28" t="s">
        <v>6</v>
      </c>
      <c r="E64" s="29" t="s">
        <v>1</v>
      </c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5"/>
      <c r="AI64" s="12"/>
      <c r="AJ64" s="12"/>
      <c r="AK64" s="12"/>
      <c r="AL64" s="12"/>
      <c r="AM64" s="12"/>
    </row>
    <row r="65" spans="1:42" x14ac:dyDescent="0.25">
      <c r="A65" s="12"/>
      <c r="B65" s="12">
        <v>1</v>
      </c>
      <c r="C65" s="12">
        <v>2</v>
      </c>
      <c r="D65" s="20"/>
      <c r="E65" s="12" t="s">
        <v>29</v>
      </c>
      <c r="F65" s="5">
        <f>F4*$A$44</f>
        <v>6.6157535353535347E-15</v>
      </c>
      <c r="G65" s="5">
        <f t="shared" ref="G65:AP72" si="5">G4*$A$44</f>
        <v>4.818215151515152E-32</v>
      </c>
      <c r="H65" s="5">
        <f t="shared" si="5"/>
        <v>0</v>
      </c>
      <c r="I65" s="5">
        <f t="shared" si="5"/>
        <v>0</v>
      </c>
      <c r="J65" s="5">
        <f t="shared" si="5"/>
        <v>5.1094040404040407E-27</v>
      </c>
      <c r="K65" s="5">
        <f t="shared" si="5"/>
        <v>2.2057105050505052E-10</v>
      </c>
      <c r="L65" s="5">
        <f t="shared" si="5"/>
        <v>1.3192706060606061E-9</v>
      </c>
      <c r="M65" s="5">
        <f t="shared" si="5"/>
        <v>3.8344101010101015E-9</v>
      </c>
      <c r="N65" s="5">
        <f t="shared" si="5"/>
        <v>9.7151202020202024E-10</v>
      </c>
      <c r="O65" s="5">
        <f t="shared" si="5"/>
        <v>1.279708080808081E-10</v>
      </c>
      <c r="P65" s="5">
        <f t="shared" si="5"/>
        <v>4.2032010101010097E-12</v>
      </c>
      <c r="Q65" s="5">
        <f t="shared" si="5"/>
        <v>4.0650404040404041E-14</v>
      </c>
      <c r="R65" s="5">
        <f t="shared" si="5"/>
        <v>1.4765416161616163E-17</v>
      </c>
      <c r="S65" s="5">
        <f t="shared" si="5"/>
        <v>1.0212643434343434E-24</v>
      </c>
      <c r="T65" s="5">
        <f t="shared" si="5"/>
        <v>0</v>
      </c>
      <c r="U65" s="5">
        <f t="shared" si="5"/>
        <v>4.8958171717171721E-30</v>
      </c>
      <c r="V65" s="5">
        <f t="shared" si="5"/>
        <v>3.0261886868686868E-16</v>
      </c>
      <c r="W65" s="5">
        <f t="shared" si="5"/>
        <v>2.626719595959596E-18</v>
      </c>
      <c r="X65" s="5">
        <f t="shared" si="5"/>
        <v>6.7013333333333339E-30</v>
      </c>
      <c r="Y65" s="5">
        <f t="shared" si="5"/>
        <v>1.5781132323232322E-22</v>
      </c>
      <c r="Z65" s="5">
        <f t="shared" si="5"/>
        <v>1.9306584848484849E-18</v>
      </c>
      <c r="AA65" s="5">
        <f t="shared" si="5"/>
        <v>7.7119727272727269E-16</v>
      </c>
      <c r="AB65" s="5">
        <f t="shared" si="5"/>
        <v>6.6759494949494948E-14</v>
      </c>
      <c r="AC65" s="5">
        <f t="shared" si="5"/>
        <v>3.0244843434343431E-10</v>
      </c>
      <c r="AD65" s="5">
        <f t="shared" si="5"/>
        <v>1.7433620202020202E-9</v>
      </c>
      <c r="AE65" s="5">
        <f t="shared" si="5"/>
        <v>1.5234291919191922E-8</v>
      </c>
      <c r="AF65" s="5">
        <f t="shared" si="5"/>
        <v>1.0257246464646464E-7</v>
      </c>
      <c r="AG65" s="5">
        <f t="shared" si="5"/>
        <v>3.0354356565656567E-7</v>
      </c>
      <c r="AH65" s="5">
        <f t="shared" si="5"/>
        <v>4.7427888888888889E-7</v>
      </c>
      <c r="AI65" s="5">
        <f t="shared" si="5"/>
        <v>4.2960333333333335E-7</v>
      </c>
      <c r="AJ65" s="5">
        <f t="shared" si="5"/>
        <v>2.6001390909090908E-7</v>
      </c>
      <c r="AK65" s="5">
        <f t="shared" si="5"/>
        <v>1.6819331313131312E-8</v>
      </c>
      <c r="AL65" s="5">
        <f t="shared" si="5"/>
        <v>6.189305050505051E-26</v>
      </c>
      <c r="AM65" s="5">
        <f t="shared" si="5"/>
        <v>0</v>
      </c>
      <c r="AN65" s="5">
        <f t="shared" si="5"/>
        <v>0</v>
      </c>
      <c r="AO65" s="5">
        <f t="shared" si="5"/>
        <v>0</v>
      </c>
      <c r="AP65" s="5">
        <f t="shared" si="5"/>
        <v>0</v>
      </c>
    </row>
    <row r="66" spans="1:42" x14ac:dyDescent="0.25">
      <c r="A66" s="12"/>
      <c r="B66" s="12"/>
      <c r="C66" s="12"/>
      <c r="D66" s="20">
        <v>1</v>
      </c>
      <c r="E66" s="12" t="s">
        <v>76</v>
      </c>
      <c r="F66" s="5">
        <f t="shared" ref="F66:U90" si="6">F5*$A$44</f>
        <v>3.5539912121212117E-5</v>
      </c>
      <c r="G66" s="5">
        <f t="shared" si="6"/>
        <v>4.5727171717171713E-3</v>
      </c>
      <c r="H66" s="5">
        <f t="shared" si="6"/>
        <v>1.1471681818181819E-9</v>
      </c>
      <c r="I66" s="5">
        <f t="shared" si="6"/>
        <v>2.2099532323232324E-19</v>
      </c>
      <c r="J66" s="5">
        <f t="shared" si="6"/>
        <v>2.5989786868686872E-18</v>
      </c>
      <c r="K66" s="5">
        <f t="shared" si="6"/>
        <v>7.3439070707070708E-17</v>
      </c>
      <c r="L66" s="5">
        <f t="shared" si="6"/>
        <v>4.3710969696969696E-18</v>
      </c>
      <c r="M66" s="5">
        <f t="shared" si="6"/>
        <v>3.5013741414141413E-20</v>
      </c>
      <c r="N66" s="5">
        <f t="shared" si="6"/>
        <v>2.0348772727272727E-24</v>
      </c>
      <c r="O66" s="5">
        <f t="shared" si="6"/>
        <v>4.5944747474747475E-30</v>
      </c>
      <c r="P66" s="5">
        <f t="shared" si="6"/>
        <v>0</v>
      </c>
      <c r="Q66" s="5">
        <f t="shared" si="6"/>
        <v>0</v>
      </c>
      <c r="R66" s="5">
        <f t="shared" si="6"/>
        <v>0</v>
      </c>
      <c r="S66" s="5">
        <f t="shared" si="6"/>
        <v>0</v>
      </c>
      <c r="T66" s="5">
        <f t="shared" si="6"/>
        <v>0</v>
      </c>
      <c r="U66" s="5">
        <f t="shared" si="6"/>
        <v>0</v>
      </c>
      <c r="V66" s="5">
        <f t="shared" si="5"/>
        <v>0</v>
      </c>
      <c r="W66" s="5">
        <f t="shared" si="5"/>
        <v>0</v>
      </c>
      <c r="X66" s="5">
        <f t="shared" si="5"/>
        <v>0</v>
      </c>
      <c r="Y66" s="5">
        <f t="shared" si="5"/>
        <v>0</v>
      </c>
      <c r="Z66" s="5">
        <f t="shared" si="5"/>
        <v>0</v>
      </c>
      <c r="AA66" s="5">
        <f t="shared" si="5"/>
        <v>0</v>
      </c>
      <c r="AB66" s="5">
        <f t="shared" si="5"/>
        <v>0</v>
      </c>
      <c r="AC66" s="5">
        <f t="shared" si="5"/>
        <v>0</v>
      </c>
      <c r="AD66" s="5">
        <f t="shared" si="5"/>
        <v>0</v>
      </c>
      <c r="AE66" s="5">
        <f t="shared" si="5"/>
        <v>0</v>
      </c>
      <c r="AF66" s="5">
        <f t="shared" si="5"/>
        <v>0</v>
      </c>
      <c r="AG66" s="5">
        <f t="shared" si="5"/>
        <v>0</v>
      </c>
      <c r="AH66" s="5">
        <f t="shared" si="5"/>
        <v>0</v>
      </c>
      <c r="AI66" s="5">
        <f t="shared" si="5"/>
        <v>0</v>
      </c>
      <c r="AJ66" s="5">
        <f t="shared" si="5"/>
        <v>0</v>
      </c>
      <c r="AK66" s="5">
        <f t="shared" si="5"/>
        <v>0</v>
      </c>
      <c r="AL66" s="5">
        <f t="shared" si="5"/>
        <v>5.4781949494949497E-32</v>
      </c>
      <c r="AM66" s="5">
        <f t="shared" si="5"/>
        <v>0</v>
      </c>
      <c r="AN66" s="5">
        <f t="shared" si="5"/>
        <v>0</v>
      </c>
      <c r="AO66" s="5">
        <f t="shared" si="5"/>
        <v>0</v>
      </c>
      <c r="AP66" s="5">
        <f t="shared" si="5"/>
        <v>9.4224808080808079E-34</v>
      </c>
    </row>
    <row r="67" spans="1:42" x14ac:dyDescent="0.25">
      <c r="A67" s="12"/>
      <c r="B67" s="12">
        <v>1</v>
      </c>
      <c r="C67" s="12">
        <v>2</v>
      </c>
      <c r="D67" s="20"/>
      <c r="E67" s="12" t="s">
        <v>28</v>
      </c>
      <c r="F67" s="5">
        <f t="shared" si="6"/>
        <v>0.72985787878787878</v>
      </c>
      <c r="G67" s="5">
        <f t="shared" si="5"/>
        <v>0.76347333333333334</v>
      </c>
      <c r="H67" s="5">
        <f t="shared" si="5"/>
        <v>0.7658666666666667</v>
      </c>
      <c r="I67" s="5">
        <f t="shared" si="5"/>
        <v>0.63057080808080801</v>
      </c>
      <c r="J67" s="5">
        <f t="shared" si="5"/>
        <v>0.57541535353535345</v>
      </c>
      <c r="K67" s="5">
        <f t="shared" si="5"/>
        <v>0.57682959595959593</v>
      </c>
      <c r="L67" s="5">
        <f t="shared" si="5"/>
        <v>0.57563292929292931</v>
      </c>
      <c r="M67" s="5">
        <f t="shared" si="5"/>
        <v>0.57374727272727277</v>
      </c>
      <c r="N67" s="5">
        <f t="shared" si="5"/>
        <v>0.57102757575757579</v>
      </c>
      <c r="O67" s="5">
        <f t="shared" si="5"/>
        <v>0.56714747474747484</v>
      </c>
      <c r="P67" s="5">
        <f t="shared" si="5"/>
        <v>0.5614179797979798</v>
      </c>
      <c r="Q67" s="5">
        <f t="shared" si="5"/>
        <v>0.55256989898989894</v>
      </c>
      <c r="R67" s="5">
        <f t="shared" si="5"/>
        <v>0.53737585858585857</v>
      </c>
      <c r="S67" s="5">
        <f t="shared" si="5"/>
        <v>0.50622626262626269</v>
      </c>
      <c r="T67" s="5">
        <f t="shared" si="5"/>
        <v>0.4062139393939394</v>
      </c>
      <c r="U67" s="5">
        <f t="shared" si="5"/>
        <v>0.19383098989898989</v>
      </c>
      <c r="V67" s="5">
        <f t="shared" si="5"/>
        <v>0.15581687878787878</v>
      </c>
      <c r="W67" s="5">
        <f t="shared" si="5"/>
        <v>0.11251930303030304</v>
      </c>
      <c r="X67" s="5">
        <f t="shared" si="5"/>
        <v>6.2788737373737373E-6</v>
      </c>
      <c r="Y67" s="5">
        <f t="shared" si="5"/>
        <v>2.5017948484848487E-6</v>
      </c>
      <c r="Z67" s="5">
        <f t="shared" si="5"/>
        <v>1.3324339393939395E-6</v>
      </c>
      <c r="AA67" s="5">
        <f t="shared" si="5"/>
        <v>8.092730303030303E-7</v>
      </c>
      <c r="AB67" s="5">
        <f t="shared" si="5"/>
        <v>6.3365313131313123E-7</v>
      </c>
      <c r="AC67" s="5">
        <f t="shared" si="5"/>
        <v>3.6588989898989898E-7</v>
      </c>
      <c r="AD67" s="5">
        <f t="shared" si="5"/>
        <v>3.2305648484848485E-7</v>
      </c>
      <c r="AE67" s="5">
        <f t="shared" si="5"/>
        <v>3.638591919191919E-7</v>
      </c>
      <c r="AF67" s="5">
        <f t="shared" si="5"/>
        <v>2.9020979797979796E-7</v>
      </c>
      <c r="AG67" s="5">
        <f t="shared" si="5"/>
        <v>9.3644606060606057E-8</v>
      </c>
      <c r="AH67" s="5">
        <f t="shared" si="5"/>
        <v>1.4916631313131314E-8</v>
      </c>
      <c r="AI67" s="5">
        <f t="shared" si="5"/>
        <v>1.7214231313131314E-9</v>
      </c>
      <c r="AJ67" s="5">
        <f t="shared" si="5"/>
        <v>4.2706494949494947E-10</v>
      </c>
      <c r="AK67" s="5">
        <f t="shared" si="5"/>
        <v>1.1552184848484849E-10</v>
      </c>
      <c r="AL67" s="5">
        <f t="shared" si="5"/>
        <v>3.4608325252525252E-29</v>
      </c>
      <c r="AM67" s="5">
        <f t="shared" si="5"/>
        <v>0</v>
      </c>
      <c r="AN67" s="5">
        <f t="shared" si="5"/>
        <v>0</v>
      </c>
      <c r="AO67" s="5">
        <f t="shared" si="5"/>
        <v>0</v>
      </c>
      <c r="AP67" s="5">
        <f t="shared" si="5"/>
        <v>0</v>
      </c>
    </row>
    <row r="68" spans="1:42" x14ac:dyDescent="0.25">
      <c r="A68" s="12"/>
      <c r="B68" s="12">
        <v>1</v>
      </c>
      <c r="C68" s="12">
        <v>1</v>
      </c>
      <c r="D68" s="20"/>
      <c r="E68" s="12" t="s">
        <v>77</v>
      </c>
      <c r="F68" s="5">
        <f t="shared" si="6"/>
        <v>2.7253902020202022E-6</v>
      </c>
      <c r="G68" s="5">
        <f t="shared" si="5"/>
        <v>3.0039596969696972E-6</v>
      </c>
      <c r="H68" s="5">
        <f t="shared" si="5"/>
        <v>1.7292921212121212E-3</v>
      </c>
      <c r="I68" s="5">
        <f t="shared" si="5"/>
        <v>0.28202169696969698</v>
      </c>
      <c r="J68" s="5">
        <f t="shared" si="5"/>
        <v>0.39758343434343435</v>
      </c>
      <c r="K68" s="5">
        <f t="shared" si="5"/>
        <v>0.39366707070707074</v>
      </c>
      <c r="L68" s="5">
        <f t="shared" si="5"/>
        <v>0.39189020202020203</v>
      </c>
      <c r="M68" s="5">
        <f t="shared" si="5"/>
        <v>0.38953313131313133</v>
      </c>
      <c r="N68" s="5">
        <f t="shared" si="5"/>
        <v>0.38637828282828285</v>
      </c>
      <c r="O68" s="5">
        <f t="shared" si="5"/>
        <v>0.38206303030303029</v>
      </c>
      <c r="P68" s="5">
        <f t="shared" si="5"/>
        <v>0.3758258585858586</v>
      </c>
      <c r="Q68" s="5">
        <f t="shared" si="5"/>
        <v>0.36625252525252527</v>
      </c>
      <c r="R68" s="5">
        <f t="shared" si="5"/>
        <v>0.34993434343434343</v>
      </c>
      <c r="S68" s="5">
        <f t="shared" si="5"/>
        <v>0.31646756565656564</v>
      </c>
      <c r="T68" s="5">
        <f t="shared" si="5"/>
        <v>0.20926798989898993</v>
      </c>
      <c r="U68" s="5">
        <f t="shared" si="5"/>
        <v>1.2040642424242424E-5</v>
      </c>
      <c r="V68" s="5">
        <f t="shared" si="5"/>
        <v>1.6599942424242425E-7</v>
      </c>
      <c r="W68" s="5">
        <f t="shared" si="5"/>
        <v>4.0378434343434344E-12</v>
      </c>
      <c r="X68" s="5">
        <f t="shared" si="5"/>
        <v>0</v>
      </c>
      <c r="Y68" s="5">
        <f t="shared" si="5"/>
        <v>0</v>
      </c>
      <c r="Z68" s="5">
        <f t="shared" si="5"/>
        <v>2.900756262626263E-33</v>
      </c>
      <c r="AA68" s="5">
        <f t="shared" si="5"/>
        <v>3.7209080808080806E-31</v>
      </c>
      <c r="AB68" s="5">
        <f t="shared" si="5"/>
        <v>7.8058929292929295E-30</v>
      </c>
      <c r="AC68" s="5">
        <f t="shared" si="5"/>
        <v>0</v>
      </c>
      <c r="AD68" s="5">
        <f t="shared" si="5"/>
        <v>0</v>
      </c>
      <c r="AE68" s="5">
        <f t="shared" si="5"/>
        <v>0</v>
      </c>
      <c r="AF68" s="5">
        <f t="shared" si="5"/>
        <v>0</v>
      </c>
      <c r="AG68" s="5">
        <f t="shared" si="5"/>
        <v>0</v>
      </c>
      <c r="AH68" s="5">
        <f t="shared" si="5"/>
        <v>0</v>
      </c>
      <c r="AI68" s="5">
        <f t="shared" si="5"/>
        <v>0</v>
      </c>
      <c r="AJ68" s="5">
        <f t="shared" si="5"/>
        <v>0</v>
      </c>
      <c r="AK68" s="5">
        <f t="shared" si="5"/>
        <v>0</v>
      </c>
      <c r="AL68" s="5">
        <f t="shared" si="5"/>
        <v>0</v>
      </c>
      <c r="AM68" s="5">
        <f t="shared" si="5"/>
        <v>0</v>
      </c>
      <c r="AN68" s="5">
        <f t="shared" si="5"/>
        <v>0</v>
      </c>
      <c r="AO68" s="5">
        <f t="shared" si="5"/>
        <v>0</v>
      </c>
      <c r="AP68" s="5">
        <f t="shared" si="5"/>
        <v>0</v>
      </c>
    </row>
    <row r="69" spans="1:42" x14ac:dyDescent="0.25">
      <c r="A69" s="12"/>
      <c r="B69" s="12">
        <v>1</v>
      </c>
      <c r="C69" s="12"/>
      <c r="D69" s="20"/>
      <c r="E69" s="12" t="s">
        <v>78</v>
      </c>
      <c r="F69" s="5">
        <f t="shared" si="6"/>
        <v>0.19951334343434343</v>
      </c>
      <c r="G69" s="5">
        <f t="shared" si="5"/>
        <v>0.19954235353535354</v>
      </c>
      <c r="H69" s="5">
        <f t="shared" si="5"/>
        <v>0.19845084848484848</v>
      </c>
      <c r="I69" s="5">
        <f t="shared" si="5"/>
        <v>5.8089101010101007E-2</v>
      </c>
      <c r="J69" s="5">
        <f t="shared" si="5"/>
        <v>4.3674707070707074E-5</v>
      </c>
      <c r="K69" s="5">
        <f t="shared" si="5"/>
        <v>5.3389464646464643E-7</v>
      </c>
      <c r="L69" s="5">
        <f t="shared" si="5"/>
        <v>2.7487795959595961E-7</v>
      </c>
      <c r="M69" s="5">
        <f t="shared" si="5"/>
        <v>1.2928714141414143E-7</v>
      </c>
      <c r="N69" s="5">
        <f t="shared" si="5"/>
        <v>1.9553533333333333E-8</v>
      </c>
      <c r="O69" s="5">
        <f t="shared" si="5"/>
        <v>1.6052376767676767E-9</v>
      </c>
      <c r="P69" s="5">
        <f t="shared" si="5"/>
        <v>4.0657656565656569E-11</v>
      </c>
      <c r="Q69" s="5">
        <f t="shared" si="5"/>
        <v>2.321061919191919E-13</v>
      </c>
      <c r="R69" s="5">
        <f t="shared" si="5"/>
        <v>3.5939163636363638E-17</v>
      </c>
      <c r="S69" s="5">
        <f t="shared" si="5"/>
        <v>4.4951151515151517E-25</v>
      </c>
      <c r="T69" s="5">
        <f t="shared" si="5"/>
        <v>0</v>
      </c>
      <c r="U69" s="5">
        <f t="shared" si="5"/>
        <v>0</v>
      </c>
      <c r="V69" s="5">
        <f t="shared" si="5"/>
        <v>8.5967808080808073E-34</v>
      </c>
      <c r="W69" s="5">
        <f t="shared" si="5"/>
        <v>0</v>
      </c>
      <c r="X69" s="5">
        <f t="shared" si="5"/>
        <v>0</v>
      </c>
      <c r="Y69" s="5">
        <f t="shared" si="5"/>
        <v>0</v>
      </c>
      <c r="Z69" s="5">
        <f t="shared" si="5"/>
        <v>0</v>
      </c>
      <c r="AA69" s="5">
        <f t="shared" si="5"/>
        <v>0</v>
      </c>
      <c r="AB69" s="5">
        <f t="shared" si="5"/>
        <v>0</v>
      </c>
      <c r="AC69" s="5">
        <f t="shared" si="5"/>
        <v>0</v>
      </c>
      <c r="AD69" s="5">
        <f t="shared" si="5"/>
        <v>0</v>
      </c>
      <c r="AE69" s="5">
        <f t="shared" si="5"/>
        <v>0</v>
      </c>
      <c r="AF69" s="5">
        <f t="shared" si="5"/>
        <v>0</v>
      </c>
      <c r="AG69" s="5">
        <f t="shared" si="5"/>
        <v>0</v>
      </c>
      <c r="AH69" s="5">
        <f t="shared" si="5"/>
        <v>0</v>
      </c>
      <c r="AI69" s="5">
        <f t="shared" si="5"/>
        <v>0</v>
      </c>
      <c r="AJ69" s="5">
        <f t="shared" si="5"/>
        <v>0</v>
      </c>
      <c r="AK69" s="5">
        <f t="shared" si="5"/>
        <v>0</v>
      </c>
      <c r="AL69" s="5">
        <f t="shared" si="5"/>
        <v>0</v>
      </c>
      <c r="AM69" s="5">
        <f t="shared" si="5"/>
        <v>0</v>
      </c>
      <c r="AN69" s="5">
        <f t="shared" si="5"/>
        <v>0</v>
      </c>
      <c r="AO69" s="5">
        <f t="shared" si="5"/>
        <v>0</v>
      </c>
      <c r="AP69" s="5">
        <f t="shared" si="5"/>
        <v>0</v>
      </c>
    </row>
    <row r="70" spans="1:42" x14ac:dyDescent="0.25">
      <c r="A70" s="12"/>
      <c r="B70" s="12"/>
      <c r="C70" s="12">
        <v>5</v>
      </c>
      <c r="D70" s="20"/>
      <c r="E70" s="12" t="s">
        <v>2</v>
      </c>
      <c r="F70" s="5">
        <f t="shared" si="6"/>
        <v>0</v>
      </c>
      <c r="G70" s="5">
        <f t="shared" si="5"/>
        <v>0</v>
      </c>
      <c r="H70" s="5">
        <f t="shared" si="5"/>
        <v>0</v>
      </c>
      <c r="I70" s="5">
        <f t="shared" si="5"/>
        <v>0</v>
      </c>
      <c r="J70" s="5">
        <f t="shared" si="5"/>
        <v>0</v>
      </c>
      <c r="K70" s="5">
        <f t="shared" si="5"/>
        <v>0</v>
      </c>
      <c r="L70" s="5">
        <f t="shared" si="5"/>
        <v>0</v>
      </c>
      <c r="M70" s="5">
        <f t="shared" si="5"/>
        <v>0</v>
      </c>
      <c r="N70" s="5">
        <f t="shared" si="5"/>
        <v>0</v>
      </c>
      <c r="O70" s="5">
        <f t="shared" si="5"/>
        <v>0</v>
      </c>
      <c r="P70" s="5">
        <f t="shared" si="5"/>
        <v>2.0348047474747476E-34</v>
      </c>
      <c r="Q70" s="5">
        <f t="shared" si="5"/>
        <v>9.4746989898989901E-33</v>
      </c>
      <c r="R70" s="5">
        <f t="shared" si="5"/>
        <v>3.3403318181818185E-31</v>
      </c>
      <c r="S70" s="5">
        <f t="shared" si="5"/>
        <v>9.2756171717171727E-30</v>
      </c>
      <c r="T70" s="5">
        <f t="shared" si="5"/>
        <v>2.0682751515151514E-28</v>
      </c>
      <c r="U70" s="5">
        <f t="shared" si="5"/>
        <v>5.4165484848484847E-27</v>
      </c>
      <c r="V70" s="5">
        <f t="shared" si="5"/>
        <v>1.6476286868686869E-25</v>
      </c>
      <c r="W70" s="5">
        <f t="shared" si="5"/>
        <v>4.2409141414141419E-24</v>
      </c>
      <c r="X70" s="5">
        <f t="shared" si="5"/>
        <v>2.065337878787879E-19</v>
      </c>
      <c r="Y70" s="5">
        <f t="shared" si="5"/>
        <v>1.8101577777777781E-18</v>
      </c>
      <c r="Z70" s="5">
        <f t="shared" si="5"/>
        <v>1.4507226262626262E-17</v>
      </c>
      <c r="AA70" s="5">
        <f t="shared" si="5"/>
        <v>1.0851228282828283E-16</v>
      </c>
      <c r="AB70" s="5">
        <f t="shared" si="5"/>
        <v>7.7656414141414143E-16</v>
      </c>
      <c r="AC70" s="5">
        <f t="shared" si="5"/>
        <v>2.5708751515151518E-12</v>
      </c>
      <c r="AD70" s="5">
        <f t="shared" si="5"/>
        <v>2.4733649494949495E-11</v>
      </c>
      <c r="AE70" s="5">
        <f t="shared" si="5"/>
        <v>2.6301645454545455E-10</v>
      </c>
      <c r="AF70" s="5">
        <f t="shared" si="5"/>
        <v>2.8775481818181819E-9</v>
      </c>
      <c r="AG70" s="5">
        <f t="shared" si="5"/>
        <v>2.9122515151515149E-8</v>
      </c>
      <c r="AH70" s="5">
        <f t="shared" si="5"/>
        <v>2.4203489898989901E-7</v>
      </c>
      <c r="AI70" s="5">
        <f t="shared" si="5"/>
        <v>1.5078362626262627E-6</v>
      </c>
      <c r="AJ70" s="5">
        <f t="shared" si="5"/>
        <v>6.6150282828282831E-6</v>
      </c>
      <c r="AK70" s="5">
        <f t="shared" si="5"/>
        <v>1.146769292929293E-5</v>
      </c>
      <c r="AL70" s="5">
        <f t="shared" si="5"/>
        <v>3.9620545454545453E-6</v>
      </c>
      <c r="AM70" s="5">
        <f t="shared" si="5"/>
        <v>2.9824196969696968E-6</v>
      </c>
      <c r="AN70" s="5">
        <f t="shared" si="5"/>
        <v>2.2931759595959593E-6</v>
      </c>
      <c r="AO70" s="5">
        <f t="shared" si="5"/>
        <v>1.7804949494949497E-6</v>
      </c>
      <c r="AP70" s="5">
        <f t="shared" si="5"/>
        <v>1.393899090909091E-6</v>
      </c>
    </row>
    <row r="71" spans="1:42" x14ac:dyDescent="0.25">
      <c r="A71" s="12"/>
      <c r="B71" s="12"/>
      <c r="C71" s="12">
        <v>4</v>
      </c>
      <c r="D71" s="20"/>
      <c r="E71" s="12" t="s">
        <v>3</v>
      </c>
      <c r="F71" s="5">
        <f t="shared" si="6"/>
        <v>0</v>
      </c>
      <c r="G71" s="5">
        <f t="shared" si="5"/>
        <v>0</v>
      </c>
      <c r="H71" s="5">
        <f t="shared" si="5"/>
        <v>0</v>
      </c>
      <c r="I71" s="5">
        <f t="shared" si="5"/>
        <v>0</v>
      </c>
      <c r="J71" s="5">
        <f t="shared" si="5"/>
        <v>0</v>
      </c>
      <c r="K71" s="5">
        <f t="shared" si="5"/>
        <v>0</v>
      </c>
      <c r="L71" s="5">
        <f t="shared" si="5"/>
        <v>0</v>
      </c>
      <c r="M71" s="5">
        <f t="shared" si="5"/>
        <v>1.0178556565656567E-34</v>
      </c>
      <c r="N71" s="5">
        <f t="shared" si="5"/>
        <v>6.5852929292929293E-33</v>
      </c>
      <c r="O71" s="5">
        <f t="shared" si="5"/>
        <v>3.0592964646464647E-31</v>
      </c>
      <c r="P71" s="5">
        <f t="shared" si="5"/>
        <v>1.0602466666666667E-29</v>
      </c>
      <c r="Q71" s="5">
        <f t="shared" si="5"/>
        <v>2.8319660606060606E-28</v>
      </c>
      <c r="R71" s="5">
        <f t="shared" si="5"/>
        <v>5.9949373737373737E-27</v>
      </c>
      <c r="S71" s="5">
        <f t="shared" si="5"/>
        <v>1.0302937373737373E-25</v>
      </c>
      <c r="T71" s="5">
        <f t="shared" si="5"/>
        <v>1.4664968686868687E-24</v>
      </c>
      <c r="U71" s="5">
        <f t="shared" si="5"/>
        <v>2.3465908080808083E-23</v>
      </c>
      <c r="V71" s="5">
        <f t="shared" si="5"/>
        <v>4.1879707070707072E-22</v>
      </c>
      <c r="W71" s="5">
        <f t="shared" si="5"/>
        <v>6.4779555555555553E-21</v>
      </c>
      <c r="X71" s="5">
        <f t="shared" si="5"/>
        <v>5.9002919191919191E-17</v>
      </c>
      <c r="Y71" s="5">
        <f t="shared" si="5"/>
        <v>3.7183696969696968E-16</v>
      </c>
      <c r="Z71" s="5">
        <f t="shared" si="5"/>
        <v>2.1700643434343434E-15</v>
      </c>
      <c r="AA71" s="5">
        <f t="shared" si="5"/>
        <v>1.1928590909090909E-14</v>
      </c>
      <c r="AB71" s="5">
        <f t="shared" si="5"/>
        <v>6.3013565656565659E-14</v>
      </c>
      <c r="AC71" s="5">
        <f t="shared" si="5"/>
        <v>5.743637373737374E-11</v>
      </c>
      <c r="AD71" s="5">
        <f t="shared" si="5"/>
        <v>3.7912575757575758E-10</v>
      </c>
      <c r="AE71" s="5">
        <f t="shared" si="5"/>
        <v>2.7027260606060604E-9</v>
      </c>
      <c r="AF71" s="5">
        <f t="shared" si="5"/>
        <v>1.9651805050505051E-8</v>
      </c>
      <c r="AG71" s="5">
        <f t="shared" si="5"/>
        <v>1.3401941414141413E-7</v>
      </c>
      <c r="AH71" s="5">
        <f t="shared" si="5"/>
        <v>7.8174969696969701E-7</v>
      </c>
      <c r="AI71" s="5">
        <f t="shared" si="5"/>
        <v>3.6451191919191916E-6</v>
      </c>
      <c r="AJ71" s="5">
        <f t="shared" si="5"/>
        <v>1.3003052525252525E-5</v>
      </c>
      <c r="AK71" s="5">
        <f t="shared" si="5"/>
        <v>2.1880868686868688E-5</v>
      </c>
      <c r="AL71" s="5">
        <f t="shared" si="5"/>
        <v>1.1311401010101009E-5</v>
      </c>
      <c r="AM71" s="5">
        <f t="shared" si="5"/>
        <v>9.3970969696969697E-6</v>
      </c>
      <c r="AN71" s="5">
        <f t="shared" si="5"/>
        <v>7.9251969696969695E-6</v>
      </c>
      <c r="AO71" s="5">
        <f t="shared" si="5"/>
        <v>6.7263545454545453E-6</v>
      </c>
      <c r="AP71" s="5">
        <f t="shared" si="5"/>
        <v>5.7385606060606061E-6</v>
      </c>
    </row>
    <row r="72" spans="1:42" x14ac:dyDescent="0.25">
      <c r="A72" s="12"/>
      <c r="B72" s="12"/>
      <c r="C72" s="12">
        <v>3</v>
      </c>
      <c r="D72" s="20"/>
      <c r="E72" s="12" t="s">
        <v>4</v>
      </c>
      <c r="F72" s="5">
        <f t="shared" si="6"/>
        <v>0</v>
      </c>
      <c r="G72" s="5">
        <f t="shared" si="5"/>
        <v>0</v>
      </c>
      <c r="H72" s="5">
        <f t="shared" si="5"/>
        <v>0</v>
      </c>
      <c r="I72" s="5">
        <f t="shared" si="5"/>
        <v>0</v>
      </c>
      <c r="J72" s="5">
        <f t="shared" si="5"/>
        <v>0</v>
      </c>
      <c r="K72" s="5">
        <f t="shared" si="5"/>
        <v>4.5799696969696966E-31</v>
      </c>
      <c r="L72" s="5">
        <f t="shared" si="5"/>
        <v>3.0438485858585859E-29</v>
      </c>
      <c r="M72" s="5">
        <f t="shared" si="5"/>
        <v>1.406409696969697E-27</v>
      </c>
      <c r="N72" s="5">
        <f t="shared" si="5"/>
        <v>4.7275585858585858E-26</v>
      </c>
      <c r="O72" s="5">
        <f t="shared" si="5"/>
        <v>1.201090707070707E-24</v>
      </c>
      <c r="P72" s="5">
        <f t="shared" si="5"/>
        <v>2.3821281818181816E-23</v>
      </c>
      <c r="Q72" s="5">
        <f t="shared" si="5"/>
        <v>3.7912575757575757E-22</v>
      </c>
      <c r="R72" s="5">
        <f t="shared" si="5"/>
        <v>4.9574636363636361E-21</v>
      </c>
      <c r="S72" s="5">
        <f t="shared" si="5"/>
        <v>5.4346797979797986E-20</v>
      </c>
      <c r="T72" s="5">
        <f t="shared" si="5"/>
        <v>5.0814818181818184E-19</v>
      </c>
      <c r="U72" s="5">
        <f t="shared" si="5"/>
        <v>5.1039646464646469E-18</v>
      </c>
      <c r="V72" s="5">
        <f t="shared" si="5"/>
        <v>5.4839969696969696E-17</v>
      </c>
      <c r="W72" s="5">
        <f t="shared" si="5"/>
        <v>5.2261696969696969E-16</v>
      </c>
      <c r="X72" s="5">
        <f t="shared" si="5"/>
        <v>9.696263636363635E-13</v>
      </c>
      <c r="Y72" s="5">
        <f t="shared" ref="G72:AP79" si="7">Y11*$A$44</f>
        <v>4.4780717171717173E-12</v>
      </c>
      <c r="Z72" s="5">
        <f t="shared" si="7"/>
        <v>1.9380197979797978E-11</v>
      </c>
      <c r="AA72" s="5">
        <f t="shared" si="7"/>
        <v>7.9661737373737365E-11</v>
      </c>
      <c r="AB72" s="5">
        <f t="shared" si="7"/>
        <v>3.1598527272727273E-10</v>
      </c>
      <c r="AC72" s="5">
        <f t="shared" si="7"/>
        <v>8.4161929292929288E-8</v>
      </c>
      <c r="AD72" s="5">
        <f t="shared" si="7"/>
        <v>3.8634202020202019E-7</v>
      </c>
      <c r="AE72" s="5">
        <f t="shared" si="7"/>
        <v>1.8704987878787881E-6</v>
      </c>
      <c r="AF72" s="5">
        <f t="shared" si="7"/>
        <v>9.1526868686868682E-6</v>
      </c>
      <c r="AG72" s="5">
        <f t="shared" si="7"/>
        <v>4.257232323232323E-5</v>
      </c>
      <c r="AH72" s="5">
        <f t="shared" si="7"/>
        <v>1.7633064646464645E-4</v>
      </c>
      <c r="AI72" s="5">
        <f t="shared" si="7"/>
        <v>6.2226666666666665E-4</v>
      </c>
      <c r="AJ72" s="5">
        <f t="shared" si="7"/>
        <v>1.8246265656565658E-3</v>
      </c>
      <c r="AK72" s="5">
        <f t="shared" si="7"/>
        <v>3.0117924242424243E-3</v>
      </c>
      <c r="AL72" s="5">
        <f t="shared" si="7"/>
        <v>2.4208204040404042E-3</v>
      </c>
      <c r="AM72" s="5">
        <f t="shared" si="7"/>
        <v>2.2394347474747472E-3</v>
      </c>
      <c r="AN72" s="5">
        <f t="shared" si="7"/>
        <v>2.0894162626262625E-3</v>
      </c>
      <c r="AO72" s="5">
        <f t="shared" si="7"/>
        <v>1.9545918181818182E-3</v>
      </c>
      <c r="AP72" s="5">
        <f t="shared" si="7"/>
        <v>1.8319878787878788E-3</v>
      </c>
    </row>
    <row r="73" spans="1:42" x14ac:dyDescent="0.25">
      <c r="A73" s="12"/>
      <c r="B73" s="12">
        <v>1</v>
      </c>
      <c r="C73" s="12">
        <v>1</v>
      </c>
      <c r="D73" s="20"/>
      <c r="E73" s="12" t="s">
        <v>26</v>
      </c>
      <c r="F73" s="5">
        <f t="shared" si="6"/>
        <v>1.5906601010101011E-21</v>
      </c>
      <c r="G73" s="5">
        <f t="shared" si="7"/>
        <v>2.0781385858585857E-19</v>
      </c>
      <c r="H73" s="5">
        <f t="shared" si="7"/>
        <v>1.4145325252525253E-17</v>
      </c>
      <c r="I73" s="5">
        <f t="shared" si="7"/>
        <v>5.718978787878788E-16</v>
      </c>
      <c r="J73" s="5">
        <f t="shared" si="7"/>
        <v>1.4384295959595962E-14</v>
      </c>
      <c r="K73" s="5">
        <f t="shared" si="7"/>
        <v>2.5258732323232323E-10</v>
      </c>
      <c r="L73" s="5">
        <f t="shared" si="7"/>
        <v>1.6550262626262626E-9</v>
      </c>
      <c r="M73" s="5">
        <f t="shared" si="7"/>
        <v>9.1798838383838385E-9</v>
      </c>
      <c r="N73" s="5">
        <f t="shared" si="7"/>
        <v>4.4011949494949493E-8</v>
      </c>
      <c r="O73" s="5">
        <f t="shared" si="7"/>
        <v>1.8559212121212122E-7</v>
      </c>
      <c r="P73" s="5">
        <f t="shared" si="7"/>
        <v>6.9867202020202013E-7</v>
      </c>
      <c r="Q73" s="5">
        <f t="shared" si="7"/>
        <v>2.3779579797979796E-6</v>
      </c>
      <c r="R73" s="5">
        <f t="shared" si="7"/>
        <v>7.3964878787878792E-6</v>
      </c>
      <c r="S73" s="5">
        <f t="shared" si="7"/>
        <v>2.1223789898989899E-5</v>
      </c>
      <c r="T73" s="5">
        <f t="shared" si="7"/>
        <v>5.6660353535353536E-5</v>
      </c>
      <c r="U73" s="5">
        <f t="shared" si="7"/>
        <v>1.3180376767676769E-4</v>
      </c>
      <c r="V73" s="5">
        <f t="shared" si="7"/>
        <v>2.7074039393939391E-4</v>
      </c>
      <c r="W73" s="5">
        <f t="shared" si="7"/>
        <v>5.2736737373737367E-4</v>
      </c>
      <c r="X73" s="5">
        <f t="shared" si="7"/>
        <v>5.3451111111111112E-3</v>
      </c>
      <c r="Y73" s="5">
        <f t="shared" si="7"/>
        <v>8.961945454545454E-3</v>
      </c>
      <c r="Z73" s="5">
        <f t="shared" si="7"/>
        <v>1.4584828282828284E-2</v>
      </c>
      <c r="AA73" s="5">
        <f t="shared" si="7"/>
        <v>2.3076810101010103E-2</v>
      </c>
      <c r="AB73" s="5">
        <f t="shared" si="7"/>
        <v>3.5532296969696966E-2</v>
      </c>
      <c r="AC73" s="5">
        <f t="shared" si="7"/>
        <v>0.14760339393939392</v>
      </c>
      <c r="AD73" s="5">
        <f t="shared" si="7"/>
        <v>0.19077405050505053</v>
      </c>
      <c r="AE73" s="5">
        <f t="shared" si="7"/>
        <v>0.23508335353535353</v>
      </c>
      <c r="AF73" s="5">
        <f t="shared" si="7"/>
        <v>0.27877981818181818</v>
      </c>
      <c r="AG73" s="5">
        <f t="shared" si="7"/>
        <v>0.32591397979797981</v>
      </c>
      <c r="AH73" s="5">
        <f t="shared" si="7"/>
        <v>0.39069353535353535</v>
      </c>
      <c r="AI73" s="5">
        <f t="shared" si="7"/>
        <v>0.50339777777777783</v>
      </c>
      <c r="AJ73" s="5">
        <f t="shared" si="7"/>
        <v>0.71756484848484847</v>
      </c>
      <c r="AK73" s="5">
        <f t="shared" si="7"/>
        <v>0.92440686868686861</v>
      </c>
      <c r="AL73" s="5">
        <f t="shared" si="7"/>
        <v>0.98231828282828293</v>
      </c>
      <c r="AM73" s="5">
        <f t="shared" si="7"/>
        <v>0.98478414141414139</v>
      </c>
      <c r="AN73" s="5">
        <f t="shared" si="7"/>
        <v>0.98623464646464643</v>
      </c>
      <c r="AO73" s="5">
        <f t="shared" si="7"/>
        <v>0.98743131313131305</v>
      </c>
      <c r="AP73" s="5">
        <f t="shared" si="7"/>
        <v>0.98851919191919191</v>
      </c>
    </row>
    <row r="74" spans="1:42" x14ac:dyDescent="0.25">
      <c r="A74" s="12"/>
      <c r="B74" s="12"/>
      <c r="C74" s="12">
        <v>2</v>
      </c>
      <c r="D74" s="20"/>
      <c r="E74" s="12" t="s">
        <v>5</v>
      </c>
      <c r="F74" s="5">
        <f t="shared" si="6"/>
        <v>0</v>
      </c>
      <c r="G74" s="5">
        <f t="shared" si="7"/>
        <v>0</v>
      </c>
      <c r="H74" s="5">
        <f t="shared" si="7"/>
        <v>3.7027767676767677E-34</v>
      </c>
      <c r="I74" s="5">
        <f t="shared" si="7"/>
        <v>1.4830326262626262E-31</v>
      </c>
      <c r="J74" s="5">
        <f t="shared" si="7"/>
        <v>3.1398720202020202E-29</v>
      </c>
      <c r="K74" s="5">
        <f t="shared" si="7"/>
        <v>4.1089181818181819E-22</v>
      </c>
      <c r="L74" s="5">
        <f t="shared" si="7"/>
        <v>9.7662505050505056E-21</v>
      </c>
      <c r="M74" s="5">
        <f t="shared" si="7"/>
        <v>1.7639229292929293E-19</v>
      </c>
      <c r="N74" s="5">
        <f t="shared" si="7"/>
        <v>2.5052397979797981E-18</v>
      </c>
      <c r="O74" s="5">
        <f t="shared" si="7"/>
        <v>2.8798327272727269E-17</v>
      </c>
      <c r="P74" s="5">
        <f t="shared" si="7"/>
        <v>2.745479696969697E-16</v>
      </c>
      <c r="Q74" s="5">
        <f t="shared" si="7"/>
        <v>2.2164079797979798E-15</v>
      </c>
      <c r="R74" s="5">
        <f t="shared" si="7"/>
        <v>1.5423582828282829E-14</v>
      </c>
      <c r="S74" s="5">
        <f t="shared" si="7"/>
        <v>9.3952838383838386E-14</v>
      </c>
      <c r="T74" s="5">
        <f t="shared" si="7"/>
        <v>5.07459191919192E-13</v>
      </c>
      <c r="U74" s="5">
        <f t="shared" si="7"/>
        <v>2.838819696969697E-12</v>
      </c>
      <c r="V74" s="5">
        <f t="shared" si="7"/>
        <v>1.6419354545454546E-11</v>
      </c>
      <c r="W74" s="5">
        <f t="shared" si="7"/>
        <v>8.6714818181818182E-11</v>
      </c>
      <c r="X74" s="5">
        <f t="shared" si="7"/>
        <v>2.29332101010101E-8</v>
      </c>
      <c r="Y74" s="5">
        <f t="shared" si="7"/>
        <v>7.1876151515151508E-8</v>
      </c>
      <c r="Z74" s="5">
        <f t="shared" si="7"/>
        <v>2.145079393939394E-7</v>
      </c>
      <c r="AA74" s="5">
        <f t="shared" si="7"/>
        <v>6.1559434343434346E-7</v>
      </c>
      <c r="AB74" s="5">
        <f t="shared" si="7"/>
        <v>1.7179781818181818E-6</v>
      </c>
      <c r="AC74" s="5">
        <f t="shared" si="7"/>
        <v>1.063909191919192E-4</v>
      </c>
      <c r="AD74" s="5">
        <f t="shared" si="7"/>
        <v>3.2297308080808082E-4</v>
      </c>
      <c r="AE74" s="5">
        <f t="shared" si="7"/>
        <v>1.0124162626262627E-3</v>
      </c>
      <c r="AF74" s="5">
        <f t="shared" si="7"/>
        <v>3.1852003030303027E-3</v>
      </c>
      <c r="AG74" s="5">
        <f t="shared" si="7"/>
        <v>9.6741434343434341E-3</v>
      </c>
      <c r="AH74" s="5">
        <f t="shared" si="7"/>
        <v>2.7293790909090909E-2</v>
      </c>
      <c r="AI74" s="5">
        <f t="shared" si="7"/>
        <v>7.0066646464646457E-2</v>
      </c>
      <c r="AJ74" s="5">
        <f t="shared" si="7"/>
        <v>0.16257985858585858</v>
      </c>
      <c r="AK74" s="5">
        <f t="shared" si="7"/>
        <v>0.25384926262626262</v>
      </c>
      <c r="AL74" s="5">
        <f t="shared" si="7"/>
        <v>0.27843532323232323</v>
      </c>
      <c r="AM74" s="5">
        <f t="shared" si="7"/>
        <v>0.27851510101010102</v>
      </c>
      <c r="AN74" s="5">
        <f t="shared" si="7"/>
        <v>0.2795050707070707</v>
      </c>
      <c r="AO74" s="5">
        <f t="shared" si="7"/>
        <v>0.2805059191919192</v>
      </c>
      <c r="AP74" s="5">
        <f t="shared" si="7"/>
        <v>0.28143786868686871</v>
      </c>
    </row>
    <row r="75" spans="1:42" x14ac:dyDescent="0.25">
      <c r="A75" s="12"/>
      <c r="B75" s="12">
        <v>1</v>
      </c>
      <c r="C75" s="12">
        <v>2</v>
      </c>
      <c r="D75" s="20"/>
      <c r="E75" s="12" t="s">
        <v>27</v>
      </c>
      <c r="F75" s="5">
        <f t="shared" si="6"/>
        <v>1.5933072727272727E-33</v>
      </c>
      <c r="G75" s="5">
        <f t="shared" si="7"/>
        <v>1.4798052525252525E-30</v>
      </c>
      <c r="H75" s="5">
        <f t="shared" si="7"/>
        <v>5.51989696969697E-28</v>
      </c>
      <c r="I75" s="5">
        <f t="shared" si="7"/>
        <v>9.8271717171717164E-26</v>
      </c>
      <c r="J75" s="5">
        <f t="shared" si="7"/>
        <v>9.4692595959595967E-24</v>
      </c>
      <c r="K75" s="5">
        <f t="shared" si="7"/>
        <v>1.0424417171717172E-17</v>
      </c>
      <c r="L75" s="5">
        <f t="shared" si="7"/>
        <v>1.5256774747474747E-16</v>
      </c>
      <c r="M75" s="5">
        <f t="shared" si="7"/>
        <v>1.7653371717171716E-15</v>
      </c>
      <c r="N75" s="5">
        <f t="shared" si="7"/>
        <v>1.6629315151515152E-14</v>
      </c>
      <c r="O75" s="5">
        <f t="shared" si="7"/>
        <v>1.3071588888888888E-13</v>
      </c>
      <c r="P75" s="5">
        <f t="shared" si="7"/>
        <v>8.7545232323232321E-13</v>
      </c>
      <c r="Q75" s="5">
        <f t="shared" si="7"/>
        <v>5.0854707070707073E-12</v>
      </c>
      <c r="R75" s="5">
        <f t="shared" si="7"/>
        <v>2.6016621212121213E-11</v>
      </c>
      <c r="S75" s="5">
        <f t="shared" si="7"/>
        <v>1.1876372727272726E-10</v>
      </c>
      <c r="T75" s="5">
        <f t="shared" si="7"/>
        <v>4.8943666666666662E-10</v>
      </c>
      <c r="U75" s="5">
        <f t="shared" si="7"/>
        <v>1.8376448484848485E-9</v>
      </c>
      <c r="V75" s="5">
        <f t="shared" si="7"/>
        <v>6.3484979797979796E-9</v>
      </c>
      <c r="W75" s="5">
        <f t="shared" si="7"/>
        <v>2.0320487878787881E-8</v>
      </c>
      <c r="X75" s="5">
        <f t="shared" si="7"/>
        <v>1.0527765656565656E-6</v>
      </c>
      <c r="Y75" s="5">
        <f t="shared" si="7"/>
        <v>2.4301761616161617E-6</v>
      </c>
      <c r="Z75" s="5">
        <f t="shared" si="7"/>
        <v>5.3791979797979801E-6</v>
      </c>
      <c r="AA75" s="5">
        <f t="shared" si="7"/>
        <v>1.1474945454545454E-5</v>
      </c>
      <c r="AB75" s="5">
        <f t="shared" si="7"/>
        <v>2.3714669696969697E-5</v>
      </c>
      <c r="AC75" s="5">
        <f t="shared" si="7"/>
        <v>3.4663444444444442E-4</v>
      </c>
      <c r="AD75" s="5">
        <f t="shared" si="7"/>
        <v>6.4826696969696974E-4</v>
      </c>
      <c r="AE75" s="5">
        <f t="shared" si="7"/>
        <v>1.1832132323232325E-3</v>
      </c>
      <c r="AF75" s="5">
        <f t="shared" si="7"/>
        <v>2.096958888888889E-3</v>
      </c>
      <c r="AG75" s="5">
        <f t="shared" si="7"/>
        <v>3.6141509090909089E-3</v>
      </c>
      <c r="AH75" s="5">
        <f t="shared" si="7"/>
        <v>6.1338232323232328E-3</v>
      </c>
      <c r="AI75" s="5">
        <f t="shared" si="7"/>
        <v>1.0494766666666667E-2</v>
      </c>
      <c r="AJ75" s="5">
        <f t="shared" si="7"/>
        <v>1.828941818181818E-2</v>
      </c>
      <c r="AK75" s="5">
        <f t="shared" si="7"/>
        <v>2.4132777777777781E-2</v>
      </c>
      <c r="AL75" s="5">
        <f t="shared" si="7"/>
        <v>1.6777629292929294E-2</v>
      </c>
      <c r="AM75" s="5">
        <f t="shared" si="7"/>
        <v>1.5164667676767676E-2</v>
      </c>
      <c r="AN75" s="5">
        <f t="shared" si="7"/>
        <v>1.3779072727272726E-2</v>
      </c>
      <c r="AO75" s="5">
        <f t="shared" si="7"/>
        <v>1.2562461616161617E-2</v>
      </c>
      <c r="AP75" s="5">
        <f t="shared" si="7"/>
        <v>1.1487274747474747E-2</v>
      </c>
    </row>
    <row r="76" spans="1:42" x14ac:dyDescent="0.25">
      <c r="A76" s="12"/>
      <c r="B76" s="12"/>
      <c r="C76" s="12"/>
      <c r="D76" s="20">
        <v>1</v>
      </c>
      <c r="E76" s="12" t="s">
        <v>6</v>
      </c>
      <c r="F76" s="5">
        <f t="shared" si="6"/>
        <v>2.5582557575757576E-31</v>
      </c>
      <c r="G76" s="5">
        <f t="shared" si="7"/>
        <v>1.1650819191919192E-28</v>
      </c>
      <c r="H76" s="5">
        <f t="shared" si="7"/>
        <v>2.1274557575757575E-26</v>
      </c>
      <c r="I76" s="5">
        <f t="shared" si="7"/>
        <v>1.883698383838384E-24</v>
      </c>
      <c r="J76" s="5">
        <f t="shared" si="7"/>
        <v>9.5613666666666661E-23</v>
      </c>
      <c r="K76" s="5">
        <f t="shared" si="7"/>
        <v>1.2398191919191919E-17</v>
      </c>
      <c r="L76" s="5">
        <f t="shared" si="7"/>
        <v>1.1505406060606061E-16</v>
      </c>
      <c r="M76" s="5">
        <f t="shared" si="7"/>
        <v>8.5982313131313142E-16</v>
      </c>
      <c r="N76" s="5">
        <f t="shared" si="7"/>
        <v>5.2947060606060609E-15</v>
      </c>
      <c r="O76" s="5">
        <f t="shared" si="7"/>
        <v>2.7307208080808078E-14</v>
      </c>
      <c r="P76" s="5">
        <f t="shared" si="7"/>
        <v>1.1920250505050506E-13</v>
      </c>
      <c r="Q76" s="5">
        <f t="shared" si="7"/>
        <v>4.4124363636363632E-13</v>
      </c>
      <c r="R76" s="5">
        <f t="shared" si="7"/>
        <v>1.3693130303030303E-12</v>
      </c>
      <c r="S76" s="5">
        <f t="shared" si="7"/>
        <v>3.4056045454545458E-12</v>
      </c>
      <c r="T76" s="5">
        <f t="shared" si="7"/>
        <v>5.6377505050505053E-12</v>
      </c>
      <c r="U76" s="5">
        <f t="shared" si="7"/>
        <v>8.5996818181818194E-12</v>
      </c>
      <c r="V76" s="5">
        <f t="shared" si="7"/>
        <v>2.366789090909091E-11</v>
      </c>
      <c r="W76" s="5">
        <f t="shared" si="7"/>
        <v>6.0845060606060611E-11</v>
      </c>
      <c r="X76" s="5">
        <f t="shared" si="7"/>
        <v>1.6856319191919194E-9</v>
      </c>
      <c r="Y76" s="5">
        <f t="shared" si="7"/>
        <v>3.5696929292929292E-9</v>
      </c>
      <c r="Z76" s="5">
        <f t="shared" si="7"/>
        <v>7.3025676767676759E-9</v>
      </c>
      <c r="AA76" s="5">
        <f t="shared" si="7"/>
        <v>1.4498160606060607E-8</v>
      </c>
      <c r="AB76" s="5">
        <f t="shared" si="7"/>
        <v>2.8066184848484851E-8</v>
      </c>
      <c r="AC76" s="5">
        <f t="shared" si="7"/>
        <v>3.3501227272727272E-7</v>
      </c>
      <c r="AD76" s="5">
        <f t="shared" si="7"/>
        <v>6.0359141414141418E-7</v>
      </c>
      <c r="AE76" s="5">
        <f t="shared" si="7"/>
        <v>1.0676079797979798E-6</v>
      </c>
      <c r="AF76" s="5">
        <f t="shared" si="7"/>
        <v>1.850119191919192E-6</v>
      </c>
      <c r="AG76" s="5">
        <f t="shared" si="7"/>
        <v>3.1750830303030302E-6</v>
      </c>
      <c r="AH76" s="5">
        <f t="shared" si="7"/>
        <v>5.5967737373737375E-6</v>
      </c>
      <c r="AI76" s="5">
        <f t="shared" si="7"/>
        <v>1.1088385858585859E-5</v>
      </c>
      <c r="AJ76" s="5">
        <f t="shared" si="7"/>
        <v>3.2070666666666671E-5</v>
      </c>
      <c r="AK76" s="5">
        <f t="shared" si="7"/>
        <v>1.6786694949494951E-4</v>
      </c>
      <c r="AL76" s="5">
        <f t="shared" si="7"/>
        <v>2.1969349494949495E-3</v>
      </c>
      <c r="AM76" s="5">
        <f t="shared" si="7"/>
        <v>3.2003580808080806E-3</v>
      </c>
      <c r="AN76" s="5">
        <f t="shared" si="7"/>
        <v>3.6962494949494946E-3</v>
      </c>
      <c r="AO76" s="5">
        <f t="shared" si="7"/>
        <v>4.1749161616161622E-3</v>
      </c>
      <c r="AP76" s="5">
        <f t="shared" si="7"/>
        <v>4.6851313131313129E-3</v>
      </c>
    </row>
    <row r="77" spans="1:42" x14ac:dyDescent="0.25">
      <c r="A77" s="12"/>
      <c r="B77" s="12"/>
      <c r="C77" s="12">
        <v>1</v>
      </c>
      <c r="D77" s="20"/>
      <c r="E77" s="12" t="s">
        <v>7</v>
      </c>
      <c r="F77" s="5">
        <f t="shared" si="6"/>
        <v>0</v>
      </c>
      <c r="G77" s="5">
        <f t="shared" si="7"/>
        <v>0</v>
      </c>
      <c r="H77" s="5">
        <f t="shared" si="7"/>
        <v>0</v>
      </c>
      <c r="I77" s="5">
        <f t="shared" si="7"/>
        <v>0</v>
      </c>
      <c r="J77" s="5">
        <f t="shared" si="7"/>
        <v>0</v>
      </c>
      <c r="K77" s="5">
        <f t="shared" si="7"/>
        <v>1.380880808080808E-31</v>
      </c>
      <c r="L77" s="5">
        <f t="shared" si="7"/>
        <v>7.5092646464646463E-30</v>
      </c>
      <c r="M77" s="5">
        <f t="shared" si="7"/>
        <v>2.8920532323232322E-28</v>
      </c>
      <c r="N77" s="5">
        <f t="shared" si="7"/>
        <v>8.2345171717171708E-27</v>
      </c>
      <c r="O77" s="5">
        <f t="shared" si="7"/>
        <v>1.7969581818181819E-25</v>
      </c>
      <c r="P77" s="5">
        <f t="shared" si="7"/>
        <v>3.0987864646464647E-24</v>
      </c>
      <c r="Q77" s="5">
        <f t="shared" si="7"/>
        <v>4.3344717171717176E-23</v>
      </c>
      <c r="R77" s="5">
        <f t="shared" si="7"/>
        <v>5.0281757575757574E-22</v>
      </c>
      <c r="S77" s="5">
        <f t="shared" si="7"/>
        <v>4.932442424242424E-21</v>
      </c>
      <c r="T77" s="5">
        <f t="shared" si="7"/>
        <v>4.1593232323232328E-20</v>
      </c>
      <c r="U77" s="5">
        <f t="shared" si="7"/>
        <v>3.28691696969697E-19</v>
      </c>
      <c r="V77" s="5">
        <f t="shared" si="7"/>
        <v>2.4512084848484848E-18</v>
      </c>
      <c r="W77" s="5">
        <f t="shared" si="7"/>
        <v>1.6321082828282828E-17</v>
      </c>
      <c r="X77" s="5">
        <f t="shared" si="7"/>
        <v>1.059448888888889E-14</v>
      </c>
      <c r="Y77" s="5">
        <f t="shared" si="7"/>
        <v>4.1857949494949496E-14</v>
      </c>
      <c r="Z77" s="5">
        <f t="shared" si="7"/>
        <v>1.5507712121212123E-13</v>
      </c>
      <c r="AA77" s="5">
        <f t="shared" si="7"/>
        <v>5.4332292929292927E-13</v>
      </c>
      <c r="AB77" s="5">
        <f t="shared" si="7"/>
        <v>1.8162136363636365E-12</v>
      </c>
      <c r="AC77" s="5">
        <f t="shared" si="7"/>
        <v>1.7389379797979799E-10</v>
      </c>
      <c r="AD77" s="5">
        <f t="shared" si="7"/>
        <v>5.3280676767676774E-10</v>
      </c>
      <c r="AE77" s="5">
        <f t="shared" si="7"/>
        <v>1.6212657575757576E-9</v>
      </c>
      <c r="AF77" s="5">
        <f t="shared" si="7"/>
        <v>4.8356212121212121E-9</v>
      </c>
      <c r="AG77" s="5">
        <f t="shared" si="7"/>
        <v>1.3921222222222221E-8</v>
      </c>
      <c r="AH77" s="5">
        <f t="shared" si="7"/>
        <v>3.8267949494949498E-8</v>
      </c>
      <c r="AI77" s="5">
        <f t="shared" si="7"/>
        <v>1.0080647474747474E-7</v>
      </c>
      <c r="AJ77" s="5">
        <f t="shared" si="7"/>
        <v>2.577329898989899E-7</v>
      </c>
      <c r="AK77" s="5">
        <f t="shared" si="7"/>
        <v>5.2352353535353533E-7</v>
      </c>
      <c r="AL77" s="5">
        <f t="shared" si="7"/>
        <v>2.5091198989898988E-6</v>
      </c>
      <c r="AM77" s="5">
        <f t="shared" si="7"/>
        <v>3.5412992929292928E-6</v>
      </c>
      <c r="AN77" s="5">
        <f t="shared" si="7"/>
        <v>4.9436838383838379E-6</v>
      </c>
      <c r="AO77" s="5">
        <f t="shared" si="7"/>
        <v>6.825351515151515E-6</v>
      </c>
      <c r="AP77" s="5">
        <f t="shared" si="7"/>
        <v>9.324209090909091E-6</v>
      </c>
    </row>
    <row r="78" spans="1:42" x14ac:dyDescent="0.25">
      <c r="A78" s="12"/>
      <c r="B78" s="12"/>
      <c r="C78" s="12"/>
      <c r="D78" s="20">
        <v>2</v>
      </c>
      <c r="E78" s="12" t="s">
        <v>8</v>
      </c>
      <c r="F78" s="5">
        <f t="shared" si="6"/>
        <v>1.885221414141414E-32</v>
      </c>
      <c r="G78" s="5">
        <f t="shared" si="7"/>
        <v>1.3194881818181818E-29</v>
      </c>
      <c r="H78" s="5">
        <f t="shared" si="7"/>
        <v>3.1467981818181818E-27</v>
      </c>
      <c r="I78" s="5">
        <f t="shared" si="7"/>
        <v>3.2513795959595961E-25</v>
      </c>
      <c r="J78" s="5">
        <f t="shared" si="7"/>
        <v>1.8276726262626262E-23</v>
      </c>
      <c r="K78" s="5">
        <f t="shared" si="7"/>
        <v>2.5707663636363638E-18</v>
      </c>
      <c r="L78" s="5">
        <f t="shared" si="7"/>
        <v>2.2979263636363637E-17</v>
      </c>
      <c r="M78" s="5">
        <f t="shared" si="7"/>
        <v>1.6184735353535355E-16</v>
      </c>
      <c r="N78" s="5">
        <f t="shared" si="7"/>
        <v>9.1795212121212133E-16</v>
      </c>
      <c r="O78" s="5">
        <f t="shared" si="7"/>
        <v>4.2438151515151514E-15</v>
      </c>
      <c r="P78" s="5">
        <f t="shared" si="7"/>
        <v>1.6055640404040403E-14</v>
      </c>
      <c r="Q78" s="5">
        <f t="shared" si="7"/>
        <v>4.9164868686868684E-14</v>
      </c>
      <c r="R78" s="5">
        <f t="shared" si="7"/>
        <v>1.1762145454545454E-13</v>
      </c>
      <c r="S78" s="5">
        <f t="shared" si="7"/>
        <v>1.9870831313131314E-13</v>
      </c>
      <c r="T78" s="5">
        <f t="shared" si="7"/>
        <v>1.6199240404040404E-13</v>
      </c>
      <c r="U78" s="5">
        <f t="shared" si="7"/>
        <v>1.2113167676767678E-13</v>
      </c>
      <c r="V78" s="5">
        <f t="shared" si="7"/>
        <v>3.16210101010101E-13</v>
      </c>
      <c r="W78" s="5">
        <f t="shared" si="7"/>
        <v>7.6760727272727274E-13</v>
      </c>
      <c r="X78" s="5">
        <f t="shared" si="7"/>
        <v>1.8232485858585857E-11</v>
      </c>
      <c r="Y78" s="5">
        <f t="shared" si="7"/>
        <v>3.82969595959596E-11</v>
      </c>
      <c r="Z78" s="5">
        <f t="shared" si="7"/>
        <v>7.7841353535353527E-11</v>
      </c>
      <c r="AA78" s="5">
        <f t="shared" si="7"/>
        <v>1.5394935353535354E-10</v>
      </c>
      <c r="AB78" s="5">
        <f t="shared" si="7"/>
        <v>2.9802439393939394E-10</v>
      </c>
      <c r="AC78" s="5">
        <f t="shared" si="7"/>
        <v>3.8064878787878791E-9</v>
      </c>
      <c r="AD78" s="5">
        <f t="shared" si="7"/>
        <v>7.1118262626262622E-9</v>
      </c>
      <c r="AE78" s="5">
        <f t="shared" si="7"/>
        <v>1.308319292929293E-8</v>
      </c>
      <c r="AF78" s="5">
        <f t="shared" si="7"/>
        <v>2.3589563636363639E-8</v>
      </c>
      <c r="AG78" s="5">
        <f t="shared" si="7"/>
        <v>4.2307606060606059E-8</v>
      </c>
      <c r="AH78" s="5">
        <f t="shared" si="7"/>
        <v>7.9930080808080814E-8</v>
      </c>
      <c r="AI78" s="5">
        <f t="shared" si="7"/>
        <v>1.8547970707070707E-7</v>
      </c>
      <c r="AJ78" s="5">
        <f t="shared" si="7"/>
        <v>8.6453727272727269E-7</v>
      </c>
      <c r="AK78" s="5">
        <f t="shared" si="7"/>
        <v>1.3835279797979798E-5</v>
      </c>
      <c r="AL78" s="5">
        <f t="shared" si="7"/>
        <v>5.5224353535353538E-4</v>
      </c>
      <c r="AM78" s="5">
        <f t="shared" si="7"/>
        <v>8.4564444444444446E-4</v>
      </c>
      <c r="AN78" s="5">
        <f t="shared" si="7"/>
        <v>8.2468464646464647E-4</v>
      </c>
      <c r="AO78" s="5">
        <f t="shared" si="7"/>
        <v>7.7743444444444449E-4</v>
      </c>
      <c r="AP78" s="5">
        <f t="shared" si="7"/>
        <v>7.306919191919192E-4</v>
      </c>
    </row>
    <row r="79" spans="1:42" x14ac:dyDescent="0.25">
      <c r="A79" s="12"/>
      <c r="B79" s="12"/>
      <c r="C79" s="12"/>
      <c r="D79" s="20">
        <v>3</v>
      </c>
      <c r="E79" s="12" t="s">
        <v>9</v>
      </c>
      <c r="F79" s="5">
        <f t="shared" si="6"/>
        <v>0</v>
      </c>
      <c r="G79" s="5">
        <f t="shared" si="7"/>
        <v>0</v>
      </c>
      <c r="H79" s="5">
        <f t="shared" si="7"/>
        <v>0</v>
      </c>
      <c r="I79" s="5">
        <f t="shared" si="7"/>
        <v>9.5751464646464649E-34</v>
      </c>
      <c r="J79" s="5">
        <f t="shared" si="7"/>
        <v>1.8650593939393937E-31</v>
      </c>
      <c r="K79" s="5">
        <f t="shared" si="7"/>
        <v>9.3854929292929289E-25</v>
      </c>
      <c r="L79" s="5">
        <f t="shared" si="7"/>
        <v>1.5941050505050504E-23</v>
      </c>
      <c r="M79" s="5">
        <f t="shared" si="7"/>
        <v>1.9703297979797982E-22</v>
      </c>
      <c r="N79" s="5">
        <f t="shared" si="7"/>
        <v>1.8220156565656567E-21</v>
      </c>
      <c r="O79" s="5">
        <f t="shared" si="7"/>
        <v>1.2785114141414142E-20</v>
      </c>
      <c r="P79" s="5">
        <f t="shared" si="7"/>
        <v>6.8224505050505054E-20</v>
      </c>
      <c r="Q79" s="5">
        <f t="shared" si="7"/>
        <v>2.7156718181818181E-19</v>
      </c>
      <c r="R79" s="5">
        <f t="shared" si="7"/>
        <v>7.6267555555555555E-19</v>
      </c>
      <c r="S79" s="5">
        <f t="shared" si="7"/>
        <v>1.2955911111111111E-18</v>
      </c>
      <c r="T79" s="5">
        <f t="shared" si="7"/>
        <v>7.5063636363636365E-19</v>
      </c>
      <c r="U79" s="5">
        <f t="shared" si="7"/>
        <v>3.8804636363636363E-19</v>
      </c>
      <c r="V79" s="5">
        <f t="shared" si="7"/>
        <v>1.3270308080808082E-18</v>
      </c>
      <c r="W79" s="5">
        <f t="shared" si="7"/>
        <v>4.1216101010101008E-18</v>
      </c>
      <c r="X79" s="5">
        <f t="shared" si="7"/>
        <v>2.4115734343434342E-16</v>
      </c>
      <c r="Y79" s="5">
        <f t="shared" si="7"/>
        <v>6.3238393939393948E-16</v>
      </c>
      <c r="Z79" s="5">
        <f t="shared" si="7"/>
        <v>1.5888832323232323E-15</v>
      </c>
      <c r="AA79" s="5">
        <f t="shared" si="7"/>
        <v>3.8532666666666669E-15</v>
      </c>
      <c r="AB79" s="5">
        <f t="shared" ref="G79:AP86" si="8">AB18*$A$44</f>
        <v>9.0914030303030303E-15</v>
      </c>
      <c r="AC79" s="5">
        <f t="shared" si="8"/>
        <v>2.5145230303030304E-13</v>
      </c>
      <c r="AD79" s="5">
        <f t="shared" si="8"/>
        <v>5.701210101010101E-13</v>
      </c>
      <c r="AE79" s="5">
        <f t="shared" si="8"/>
        <v>1.2683578787878788E-12</v>
      </c>
      <c r="AF79" s="5">
        <f t="shared" si="8"/>
        <v>2.7490334343434344E-12</v>
      </c>
      <c r="AG79" s="5">
        <f t="shared" si="8"/>
        <v>5.9184232323232327E-12</v>
      </c>
      <c r="AH79" s="5">
        <f t="shared" si="8"/>
        <v>1.3688053535353535E-11</v>
      </c>
      <c r="AI79" s="5">
        <f t="shared" si="8"/>
        <v>4.2271343434343434E-11</v>
      </c>
      <c r="AJ79" s="5">
        <f t="shared" si="8"/>
        <v>3.5903626262626264E-10</v>
      </c>
      <c r="AK79" s="5">
        <f t="shared" si="8"/>
        <v>1.9767845454545453E-8</v>
      </c>
      <c r="AL79" s="5">
        <f t="shared" si="8"/>
        <v>3.6995131313131313E-6</v>
      </c>
      <c r="AM79" s="5">
        <f t="shared" si="8"/>
        <v>6.5678868686868688E-6</v>
      </c>
      <c r="AN79" s="5">
        <f t="shared" si="8"/>
        <v>5.9438070707070703E-6</v>
      </c>
      <c r="AO79" s="5">
        <f t="shared" si="8"/>
        <v>5.1228212121212127E-6</v>
      </c>
      <c r="AP79" s="5">
        <f t="shared" si="8"/>
        <v>4.4033707070707067E-6</v>
      </c>
    </row>
    <row r="80" spans="1:42" x14ac:dyDescent="0.25">
      <c r="A80" s="12"/>
      <c r="B80" s="12"/>
      <c r="C80" s="12"/>
      <c r="D80" s="20">
        <v>4</v>
      </c>
      <c r="E80" s="12" t="s">
        <v>10</v>
      </c>
      <c r="F80" s="5">
        <f t="shared" si="6"/>
        <v>0</v>
      </c>
      <c r="G80" s="5">
        <f t="shared" si="8"/>
        <v>1.1448111111111112E-33</v>
      </c>
      <c r="H80" s="5">
        <f t="shared" si="8"/>
        <v>4.5012797979797982E-31</v>
      </c>
      <c r="I80" s="5">
        <f t="shared" si="8"/>
        <v>6.1882171717171719E-29</v>
      </c>
      <c r="J80" s="5">
        <f t="shared" si="8"/>
        <v>4.2039262626262631E-27</v>
      </c>
      <c r="K80" s="5">
        <f t="shared" si="8"/>
        <v>6.9406666666666668E-22</v>
      </c>
      <c r="L80" s="5">
        <f t="shared" si="8"/>
        <v>5.8063717171717172E-21</v>
      </c>
      <c r="M80" s="5">
        <f t="shared" si="8"/>
        <v>3.6734040404040407E-20</v>
      </c>
      <c r="N80" s="5">
        <f t="shared" si="8"/>
        <v>1.7908660606060607E-19</v>
      </c>
      <c r="O80" s="5">
        <f t="shared" si="8"/>
        <v>6.7535515151515147E-19</v>
      </c>
      <c r="P80" s="5">
        <f t="shared" si="8"/>
        <v>1.9506391919191921E-18</v>
      </c>
      <c r="Q80" s="5">
        <f t="shared" si="8"/>
        <v>4.1593232323232323E-18</v>
      </c>
      <c r="R80" s="5">
        <f t="shared" si="8"/>
        <v>6.0235848484848484E-18</v>
      </c>
      <c r="S80" s="5">
        <f t="shared" si="8"/>
        <v>4.785216161616162E-18</v>
      </c>
      <c r="T80" s="5">
        <f t="shared" si="8"/>
        <v>9.6483969696969685E-19</v>
      </c>
      <c r="U80" s="5">
        <f t="shared" si="8"/>
        <v>1.7687821212121211E-19</v>
      </c>
      <c r="V80" s="5">
        <f t="shared" si="8"/>
        <v>4.2398262626262621E-19</v>
      </c>
      <c r="W80" s="5">
        <f t="shared" si="8"/>
        <v>9.3669989898989901E-19</v>
      </c>
      <c r="X80" s="5">
        <f t="shared" si="8"/>
        <v>1.7772675757575756E-17</v>
      </c>
      <c r="Y80" s="5">
        <f t="shared" si="8"/>
        <v>3.7495555555555556E-17</v>
      </c>
      <c r="Z80" s="5">
        <f t="shared" si="8"/>
        <v>7.6786111111111112E-17</v>
      </c>
      <c r="AA80" s="5">
        <f t="shared" si="8"/>
        <v>1.5378617171717174E-16</v>
      </c>
      <c r="AB80" s="5">
        <f t="shared" si="8"/>
        <v>3.0373575757575757E-16</v>
      </c>
      <c r="AC80" s="5">
        <f t="shared" si="8"/>
        <v>4.7989959595959597E-15</v>
      </c>
      <c r="AD80" s="5">
        <f t="shared" si="8"/>
        <v>9.8202818181818184E-15</v>
      </c>
      <c r="AE80" s="5">
        <f t="shared" si="8"/>
        <v>1.9902017171717171E-14</v>
      </c>
      <c r="AF80" s="5">
        <f t="shared" si="8"/>
        <v>3.9540767676767679E-14</v>
      </c>
      <c r="AG80" s="5">
        <f t="shared" si="8"/>
        <v>7.880593939393939E-14</v>
      </c>
      <c r="AH80" s="5">
        <f t="shared" si="8"/>
        <v>1.7394456565656564E-13</v>
      </c>
      <c r="AI80" s="5">
        <f t="shared" si="8"/>
        <v>5.6294101010101012E-13</v>
      </c>
      <c r="AJ80" s="5">
        <f t="shared" si="8"/>
        <v>6.9257989898989902E-12</v>
      </c>
      <c r="AK80" s="5">
        <f t="shared" si="8"/>
        <v>1.0523051515151517E-9</v>
      </c>
      <c r="AL80" s="5">
        <f t="shared" si="8"/>
        <v>4.1411919191919193E-7</v>
      </c>
      <c r="AM80" s="5">
        <f t="shared" si="8"/>
        <v>7.1016727272727283E-7</v>
      </c>
      <c r="AN80" s="5">
        <f t="shared" si="8"/>
        <v>5.0020666666666663E-7</v>
      </c>
      <c r="AO80" s="5">
        <f t="shared" si="8"/>
        <v>3.3259718181818183E-7</v>
      </c>
      <c r="AP80" s="5">
        <f t="shared" si="8"/>
        <v>2.2191276767676769E-7</v>
      </c>
    </row>
    <row r="81" spans="1:42" x14ac:dyDescent="0.25">
      <c r="A81" s="12"/>
      <c r="B81" s="12"/>
      <c r="C81" s="12">
        <v>1</v>
      </c>
      <c r="D81" s="20">
        <v>1</v>
      </c>
      <c r="E81" s="12" t="s">
        <v>11</v>
      </c>
      <c r="F81" s="5">
        <f t="shared" si="6"/>
        <v>0</v>
      </c>
      <c r="G81" s="5">
        <f t="shared" si="8"/>
        <v>4.5092575757575758E-34</v>
      </c>
      <c r="H81" s="5">
        <f t="shared" si="8"/>
        <v>2.5476670707070706E-31</v>
      </c>
      <c r="I81" s="5">
        <f t="shared" si="8"/>
        <v>5.9989262626262634E-29</v>
      </c>
      <c r="J81" s="5">
        <f t="shared" si="8"/>
        <v>7.4476181818181809E-27</v>
      </c>
      <c r="K81" s="5">
        <f t="shared" si="8"/>
        <v>1.5015628282828283E-20</v>
      </c>
      <c r="L81" s="5">
        <f t="shared" si="8"/>
        <v>2.3636342424242427E-19</v>
      </c>
      <c r="M81" s="5">
        <f t="shared" si="8"/>
        <v>2.8601783838383841E-18</v>
      </c>
      <c r="N81" s="5">
        <f t="shared" si="8"/>
        <v>2.7382634343434345E-17</v>
      </c>
      <c r="O81" s="5">
        <f t="shared" si="8"/>
        <v>2.118607676767677E-16</v>
      </c>
      <c r="P81" s="5">
        <f t="shared" si="8"/>
        <v>1.3442918181818183E-15</v>
      </c>
      <c r="Q81" s="5">
        <f t="shared" si="8"/>
        <v>7.0331363636363636E-15</v>
      </c>
      <c r="R81" s="5">
        <f t="shared" si="8"/>
        <v>3.0090727272727273E-14</v>
      </c>
      <c r="S81" s="5">
        <f t="shared" si="8"/>
        <v>1.0088625252525253E-13</v>
      </c>
      <c r="T81" s="5">
        <f t="shared" si="8"/>
        <v>2.2062181818181816E-13</v>
      </c>
      <c r="U81" s="5">
        <f t="shared" si="8"/>
        <v>4.6898454545454538E-13</v>
      </c>
      <c r="V81" s="5">
        <f t="shared" si="8"/>
        <v>1.8896091919191918E-12</v>
      </c>
      <c r="W81" s="5">
        <f t="shared" si="8"/>
        <v>7.0001373737373736E-12</v>
      </c>
      <c r="X81" s="5">
        <f t="shared" si="8"/>
        <v>6.2418858585858586E-10</v>
      </c>
      <c r="Y81" s="5">
        <f t="shared" si="8"/>
        <v>1.6429870707070708E-9</v>
      </c>
      <c r="Z81" s="5">
        <f t="shared" si="8"/>
        <v>4.1459060606060604E-9</v>
      </c>
      <c r="AA81" s="5">
        <f t="shared" si="8"/>
        <v>1.010639393939394E-8</v>
      </c>
      <c r="AB81" s="5">
        <f t="shared" si="8"/>
        <v>2.400948484848485E-8</v>
      </c>
      <c r="AC81" s="5">
        <f t="shared" si="8"/>
        <v>7.295677777777777E-7</v>
      </c>
      <c r="AD81" s="5">
        <f t="shared" si="8"/>
        <v>1.7675129292929294E-6</v>
      </c>
      <c r="AE81" s="5">
        <f t="shared" si="8"/>
        <v>4.3145272727272733E-6</v>
      </c>
      <c r="AF81" s="5">
        <f t="shared" si="8"/>
        <v>1.0438196969696971E-5</v>
      </c>
      <c r="AG81" s="5">
        <f t="shared" si="8"/>
        <v>2.4728572727272727E-5</v>
      </c>
      <c r="AH81" s="5">
        <f t="shared" si="8"/>
        <v>5.7915040404040408E-5</v>
      </c>
      <c r="AI81" s="5">
        <f t="shared" si="8"/>
        <v>1.4329539393939393E-4</v>
      </c>
      <c r="AJ81" s="5">
        <f t="shared" si="8"/>
        <v>4.7746999999999997E-4</v>
      </c>
      <c r="AK81" s="5">
        <f t="shared" si="8"/>
        <v>2.4169040404040405E-3</v>
      </c>
      <c r="AL81" s="5">
        <f t="shared" si="8"/>
        <v>1.6730850505050507E-2</v>
      </c>
      <c r="AM81" s="5">
        <f t="shared" si="8"/>
        <v>2.0918095959595959E-2</v>
      </c>
      <c r="AN81" s="5">
        <f t="shared" si="8"/>
        <v>2.0895975757575756E-2</v>
      </c>
      <c r="AO81" s="5">
        <f t="shared" si="8"/>
        <v>2.0515943434343435E-2</v>
      </c>
      <c r="AP81" s="5">
        <f t="shared" si="8"/>
        <v>2.0101824242424245E-2</v>
      </c>
    </row>
    <row r="82" spans="1:42" x14ac:dyDescent="0.25">
      <c r="A82" s="12">
        <v>1</v>
      </c>
      <c r="B82" s="12"/>
      <c r="C82" s="12"/>
      <c r="D82" s="20"/>
      <c r="E82" s="12" t="s">
        <v>12</v>
      </c>
      <c r="F82" s="5">
        <f t="shared" si="6"/>
        <v>1.0000144444444445</v>
      </c>
      <c r="G82" s="5">
        <f t="shared" si="8"/>
        <v>1.0000144444444445</v>
      </c>
      <c r="H82" s="5">
        <f t="shared" si="8"/>
        <v>1.0000144444444445</v>
      </c>
      <c r="I82" s="5">
        <f t="shared" si="8"/>
        <v>1.0000144444444445</v>
      </c>
      <c r="J82" s="5">
        <f t="shared" si="8"/>
        <v>1.0000144444444445</v>
      </c>
      <c r="K82" s="5">
        <f t="shared" si="8"/>
        <v>1.0000144444444445</v>
      </c>
      <c r="L82" s="5">
        <f t="shared" si="8"/>
        <v>1.0000144444444445</v>
      </c>
      <c r="M82" s="5">
        <f t="shared" si="8"/>
        <v>1.0000144444444445</v>
      </c>
      <c r="N82" s="5">
        <f t="shared" si="8"/>
        <v>1.0000144444444445</v>
      </c>
      <c r="O82" s="5">
        <f t="shared" si="8"/>
        <v>1.0000144444444445</v>
      </c>
      <c r="P82" s="5">
        <f t="shared" si="8"/>
        <v>1.0000144444444445</v>
      </c>
      <c r="Q82" s="5">
        <f t="shared" si="8"/>
        <v>1.0000144444444445</v>
      </c>
      <c r="R82" s="5">
        <f t="shared" si="8"/>
        <v>1.0000144444444445</v>
      </c>
      <c r="S82" s="5">
        <f t="shared" si="8"/>
        <v>1.0000144444444445</v>
      </c>
      <c r="T82" s="5">
        <f t="shared" si="8"/>
        <v>1.0000144444444445</v>
      </c>
      <c r="U82" s="5">
        <f t="shared" si="8"/>
        <v>1.0000144444444445</v>
      </c>
      <c r="V82" s="5">
        <f t="shared" si="8"/>
        <v>1.0000144444444445</v>
      </c>
      <c r="W82" s="5">
        <f t="shared" si="8"/>
        <v>1.0000144444444445</v>
      </c>
      <c r="X82" s="5">
        <f t="shared" si="8"/>
        <v>1.0000144444444445</v>
      </c>
      <c r="Y82" s="5">
        <f t="shared" si="8"/>
        <v>1.0000144444444445</v>
      </c>
      <c r="Z82" s="5">
        <f t="shared" si="8"/>
        <v>1.0000144444444445</v>
      </c>
      <c r="AA82" s="5">
        <f t="shared" si="8"/>
        <v>1.0000144444444445</v>
      </c>
      <c r="AB82" s="5">
        <f t="shared" si="8"/>
        <v>1.0000144444444445</v>
      </c>
      <c r="AC82" s="5">
        <f t="shared" si="8"/>
        <v>1.0000144444444445</v>
      </c>
      <c r="AD82" s="5">
        <f t="shared" si="8"/>
        <v>1.0000144444444445</v>
      </c>
      <c r="AE82" s="5">
        <f t="shared" si="8"/>
        <v>1.0000144444444445</v>
      </c>
      <c r="AF82" s="5">
        <f t="shared" si="8"/>
        <v>1.0000144444444445</v>
      </c>
      <c r="AG82" s="5">
        <f t="shared" si="8"/>
        <v>1.0000144444444445</v>
      </c>
      <c r="AH82" s="5">
        <f t="shared" si="8"/>
        <v>1.0000144444444445</v>
      </c>
      <c r="AI82" s="5">
        <f t="shared" si="8"/>
        <v>1.0000144444444445</v>
      </c>
      <c r="AJ82" s="5">
        <f t="shared" si="8"/>
        <v>1.0000144444444445</v>
      </c>
      <c r="AK82" s="5">
        <f t="shared" si="8"/>
        <v>1.0000144444444445</v>
      </c>
      <c r="AL82" s="5">
        <f t="shared" si="8"/>
        <v>1.0000144444444445</v>
      </c>
      <c r="AM82" s="5">
        <f t="shared" si="8"/>
        <v>1.0000144444444445</v>
      </c>
      <c r="AN82" s="5">
        <f t="shared" si="8"/>
        <v>1.0000144444444445</v>
      </c>
      <c r="AO82" s="5">
        <f t="shared" si="8"/>
        <v>1.0000144444444445</v>
      </c>
      <c r="AP82" s="5">
        <f t="shared" si="8"/>
        <v>1.0000144444444445</v>
      </c>
    </row>
    <row r="83" spans="1:42" x14ac:dyDescent="0.25">
      <c r="A83" s="12"/>
      <c r="B83" s="12"/>
      <c r="C83" s="12">
        <v>6</v>
      </c>
      <c r="D83" s="20"/>
      <c r="E83" s="12" t="s">
        <v>86</v>
      </c>
      <c r="F83" s="5">
        <f t="shared" si="6"/>
        <v>0</v>
      </c>
      <c r="G83" s="5">
        <f t="shared" si="8"/>
        <v>0</v>
      </c>
      <c r="H83" s="5">
        <f t="shared" si="8"/>
        <v>0</v>
      </c>
      <c r="I83" s="5">
        <f t="shared" si="8"/>
        <v>0</v>
      </c>
      <c r="J83" s="5">
        <f t="shared" si="8"/>
        <v>0</v>
      </c>
      <c r="K83" s="5">
        <f t="shared" si="8"/>
        <v>0</v>
      </c>
      <c r="L83" s="5">
        <f t="shared" si="8"/>
        <v>0</v>
      </c>
      <c r="M83" s="5">
        <f t="shared" si="8"/>
        <v>0</v>
      </c>
      <c r="N83" s="5">
        <f t="shared" si="8"/>
        <v>0</v>
      </c>
      <c r="O83" s="5">
        <f t="shared" si="8"/>
        <v>0</v>
      </c>
      <c r="P83" s="5">
        <f t="shared" si="8"/>
        <v>0</v>
      </c>
      <c r="Q83" s="5">
        <f t="shared" si="8"/>
        <v>0</v>
      </c>
      <c r="R83" s="5">
        <f t="shared" si="8"/>
        <v>0</v>
      </c>
      <c r="S83" s="5">
        <f t="shared" si="8"/>
        <v>3.9598787878787879E-36</v>
      </c>
      <c r="T83" s="5">
        <f t="shared" si="8"/>
        <v>1.3581441414141413E-34</v>
      </c>
      <c r="U83" s="5">
        <f t="shared" si="8"/>
        <v>5.7218797979797975E-33</v>
      </c>
      <c r="V83" s="5">
        <f t="shared" si="8"/>
        <v>2.9183436363636362E-31</v>
      </c>
      <c r="W83" s="5">
        <f t="shared" si="8"/>
        <v>1.2308985858585858E-29</v>
      </c>
      <c r="X83" s="5">
        <f t="shared" si="8"/>
        <v>3.0368498989898991E-24</v>
      </c>
      <c r="Y83" s="5">
        <f t="shared" si="8"/>
        <v>3.6581737373737371E-23</v>
      </c>
      <c r="Z83" s="5">
        <f t="shared" si="8"/>
        <v>3.9812737373737373E-22</v>
      </c>
      <c r="AA83" s="5">
        <f t="shared" si="8"/>
        <v>4.0091959595959596E-21</v>
      </c>
      <c r="AB83" s="5">
        <f t="shared" si="8"/>
        <v>3.8442010101010104E-20</v>
      </c>
      <c r="AC83" s="5">
        <f t="shared" si="8"/>
        <v>4.4642919191919188E-16</v>
      </c>
      <c r="AD83" s="5">
        <f t="shared" si="8"/>
        <v>6.210337373737374E-15</v>
      </c>
      <c r="AE83" s="5">
        <f t="shared" si="8"/>
        <v>9.7774919191919193E-14</v>
      </c>
      <c r="AF83" s="5">
        <f t="shared" si="8"/>
        <v>1.5980939393939394E-12</v>
      </c>
      <c r="AG83" s="5">
        <f t="shared" si="8"/>
        <v>2.3838687878787878E-11</v>
      </c>
      <c r="AH83" s="5">
        <f t="shared" si="8"/>
        <v>2.8045877777777776E-10</v>
      </c>
      <c r="AI83" s="5">
        <f t="shared" si="8"/>
        <v>2.3201553535353535E-9</v>
      </c>
      <c r="AJ83" s="5">
        <f t="shared" si="8"/>
        <v>1.2445333333333334E-8</v>
      </c>
      <c r="AK83" s="5">
        <f t="shared" si="8"/>
        <v>2.2102433333333333E-8</v>
      </c>
      <c r="AL83" s="5">
        <f t="shared" si="8"/>
        <v>5.0053303030303036E-9</v>
      </c>
      <c r="AM83" s="5">
        <f t="shared" si="8"/>
        <v>3.3993311111111115E-9</v>
      </c>
      <c r="AN83" s="5">
        <f t="shared" si="8"/>
        <v>2.3734614141414142E-9</v>
      </c>
      <c r="AO83" s="5">
        <f t="shared" si="8"/>
        <v>1.679539797979798E-9</v>
      </c>
      <c r="AP83" s="5">
        <f t="shared" si="8"/>
        <v>1.2022511111111112E-9</v>
      </c>
    </row>
    <row r="84" spans="1:42" x14ac:dyDescent="0.25">
      <c r="A84" s="12"/>
      <c r="B84" s="12">
        <v>1</v>
      </c>
      <c r="C84" s="12"/>
      <c r="D84" s="20"/>
      <c r="E84" s="12" t="s">
        <v>30</v>
      </c>
      <c r="F84" s="5">
        <f t="shared" si="6"/>
        <v>1.7599340404040405E-6</v>
      </c>
      <c r="G84" s="5">
        <f t="shared" si="8"/>
        <v>2.949239393939394E-6</v>
      </c>
      <c r="H84" s="5">
        <f t="shared" si="8"/>
        <v>7.2550636363636372E-6</v>
      </c>
      <c r="I84" s="5">
        <f t="shared" si="8"/>
        <v>1.4744746464646464E-5</v>
      </c>
      <c r="J84" s="5">
        <f t="shared" si="8"/>
        <v>2.6426026262626264E-5</v>
      </c>
      <c r="K84" s="5">
        <f t="shared" si="8"/>
        <v>1.7680206060606061E-4</v>
      </c>
      <c r="L84" s="5">
        <f t="shared" si="8"/>
        <v>2.6572164646464648E-4</v>
      </c>
      <c r="M84" s="5">
        <f t="shared" si="8"/>
        <v>3.9341323232323233E-4</v>
      </c>
      <c r="N84" s="5">
        <f t="shared" si="8"/>
        <v>5.7722848484848487E-4</v>
      </c>
      <c r="O84" s="5">
        <f t="shared" si="8"/>
        <v>8.4604333333333337E-4</v>
      </c>
      <c r="P84" s="5">
        <f t="shared" si="8"/>
        <v>1.251169393939394E-3</v>
      </c>
      <c r="Q84" s="5">
        <f t="shared" si="8"/>
        <v>1.8963540404040404E-3</v>
      </c>
      <c r="R84" s="5">
        <f t="shared" si="8"/>
        <v>3.0245931313131313E-3</v>
      </c>
      <c r="S84" s="5">
        <f t="shared" si="8"/>
        <v>5.3799232323232327E-3</v>
      </c>
      <c r="T84" s="5">
        <f t="shared" si="8"/>
        <v>1.3002689898989898E-2</v>
      </c>
      <c r="U84" s="5">
        <f t="shared" si="8"/>
        <v>2.6959449494949494E-2</v>
      </c>
      <c r="V84" s="5">
        <f t="shared" si="8"/>
        <v>2.5026651515151516E-2</v>
      </c>
      <c r="W84" s="5">
        <f t="shared" si="8"/>
        <v>2.3108358585858586E-2</v>
      </c>
      <c r="X84" s="5">
        <f t="shared" si="8"/>
        <v>1.8444259595959595E-2</v>
      </c>
      <c r="Y84" s="5">
        <f t="shared" si="8"/>
        <v>1.7940571717171717E-2</v>
      </c>
      <c r="Z84" s="5">
        <f t="shared" si="8"/>
        <v>1.7291833333333333E-2</v>
      </c>
      <c r="AA84" s="5">
        <f t="shared" si="8"/>
        <v>1.6441112121212124E-2</v>
      </c>
      <c r="AB84" s="5">
        <f t="shared" si="8"/>
        <v>1.5322047474747476E-2</v>
      </c>
      <c r="AC84" s="5">
        <f t="shared" si="8"/>
        <v>7.6242171717171726E-3</v>
      </c>
      <c r="AD84" s="5">
        <f t="shared" si="8"/>
        <v>5.4241636363636363E-3</v>
      </c>
      <c r="AE84" s="5">
        <f t="shared" si="8"/>
        <v>3.6059918181818185E-3</v>
      </c>
      <c r="AF84" s="5">
        <f t="shared" si="8"/>
        <v>2.2988329292929293E-3</v>
      </c>
      <c r="AG84" s="5">
        <f t="shared" si="8"/>
        <v>1.4553642424242424E-3</v>
      </c>
      <c r="AH84" s="5">
        <f t="shared" si="8"/>
        <v>9.3970969696969696E-4</v>
      </c>
      <c r="AI84" s="5">
        <f t="shared" si="8"/>
        <v>6.0268484848484849E-4</v>
      </c>
      <c r="AJ84" s="5">
        <f t="shared" si="8"/>
        <v>3.0026542424242426E-4</v>
      </c>
      <c r="AK84" s="5">
        <f t="shared" si="8"/>
        <v>7.3852464646464652E-5</v>
      </c>
      <c r="AL84" s="5">
        <f t="shared" si="8"/>
        <v>7.2673929292929296E-6</v>
      </c>
      <c r="AM84" s="5">
        <f t="shared" si="8"/>
        <v>5.051021212121212E-7</v>
      </c>
      <c r="AN84" s="5">
        <f t="shared" si="8"/>
        <v>1.8130225252525252E-9</v>
      </c>
      <c r="AO84" s="5">
        <f t="shared" si="8"/>
        <v>3.4015068686868689E-10</v>
      </c>
      <c r="AP84" s="5">
        <f t="shared" si="8"/>
        <v>1.9187643434343434E-10</v>
      </c>
    </row>
    <row r="85" spans="1:42" x14ac:dyDescent="0.25">
      <c r="A85" s="12"/>
      <c r="B85" s="12"/>
      <c r="C85" s="12">
        <v>3</v>
      </c>
      <c r="D85" s="20">
        <v>2</v>
      </c>
      <c r="E85" s="12" t="s">
        <v>13</v>
      </c>
      <c r="F85" s="5">
        <f t="shared" si="6"/>
        <v>8.7893353535353528E-21</v>
      </c>
      <c r="G85" s="5">
        <f t="shared" si="8"/>
        <v>1.2517858585858585E-19</v>
      </c>
      <c r="H85" s="5">
        <f t="shared" si="8"/>
        <v>1.674680606060606E-18</v>
      </c>
      <c r="I85" s="5">
        <f t="shared" si="8"/>
        <v>1.2856551515151514E-17</v>
      </c>
      <c r="J85" s="5">
        <f t="shared" si="8"/>
        <v>8.5938797979797976E-17</v>
      </c>
      <c r="K85" s="5">
        <f t="shared" si="8"/>
        <v>3.1907122222222225E-14</v>
      </c>
      <c r="L85" s="5">
        <f t="shared" si="8"/>
        <v>1.0084636363636364E-13</v>
      </c>
      <c r="M85" s="5">
        <f t="shared" si="8"/>
        <v>2.8735230303030307E-13</v>
      </c>
      <c r="N85" s="5">
        <f t="shared" si="8"/>
        <v>7.4425414141414136E-13</v>
      </c>
      <c r="O85" s="5">
        <f t="shared" si="8"/>
        <v>1.7591725252525251E-12</v>
      </c>
      <c r="P85" s="5">
        <f t="shared" si="8"/>
        <v>3.7948838383838387E-12</v>
      </c>
      <c r="Q85" s="5">
        <f t="shared" si="8"/>
        <v>7.4207838383838385E-12</v>
      </c>
      <c r="R85" s="5">
        <f t="shared" si="8"/>
        <v>1.2905868686868687E-11</v>
      </c>
      <c r="S85" s="5">
        <f t="shared" si="8"/>
        <v>1.8958463636363638E-11</v>
      </c>
      <c r="T85" s="5">
        <f t="shared" si="8"/>
        <v>1.941609797979798E-11</v>
      </c>
      <c r="U85" s="5">
        <f t="shared" si="8"/>
        <v>2.3690736363636364E-11</v>
      </c>
      <c r="V85" s="5">
        <f t="shared" si="8"/>
        <v>6.5961717171717176E-11</v>
      </c>
      <c r="W85" s="5">
        <f t="shared" si="8"/>
        <v>1.7701238383838385E-10</v>
      </c>
      <c r="X85" s="5">
        <f t="shared" si="8"/>
        <v>4.6466929292929287E-9</v>
      </c>
      <c r="Y85" s="5">
        <f t="shared" si="8"/>
        <v>8.874915151515152E-9</v>
      </c>
      <c r="Z85" s="5">
        <f t="shared" si="8"/>
        <v>1.6721059595959597E-8</v>
      </c>
      <c r="AA85" s="5">
        <f t="shared" si="8"/>
        <v>3.1374786868686874E-8</v>
      </c>
      <c r="AB85" s="5">
        <f t="shared" si="8"/>
        <v>5.9365545454545462E-8</v>
      </c>
      <c r="AC85" s="5">
        <f t="shared" si="8"/>
        <v>1.2101201010101009E-6</v>
      </c>
      <c r="AD85" s="5">
        <f t="shared" si="8"/>
        <v>3.1939033333333335E-6</v>
      </c>
      <c r="AE85" s="5">
        <f t="shared" si="8"/>
        <v>9.1693676767676769E-6</v>
      </c>
      <c r="AF85" s="5">
        <f t="shared" si="8"/>
        <v>2.7303944444444444E-5</v>
      </c>
      <c r="AG85" s="5">
        <f t="shared" si="8"/>
        <v>7.8936484848484852E-5</v>
      </c>
      <c r="AH85" s="5">
        <f t="shared" si="8"/>
        <v>2.0774858585858588E-4</v>
      </c>
      <c r="AI85" s="5">
        <f t="shared" si="8"/>
        <v>4.9012565656565655E-4</v>
      </c>
      <c r="AJ85" s="5">
        <f t="shared" si="8"/>
        <v>1.1938744444444445E-3</v>
      </c>
      <c r="AK85" s="5">
        <f t="shared" si="8"/>
        <v>2.7352173737373738E-3</v>
      </c>
      <c r="AL85" s="5">
        <f t="shared" si="8"/>
        <v>4.6738898989898988E-4</v>
      </c>
      <c r="AM85" s="5">
        <f t="shared" si="8"/>
        <v>2.4067142424242425E-5</v>
      </c>
      <c r="AN85" s="5">
        <f t="shared" si="8"/>
        <v>4.2380131313131317E-8</v>
      </c>
      <c r="AO85" s="5">
        <f t="shared" si="8"/>
        <v>3.8713979797979795E-9</v>
      </c>
      <c r="AP85" s="5">
        <f t="shared" si="8"/>
        <v>1.0858843434343433E-9</v>
      </c>
    </row>
    <row r="86" spans="1:42" x14ac:dyDescent="0.25">
      <c r="A86" s="12"/>
      <c r="B86" s="12"/>
      <c r="C86" s="12">
        <v>1</v>
      </c>
      <c r="D86" s="20"/>
      <c r="E86" s="12" t="s">
        <v>14</v>
      </c>
      <c r="F86" s="5">
        <f t="shared" si="6"/>
        <v>6.7941656565656567E-15</v>
      </c>
      <c r="G86" s="5">
        <f t="shared" si="8"/>
        <v>4.1542464646464649E-14</v>
      </c>
      <c r="H86" s="5">
        <f t="shared" si="8"/>
        <v>2.9131943434343435E-13</v>
      </c>
      <c r="I86" s="5">
        <f t="shared" si="8"/>
        <v>1.4177961616161616E-12</v>
      </c>
      <c r="J86" s="5">
        <f t="shared" si="8"/>
        <v>6.0921212121212123E-12</v>
      </c>
      <c r="K86" s="5">
        <f t="shared" si="8"/>
        <v>6.7419474747474745E-10</v>
      </c>
      <c r="L86" s="5">
        <f t="shared" si="8"/>
        <v>1.7773038383838382E-9</v>
      </c>
      <c r="M86" s="5">
        <f t="shared" si="8"/>
        <v>4.4233151515151522E-9</v>
      </c>
      <c r="N86" s="5">
        <f t="shared" si="8"/>
        <v>1.0507458585858586E-8</v>
      </c>
      <c r="O86" s="5">
        <f t="shared" si="8"/>
        <v>2.4115371717171719E-8</v>
      </c>
      <c r="P86" s="5">
        <f t="shared" si="8"/>
        <v>5.4212626262626268E-8</v>
      </c>
      <c r="Q86" s="5">
        <f t="shared" si="8"/>
        <v>1.2163572727272728E-7</v>
      </c>
      <c r="R86" s="5">
        <f t="shared" si="8"/>
        <v>2.8042614141414141E-7</v>
      </c>
      <c r="S86" s="5">
        <f t="shared" si="8"/>
        <v>7.0570696969696968E-7</v>
      </c>
      <c r="T86" s="5">
        <f t="shared" si="8"/>
        <v>2.3647221212121213E-6</v>
      </c>
      <c r="U86" s="5">
        <f t="shared" si="8"/>
        <v>8.2838343434343432E-6</v>
      </c>
      <c r="V86" s="5">
        <f t="shared" si="8"/>
        <v>1.5561380808080807E-5</v>
      </c>
      <c r="W86" s="5">
        <f t="shared" si="8"/>
        <v>2.857748787878788E-5</v>
      </c>
      <c r="X86" s="5">
        <f t="shared" si="8"/>
        <v>2.0456110101010102E-4</v>
      </c>
      <c r="Y86" s="5">
        <f t="shared" si="8"/>
        <v>2.9525030303030305E-4</v>
      </c>
      <c r="Z86" s="5">
        <f t="shared" si="8"/>
        <v>4.1934101010101008E-4</v>
      </c>
      <c r="AA86" s="5">
        <f t="shared" si="8"/>
        <v>5.8759959595959586E-4</v>
      </c>
      <c r="AB86" s="5">
        <f t="shared" si="8"/>
        <v>8.1500252525252518E-4</v>
      </c>
      <c r="AC86" s="5">
        <f t="shared" si="8"/>
        <v>3.0076222222222221E-3</v>
      </c>
      <c r="AD86" s="5">
        <f t="shared" si="8"/>
        <v>4.3043737373737369E-3</v>
      </c>
      <c r="AE86" s="5">
        <f t="shared" ref="G86:AP90" si="9">AE25*$A$44</f>
        <v>6.2763353535353538E-3</v>
      </c>
      <c r="AF86" s="5">
        <f t="shared" si="9"/>
        <v>9.2121575757575756E-3</v>
      </c>
      <c r="AG86" s="5">
        <f t="shared" si="9"/>
        <v>1.3227155555555556E-2</v>
      </c>
      <c r="AH86" s="5">
        <f t="shared" si="9"/>
        <v>1.764720707070707E-2</v>
      </c>
      <c r="AI86" s="5">
        <f t="shared" si="9"/>
        <v>1.9719978787878789E-2</v>
      </c>
      <c r="AJ86" s="5">
        <f t="shared" si="9"/>
        <v>1.431539696969697E-2</v>
      </c>
      <c r="AK86" s="5">
        <f t="shared" si="9"/>
        <v>3.8028616161616163E-3</v>
      </c>
      <c r="AL86" s="5">
        <f t="shared" si="9"/>
        <v>2.539870606060606E-4</v>
      </c>
      <c r="AM86" s="5">
        <f t="shared" si="9"/>
        <v>1.6009949494949494E-5</v>
      </c>
      <c r="AN86" s="5">
        <f t="shared" si="9"/>
        <v>5.2519161616161614E-8</v>
      </c>
      <c r="AO86" s="5">
        <f t="shared" si="9"/>
        <v>9.0366464646464643E-9</v>
      </c>
      <c r="AP86" s="5">
        <f t="shared" si="9"/>
        <v>4.6883949494949497E-9</v>
      </c>
    </row>
    <row r="87" spans="1:42" x14ac:dyDescent="0.25">
      <c r="A87" s="12"/>
      <c r="B87" s="12"/>
      <c r="C87" s="12"/>
      <c r="D87" s="20">
        <v>1</v>
      </c>
      <c r="E87" s="12" t="s">
        <v>15</v>
      </c>
      <c r="F87" s="5">
        <f t="shared" si="6"/>
        <v>1.5066033333333333E-2</v>
      </c>
      <c r="G87" s="5">
        <f t="shared" si="9"/>
        <v>1.2097212121212121E-2</v>
      </c>
      <c r="H87" s="5">
        <f t="shared" si="9"/>
        <v>1.4315034343434343E-2</v>
      </c>
      <c r="I87" s="5">
        <f t="shared" si="9"/>
        <v>1.406409696969697E-2</v>
      </c>
      <c r="J87" s="5">
        <f t="shared" si="9"/>
        <v>1.3871542424242423E-2</v>
      </c>
      <c r="K87" s="5">
        <f t="shared" si="9"/>
        <v>1.3442918181818182E-2</v>
      </c>
      <c r="L87" s="5">
        <f t="shared" si="9"/>
        <v>1.338489797979798E-2</v>
      </c>
      <c r="M87" s="5">
        <f t="shared" si="9"/>
        <v>1.3338481818181818E-2</v>
      </c>
      <c r="N87" s="5">
        <f t="shared" si="9"/>
        <v>1.3301131313131313E-2</v>
      </c>
      <c r="O87" s="5">
        <f t="shared" si="9"/>
        <v>1.3271033333333335E-2</v>
      </c>
      <c r="P87" s="5">
        <f t="shared" si="9"/>
        <v>1.3246374747474749E-2</v>
      </c>
      <c r="Q87" s="5">
        <f t="shared" si="9"/>
        <v>1.3226067676767678E-2</v>
      </c>
      <c r="R87" s="5">
        <f t="shared" si="9"/>
        <v>1.3209749494949494E-2</v>
      </c>
      <c r="S87" s="5">
        <f t="shared" si="9"/>
        <v>1.3195969696969697E-2</v>
      </c>
      <c r="T87" s="5">
        <f t="shared" si="9"/>
        <v>1.3185090909090908E-2</v>
      </c>
      <c r="U87" s="5">
        <f t="shared" si="9"/>
        <v>1.3175662626262626E-2</v>
      </c>
      <c r="V87" s="5">
        <f t="shared" si="9"/>
        <v>1.3168047474747474E-2</v>
      </c>
      <c r="W87" s="5">
        <f t="shared" si="9"/>
        <v>1.3161520202020202E-2</v>
      </c>
      <c r="X87" s="5">
        <f t="shared" si="9"/>
        <v>1.3145202020202021E-2</v>
      </c>
      <c r="Y87" s="5">
        <f t="shared" si="9"/>
        <v>1.3142663636363636E-2</v>
      </c>
      <c r="Z87" s="5">
        <f t="shared" si="9"/>
        <v>1.3140487878787879E-2</v>
      </c>
      <c r="AA87" s="5">
        <f t="shared" si="9"/>
        <v>1.3138674747474748E-2</v>
      </c>
      <c r="AB87" s="5">
        <f t="shared" si="9"/>
        <v>1.3137224242424242E-2</v>
      </c>
      <c r="AC87" s="5">
        <f t="shared" si="9"/>
        <v>1.3132147474747474E-2</v>
      </c>
      <c r="AD87" s="5">
        <f t="shared" si="9"/>
        <v>1.3128883838383839E-2</v>
      </c>
      <c r="AE87" s="5">
        <f t="shared" si="9"/>
        <v>1.3120906060606062E-2</v>
      </c>
      <c r="AF87" s="5">
        <f t="shared" si="9"/>
        <v>1.3099148484848486E-2</v>
      </c>
      <c r="AG87" s="5">
        <f t="shared" si="9"/>
        <v>1.3039315151515152E-2</v>
      </c>
      <c r="AH87" s="5">
        <f t="shared" si="9"/>
        <v>1.2892088888888889E-2</v>
      </c>
      <c r="AI87" s="5">
        <f t="shared" si="9"/>
        <v>1.2564274747474747E-2</v>
      </c>
      <c r="AJ87" s="5">
        <f t="shared" si="9"/>
        <v>1.168200505050505E-2</v>
      </c>
      <c r="AK87" s="5">
        <f t="shared" si="9"/>
        <v>9.0895898989898985E-3</v>
      </c>
      <c r="AL87" s="5">
        <f t="shared" si="9"/>
        <v>2.6193220202020205E-3</v>
      </c>
      <c r="AM87" s="5">
        <f t="shared" si="9"/>
        <v>1.9104239393939393E-4</v>
      </c>
      <c r="AN87" s="5">
        <f t="shared" si="9"/>
        <v>5.7432747474747468E-7</v>
      </c>
      <c r="AO87" s="5">
        <f t="shared" si="9"/>
        <v>8.9227818181818175E-8</v>
      </c>
      <c r="AP87" s="5">
        <f t="shared" si="9"/>
        <v>4.1832565656565656E-8</v>
      </c>
    </row>
    <row r="88" spans="1:42" x14ac:dyDescent="0.25">
      <c r="A88" s="12"/>
      <c r="B88" s="12"/>
      <c r="C88" s="12"/>
      <c r="D88" s="20">
        <v>1</v>
      </c>
      <c r="E88" s="12" t="s">
        <v>16</v>
      </c>
      <c r="F88" s="5">
        <f t="shared" si="6"/>
        <v>1.1160911111111111E-2</v>
      </c>
      <c r="G88" s="5">
        <f t="shared" si="9"/>
        <v>9.595090909090909E-3</v>
      </c>
      <c r="H88" s="5">
        <f t="shared" si="9"/>
        <v>1.1947447474747474E-2</v>
      </c>
      <c r="I88" s="5">
        <f t="shared" si="9"/>
        <v>1.2198384848484848E-2</v>
      </c>
      <c r="J88" s="5">
        <f t="shared" si="9"/>
        <v>1.2390939393939393E-2</v>
      </c>
      <c r="K88" s="5">
        <f t="shared" si="9"/>
        <v>1.2819926262626262E-2</v>
      </c>
      <c r="L88" s="5">
        <f t="shared" si="9"/>
        <v>1.2877583838383838E-2</v>
      </c>
      <c r="M88" s="5">
        <f t="shared" si="9"/>
        <v>1.2924E-2</v>
      </c>
      <c r="N88" s="5">
        <f t="shared" si="9"/>
        <v>1.2961350505050505E-2</v>
      </c>
      <c r="O88" s="5">
        <f t="shared" si="9"/>
        <v>1.2991448484848485E-2</v>
      </c>
      <c r="P88" s="5">
        <f t="shared" si="9"/>
        <v>1.3016107070707071E-2</v>
      </c>
      <c r="Q88" s="5">
        <f t="shared" si="9"/>
        <v>1.3036414141414142E-2</v>
      </c>
      <c r="R88" s="5">
        <f t="shared" si="9"/>
        <v>1.3053094949494951E-2</v>
      </c>
      <c r="S88" s="5">
        <f t="shared" si="9"/>
        <v>1.3066512121212121E-2</v>
      </c>
      <c r="T88" s="5">
        <f t="shared" si="9"/>
        <v>1.3077753535353535E-2</v>
      </c>
      <c r="U88" s="5">
        <f t="shared" si="9"/>
        <v>1.3086819191919192E-2</v>
      </c>
      <c r="V88" s="5">
        <f t="shared" si="9"/>
        <v>1.3094796969696969E-2</v>
      </c>
      <c r="W88" s="5">
        <f t="shared" si="9"/>
        <v>1.3100961616161618E-2</v>
      </c>
      <c r="X88" s="5">
        <f t="shared" si="9"/>
        <v>1.3117279797979798E-2</v>
      </c>
      <c r="Y88" s="5">
        <f t="shared" si="9"/>
        <v>1.3119818181818182E-2</v>
      </c>
      <c r="Z88" s="5">
        <f t="shared" si="9"/>
        <v>1.312199393939394E-2</v>
      </c>
      <c r="AA88" s="5">
        <f t="shared" si="9"/>
        <v>1.3123807070707072E-2</v>
      </c>
      <c r="AB88" s="5">
        <f t="shared" si="9"/>
        <v>1.3125257575757575E-2</v>
      </c>
      <c r="AC88" s="5">
        <f t="shared" si="9"/>
        <v>1.3127070707070707E-2</v>
      </c>
      <c r="AD88" s="5">
        <f t="shared" si="9"/>
        <v>1.3124894949494949E-2</v>
      </c>
      <c r="AE88" s="5">
        <f t="shared" si="9"/>
        <v>1.311800505050505E-2</v>
      </c>
      <c r="AF88" s="5">
        <f t="shared" si="9"/>
        <v>1.3096610101010101E-2</v>
      </c>
      <c r="AG88" s="5">
        <f t="shared" si="9"/>
        <v>1.303750202020202E-2</v>
      </c>
      <c r="AH88" s="5">
        <f t="shared" si="9"/>
        <v>1.2891363636363637E-2</v>
      </c>
      <c r="AI88" s="5">
        <f t="shared" si="9"/>
        <v>1.2563549494949495E-2</v>
      </c>
      <c r="AJ88" s="5">
        <f t="shared" si="9"/>
        <v>1.1681642424242425E-2</v>
      </c>
      <c r="AK88" s="5">
        <f t="shared" si="9"/>
        <v>9.0899525252525256E-3</v>
      </c>
      <c r="AL88" s="5">
        <f t="shared" si="9"/>
        <v>2.6415872727272726E-3</v>
      </c>
      <c r="AM88" s="5">
        <f t="shared" si="9"/>
        <v>1.910859090909091E-4</v>
      </c>
      <c r="AN88" s="5">
        <f t="shared" si="9"/>
        <v>5.7447252525252533E-7</v>
      </c>
      <c r="AO88" s="5">
        <f t="shared" si="9"/>
        <v>8.9260454545454542E-8</v>
      </c>
      <c r="AP88" s="5">
        <f t="shared" si="9"/>
        <v>4.1850696969696974E-8</v>
      </c>
    </row>
    <row r="89" spans="1:42" x14ac:dyDescent="0.25">
      <c r="A89" s="12"/>
      <c r="B89" s="12">
        <v>1</v>
      </c>
      <c r="C89" s="12">
        <v>1</v>
      </c>
      <c r="D89" s="20"/>
      <c r="E89" s="12" t="s">
        <v>31</v>
      </c>
      <c r="F89" s="5">
        <f t="shared" si="6"/>
        <v>9.6759565656565668E-4</v>
      </c>
      <c r="G89" s="5">
        <f t="shared" si="9"/>
        <v>9.0674696969696958E-4</v>
      </c>
      <c r="H89" s="5">
        <f t="shared" si="9"/>
        <v>1.3605012121212122E-3</v>
      </c>
      <c r="I89" s="5">
        <f t="shared" si="9"/>
        <v>1.7959065656565657E-3</v>
      </c>
      <c r="J89" s="5">
        <f t="shared" si="9"/>
        <v>2.292559494949495E-3</v>
      </c>
      <c r="K89" s="5">
        <f t="shared" si="9"/>
        <v>5.9742676767676767E-3</v>
      </c>
      <c r="L89" s="5">
        <f t="shared" si="9"/>
        <v>7.590492929292929E-3</v>
      </c>
      <c r="M89" s="5">
        <f t="shared" si="9"/>
        <v>9.6886484848484854E-3</v>
      </c>
      <c r="N89" s="5">
        <f t="shared" si="9"/>
        <v>1.2464915151515153E-2</v>
      </c>
      <c r="O89" s="5">
        <f t="shared" si="9"/>
        <v>1.6258711111111112E-2</v>
      </c>
      <c r="P89" s="5">
        <f t="shared" si="9"/>
        <v>2.1676710101010101E-2</v>
      </c>
      <c r="Q89" s="5">
        <f t="shared" si="9"/>
        <v>2.9958731313131311E-2</v>
      </c>
      <c r="R89" s="5">
        <f t="shared" si="9"/>
        <v>4.4011949494949493E-2</v>
      </c>
      <c r="S89" s="5">
        <f t="shared" si="9"/>
        <v>7.275370707070708E-2</v>
      </c>
      <c r="T89" s="5">
        <f t="shared" si="9"/>
        <v>0.16467221212121214</v>
      </c>
      <c r="U89" s="5">
        <f t="shared" si="9"/>
        <v>0.34594545454545456</v>
      </c>
      <c r="V89" s="5">
        <f t="shared" si="9"/>
        <v>0.34969138383838388</v>
      </c>
      <c r="W89" s="5">
        <f t="shared" si="9"/>
        <v>0.3532850101010101</v>
      </c>
      <c r="X89" s="5">
        <f t="shared" si="9"/>
        <v>0.35797014141414141</v>
      </c>
      <c r="Y89" s="5">
        <f t="shared" si="9"/>
        <v>0.35545351515151513</v>
      </c>
      <c r="Z89" s="5">
        <f t="shared" si="9"/>
        <v>0.35125067676767679</v>
      </c>
      <c r="AA89" s="5">
        <f t="shared" si="9"/>
        <v>0.34462912121212119</v>
      </c>
      <c r="AB89" s="5">
        <f t="shared" si="9"/>
        <v>0.33464239393939393</v>
      </c>
      <c r="AC89" s="5">
        <f t="shared" si="9"/>
        <v>0.2403740707070707</v>
      </c>
      <c r="AD89" s="5">
        <f t="shared" si="9"/>
        <v>0.20333905050505049</v>
      </c>
      <c r="AE89" s="5">
        <f t="shared" si="9"/>
        <v>0.16604293939393941</v>
      </c>
      <c r="AF89" s="5">
        <f t="shared" si="9"/>
        <v>0.13232232323232324</v>
      </c>
      <c r="AG89" s="5">
        <f t="shared" si="9"/>
        <v>0.10413901010101011</v>
      </c>
      <c r="AH89" s="5">
        <f t="shared" si="9"/>
        <v>8.0883787878787874E-2</v>
      </c>
      <c r="AI89" s="5">
        <f t="shared" si="9"/>
        <v>5.8941272727272731E-2</v>
      </c>
      <c r="AJ89" s="5">
        <f t="shared" si="9"/>
        <v>3.0923317171717171E-2</v>
      </c>
      <c r="AK89" s="5">
        <f t="shared" si="9"/>
        <v>6.7524636363636365E-3</v>
      </c>
      <c r="AL89" s="5">
        <f t="shared" si="9"/>
        <v>2.5953161616161616E-4</v>
      </c>
      <c r="AM89" s="5">
        <f t="shared" si="9"/>
        <v>1.4474952525252527E-5</v>
      </c>
      <c r="AN89" s="5">
        <f t="shared" si="9"/>
        <v>4.2148050505050506E-8</v>
      </c>
      <c r="AO89" s="5">
        <f t="shared" si="9"/>
        <v>6.4645383838383843E-9</v>
      </c>
      <c r="AP89" s="5">
        <f t="shared" si="9"/>
        <v>3.002799292929293E-9</v>
      </c>
    </row>
    <row r="90" spans="1:42" x14ac:dyDescent="0.25">
      <c r="A90" s="12"/>
      <c r="B90" s="12">
        <v>1</v>
      </c>
      <c r="C90" s="12">
        <v>2</v>
      </c>
      <c r="D90" s="20"/>
      <c r="E90" s="12" t="s">
        <v>32</v>
      </c>
      <c r="F90" s="5">
        <f t="shared" si="6"/>
        <v>6.9638747474747464E-2</v>
      </c>
      <c r="G90" s="5">
        <f t="shared" si="9"/>
        <v>3.6089653535353539E-2</v>
      </c>
      <c r="H90" s="5">
        <f t="shared" si="9"/>
        <v>3.2595024242424241E-2</v>
      </c>
      <c r="I90" s="5">
        <f t="shared" si="9"/>
        <v>2.7537475757575758E-2</v>
      </c>
      <c r="J90" s="5">
        <f t="shared" si="9"/>
        <v>2.4645168686868685E-2</v>
      </c>
      <c r="K90" s="5">
        <f t="shared" si="9"/>
        <v>2.3356757575757576E-2</v>
      </c>
      <c r="L90" s="5">
        <f t="shared" si="9"/>
        <v>2.46495202020202E-2</v>
      </c>
      <c r="M90" s="5">
        <f t="shared" si="9"/>
        <v>2.6651942424242424E-2</v>
      </c>
      <c r="N90" s="5">
        <f t="shared" si="9"/>
        <v>2.9545337373737372E-2</v>
      </c>
      <c r="O90" s="5">
        <f t="shared" si="9"/>
        <v>3.3703935353535351E-2</v>
      </c>
      <c r="P90" s="5">
        <f t="shared" si="9"/>
        <v>3.9816363636363636E-2</v>
      </c>
      <c r="Q90" s="5">
        <f t="shared" si="9"/>
        <v>4.9331676767676767E-2</v>
      </c>
      <c r="R90" s="5">
        <f t="shared" si="9"/>
        <v>6.5635353535353547E-2</v>
      </c>
      <c r="S90" s="5">
        <f t="shared" si="9"/>
        <v>9.9167404040404042E-2</v>
      </c>
      <c r="T90" s="5">
        <f t="shared" si="9"/>
        <v>0.20679487878787881</v>
      </c>
      <c r="U90" s="5">
        <f t="shared" si="9"/>
        <v>0.43312080808080811</v>
      </c>
      <c r="V90" s="5">
        <f t="shared" si="9"/>
        <v>0.46920212121212124</v>
      </c>
      <c r="W90" s="5">
        <f t="shared" si="9"/>
        <v>0.51054151515151514</v>
      </c>
      <c r="X90" s="5">
        <f t="shared" si="9"/>
        <v>0.61824151515151515</v>
      </c>
      <c r="Y90" s="5">
        <f t="shared" si="9"/>
        <v>0.61762505050505045</v>
      </c>
      <c r="Z90" s="5">
        <f t="shared" si="9"/>
        <v>0.61686353535353544</v>
      </c>
      <c r="AA90" s="5">
        <f t="shared" si="9"/>
        <v>0.61584818181818191</v>
      </c>
      <c r="AB90" s="5">
        <f t="shared" si="9"/>
        <v>0.61447020202020197</v>
      </c>
      <c r="AC90" s="5">
        <f t="shared" si="9"/>
        <v>0.60406282828282831</v>
      </c>
      <c r="AD90" s="5">
        <f t="shared" si="9"/>
        <v>0.59982010101010097</v>
      </c>
      <c r="AE90" s="5">
        <f t="shared" si="9"/>
        <v>0.59409060606060604</v>
      </c>
      <c r="AF90" s="5">
        <f t="shared" si="9"/>
        <v>0.58451727272727272</v>
      </c>
      <c r="AG90" s="5">
        <f t="shared" si="9"/>
        <v>0.56486292929292925</v>
      </c>
      <c r="AH90" s="5">
        <f t="shared" si="9"/>
        <v>0.52134777777777785</v>
      </c>
      <c r="AI90" s="5">
        <f t="shared" si="9"/>
        <v>0.42655727272727273</v>
      </c>
      <c r="AJ90" s="5">
        <f t="shared" si="9"/>
        <v>0.232922101010101</v>
      </c>
      <c r="AK90" s="5">
        <f t="shared" si="9"/>
        <v>4.4635666666666671E-2</v>
      </c>
      <c r="AL90" s="5">
        <f t="shared" si="9"/>
        <v>6.4068808080808076E-4</v>
      </c>
      <c r="AM90" s="5">
        <f t="shared" si="9"/>
        <v>2.836571414141414E-5</v>
      </c>
      <c r="AN90" s="5">
        <f t="shared" si="9"/>
        <v>6.6288080808080804E-8</v>
      </c>
      <c r="AO90" s="5">
        <f t="shared" si="9"/>
        <v>8.2250888888888892E-9</v>
      </c>
      <c r="AP90" s="5">
        <f t="shared" si="9"/>
        <v>3.1132915151515154E-9</v>
      </c>
    </row>
    <row r="91" spans="1:42" x14ac:dyDescent="0.25">
      <c r="A91" s="12"/>
      <c r="B91" s="12"/>
      <c r="C91" s="12"/>
      <c r="D91" s="20"/>
      <c r="E91" s="15" t="s">
        <v>20</v>
      </c>
      <c r="F91" s="5">
        <v>-33.83</v>
      </c>
      <c r="G91" s="5">
        <v>-31.7</v>
      </c>
      <c r="H91" s="5">
        <v>-29.87</v>
      </c>
      <c r="I91" s="5">
        <v>-28.28</v>
      </c>
      <c r="J91" s="5">
        <v>-26.86</v>
      </c>
      <c r="K91" s="5">
        <v>-22.54</v>
      </c>
      <c r="L91" s="5">
        <v>-21.72</v>
      </c>
      <c r="M91" s="5">
        <v>-20.97</v>
      </c>
      <c r="N91" s="5">
        <v>-20.29</v>
      </c>
      <c r="O91" s="5">
        <v>-19.670000000000002</v>
      </c>
      <c r="P91" s="5">
        <v>-19.100000000000001</v>
      </c>
      <c r="Q91" s="5">
        <v>-18.57</v>
      </c>
      <c r="R91" s="5">
        <v>-18.079999999999998</v>
      </c>
      <c r="S91" s="5">
        <v>-17.63</v>
      </c>
      <c r="T91" s="5">
        <v>-17.21</v>
      </c>
      <c r="U91" s="5">
        <v>-16.75</v>
      </c>
      <c r="V91" s="5">
        <v>-16.25</v>
      </c>
      <c r="W91" s="5">
        <v>-15.78</v>
      </c>
      <c r="X91" s="5">
        <v>-14.24</v>
      </c>
      <c r="Y91" s="5">
        <v>-13.95</v>
      </c>
      <c r="Z91" s="5">
        <v>-13.67</v>
      </c>
      <c r="AA91" s="5">
        <v>-13.4</v>
      </c>
      <c r="AB91" s="5">
        <v>-13.13</v>
      </c>
      <c r="AC91" s="5">
        <v>-11.99</v>
      </c>
      <c r="AD91" s="5">
        <v>-11.65</v>
      </c>
      <c r="AE91" s="5">
        <v>-11.28</v>
      </c>
      <c r="AF91" s="5">
        <v>-10.91</v>
      </c>
      <c r="AG91" s="5">
        <v>-10.55</v>
      </c>
      <c r="AH91" s="5">
        <v>-10.23</v>
      </c>
      <c r="AI91" s="5">
        <v>-9.9770000000000003</v>
      </c>
      <c r="AJ91" s="5">
        <v>-9.8049999999999997</v>
      </c>
      <c r="AK91" s="5">
        <v>-9.8109999999999999</v>
      </c>
      <c r="AL91" s="5">
        <v>-10.35</v>
      </c>
      <c r="AM91" s="5">
        <v>-10.48</v>
      </c>
      <c r="AN91" s="5">
        <v>-10.61</v>
      </c>
      <c r="AO91" s="5">
        <v>-10.73</v>
      </c>
      <c r="AP91" s="5">
        <v>-10.85</v>
      </c>
    </row>
    <row r="92" spans="1:42" x14ac:dyDescent="0.25">
      <c r="A92" s="12"/>
      <c r="B92" s="12"/>
      <c r="C92" s="12"/>
      <c r="D92" s="20"/>
      <c r="E92" s="12" t="s">
        <v>21</v>
      </c>
      <c r="F92" s="5">
        <v>-18.61</v>
      </c>
      <c r="G92" s="5">
        <v>-18.62</v>
      </c>
      <c r="H92" s="5">
        <v>-18.64</v>
      </c>
      <c r="I92" s="5">
        <v>-18.66</v>
      </c>
      <c r="J92" s="5">
        <v>-18.7</v>
      </c>
      <c r="K92" s="5">
        <v>-18.86</v>
      </c>
      <c r="L92" s="5">
        <v>-18.91</v>
      </c>
      <c r="M92" s="5">
        <v>-18.95</v>
      </c>
      <c r="N92" s="5">
        <v>-19</v>
      </c>
      <c r="O92" s="5">
        <v>-19.05</v>
      </c>
      <c r="P92" s="5">
        <v>-19.100000000000001</v>
      </c>
      <c r="Q92" s="5">
        <v>-19.149999999999999</v>
      </c>
      <c r="R92" s="5">
        <v>-19.190000000000001</v>
      </c>
      <c r="S92" s="5">
        <v>-19.239999999999998</v>
      </c>
      <c r="T92" s="5">
        <v>-19.29</v>
      </c>
      <c r="U92" s="5">
        <v>-19.34</v>
      </c>
      <c r="V92" s="5">
        <v>-19.38</v>
      </c>
      <c r="W92" s="5">
        <v>-19.43</v>
      </c>
      <c r="X92" s="5">
        <v>-19.61</v>
      </c>
      <c r="Y92" s="5">
        <v>-19.66</v>
      </c>
      <c r="Z92" s="5">
        <v>-19.71</v>
      </c>
      <c r="AA92" s="5">
        <v>-19.760000000000002</v>
      </c>
      <c r="AB92" s="5">
        <v>-19.809999999999999</v>
      </c>
      <c r="AC92" s="5">
        <v>-20.079999999999998</v>
      </c>
      <c r="AD92" s="5">
        <v>-20.149999999999999</v>
      </c>
      <c r="AE92" s="5">
        <v>-20.23</v>
      </c>
      <c r="AF92" s="5">
        <v>-20.309999999999999</v>
      </c>
      <c r="AG92" s="5">
        <v>-20.39</v>
      </c>
      <c r="AH92" s="5">
        <v>-20.48</v>
      </c>
      <c r="AI92" s="5">
        <v>-20.63</v>
      </c>
      <c r="AJ92" s="5">
        <v>-20.85</v>
      </c>
      <c r="AK92" s="5">
        <v>-21.03</v>
      </c>
      <c r="AL92" s="5">
        <v>-21.21</v>
      </c>
      <c r="AM92" s="5">
        <v>-21.25</v>
      </c>
      <c r="AN92" s="5">
        <v>-21.28</v>
      </c>
      <c r="AO92" s="5">
        <v>-21.31</v>
      </c>
      <c r="AP92" s="5">
        <v>-21.35</v>
      </c>
    </row>
    <row r="93" spans="1:42" x14ac:dyDescent="0.25">
      <c r="A93" s="12"/>
      <c r="B93" s="12"/>
      <c r="C93" s="12"/>
      <c r="D93" s="20"/>
      <c r="E93" s="12" t="s">
        <v>36</v>
      </c>
      <c r="F93" s="5">
        <v>-3.7389999999999999</v>
      </c>
      <c r="G93" s="5">
        <v>-3.7480000000000002</v>
      </c>
      <c r="H93" s="5">
        <v>-3.7690000000000001</v>
      </c>
      <c r="I93" s="5">
        <v>-3.782</v>
      </c>
      <c r="J93" s="5">
        <v>-3.875</v>
      </c>
      <c r="K93" s="5">
        <v>-4.3070000000000004</v>
      </c>
      <c r="L93" s="5">
        <v>-4.4130000000000003</v>
      </c>
      <c r="M93" s="5">
        <v>-4.5179999999999998</v>
      </c>
      <c r="N93" s="5">
        <v>-4.6210000000000004</v>
      </c>
      <c r="O93" s="5">
        <v>-4.7240000000000002</v>
      </c>
      <c r="P93" s="5">
        <v>-4.8250000000000002</v>
      </c>
      <c r="Q93" s="5">
        <v>-4.9240000000000004</v>
      </c>
      <c r="R93" s="5">
        <v>-5.0229999999999997</v>
      </c>
      <c r="S93" s="5">
        <v>-5.12</v>
      </c>
      <c r="T93" s="5">
        <v>-5.2160000000000002</v>
      </c>
      <c r="U93" s="5">
        <v>-5.4530000000000003</v>
      </c>
      <c r="V93" s="5">
        <v>-5.8209999999999997</v>
      </c>
      <c r="W93" s="5">
        <v>-6.1859999999999999</v>
      </c>
      <c r="X93" s="5">
        <v>-7.3680000000000003</v>
      </c>
      <c r="Y93" s="5">
        <v>-7.5819999999999999</v>
      </c>
      <c r="Z93" s="5">
        <v>-7.7949999999999999</v>
      </c>
      <c r="AA93" s="5">
        <v>-8.0129999999999999</v>
      </c>
      <c r="AB93" s="5">
        <v>-8.2390000000000008</v>
      </c>
      <c r="AC93" s="5">
        <v>-9.4369999999999994</v>
      </c>
      <c r="AD93" s="5">
        <v>-9.8699999999999992</v>
      </c>
      <c r="AE93" s="5">
        <v>-10.36</v>
      </c>
      <c r="AF93" s="5">
        <v>-10.89</v>
      </c>
      <c r="AG93" s="5">
        <v>-11.42</v>
      </c>
      <c r="AH93" s="5">
        <v>-11.89</v>
      </c>
      <c r="AI93" s="5">
        <v>-12.26</v>
      </c>
      <c r="AJ93" s="5">
        <v>-12.51</v>
      </c>
      <c r="AK93" s="5">
        <v>-12.65</v>
      </c>
      <c r="AL93" s="5">
        <v>-13</v>
      </c>
      <c r="AM93" s="5">
        <v>-13.08</v>
      </c>
      <c r="AN93" s="5">
        <v>-13.16</v>
      </c>
      <c r="AO93" s="5">
        <v>-13.23</v>
      </c>
      <c r="AP93" s="5">
        <v>-13.31</v>
      </c>
    </row>
    <row r="94" spans="1:42" x14ac:dyDescent="0.25">
      <c r="A94" s="12"/>
      <c r="B94" s="12"/>
      <c r="C94" s="12"/>
      <c r="D94" s="20"/>
      <c r="E94" s="12" t="s">
        <v>22</v>
      </c>
      <c r="F94" s="5">
        <v>-6.8010000000000002</v>
      </c>
      <c r="G94" s="5">
        <v>-6.8049999999999997</v>
      </c>
      <c r="H94" s="5">
        <v>-6.923</v>
      </c>
      <c r="I94" s="5">
        <v>-7.1139999999999999</v>
      </c>
      <c r="J94" s="5">
        <v>-7.3239999999999998</v>
      </c>
      <c r="K94" s="5">
        <v>-8.2439999999999998</v>
      </c>
      <c r="L94" s="5">
        <v>-8.4849999999999994</v>
      </c>
      <c r="M94" s="5">
        <v>-8.7349999999999994</v>
      </c>
      <c r="N94" s="5">
        <v>-8.9949999999999992</v>
      </c>
      <c r="O94" s="5">
        <v>-9.2710000000000008</v>
      </c>
      <c r="P94" s="5">
        <v>-9.5719999999999992</v>
      </c>
      <c r="Q94" s="5">
        <v>-9.9090000000000007</v>
      </c>
      <c r="R94" s="5">
        <v>-10.31</v>
      </c>
      <c r="S94" s="5">
        <v>-10.83</v>
      </c>
      <c r="T94" s="5">
        <v>-11.66</v>
      </c>
      <c r="U94" s="5">
        <v>-12.5</v>
      </c>
      <c r="V94" s="5">
        <v>-12.66</v>
      </c>
      <c r="W94" s="5">
        <v>-12.83</v>
      </c>
      <c r="X94" s="5">
        <v>-13.38</v>
      </c>
      <c r="Y94" s="5">
        <v>-13.48</v>
      </c>
      <c r="Z94" s="5">
        <v>-13.57</v>
      </c>
      <c r="AA94" s="5">
        <v>-13.66</v>
      </c>
      <c r="AB94" s="5">
        <v>-13.74</v>
      </c>
      <c r="AC94" s="5">
        <v>-13.96</v>
      </c>
      <c r="AD94" s="5">
        <v>-14</v>
      </c>
      <c r="AE94" s="5">
        <v>-14.02</v>
      </c>
      <c r="AF94" s="5">
        <v>-14.05</v>
      </c>
      <c r="AG94" s="5">
        <v>-14.07</v>
      </c>
      <c r="AH94" s="5">
        <v>-14.06</v>
      </c>
      <c r="AI94" s="5">
        <v>-13.96</v>
      </c>
      <c r="AJ94" s="5">
        <v>-13.54</v>
      </c>
      <c r="AK94" s="5">
        <v>-12.48</v>
      </c>
      <c r="AL94" s="5">
        <v>-11.59</v>
      </c>
      <c r="AM94" s="5">
        <v>-11.59</v>
      </c>
      <c r="AN94" s="5">
        <v>-11.81</v>
      </c>
      <c r="AO94" s="5">
        <v>-12.04</v>
      </c>
      <c r="AP94" s="5">
        <v>-12.26</v>
      </c>
    </row>
    <row r="97" spans="1:42" x14ac:dyDescent="0.25">
      <c r="E97" s="41" t="s">
        <v>79</v>
      </c>
    </row>
    <row r="98" spans="1:42" x14ac:dyDescent="0.25">
      <c r="E98" s="21" t="s">
        <v>0</v>
      </c>
      <c r="F98" s="18">
        <f>F63</f>
        <v>300</v>
      </c>
      <c r="G98" s="18">
        <f t="shared" ref="G98:AP98" si="10">G63</f>
        <v>322.89999999999998</v>
      </c>
      <c r="H98" s="18">
        <f t="shared" si="10"/>
        <v>345.8</v>
      </c>
      <c r="I98" s="18">
        <f t="shared" si="10"/>
        <v>368.8</v>
      </c>
      <c r="J98" s="18">
        <f t="shared" si="10"/>
        <v>391.7</v>
      </c>
      <c r="K98" s="18">
        <f t="shared" si="10"/>
        <v>483.3</v>
      </c>
      <c r="L98" s="18">
        <f t="shared" si="10"/>
        <v>506.2</v>
      </c>
      <c r="M98" s="18">
        <f t="shared" si="10"/>
        <v>529.20000000000005</v>
      </c>
      <c r="N98" s="18">
        <f t="shared" si="10"/>
        <v>552.1</v>
      </c>
      <c r="O98" s="18">
        <f t="shared" si="10"/>
        <v>575</v>
      </c>
      <c r="P98" s="18">
        <f t="shared" si="10"/>
        <v>597.9</v>
      </c>
      <c r="Q98" s="18">
        <f t="shared" si="10"/>
        <v>620.79999999999995</v>
      </c>
      <c r="R98" s="18">
        <f t="shared" si="10"/>
        <v>643.70000000000005</v>
      </c>
      <c r="S98" s="18">
        <f t="shared" si="10"/>
        <v>666.7</v>
      </c>
      <c r="T98" s="18">
        <f t="shared" si="10"/>
        <v>689.6</v>
      </c>
      <c r="U98" s="18">
        <f t="shared" si="10"/>
        <v>712.5</v>
      </c>
      <c r="V98" s="18">
        <f t="shared" si="10"/>
        <v>735.4</v>
      </c>
      <c r="W98" s="18">
        <f t="shared" si="10"/>
        <v>758.3</v>
      </c>
      <c r="X98" s="18">
        <f t="shared" si="10"/>
        <v>850</v>
      </c>
      <c r="Y98" s="18">
        <f t="shared" si="10"/>
        <v>872.9</v>
      </c>
      <c r="Z98" s="18">
        <f t="shared" si="10"/>
        <v>895.8</v>
      </c>
      <c r="AA98" s="18">
        <f t="shared" si="10"/>
        <v>918.7</v>
      </c>
      <c r="AB98" s="18">
        <f t="shared" si="10"/>
        <v>941.7</v>
      </c>
      <c r="AC98" s="18">
        <f t="shared" si="10"/>
        <v>1033</v>
      </c>
      <c r="AD98" s="18">
        <f t="shared" si="10"/>
        <v>1056</v>
      </c>
      <c r="AE98" s="18">
        <f t="shared" si="10"/>
        <v>1079</v>
      </c>
      <c r="AF98" s="18">
        <f t="shared" si="10"/>
        <v>1102</v>
      </c>
      <c r="AG98" s="18">
        <f t="shared" si="10"/>
        <v>1125</v>
      </c>
      <c r="AH98" s="18">
        <f t="shared" si="10"/>
        <v>1148</v>
      </c>
      <c r="AI98" s="18">
        <f t="shared" si="10"/>
        <v>1171</v>
      </c>
      <c r="AJ98" s="18">
        <f t="shared" si="10"/>
        <v>1194</v>
      </c>
      <c r="AK98" s="18">
        <f t="shared" si="10"/>
        <v>1217</v>
      </c>
      <c r="AL98" s="18">
        <f t="shared" si="10"/>
        <v>1308</v>
      </c>
      <c r="AM98" s="18">
        <f t="shared" si="10"/>
        <v>1331</v>
      </c>
      <c r="AN98" s="18">
        <f t="shared" si="10"/>
        <v>1354</v>
      </c>
      <c r="AO98" s="18">
        <f t="shared" si="10"/>
        <v>1377</v>
      </c>
      <c r="AP98" s="18">
        <f t="shared" si="10"/>
        <v>1400</v>
      </c>
    </row>
    <row r="99" spans="1:42" x14ac:dyDescent="0.25">
      <c r="A99" s="27" t="s">
        <v>12</v>
      </c>
      <c r="B99" s="27" t="s">
        <v>37</v>
      </c>
      <c r="C99" s="27" t="s">
        <v>7</v>
      </c>
      <c r="D99" s="28" t="s">
        <v>6</v>
      </c>
      <c r="E99" s="29" t="s">
        <v>1</v>
      </c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5"/>
      <c r="AI99" s="12"/>
      <c r="AJ99" s="12"/>
      <c r="AK99" s="12"/>
      <c r="AL99" s="12"/>
      <c r="AM99" s="12"/>
    </row>
    <row r="100" spans="1:42" x14ac:dyDescent="0.25">
      <c r="A100" s="12"/>
      <c r="B100" s="12">
        <v>1</v>
      </c>
      <c r="C100" s="12">
        <v>2</v>
      </c>
      <c r="D100" s="20"/>
      <c r="E100" s="12" t="s">
        <v>29</v>
      </c>
      <c r="F100" s="8">
        <f>$B100*F$93+$C100*F$91+$A100*F$92+$D100*F$94</f>
        <v>-71.399000000000001</v>
      </c>
      <c r="G100" s="8">
        <f t="shared" ref="G100:AP107" si="11">$B100*G$93+$C100*G$91+$A100*G$92+$D100*G$94</f>
        <v>-67.147999999999996</v>
      </c>
      <c r="H100" s="8">
        <f t="shared" si="11"/>
        <v>-63.509</v>
      </c>
      <c r="I100" s="8">
        <f t="shared" si="11"/>
        <v>-60.341999999999999</v>
      </c>
      <c r="J100" s="8">
        <f t="shared" si="11"/>
        <v>-57.594999999999999</v>
      </c>
      <c r="K100" s="8">
        <f t="shared" si="11"/>
        <v>-49.387</v>
      </c>
      <c r="L100" s="8">
        <f t="shared" si="11"/>
        <v>-47.852999999999994</v>
      </c>
      <c r="M100" s="8">
        <f t="shared" si="11"/>
        <v>-46.457999999999998</v>
      </c>
      <c r="N100" s="8">
        <f t="shared" si="11"/>
        <v>-45.201000000000001</v>
      </c>
      <c r="O100" s="8">
        <f t="shared" si="11"/>
        <v>-44.064000000000007</v>
      </c>
      <c r="P100" s="8">
        <f t="shared" si="11"/>
        <v>-43.025000000000006</v>
      </c>
      <c r="Q100" s="8">
        <f t="shared" si="11"/>
        <v>-42.064</v>
      </c>
      <c r="R100" s="8">
        <f t="shared" si="11"/>
        <v>-41.182999999999993</v>
      </c>
      <c r="S100" s="8">
        <f t="shared" si="11"/>
        <v>-40.379999999999995</v>
      </c>
      <c r="T100" s="8">
        <f t="shared" si="11"/>
        <v>-39.636000000000003</v>
      </c>
      <c r="U100" s="8">
        <f t="shared" si="11"/>
        <v>-38.953000000000003</v>
      </c>
      <c r="V100" s="8">
        <f t="shared" si="11"/>
        <v>-38.320999999999998</v>
      </c>
      <c r="W100" s="8">
        <f t="shared" si="11"/>
        <v>-37.745999999999995</v>
      </c>
      <c r="X100" s="8">
        <f t="shared" si="11"/>
        <v>-35.847999999999999</v>
      </c>
      <c r="Y100" s="8">
        <f t="shared" si="11"/>
        <v>-35.481999999999999</v>
      </c>
      <c r="Z100" s="8">
        <f t="shared" si="11"/>
        <v>-35.134999999999998</v>
      </c>
      <c r="AA100" s="8">
        <f t="shared" si="11"/>
        <v>-34.813000000000002</v>
      </c>
      <c r="AB100" s="8">
        <f t="shared" si="11"/>
        <v>-34.499000000000002</v>
      </c>
      <c r="AC100" s="8">
        <f t="shared" si="11"/>
        <v>-33.417000000000002</v>
      </c>
      <c r="AD100" s="8">
        <f t="shared" si="11"/>
        <v>-33.17</v>
      </c>
      <c r="AE100" s="8">
        <f t="shared" si="11"/>
        <v>-32.92</v>
      </c>
      <c r="AF100" s="8">
        <f t="shared" si="11"/>
        <v>-32.71</v>
      </c>
      <c r="AG100" s="8">
        <f t="shared" si="11"/>
        <v>-32.520000000000003</v>
      </c>
      <c r="AH100" s="8">
        <f t="shared" si="11"/>
        <v>-32.35</v>
      </c>
      <c r="AI100" s="8">
        <f t="shared" si="11"/>
        <v>-32.213999999999999</v>
      </c>
      <c r="AJ100" s="8">
        <f t="shared" si="11"/>
        <v>-32.119999999999997</v>
      </c>
      <c r="AK100" s="8">
        <f t="shared" si="11"/>
        <v>-32.271999999999998</v>
      </c>
      <c r="AL100" s="8">
        <f t="shared" si="11"/>
        <v>-33.700000000000003</v>
      </c>
      <c r="AM100" s="8">
        <f t="shared" si="11"/>
        <v>-34.04</v>
      </c>
      <c r="AN100" s="8">
        <f t="shared" si="11"/>
        <v>-34.379999999999995</v>
      </c>
      <c r="AO100" s="8">
        <f t="shared" si="11"/>
        <v>-34.69</v>
      </c>
      <c r="AP100" s="8">
        <f t="shared" si="11"/>
        <v>-35.01</v>
      </c>
    </row>
    <row r="101" spans="1:42" x14ac:dyDescent="0.25">
      <c r="A101" s="12"/>
      <c r="B101" s="12"/>
      <c r="C101" s="12"/>
      <c r="D101" s="20">
        <v>1</v>
      </c>
      <c r="E101" s="12" t="s">
        <v>76</v>
      </c>
      <c r="F101" s="8">
        <f t="shared" ref="F101:U125" si="12">$B101*F$93+$C101*F$91+$A101*F$92+$D101*F$94</f>
        <v>-6.8010000000000002</v>
      </c>
      <c r="G101" s="8">
        <f t="shared" si="12"/>
        <v>-6.8049999999999997</v>
      </c>
      <c r="H101" s="8">
        <f t="shared" si="12"/>
        <v>-6.923</v>
      </c>
      <c r="I101" s="8">
        <f t="shared" si="12"/>
        <v>-7.1139999999999999</v>
      </c>
      <c r="J101" s="8">
        <f t="shared" si="12"/>
        <v>-7.3239999999999998</v>
      </c>
      <c r="K101" s="8">
        <f t="shared" si="12"/>
        <v>-8.2439999999999998</v>
      </c>
      <c r="L101" s="8">
        <f t="shared" si="12"/>
        <v>-8.4849999999999994</v>
      </c>
      <c r="M101" s="8">
        <f t="shared" si="12"/>
        <v>-8.7349999999999994</v>
      </c>
      <c r="N101" s="8">
        <f t="shared" si="12"/>
        <v>-8.9949999999999992</v>
      </c>
      <c r="O101" s="8">
        <f t="shared" si="12"/>
        <v>-9.2710000000000008</v>
      </c>
      <c r="P101" s="8">
        <f t="shared" si="12"/>
        <v>-9.5719999999999992</v>
      </c>
      <c r="Q101" s="8">
        <f t="shared" si="12"/>
        <v>-9.9090000000000007</v>
      </c>
      <c r="R101" s="8">
        <f t="shared" si="12"/>
        <v>-10.31</v>
      </c>
      <c r="S101" s="8">
        <f t="shared" si="12"/>
        <v>-10.83</v>
      </c>
      <c r="T101" s="8">
        <f t="shared" si="12"/>
        <v>-11.66</v>
      </c>
      <c r="U101" s="8">
        <f t="shared" si="12"/>
        <v>-12.5</v>
      </c>
      <c r="V101" s="8">
        <f t="shared" si="11"/>
        <v>-12.66</v>
      </c>
      <c r="W101" s="8">
        <f t="shared" si="11"/>
        <v>-12.83</v>
      </c>
      <c r="X101" s="8">
        <f t="shared" si="11"/>
        <v>-13.38</v>
      </c>
      <c r="Y101" s="8">
        <f t="shared" si="11"/>
        <v>-13.48</v>
      </c>
      <c r="Z101" s="8">
        <f t="shared" si="11"/>
        <v>-13.57</v>
      </c>
      <c r="AA101" s="8">
        <f t="shared" si="11"/>
        <v>-13.66</v>
      </c>
      <c r="AB101" s="8">
        <f t="shared" si="11"/>
        <v>-13.74</v>
      </c>
      <c r="AC101" s="8">
        <f t="shared" si="11"/>
        <v>-13.96</v>
      </c>
      <c r="AD101" s="8">
        <f t="shared" si="11"/>
        <v>-14</v>
      </c>
      <c r="AE101" s="8">
        <f t="shared" si="11"/>
        <v>-14.02</v>
      </c>
      <c r="AF101" s="8">
        <f t="shared" si="11"/>
        <v>-14.05</v>
      </c>
      <c r="AG101" s="8">
        <f t="shared" si="11"/>
        <v>-14.07</v>
      </c>
      <c r="AH101" s="8">
        <f t="shared" si="11"/>
        <v>-14.06</v>
      </c>
      <c r="AI101" s="8">
        <f t="shared" si="11"/>
        <v>-13.96</v>
      </c>
      <c r="AJ101" s="8">
        <f t="shared" si="11"/>
        <v>-13.54</v>
      </c>
      <c r="AK101" s="8">
        <f t="shared" si="11"/>
        <v>-12.48</v>
      </c>
      <c r="AL101" s="8">
        <f t="shared" si="11"/>
        <v>-11.59</v>
      </c>
      <c r="AM101" s="8">
        <f t="shared" si="11"/>
        <v>-11.59</v>
      </c>
      <c r="AN101" s="8">
        <f t="shared" si="11"/>
        <v>-11.81</v>
      </c>
      <c r="AO101" s="8">
        <f t="shared" si="11"/>
        <v>-12.04</v>
      </c>
      <c r="AP101" s="8">
        <f t="shared" si="11"/>
        <v>-12.26</v>
      </c>
    </row>
    <row r="102" spans="1:42" x14ac:dyDescent="0.25">
      <c r="A102" s="12"/>
      <c r="B102" s="12">
        <v>1</v>
      </c>
      <c r="C102" s="12">
        <v>2</v>
      </c>
      <c r="D102" s="20"/>
      <c r="E102" s="12" t="s">
        <v>28</v>
      </c>
      <c r="F102" s="8">
        <f t="shared" si="12"/>
        <v>-71.399000000000001</v>
      </c>
      <c r="G102" s="8">
        <f t="shared" si="11"/>
        <v>-67.147999999999996</v>
      </c>
      <c r="H102" s="8">
        <f t="shared" si="11"/>
        <v>-63.509</v>
      </c>
      <c r="I102" s="8">
        <f t="shared" si="11"/>
        <v>-60.341999999999999</v>
      </c>
      <c r="J102" s="8">
        <f t="shared" si="11"/>
        <v>-57.594999999999999</v>
      </c>
      <c r="K102" s="8">
        <f t="shared" si="11"/>
        <v>-49.387</v>
      </c>
      <c r="L102" s="8">
        <f t="shared" si="11"/>
        <v>-47.852999999999994</v>
      </c>
      <c r="M102" s="8">
        <f t="shared" si="11"/>
        <v>-46.457999999999998</v>
      </c>
      <c r="N102" s="8">
        <f t="shared" si="11"/>
        <v>-45.201000000000001</v>
      </c>
      <c r="O102" s="8">
        <f t="shared" si="11"/>
        <v>-44.064000000000007</v>
      </c>
      <c r="P102" s="8">
        <f t="shared" si="11"/>
        <v>-43.025000000000006</v>
      </c>
      <c r="Q102" s="8">
        <f t="shared" si="11"/>
        <v>-42.064</v>
      </c>
      <c r="R102" s="8">
        <f t="shared" si="11"/>
        <v>-41.182999999999993</v>
      </c>
      <c r="S102" s="8">
        <f t="shared" si="11"/>
        <v>-40.379999999999995</v>
      </c>
      <c r="T102" s="8">
        <f t="shared" si="11"/>
        <v>-39.636000000000003</v>
      </c>
      <c r="U102" s="8">
        <f t="shared" si="11"/>
        <v>-38.953000000000003</v>
      </c>
      <c r="V102" s="8">
        <f t="shared" si="11"/>
        <v>-38.320999999999998</v>
      </c>
      <c r="W102" s="8">
        <f t="shared" si="11"/>
        <v>-37.745999999999995</v>
      </c>
      <c r="X102" s="8">
        <f t="shared" si="11"/>
        <v>-35.847999999999999</v>
      </c>
      <c r="Y102" s="8">
        <f t="shared" si="11"/>
        <v>-35.481999999999999</v>
      </c>
      <c r="Z102" s="8">
        <f t="shared" si="11"/>
        <v>-35.134999999999998</v>
      </c>
      <c r="AA102" s="8">
        <f t="shared" si="11"/>
        <v>-34.813000000000002</v>
      </c>
      <c r="AB102" s="8">
        <f t="shared" si="11"/>
        <v>-34.499000000000002</v>
      </c>
      <c r="AC102" s="8">
        <f t="shared" si="11"/>
        <v>-33.417000000000002</v>
      </c>
      <c r="AD102" s="8">
        <f t="shared" si="11"/>
        <v>-33.17</v>
      </c>
      <c r="AE102" s="8">
        <f t="shared" si="11"/>
        <v>-32.92</v>
      </c>
      <c r="AF102" s="8">
        <f t="shared" si="11"/>
        <v>-32.71</v>
      </c>
      <c r="AG102" s="8">
        <f t="shared" si="11"/>
        <v>-32.520000000000003</v>
      </c>
      <c r="AH102" s="8">
        <f t="shared" si="11"/>
        <v>-32.35</v>
      </c>
      <c r="AI102" s="8">
        <f t="shared" si="11"/>
        <v>-32.213999999999999</v>
      </c>
      <c r="AJ102" s="8">
        <f t="shared" si="11"/>
        <v>-32.119999999999997</v>
      </c>
      <c r="AK102" s="8">
        <f t="shared" si="11"/>
        <v>-32.271999999999998</v>
      </c>
      <c r="AL102" s="8">
        <f t="shared" si="11"/>
        <v>-33.700000000000003</v>
      </c>
      <c r="AM102" s="8">
        <f t="shared" si="11"/>
        <v>-34.04</v>
      </c>
      <c r="AN102" s="8">
        <f t="shared" si="11"/>
        <v>-34.379999999999995</v>
      </c>
      <c r="AO102" s="8">
        <f t="shared" si="11"/>
        <v>-34.69</v>
      </c>
      <c r="AP102" s="8">
        <f t="shared" si="11"/>
        <v>-35.01</v>
      </c>
    </row>
    <row r="103" spans="1:42" x14ac:dyDescent="0.25">
      <c r="A103" s="12"/>
      <c r="B103" s="12">
        <v>1</v>
      </c>
      <c r="C103" s="12">
        <v>1</v>
      </c>
      <c r="D103" s="20"/>
      <c r="E103" s="12" t="s">
        <v>77</v>
      </c>
      <c r="F103" s="8">
        <f t="shared" si="12"/>
        <v>-37.568999999999996</v>
      </c>
      <c r="G103" s="8">
        <f t="shared" si="11"/>
        <v>-35.448</v>
      </c>
      <c r="H103" s="8">
        <f t="shared" si="11"/>
        <v>-33.639000000000003</v>
      </c>
      <c r="I103" s="8">
        <f t="shared" si="11"/>
        <v>-32.061999999999998</v>
      </c>
      <c r="J103" s="8">
        <f t="shared" si="11"/>
        <v>-30.734999999999999</v>
      </c>
      <c r="K103" s="8">
        <f t="shared" si="11"/>
        <v>-26.847000000000001</v>
      </c>
      <c r="L103" s="8">
        <f t="shared" si="11"/>
        <v>-26.132999999999999</v>
      </c>
      <c r="M103" s="8">
        <f t="shared" si="11"/>
        <v>-25.488</v>
      </c>
      <c r="N103" s="8">
        <f t="shared" si="11"/>
        <v>-24.911000000000001</v>
      </c>
      <c r="O103" s="8">
        <f t="shared" si="11"/>
        <v>-24.394000000000002</v>
      </c>
      <c r="P103" s="8">
        <f t="shared" si="11"/>
        <v>-23.925000000000001</v>
      </c>
      <c r="Q103" s="8">
        <f t="shared" si="11"/>
        <v>-23.494</v>
      </c>
      <c r="R103" s="8">
        <f t="shared" si="11"/>
        <v>-23.102999999999998</v>
      </c>
      <c r="S103" s="8">
        <f t="shared" si="11"/>
        <v>-22.75</v>
      </c>
      <c r="T103" s="8">
        <f t="shared" si="11"/>
        <v>-22.426000000000002</v>
      </c>
      <c r="U103" s="8">
        <f t="shared" si="11"/>
        <v>-22.202999999999999</v>
      </c>
      <c r="V103" s="8">
        <f t="shared" si="11"/>
        <v>-22.070999999999998</v>
      </c>
      <c r="W103" s="8">
        <f t="shared" si="11"/>
        <v>-21.966000000000001</v>
      </c>
      <c r="X103" s="8">
        <f t="shared" si="11"/>
        <v>-21.608000000000001</v>
      </c>
      <c r="Y103" s="8">
        <f t="shared" si="11"/>
        <v>-21.532</v>
      </c>
      <c r="Z103" s="8">
        <f t="shared" si="11"/>
        <v>-21.465</v>
      </c>
      <c r="AA103" s="8">
        <f t="shared" si="11"/>
        <v>-21.413</v>
      </c>
      <c r="AB103" s="8">
        <f t="shared" si="11"/>
        <v>-21.369</v>
      </c>
      <c r="AC103" s="8">
        <f t="shared" si="11"/>
        <v>-21.427</v>
      </c>
      <c r="AD103" s="8">
        <f t="shared" si="11"/>
        <v>-21.52</v>
      </c>
      <c r="AE103" s="8">
        <f t="shared" si="11"/>
        <v>-21.64</v>
      </c>
      <c r="AF103" s="8">
        <f t="shared" si="11"/>
        <v>-21.8</v>
      </c>
      <c r="AG103" s="8">
        <f t="shared" si="11"/>
        <v>-21.97</v>
      </c>
      <c r="AH103" s="8">
        <f t="shared" si="11"/>
        <v>-22.12</v>
      </c>
      <c r="AI103" s="8">
        <f t="shared" si="11"/>
        <v>-22.237000000000002</v>
      </c>
      <c r="AJ103" s="8">
        <f t="shared" si="11"/>
        <v>-22.314999999999998</v>
      </c>
      <c r="AK103" s="8">
        <f t="shared" si="11"/>
        <v>-22.460999999999999</v>
      </c>
      <c r="AL103" s="8">
        <f t="shared" si="11"/>
        <v>-23.35</v>
      </c>
      <c r="AM103" s="8">
        <f t="shared" si="11"/>
        <v>-23.560000000000002</v>
      </c>
      <c r="AN103" s="8">
        <f t="shared" si="11"/>
        <v>-23.77</v>
      </c>
      <c r="AO103" s="8">
        <f t="shared" si="11"/>
        <v>-23.96</v>
      </c>
      <c r="AP103" s="8">
        <f t="shared" si="11"/>
        <v>-24.16</v>
      </c>
    </row>
    <row r="104" spans="1:42" x14ac:dyDescent="0.25">
      <c r="A104" s="12"/>
      <c r="B104" s="12">
        <v>1</v>
      </c>
      <c r="C104" s="12"/>
      <c r="D104" s="20"/>
      <c r="E104" s="12" t="s">
        <v>78</v>
      </c>
      <c r="F104" s="8">
        <f t="shared" si="12"/>
        <v>-3.7389999999999999</v>
      </c>
      <c r="G104" s="8">
        <f t="shared" si="11"/>
        <v>-3.7480000000000002</v>
      </c>
      <c r="H104" s="8">
        <f t="shared" si="11"/>
        <v>-3.7690000000000001</v>
      </c>
      <c r="I104" s="8">
        <f t="shared" si="11"/>
        <v>-3.782</v>
      </c>
      <c r="J104" s="8">
        <f t="shared" si="11"/>
        <v>-3.875</v>
      </c>
      <c r="K104" s="8">
        <f t="shared" si="11"/>
        <v>-4.3070000000000004</v>
      </c>
      <c r="L104" s="8">
        <f t="shared" si="11"/>
        <v>-4.4130000000000003</v>
      </c>
      <c r="M104" s="8">
        <f t="shared" si="11"/>
        <v>-4.5179999999999998</v>
      </c>
      <c r="N104" s="8">
        <f t="shared" si="11"/>
        <v>-4.6210000000000004</v>
      </c>
      <c r="O104" s="8">
        <f t="shared" si="11"/>
        <v>-4.7240000000000002</v>
      </c>
      <c r="P104" s="8">
        <f t="shared" si="11"/>
        <v>-4.8250000000000002</v>
      </c>
      <c r="Q104" s="8">
        <f t="shared" si="11"/>
        <v>-4.9240000000000004</v>
      </c>
      <c r="R104" s="8">
        <f t="shared" si="11"/>
        <v>-5.0229999999999997</v>
      </c>
      <c r="S104" s="8">
        <f t="shared" si="11"/>
        <v>-5.12</v>
      </c>
      <c r="T104" s="8">
        <f t="shared" si="11"/>
        <v>-5.2160000000000002</v>
      </c>
      <c r="U104" s="8">
        <f t="shared" si="11"/>
        <v>-5.4530000000000003</v>
      </c>
      <c r="V104" s="8">
        <f t="shared" si="11"/>
        <v>-5.8209999999999997</v>
      </c>
      <c r="W104" s="8">
        <f t="shared" si="11"/>
        <v>-6.1859999999999999</v>
      </c>
      <c r="X104" s="8">
        <f t="shared" si="11"/>
        <v>-7.3680000000000003</v>
      </c>
      <c r="Y104" s="8">
        <f t="shared" si="11"/>
        <v>-7.5819999999999999</v>
      </c>
      <c r="Z104" s="8">
        <f t="shared" si="11"/>
        <v>-7.7949999999999999</v>
      </c>
      <c r="AA104" s="8">
        <f t="shared" si="11"/>
        <v>-8.0129999999999999</v>
      </c>
      <c r="AB104" s="8">
        <f t="shared" si="11"/>
        <v>-8.2390000000000008</v>
      </c>
      <c r="AC104" s="8">
        <f t="shared" si="11"/>
        <v>-9.4369999999999994</v>
      </c>
      <c r="AD104" s="8">
        <f t="shared" si="11"/>
        <v>-9.8699999999999992</v>
      </c>
      <c r="AE104" s="8">
        <f t="shared" si="11"/>
        <v>-10.36</v>
      </c>
      <c r="AF104" s="8">
        <f t="shared" si="11"/>
        <v>-10.89</v>
      </c>
      <c r="AG104" s="8">
        <f t="shared" si="11"/>
        <v>-11.42</v>
      </c>
      <c r="AH104" s="8">
        <f t="shared" si="11"/>
        <v>-11.89</v>
      </c>
      <c r="AI104" s="8">
        <f t="shared" si="11"/>
        <v>-12.26</v>
      </c>
      <c r="AJ104" s="8">
        <f t="shared" si="11"/>
        <v>-12.51</v>
      </c>
      <c r="AK104" s="8">
        <f t="shared" si="11"/>
        <v>-12.65</v>
      </c>
      <c r="AL104" s="8">
        <f t="shared" si="11"/>
        <v>-13</v>
      </c>
      <c r="AM104" s="8">
        <f t="shared" si="11"/>
        <v>-13.08</v>
      </c>
      <c r="AN104" s="8">
        <f t="shared" si="11"/>
        <v>-13.16</v>
      </c>
      <c r="AO104" s="8">
        <f t="shared" si="11"/>
        <v>-13.23</v>
      </c>
      <c r="AP104" s="8">
        <f t="shared" si="11"/>
        <v>-13.31</v>
      </c>
    </row>
    <row r="105" spans="1:42" x14ac:dyDescent="0.25">
      <c r="A105" s="12"/>
      <c r="B105" s="12"/>
      <c r="C105" s="12">
        <v>5</v>
      </c>
      <c r="D105" s="20"/>
      <c r="E105" s="12" t="s">
        <v>2</v>
      </c>
      <c r="F105" s="8">
        <f t="shared" si="12"/>
        <v>-169.14999999999998</v>
      </c>
      <c r="G105" s="8">
        <f t="shared" si="11"/>
        <v>-158.5</v>
      </c>
      <c r="H105" s="8">
        <f t="shared" si="11"/>
        <v>-149.35</v>
      </c>
      <c r="I105" s="8">
        <f t="shared" si="11"/>
        <v>-141.4</v>
      </c>
      <c r="J105" s="8">
        <f t="shared" si="11"/>
        <v>-134.30000000000001</v>
      </c>
      <c r="K105" s="8">
        <f t="shared" si="11"/>
        <v>-112.69999999999999</v>
      </c>
      <c r="L105" s="8">
        <f t="shared" si="11"/>
        <v>-108.6</v>
      </c>
      <c r="M105" s="8">
        <f t="shared" si="11"/>
        <v>-104.85</v>
      </c>
      <c r="N105" s="8">
        <f t="shared" si="11"/>
        <v>-101.44999999999999</v>
      </c>
      <c r="O105" s="8">
        <f t="shared" si="11"/>
        <v>-98.350000000000009</v>
      </c>
      <c r="P105" s="8">
        <f t="shared" si="11"/>
        <v>-95.5</v>
      </c>
      <c r="Q105" s="8">
        <f t="shared" si="11"/>
        <v>-92.85</v>
      </c>
      <c r="R105" s="8">
        <f t="shared" si="11"/>
        <v>-90.399999999999991</v>
      </c>
      <c r="S105" s="8">
        <f t="shared" si="11"/>
        <v>-88.149999999999991</v>
      </c>
      <c r="T105" s="8">
        <f t="shared" si="11"/>
        <v>-86.050000000000011</v>
      </c>
      <c r="U105" s="8">
        <f t="shared" si="11"/>
        <v>-83.75</v>
      </c>
      <c r="V105" s="8">
        <f t="shared" si="11"/>
        <v>-81.25</v>
      </c>
      <c r="W105" s="8">
        <f t="shared" si="11"/>
        <v>-78.899999999999991</v>
      </c>
      <c r="X105" s="8">
        <f t="shared" si="11"/>
        <v>-71.2</v>
      </c>
      <c r="Y105" s="8">
        <f t="shared" si="11"/>
        <v>-69.75</v>
      </c>
      <c r="Z105" s="8">
        <f t="shared" si="11"/>
        <v>-68.349999999999994</v>
      </c>
      <c r="AA105" s="8">
        <f t="shared" si="11"/>
        <v>-67</v>
      </c>
      <c r="AB105" s="8">
        <f t="shared" si="11"/>
        <v>-65.650000000000006</v>
      </c>
      <c r="AC105" s="8">
        <f t="shared" si="11"/>
        <v>-59.95</v>
      </c>
      <c r="AD105" s="8">
        <f t="shared" si="11"/>
        <v>-58.25</v>
      </c>
      <c r="AE105" s="8">
        <f t="shared" si="11"/>
        <v>-56.4</v>
      </c>
      <c r="AF105" s="8">
        <f t="shared" si="11"/>
        <v>-54.55</v>
      </c>
      <c r="AG105" s="8">
        <f t="shared" si="11"/>
        <v>-52.75</v>
      </c>
      <c r="AH105" s="8">
        <f t="shared" si="11"/>
        <v>-51.150000000000006</v>
      </c>
      <c r="AI105" s="8">
        <f t="shared" si="11"/>
        <v>-49.885000000000005</v>
      </c>
      <c r="AJ105" s="8">
        <f t="shared" si="11"/>
        <v>-49.024999999999999</v>
      </c>
      <c r="AK105" s="8">
        <f t="shared" si="11"/>
        <v>-49.055</v>
      </c>
      <c r="AL105" s="8">
        <f t="shared" si="11"/>
        <v>-51.75</v>
      </c>
      <c r="AM105" s="8">
        <f t="shared" si="11"/>
        <v>-52.400000000000006</v>
      </c>
      <c r="AN105" s="8">
        <f t="shared" si="11"/>
        <v>-53.05</v>
      </c>
      <c r="AO105" s="8">
        <f t="shared" si="11"/>
        <v>-53.650000000000006</v>
      </c>
      <c r="AP105" s="8">
        <f t="shared" si="11"/>
        <v>-54.25</v>
      </c>
    </row>
    <row r="106" spans="1:42" x14ac:dyDescent="0.25">
      <c r="A106" s="12"/>
      <c r="B106" s="12"/>
      <c r="C106" s="12">
        <v>4</v>
      </c>
      <c r="D106" s="20"/>
      <c r="E106" s="12" t="s">
        <v>3</v>
      </c>
      <c r="F106" s="8">
        <f t="shared" si="12"/>
        <v>-135.32</v>
      </c>
      <c r="G106" s="8">
        <f t="shared" si="11"/>
        <v>-126.8</v>
      </c>
      <c r="H106" s="8">
        <f t="shared" si="11"/>
        <v>-119.48</v>
      </c>
      <c r="I106" s="8">
        <f t="shared" si="11"/>
        <v>-113.12</v>
      </c>
      <c r="J106" s="8">
        <f t="shared" si="11"/>
        <v>-107.44</v>
      </c>
      <c r="K106" s="8">
        <f t="shared" si="11"/>
        <v>-90.16</v>
      </c>
      <c r="L106" s="8">
        <f t="shared" si="11"/>
        <v>-86.88</v>
      </c>
      <c r="M106" s="8">
        <f t="shared" si="11"/>
        <v>-83.88</v>
      </c>
      <c r="N106" s="8">
        <f t="shared" si="11"/>
        <v>-81.16</v>
      </c>
      <c r="O106" s="8">
        <f t="shared" si="11"/>
        <v>-78.680000000000007</v>
      </c>
      <c r="P106" s="8">
        <f t="shared" si="11"/>
        <v>-76.400000000000006</v>
      </c>
      <c r="Q106" s="8">
        <f t="shared" si="11"/>
        <v>-74.28</v>
      </c>
      <c r="R106" s="8">
        <f t="shared" si="11"/>
        <v>-72.319999999999993</v>
      </c>
      <c r="S106" s="8">
        <f t="shared" si="11"/>
        <v>-70.52</v>
      </c>
      <c r="T106" s="8">
        <f t="shared" si="11"/>
        <v>-68.84</v>
      </c>
      <c r="U106" s="8">
        <f t="shared" si="11"/>
        <v>-67</v>
      </c>
      <c r="V106" s="8">
        <f t="shared" si="11"/>
        <v>-65</v>
      </c>
      <c r="W106" s="8">
        <f t="shared" si="11"/>
        <v>-63.12</v>
      </c>
      <c r="X106" s="8">
        <f t="shared" si="11"/>
        <v>-56.96</v>
      </c>
      <c r="Y106" s="8">
        <f t="shared" si="11"/>
        <v>-55.8</v>
      </c>
      <c r="Z106" s="8">
        <f t="shared" si="11"/>
        <v>-54.68</v>
      </c>
      <c r="AA106" s="8">
        <f t="shared" si="11"/>
        <v>-53.6</v>
      </c>
      <c r="AB106" s="8">
        <f t="shared" si="11"/>
        <v>-52.52</v>
      </c>
      <c r="AC106" s="8">
        <f t="shared" si="11"/>
        <v>-47.96</v>
      </c>
      <c r="AD106" s="8">
        <f t="shared" si="11"/>
        <v>-46.6</v>
      </c>
      <c r="AE106" s="8">
        <f t="shared" si="11"/>
        <v>-45.12</v>
      </c>
      <c r="AF106" s="8">
        <f t="shared" si="11"/>
        <v>-43.64</v>
      </c>
      <c r="AG106" s="8">
        <f t="shared" si="11"/>
        <v>-42.2</v>
      </c>
      <c r="AH106" s="8">
        <f t="shared" si="11"/>
        <v>-40.92</v>
      </c>
      <c r="AI106" s="8">
        <f t="shared" si="11"/>
        <v>-39.908000000000001</v>
      </c>
      <c r="AJ106" s="8">
        <f t="shared" si="11"/>
        <v>-39.22</v>
      </c>
      <c r="AK106" s="8">
        <f t="shared" si="11"/>
        <v>-39.244</v>
      </c>
      <c r="AL106" s="8">
        <f t="shared" si="11"/>
        <v>-41.4</v>
      </c>
      <c r="AM106" s="8">
        <f t="shared" si="11"/>
        <v>-41.92</v>
      </c>
      <c r="AN106" s="8">
        <f t="shared" si="11"/>
        <v>-42.44</v>
      </c>
      <c r="AO106" s="8">
        <f t="shared" si="11"/>
        <v>-42.92</v>
      </c>
      <c r="AP106" s="8">
        <f t="shared" si="11"/>
        <v>-43.4</v>
      </c>
    </row>
    <row r="107" spans="1:42" x14ac:dyDescent="0.25">
      <c r="A107" s="12"/>
      <c r="B107" s="12"/>
      <c r="C107" s="12">
        <v>3</v>
      </c>
      <c r="D107" s="20"/>
      <c r="E107" s="12" t="s">
        <v>4</v>
      </c>
      <c r="F107" s="8">
        <f t="shared" si="12"/>
        <v>-101.49</v>
      </c>
      <c r="G107" s="8">
        <f t="shared" si="11"/>
        <v>-95.1</v>
      </c>
      <c r="H107" s="8">
        <f t="shared" si="11"/>
        <v>-89.61</v>
      </c>
      <c r="I107" s="8">
        <f t="shared" si="11"/>
        <v>-84.84</v>
      </c>
      <c r="J107" s="8">
        <f t="shared" si="11"/>
        <v>-80.58</v>
      </c>
      <c r="K107" s="8">
        <f t="shared" si="11"/>
        <v>-67.62</v>
      </c>
      <c r="L107" s="8">
        <f t="shared" si="11"/>
        <v>-65.16</v>
      </c>
      <c r="M107" s="8">
        <f t="shared" si="11"/>
        <v>-62.91</v>
      </c>
      <c r="N107" s="8">
        <f t="shared" si="11"/>
        <v>-60.87</v>
      </c>
      <c r="O107" s="8">
        <f t="shared" si="11"/>
        <v>-59.010000000000005</v>
      </c>
      <c r="P107" s="8">
        <f t="shared" si="11"/>
        <v>-57.300000000000004</v>
      </c>
      <c r="Q107" s="8">
        <f t="shared" si="11"/>
        <v>-55.71</v>
      </c>
      <c r="R107" s="8">
        <f t="shared" si="11"/>
        <v>-54.239999999999995</v>
      </c>
      <c r="S107" s="8">
        <f t="shared" si="11"/>
        <v>-52.89</v>
      </c>
      <c r="T107" s="8">
        <f t="shared" si="11"/>
        <v>-51.63</v>
      </c>
      <c r="U107" s="8">
        <f t="shared" si="11"/>
        <v>-50.25</v>
      </c>
      <c r="V107" s="8">
        <f t="shared" si="11"/>
        <v>-48.75</v>
      </c>
      <c r="W107" s="8">
        <f t="shared" si="11"/>
        <v>-47.339999999999996</v>
      </c>
      <c r="X107" s="8">
        <f t="shared" si="11"/>
        <v>-42.72</v>
      </c>
      <c r="Y107" s="8">
        <f t="shared" ref="G107:AP114" si="13">$B107*Y$93+$C107*Y$91+$A107*Y$92+$D107*Y$94</f>
        <v>-41.849999999999994</v>
      </c>
      <c r="Z107" s="8">
        <f t="shared" si="13"/>
        <v>-41.01</v>
      </c>
      <c r="AA107" s="8">
        <f t="shared" si="13"/>
        <v>-40.200000000000003</v>
      </c>
      <c r="AB107" s="8">
        <f t="shared" si="13"/>
        <v>-39.39</v>
      </c>
      <c r="AC107" s="8">
        <f t="shared" si="13"/>
        <v>-35.97</v>
      </c>
      <c r="AD107" s="8">
        <f t="shared" si="13"/>
        <v>-34.950000000000003</v>
      </c>
      <c r="AE107" s="8">
        <f t="shared" si="13"/>
        <v>-33.839999999999996</v>
      </c>
      <c r="AF107" s="8">
        <f t="shared" si="13"/>
        <v>-32.730000000000004</v>
      </c>
      <c r="AG107" s="8">
        <f t="shared" si="13"/>
        <v>-31.650000000000002</v>
      </c>
      <c r="AH107" s="8">
        <f t="shared" si="13"/>
        <v>-30.69</v>
      </c>
      <c r="AI107" s="8">
        <f t="shared" si="13"/>
        <v>-29.931000000000001</v>
      </c>
      <c r="AJ107" s="8">
        <f t="shared" si="13"/>
        <v>-29.414999999999999</v>
      </c>
      <c r="AK107" s="8">
        <f t="shared" si="13"/>
        <v>-29.433</v>
      </c>
      <c r="AL107" s="8">
        <f t="shared" si="13"/>
        <v>-31.049999999999997</v>
      </c>
      <c r="AM107" s="8">
        <f t="shared" si="13"/>
        <v>-31.44</v>
      </c>
      <c r="AN107" s="8">
        <f t="shared" si="13"/>
        <v>-31.83</v>
      </c>
      <c r="AO107" s="8">
        <f t="shared" si="13"/>
        <v>-32.19</v>
      </c>
      <c r="AP107" s="8">
        <f t="shared" si="13"/>
        <v>-32.549999999999997</v>
      </c>
    </row>
    <row r="108" spans="1:42" x14ac:dyDescent="0.25">
      <c r="A108" s="12"/>
      <c r="B108" s="12">
        <v>1</v>
      </c>
      <c r="C108" s="12">
        <v>1</v>
      </c>
      <c r="D108" s="20"/>
      <c r="E108" s="12" t="s">
        <v>26</v>
      </c>
      <c r="F108" s="8">
        <f t="shared" si="12"/>
        <v>-37.568999999999996</v>
      </c>
      <c r="G108" s="8">
        <f t="shared" si="13"/>
        <v>-35.448</v>
      </c>
      <c r="H108" s="8">
        <f t="shared" si="13"/>
        <v>-33.639000000000003</v>
      </c>
      <c r="I108" s="8">
        <f t="shared" si="13"/>
        <v>-32.061999999999998</v>
      </c>
      <c r="J108" s="8">
        <f t="shared" si="13"/>
        <v>-30.734999999999999</v>
      </c>
      <c r="K108" s="8">
        <f t="shared" si="13"/>
        <v>-26.847000000000001</v>
      </c>
      <c r="L108" s="8">
        <f t="shared" si="13"/>
        <v>-26.132999999999999</v>
      </c>
      <c r="M108" s="8">
        <f t="shared" si="13"/>
        <v>-25.488</v>
      </c>
      <c r="N108" s="8">
        <f t="shared" si="13"/>
        <v>-24.911000000000001</v>
      </c>
      <c r="O108" s="8">
        <f t="shared" si="13"/>
        <v>-24.394000000000002</v>
      </c>
      <c r="P108" s="8">
        <f t="shared" si="13"/>
        <v>-23.925000000000001</v>
      </c>
      <c r="Q108" s="8">
        <f t="shared" si="13"/>
        <v>-23.494</v>
      </c>
      <c r="R108" s="8">
        <f t="shared" si="13"/>
        <v>-23.102999999999998</v>
      </c>
      <c r="S108" s="8">
        <f t="shared" si="13"/>
        <v>-22.75</v>
      </c>
      <c r="T108" s="8">
        <f t="shared" si="13"/>
        <v>-22.426000000000002</v>
      </c>
      <c r="U108" s="8">
        <f t="shared" si="13"/>
        <v>-22.202999999999999</v>
      </c>
      <c r="V108" s="8">
        <f t="shared" si="13"/>
        <v>-22.070999999999998</v>
      </c>
      <c r="W108" s="8">
        <f t="shared" si="13"/>
        <v>-21.966000000000001</v>
      </c>
      <c r="X108" s="8">
        <f t="shared" si="13"/>
        <v>-21.608000000000001</v>
      </c>
      <c r="Y108" s="8">
        <f t="shared" si="13"/>
        <v>-21.532</v>
      </c>
      <c r="Z108" s="8">
        <f t="shared" si="13"/>
        <v>-21.465</v>
      </c>
      <c r="AA108" s="8">
        <f t="shared" si="13"/>
        <v>-21.413</v>
      </c>
      <c r="AB108" s="8">
        <f t="shared" si="13"/>
        <v>-21.369</v>
      </c>
      <c r="AC108" s="8">
        <f t="shared" si="13"/>
        <v>-21.427</v>
      </c>
      <c r="AD108" s="8">
        <f t="shared" si="13"/>
        <v>-21.52</v>
      </c>
      <c r="AE108" s="8">
        <f t="shared" si="13"/>
        <v>-21.64</v>
      </c>
      <c r="AF108" s="8">
        <f t="shared" si="13"/>
        <v>-21.8</v>
      </c>
      <c r="AG108" s="8">
        <f t="shared" si="13"/>
        <v>-21.97</v>
      </c>
      <c r="AH108" s="8">
        <f t="shared" si="13"/>
        <v>-22.12</v>
      </c>
      <c r="AI108" s="8">
        <f t="shared" si="13"/>
        <v>-22.237000000000002</v>
      </c>
      <c r="AJ108" s="8">
        <f t="shared" si="13"/>
        <v>-22.314999999999998</v>
      </c>
      <c r="AK108" s="8">
        <f t="shared" si="13"/>
        <v>-22.460999999999999</v>
      </c>
      <c r="AL108" s="8">
        <f t="shared" si="13"/>
        <v>-23.35</v>
      </c>
      <c r="AM108" s="8">
        <f t="shared" si="13"/>
        <v>-23.560000000000002</v>
      </c>
      <c r="AN108" s="8">
        <f t="shared" si="13"/>
        <v>-23.77</v>
      </c>
      <c r="AO108" s="8">
        <f t="shared" si="13"/>
        <v>-23.96</v>
      </c>
      <c r="AP108" s="8">
        <f t="shared" si="13"/>
        <v>-24.16</v>
      </c>
    </row>
    <row r="109" spans="1:42" x14ac:dyDescent="0.25">
      <c r="A109" s="12"/>
      <c r="B109" s="12"/>
      <c r="C109" s="12">
        <v>2</v>
      </c>
      <c r="D109" s="20"/>
      <c r="E109" s="12" t="s">
        <v>5</v>
      </c>
      <c r="F109" s="8">
        <f t="shared" si="12"/>
        <v>-67.66</v>
      </c>
      <c r="G109" s="8">
        <f t="shared" si="13"/>
        <v>-63.4</v>
      </c>
      <c r="H109" s="8">
        <f t="shared" si="13"/>
        <v>-59.74</v>
      </c>
      <c r="I109" s="8">
        <f t="shared" si="13"/>
        <v>-56.56</v>
      </c>
      <c r="J109" s="8">
        <f t="shared" si="13"/>
        <v>-53.72</v>
      </c>
      <c r="K109" s="8">
        <f t="shared" si="13"/>
        <v>-45.08</v>
      </c>
      <c r="L109" s="8">
        <f t="shared" si="13"/>
        <v>-43.44</v>
      </c>
      <c r="M109" s="8">
        <f t="shared" si="13"/>
        <v>-41.94</v>
      </c>
      <c r="N109" s="8">
        <f t="shared" si="13"/>
        <v>-40.58</v>
      </c>
      <c r="O109" s="8">
        <f t="shared" si="13"/>
        <v>-39.340000000000003</v>
      </c>
      <c r="P109" s="8">
        <f t="shared" si="13"/>
        <v>-38.200000000000003</v>
      </c>
      <c r="Q109" s="8">
        <f t="shared" si="13"/>
        <v>-37.14</v>
      </c>
      <c r="R109" s="8">
        <f t="shared" si="13"/>
        <v>-36.159999999999997</v>
      </c>
      <c r="S109" s="8">
        <f t="shared" si="13"/>
        <v>-35.26</v>
      </c>
      <c r="T109" s="8">
        <f t="shared" si="13"/>
        <v>-34.42</v>
      </c>
      <c r="U109" s="8">
        <f t="shared" si="13"/>
        <v>-33.5</v>
      </c>
      <c r="V109" s="8">
        <f t="shared" si="13"/>
        <v>-32.5</v>
      </c>
      <c r="W109" s="8">
        <f t="shared" si="13"/>
        <v>-31.56</v>
      </c>
      <c r="X109" s="8">
        <f t="shared" si="13"/>
        <v>-28.48</v>
      </c>
      <c r="Y109" s="8">
        <f t="shared" si="13"/>
        <v>-27.9</v>
      </c>
      <c r="Z109" s="8">
        <f t="shared" si="13"/>
        <v>-27.34</v>
      </c>
      <c r="AA109" s="8">
        <f t="shared" si="13"/>
        <v>-26.8</v>
      </c>
      <c r="AB109" s="8">
        <f t="shared" si="13"/>
        <v>-26.26</v>
      </c>
      <c r="AC109" s="8">
        <f t="shared" si="13"/>
        <v>-23.98</v>
      </c>
      <c r="AD109" s="8">
        <f t="shared" si="13"/>
        <v>-23.3</v>
      </c>
      <c r="AE109" s="8">
        <f t="shared" si="13"/>
        <v>-22.56</v>
      </c>
      <c r="AF109" s="8">
        <f t="shared" si="13"/>
        <v>-21.82</v>
      </c>
      <c r="AG109" s="8">
        <f t="shared" si="13"/>
        <v>-21.1</v>
      </c>
      <c r="AH109" s="8">
        <f t="shared" si="13"/>
        <v>-20.46</v>
      </c>
      <c r="AI109" s="8">
        <f t="shared" si="13"/>
        <v>-19.954000000000001</v>
      </c>
      <c r="AJ109" s="8">
        <f t="shared" si="13"/>
        <v>-19.61</v>
      </c>
      <c r="AK109" s="8">
        <f t="shared" si="13"/>
        <v>-19.622</v>
      </c>
      <c r="AL109" s="8">
        <f t="shared" si="13"/>
        <v>-20.7</v>
      </c>
      <c r="AM109" s="8">
        <f t="shared" si="13"/>
        <v>-20.96</v>
      </c>
      <c r="AN109" s="8">
        <f t="shared" si="13"/>
        <v>-21.22</v>
      </c>
      <c r="AO109" s="8">
        <f t="shared" si="13"/>
        <v>-21.46</v>
      </c>
      <c r="AP109" s="8">
        <f t="shared" si="13"/>
        <v>-21.7</v>
      </c>
    </row>
    <row r="110" spans="1:42" x14ac:dyDescent="0.25">
      <c r="A110" s="12"/>
      <c r="B110" s="12">
        <v>1</v>
      </c>
      <c r="C110" s="12">
        <v>2</v>
      </c>
      <c r="D110" s="20"/>
      <c r="E110" s="12" t="s">
        <v>27</v>
      </c>
      <c r="F110" s="8">
        <f t="shared" si="12"/>
        <v>-71.399000000000001</v>
      </c>
      <c r="G110" s="8">
        <f t="shared" si="13"/>
        <v>-67.147999999999996</v>
      </c>
      <c r="H110" s="8">
        <f t="shared" si="13"/>
        <v>-63.509</v>
      </c>
      <c r="I110" s="8">
        <f t="shared" si="13"/>
        <v>-60.341999999999999</v>
      </c>
      <c r="J110" s="8">
        <f t="shared" si="13"/>
        <v>-57.594999999999999</v>
      </c>
      <c r="K110" s="8">
        <f t="shared" si="13"/>
        <v>-49.387</v>
      </c>
      <c r="L110" s="8">
        <f t="shared" si="13"/>
        <v>-47.852999999999994</v>
      </c>
      <c r="M110" s="8">
        <f t="shared" si="13"/>
        <v>-46.457999999999998</v>
      </c>
      <c r="N110" s="8">
        <f t="shared" si="13"/>
        <v>-45.201000000000001</v>
      </c>
      <c r="O110" s="8">
        <f t="shared" si="13"/>
        <v>-44.064000000000007</v>
      </c>
      <c r="P110" s="8">
        <f t="shared" si="13"/>
        <v>-43.025000000000006</v>
      </c>
      <c r="Q110" s="8">
        <f t="shared" si="13"/>
        <v>-42.064</v>
      </c>
      <c r="R110" s="8">
        <f t="shared" si="13"/>
        <v>-41.182999999999993</v>
      </c>
      <c r="S110" s="8">
        <f t="shared" si="13"/>
        <v>-40.379999999999995</v>
      </c>
      <c r="T110" s="8">
        <f t="shared" si="13"/>
        <v>-39.636000000000003</v>
      </c>
      <c r="U110" s="8">
        <f t="shared" si="13"/>
        <v>-38.953000000000003</v>
      </c>
      <c r="V110" s="8">
        <f t="shared" si="13"/>
        <v>-38.320999999999998</v>
      </c>
      <c r="W110" s="8">
        <f t="shared" si="13"/>
        <v>-37.745999999999995</v>
      </c>
      <c r="X110" s="8">
        <f t="shared" si="13"/>
        <v>-35.847999999999999</v>
      </c>
      <c r="Y110" s="8">
        <f t="shared" si="13"/>
        <v>-35.481999999999999</v>
      </c>
      <c r="Z110" s="8">
        <f t="shared" si="13"/>
        <v>-35.134999999999998</v>
      </c>
      <c r="AA110" s="8">
        <f t="shared" si="13"/>
        <v>-34.813000000000002</v>
      </c>
      <c r="AB110" s="8">
        <f t="shared" si="13"/>
        <v>-34.499000000000002</v>
      </c>
      <c r="AC110" s="8">
        <f t="shared" si="13"/>
        <v>-33.417000000000002</v>
      </c>
      <c r="AD110" s="8">
        <f t="shared" si="13"/>
        <v>-33.17</v>
      </c>
      <c r="AE110" s="8">
        <f t="shared" si="13"/>
        <v>-32.92</v>
      </c>
      <c r="AF110" s="8">
        <f t="shared" si="13"/>
        <v>-32.71</v>
      </c>
      <c r="AG110" s="8">
        <f t="shared" si="13"/>
        <v>-32.520000000000003</v>
      </c>
      <c r="AH110" s="8">
        <f t="shared" si="13"/>
        <v>-32.35</v>
      </c>
      <c r="AI110" s="8">
        <f t="shared" si="13"/>
        <v>-32.213999999999999</v>
      </c>
      <c r="AJ110" s="8">
        <f t="shared" si="13"/>
        <v>-32.119999999999997</v>
      </c>
      <c r="AK110" s="8">
        <f t="shared" si="13"/>
        <v>-32.271999999999998</v>
      </c>
      <c r="AL110" s="8">
        <f t="shared" si="13"/>
        <v>-33.700000000000003</v>
      </c>
      <c r="AM110" s="8">
        <f t="shared" si="13"/>
        <v>-34.04</v>
      </c>
      <c r="AN110" s="8">
        <f t="shared" si="13"/>
        <v>-34.379999999999995</v>
      </c>
      <c r="AO110" s="8">
        <f t="shared" si="13"/>
        <v>-34.69</v>
      </c>
      <c r="AP110" s="8">
        <f t="shared" si="13"/>
        <v>-35.01</v>
      </c>
    </row>
    <row r="111" spans="1:42" x14ac:dyDescent="0.25">
      <c r="A111" s="12"/>
      <c r="B111" s="12"/>
      <c r="C111" s="12"/>
      <c r="D111" s="20">
        <v>1</v>
      </c>
      <c r="E111" s="12" t="s">
        <v>6</v>
      </c>
      <c r="F111" s="8">
        <f t="shared" si="12"/>
        <v>-6.8010000000000002</v>
      </c>
      <c r="G111" s="8">
        <f t="shared" si="13"/>
        <v>-6.8049999999999997</v>
      </c>
      <c r="H111" s="8">
        <f t="shared" si="13"/>
        <v>-6.923</v>
      </c>
      <c r="I111" s="8">
        <f t="shared" si="13"/>
        <v>-7.1139999999999999</v>
      </c>
      <c r="J111" s="8">
        <f t="shared" si="13"/>
        <v>-7.3239999999999998</v>
      </c>
      <c r="K111" s="8">
        <f t="shared" si="13"/>
        <v>-8.2439999999999998</v>
      </c>
      <c r="L111" s="8">
        <f t="shared" si="13"/>
        <v>-8.4849999999999994</v>
      </c>
      <c r="M111" s="8">
        <f t="shared" si="13"/>
        <v>-8.7349999999999994</v>
      </c>
      <c r="N111" s="8">
        <f t="shared" si="13"/>
        <v>-8.9949999999999992</v>
      </c>
      <c r="O111" s="8">
        <f t="shared" si="13"/>
        <v>-9.2710000000000008</v>
      </c>
      <c r="P111" s="8">
        <f t="shared" si="13"/>
        <v>-9.5719999999999992</v>
      </c>
      <c r="Q111" s="8">
        <f t="shared" si="13"/>
        <v>-9.9090000000000007</v>
      </c>
      <c r="R111" s="8">
        <f t="shared" si="13"/>
        <v>-10.31</v>
      </c>
      <c r="S111" s="8">
        <f t="shared" si="13"/>
        <v>-10.83</v>
      </c>
      <c r="T111" s="8">
        <f t="shared" si="13"/>
        <v>-11.66</v>
      </c>
      <c r="U111" s="8">
        <f t="shared" si="13"/>
        <v>-12.5</v>
      </c>
      <c r="V111" s="8">
        <f t="shared" si="13"/>
        <v>-12.66</v>
      </c>
      <c r="W111" s="8">
        <f t="shared" si="13"/>
        <v>-12.83</v>
      </c>
      <c r="X111" s="8">
        <f t="shared" si="13"/>
        <v>-13.38</v>
      </c>
      <c r="Y111" s="8">
        <f t="shared" si="13"/>
        <v>-13.48</v>
      </c>
      <c r="Z111" s="8">
        <f t="shared" si="13"/>
        <v>-13.57</v>
      </c>
      <c r="AA111" s="8">
        <f t="shared" si="13"/>
        <v>-13.66</v>
      </c>
      <c r="AB111" s="8">
        <f t="shared" si="13"/>
        <v>-13.74</v>
      </c>
      <c r="AC111" s="8">
        <f t="shared" si="13"/>
        <v>-13.96</v>
      </c>
      <c r="AD111" s="8">
        <f t="shared" si="13"/>
        <v>-14</v>
      </c>
      <c r="AE111" s="8">
        <f t="shared" si="13"/>
        <v>-14.02</v>
      </c>
      <c r="AF111" s="8">
        <f t="shared" si="13"/>
        <v>-14.05</v>
      </c>
      <c r="AG111" s="8">
        <f t="shared" si="13"/>
        <v>-14.07</v>
      </c>
      <c r="AH111" s="8">
        <f t="shared" si="13"/>
        <v>-14.06</v>
      </c>
      <c r="AI111" s="8">
        <f t="shared" si="13"/>
        <v>-13.96</v>
      </c>
      <c r="AJ111" s="8">
        <f t="shared" si="13"/>
        <v>-13.54</v>
      </c>
      <c r="AK111" s="8">
        <f t="shared" si="13"/>
        <v>-12.48</v>
      </c>
      <c r="AL111" s="8">
        <f t="shared" si="13"/>
        <v>-11.59</v>
      </c>
      <c r="AM111" s="8">
        <f t="shared" si="13"/>
        <v>-11.59</v>
      </c>
      <c r="AN111" s="8">
        <f t="shared" si="13"/>
        <v>-11.81</v>
      </c>
      <c r="AO111" s="8">
        <f t="shared" si="13"/>
        <v>-12.04</v>
      </c>
      <c r="AP111" s="8">
        <f t="shared" si="13"/>
        <v>-12.26</v>
      </c>
    </row>
    <row r="112" spans="1:42" x14ac:dyDescent="0.25">
      <c r="A112" s="12"/>
      <c r="B112" s="12"/>
      <c r="C112" s="12">
        <v>1</v>
      </c>
      <c r="D112" s="20"/>
      <c r="E112" s="12" t="s">
        <v>7</v>
      </c>
      <c r="F112" s="8">
        <f t="shared" si="12"/>
        <v>-33.83</v>
      </c>
      <c r="G112" s="8">
        <f t="shared" si="13"/>
        <v>-31.7</v>
      </c>
      <c r="H112" s="8">
        <f t="shared" si="13"/>
        <v>-29.87</v>
      </c>
      <c r="I112" s="8">
        <f t="shared" si="13"/>
        <v>-28.28</v>
      </c>
      <c r="J112" s="8">
        <f t="shared" si="13"/>
        <v>-26.86</v>
      </c>
      <c r="K112" s="8">
        <f t="shared" si="13"/>
        <v>-22.54</v>
      </c>
      <c r="L112" s="8">
        <f t="shared" si="13"/>
        <v>-21.72</v>
      </c>
      <c r="M112" s="8">
        <f t="shared" si="13"/>
        <v>-20.97</v>
      </c>
      <c r="N112" s="8">
        <f t="shared" si="13"/>
        <v>-20.29</v>
      </c>
      <c r="O112" s="8">
        <f t="shared" si="13"/>
        <v>-19.670000000000002</v>
      </c>
      <c r="P112" s="8">
        <f t="shared" si="13"/>
        <v>-19.100000000000001</v>
      </c>
      <c r="Q112" s="8">
        <f t="shared" si="13"/>
        <v>-18.57</v>
      </c>
      <c r="R112" s="8">
        <f t="shared" si="13"/>
        <v>-18.079999999999998</v>
      </c>
      <c r="S112" s="8">
        <f t="shared" si="13"/>
        <v>-17.63</v>
      </c>
      <c r="T112" s="8">
        <f t="shared" si="13"/>
        <v>-17.21</v>
      </c>
      <c r="U112" s="8">
        <f t="shared" si="13"/>
        <v>-16.75</v>
      </c>
      <c r="V112" s="8">
        <f t="shared" si="13"/>
        <v>-16.25</v>
      </c>
      <c r="W112" s="8">
        <f t="shared" si="13"/>
        <v>-15.78</v>
      </c>
      <c r="X112" s="8">
        <f t="shared" si="13"/>
        <v>-14.24</v>
      </c>
      <c r="Y112" s="8">
        <f t="shared" si="13"/>
        <v>-13.95</v>
      </c>
      <c r="Z112" s="8">
        <f t="shared" si="13"/>
        <v>-13.67</v>
      </c>
      <c r="AA112" s="8">
        <f t="shared" si="13"/>
        <v>-13.4</v>
      </c>
      <c r="AB112" s="8">
        <f t="shared" si="13"/>
        <v>-13.13</v>
      </c>
      <c r="AC112" s="8">
        <f t="shared" si="13"/>
        <v>-11.99</v>
      </c>
      <c r="AD112" s="8">
        <f t="shared" si="13"/>
        <v>-11.65</v>
      </c>
      <c r="AE112" s="8">
        <f t="shared" si="13"/>
        <v>-11.28</v>
      </c>
      <c r="AF112" s="8">
        <f t="shared" si="13"/>
        <v>-10.91</v>
      </c>
      <c r="AG112" s="8">
        <f t="shared" si="13"/>
        <v>-10.55</v>
      </c>
      <c r="AH112" s="8">
        <f t="shared" si="13"/>
        <v>-10.23</v>
      </c>
      <c r="AI112" s="8">
        <f t="shared" si="13"/>
        <v>-9.9770000000000003</v>
      </c>
      <c r="AJ112" s="8">
        <f t="shared" si="13"/>
        <v>-9.8049999999999997</v>
      </c>
      <c r="AK112" s="8">
        <f t="shared" si="13"/>
        <v>-9.8109999999999999</v>
      </c>
      <c r="AL112" s="8">
        <f t="shared" si="13"/>
        <v>-10.35</v>
      </c>
      <c r="AM112" s="8">
        <f t="shared" si="13"/>
        <v>-10.48</v>
      </c>
      <c r="AN112" s="8">
        <f t="shared" si="13"/>
        <v>-10.61</v>
      </c>
      <c r="AO112" s="8">
        <f t="shared" si="13"/>
        <v>-10.73</v>
      </c>
      <c r="AP112" s="8">
        <f t="shared" si="13"/>
        <v>-10.85</v>
      </c>
    </row>
    <row r="113" spans="1:42" x14ac:dyDescent="0.25">
      <c r="A113" s="12"/>
      <c r="B113" s="12"/>
      <c r="C113" s="12"/>
      <c r="D113" s="20">
        <v>2</v>
      </c>
      <c r="E113" s="12" t="s">
        <v>8</v>
      </c>
      <c r="F113" s="8">
        <f t="shared" si="12"/>
        <v>-13.602</v>
      </c>
      <c r="G113" s="8">
        <f t="shared" si="13"/>
        <v>-13.61</v>
      </c>
      <c r="H113" s="8">
        <f t="shared" si="13"/>
        <v>-13.846</v>
      </c>
      <c r="I113" s="8">
        <f t="shared" si="13"/>
        <v>-14.228</v>
      </c>
      <c r="J113" s="8">
        <f t="shared" si="13"/>
        <v>-14.648</v>
      </c>
      <c r="K113" s="8">
        <f t="shared" si="13"/>
        <v>-16.488</v>
      </c>
      <c r="L113" s="8">
        <f t="shared" si="13"/>
        <v>-16.97</v>
      </c>
      <c r="M113" s="8">
        <f t="shared" si="13"/>
        <v>-17.47</v>
      </c>
      <c r="N113" s="8">
        <f t="shared" si="13"/>
        <v>-17.989999999999998</v>
      </c>
      <c r="O113" s="8">
        <f t="shared" si="13"/>
        <v>-18.542000000000002</v>
      </c>
      <c r="P113" s="8">
        <f t="shared" si="13"/>
        <v>-19.143999999999998</v>
      </c>
      <c r="Q113" s="8">
        <f t="shared" si="13"/>
        <v>-19.818000000000001</v>
      </c>
      <c r="R113" s="8">
        <f t="shared" si="13"/>
        <v>-20.62</v>
      </c>
      <c r="S113" s="8">
        <f t="shared" si="13"/>
        <v>-21.66</v>
      </c>
      <c r="T113" s="8">
        <f t="shared" si="13"/>
        <v>-23.32</v>
      </c>
      <c r="U113" s="8">
        <f t="shared" si="13"/>
        <v>-25</v>
      </c>
      <c r="V113" s="8">
        <f t="shared" si="13"/>
        <v>-25.32</v>
      </c>
      <c r="W113" s="8">
        <f t="shared" si="13"/>
        <v>-25.66</v>
      </c>
      <c r="X113" s="8">
        <f t="shared" si="13"/>
        <v>-26.76</v>
      </c>
      <c r="Y113" s="8">
        <f t="shared" si="13"/>
        <v>-26.96</v>
      </c>
      <c r="Z113" s="8">
        <f t="shared" si="13"/>
        <v>-27.14</v>
      </c>
      <c r="AA113" s="8">
        <f t="shared" si="13"/>
        <v>-27.32</v>
      </c>
      <c r="AB113" s="8">
        <f t="shared" si="13"/>
        <v>-27.48</v>
      </c>
      <c r="AC113" s="8">
        <f t="shared" si="13"/>
        <v>-27.92</v>
      </c>
      <c r="AD113" s="8">
        <f t="shared" si="13"/>
        <v>-28</v>
      </c>
      <c r="AE113" s="8">
        <f t="shared" si="13"/>
        <v>-28.04</v>
      </c>
      <c r="AF113" s="8">
        <f t="shared" si="13"/>
        <v>-28.1</v>
      </c>
      <c r="AG113" s="8">
        <f t="shared" si="13"/>
        <v>-28.14</v>
      </c>
      <c r="AH113" s="8">
        <f t="shared" si="13"/>
        <v>-28.12</v>
      </c>
      <c r="AI113" s="8">
        <f t="shared" si="13"/>
        <v>-27.92</v>
      </c>
      <c r="AJ113" s="8">
        <f t="shared" si="13"/>
        <v>-27.08</v>
      </c>
      <c r="AK113" s="8">
        <f t="shared" si="13"/>
        <v>-24.96</v>
      </c>
      <c r="AL113" s="8">
        <f t="shared" si="13"/>
        <v>-23.18</v>
      </c>
      <c r="AM113" s="8">
        <f t="shared" si="13"/>
        <v>-23.18</v>
      </c>
      <c r="AN113" s="8">
        <f t="shared" si="13"/>
        <v>-23.62</v>
      </c>
      <c r="AO113" s="8">
        <f t="shared" si="13"/>
        <v>-24.08</v>
      </c>
      <c r="AP113" s="8">
        <f t="shared" si="13"/>
        <v>-24.52</v>
      </c>
    </row>
    <row r="114" spans="1:42" x14ac:dyDescent="0.25">
      <c r="A114" s="12"/>
      <c r="B114" s="12"/>
      <c r="C114" s="12"/>
      <c r="D114" s="20">
        <v>3</v>
      </c>
      <c r="E114" s="12" t="s">
        <v>9</v>
      </c>
      <c r="F114" s="8">
        <f t="shared" si="12"/>
        <v>-20.402999999999999</v>
      </c>
      <c r="G114" s="8">
        <f t="shared" si="13"/>
        <v>-20.414999999999999</v>
      </c>
      <c r="H114" s="8">
        <f t="shared" si="13"/>
        <v>-20.768999999999998</v>
      </c>
      <c r="I114" s="8">
        <f t="shared" si="13"/>
        <v>-21.341999999999999</v>
      </c>
      <c r="J114" s="8">
        <f t="shared" si="13"/>
        <v>-21.972000000000001</v>
      </c>
      <c r="K114" s="8">
        <f t="shared" si="13"/>
        <v>-24.731999999999999</v>
      </c>
      <c r="L114" s="8">
        <f t="shared" si="13"/>
        <v>-25.454999999999998</v>
      </c>
      <c r="M114" s="8">
        <f t="shared" si="13"/>
        <v>-26.204999999999998</v>
      </c>
      <c r="N114" s="8">
        <f t="shared" si="13"/>
        <v>-26.984999999999999</v>
      </c>
      <c r="O114" s="8">
        <f t="shared" si="13"/>
        <v>-27.813000000000002</v>
      </c>
      <c r="P114" s="8">
        <f t="shared" si="13"/>
        <v>-28.715999999999998</v>
      </c>
      <c r="Q114" s="8">
        <f t="shared" si="13"/>
        <v>-29.727000000000004</v>
      </c>
      <c r="R114" s="8">
        <f t="shared" si="13"/>
        <v>-30.93</v>
      </c>
      <c r="S114" s="8">
        <f t="shared" si="13"/>
        <v>-32.49</v>
      </c>
      <c r="T114" s="8">
        <f t="shared" si="13"/>
        <v>-34.980000000000004</v>
      </c>
      <c r="U114" s="8">
        <f t="shared" si="13"/>
        <v>-37.5</v>
      </c>
      <c r="V114" s="8">
        <f t="shared" si="13"/>
        <v>-37.980000000000004</v>
      </c>
      <c r="W114" s="8">
        <f t="shared" si="13"/>
        <v>-38.49</v>
      </c>
      <c r="X114" s="8">
        <f t="shared" si="13"/>
        <v>-40.14</v>
      </c>
      <c r="Y114" s="8">
        <f t="shared" si="13"/>
        <v>-40.44</v>
      </c>
      <c r="Z114" s="8">
        <f t="shared" si="13"/>
        <v>-40.71</v>
      </c>
      <c r="AA114" s="8">
        <f t="shared" si="13"/>
        <v>-40.980000000000004</v>
      </c>
      <c r="AB114" s="8">
        <f t="shared" ref="G114:AP121" si="14">$B114*AB$93+$C114*AB$91+$A114*AB$92+$D114*AB$94</f>
        <v>-41.22</v>
      </c>
      <c r="AC114" s="8">
        <f t="shared" si="14"/>
        <v>-41.88</v>
      </c>
      <c r="AD114" s="8">
        <f t="shared" si="14"/>
        <v>-42</v>
      </c>
      <c r="AE114" s="8">
        <f t="shared" si="14"/>
        <v>-42.06</v>
      </c>
      <c r="AF114" s="8">
        <f t="shared" si="14"/>
        <v>-42.150000000000006</v>
      </c>
      <c r="AG114" s="8">
        <f t="shared" si="14"/>
        <v>-42.21</v>
      </c>
      <c r="AH114" s="8">
        <f t="shared" si="14"/>
        <v>-42.18</v>
      </c>
      <c r="AI114" s="8">
        <f t="shared" si="14"/>
        <v>-41.88</v>
      </c>
      <c r="AJ114" s="8">
        <f t="shared" si="14"/>
        <v>-40.619999999999997</v>
      </c>
      <c r="AK114" s="8">
        <f t="shared" si="14"/>
        <v>-37.44</v>
      </c>
      <c r="AL114" s="8">
        <f t="shared" si="14"/>
        <v>-34.769999999999996</v>
      </c>
      <c r="AM114" s="8">
        <f t="shared" si="14"/>
        <v>-34.769999999999996</v>
      </c>
      <c r="AN114" s="8">
        <f t="shared" si="14"/>
        <v>-35.43</v>
      </c>
      <c r="AO114" s="8">
        <f t="shared" si="14"/>
        <v>-36.119999999999997</v>
      </c>
      <c r="AP114" s="8">
        <f t="shared" si="14"/>
        <v>-36.78</v>
      </c>
    </row>
    <row r="115" spans="1:42" x14ac:dyDescent="0.25">
      <c r="A115" s="12"/>
      <c r="B115" s="12"/>
      <c r="C115" s="12"/>
      <c r="D115" s="20">
        <v>4</v>
      </c>
      <c r="E115" s="12" t="s">
        <v>10</v>
      </c>
      <c r="F115" s="8">
        <f t="shared" si="12"/>
        <v>-27.204000000000001</v>
      </c>
      <c r="G115" s="8">
        <f t="shared" si="14"/>
        <v>-27.22</v>
      </c>
      <c r="H115" s="8">
        <f t="shared" si="14"/>
        <v>-27.692</v>
      </c>
      <c r="I115" s="8">
        <f t="shared" si="14"/>
        <v>-28.456</v>
      </c>
      <c r="J115" s="8">
        <f t="shared" si="14"/>
        <v>-29.295999999999999</v>
      </c>
      <c r="K115" s="8">
        <f t="shared" si="14"/>
        <v>-32.975999999999999</v>
      </c>
      <c r="L115" s="8">
        <f t="shared" si="14"/>
        <v>-33.94</v>
      </c>
      <c r="M115" s="8">
        <f t="shared" si="14"/>
        <v>-34.94</v>
      </c>
      <c r="N115" s="8">
        <f t="shared" si="14"/>
        <v>-35.979999999999997</v>
      </c>
      <c r="O115" s="8">
        <f t="shared" si="14"/>
        <v>-37.084000000000003</v>
      </c>
      <c r="P115" s="8">
        <f t="shared" si="14"/>
        <v>-38.287999999999997</v>
      </c>
      <c r="Q115" s="8">
        <f t="shared" si="14"/>
        <v>-39.636000000000003</v>
      </c>
      <c r="R115" s="8">
        <f t="shared" si="14"/>
        <v>-41.24</v>
      </c>
      <c r="S115" s="8">
        <f t="shared" si="14"/>
        <v>-43.32</v>
      </c>
      <c r="T115" s="8">
        <f t="shared" si="14"/>
        <v>-46.64</v>
      </c>
      <c r="U115" s="8">
        <f t="shared" si="14"/>
        <v>-50</v>
      </c>
      <c r="V115" s="8">
        <f t="shared" si="14"/>
        <v>-50.64</v>
      </c>
      <c r="W115" s="8">
        <f t="shared" si="14"/>
        <v>-51.32</v>
      </c>
      <c r="X115" s="8">
        <f t="shared" si="14"/>
        <v>-53.52</v>
      </c>
      <c r="Y115" s="8">
        <f t="shared" si="14"/>
        <v>-53.92</v>
      </c>
      <c r="Z115" s="8">
        <f t="shared" si="14"/>
        <v>-54.28</v>
      </c>
      <c r="AA115" s="8">
        <f t="shared" si="14"/>
        <v>-54.64</v>
      </c>
      <c r="AB115" s="8">
        <f t="shared" si="14"/>
        <v>-54.96</v>
      </c>
      <c r="AC115" s="8">
        <f t="shared" si="14"/>
        <v>-55.84</v>
      </c>
      <c r="AD115" s="8">
        <f t="shared" si="14"/>
        <v>-56</v>
      </c>
      <c r="AE115" s="8">
        <f t="shared" si="14"/>
        <v>-56.08</v>
      </c>
      <c r="AF115" s="8">
        <f t="shared" si="14"/>
        <v>-56.2</v>
      </c>
      <c r="AG115" s="8">
        <f t="shared" si="14"/>
        <v>-56.28</v>
      </c>
      <c r="AH115" s="8">
        <f t="shared" si="14"/>
        <v>-56.24</v>
      </c>
      <c r="AI115" s="8">
        <f t="shared" si="14"/>
        <v>-55.84</v>
      </c>
      <c r="AJ115" s="8">
        <f t="shared" si="14"/>
        <v>-54.16</v>
      </c>
      <c r="AK115" s="8">
        <f t="shared" si="14"/>
        <v>-49.92</v>
      </c>
      <c r="AL115" s="8">
        <f t="shared" si="14"/>
        <v>-46.36</v>
      </c>
      <c r="AM115" s="8">
        <f t="shared" si="14"/>
        <v>-46.36</v>
      </c>
      <c r="AN115" s="8">
        <f t="shared" si="14"/>
        <v>-47.24</v>
      </c>
      <c r="AO115" s="8">
        <f t="shared" si="14"/>
        <v>-48.16</v>
      </c>
      <c r="AP115" s="8">
        <f t="shared" si="14"/>
        <v>-49.04</v>
      </c>
    </row>
    <row r="116" spans="1:42" x14ac:dyDescent="0.25">
      <c r="A116" s="12"/>
      <c r="B116" s="12"/>
      <c r="C116" s="12">
        <v>1</v>
      </c>
      <c r="D116" s="20">
        <v>1</v>
      </c>
      <c r="E116" s="12" t="s">
        <v>11</v>
      </c>
      <c r="F116" s="8">
        <f t="shared" si="12"/>
        <v>-40.631</v>
      </c>
      <c r="G116" s="8">
        <f t="shared" si="14"/>
        <v>-38.504999999999995</v>
      </c>
      <c r="H116" s="8">
        <f t="shared" si="14"/>
        <v>-36.792999999999999</v>
      </c>
      <c r="I116" s="8">
        <f t="shared" si="14"/>
        <v>-35.393999999999998</v>
      </c>
      <c r="J116" s="8">
        <f t="shared" si="14"/>
        <v>-34.183999999999997</v>
      </c>
      <c r="K116" s="8">
        <f t="shared" si="14"/>
        <v>-30.783999999999999</v>
      </c>
      <c r="L116" s="8">
        <f t="shared" si="14"/>
        <v>-30.204999999999998</v>
      </c>
      <c r="M116" s="8">
        <f t="shared" si="14"/>
        <v>-29.704999999999998</v>
      </c>
      <c r="N116" s="8">
        <f t="shared" si="14"/>
        <v>-29.284999999999997</v>
      </c>
      <c r="O116" s="8">
        <f t="shared" si="14"/>
        <v>-28.941000000000003</v>
      </c>
      <c r="P116" s="8">
        <f t="shared" si="14"/>
        <v>-28.672000000000001</v>
      </c>
      <c r="Q116" s="8">
        <f t="shared" si="14"/>
        <v>-28.478999999999999</v>
      </c>
      <c r="R116" s="8">
        <f t="shared" si="14"/>
        <v>-28.39</v>
      </c>
      <c r="S116" s="8">
        <f t="shared" si="14"/>
        <v>-28.46</v>
      </c>
      <c r="T116" s="8">
        <f t="shared" si="14"/>
        <v>-28.87</v>
      </c>
      <c r="U116" s="8">
        <f t="shared" si="14"/>
        <v>-29.25</v>
      </c>
      <c r="V116" s="8">
        <f t="shared" si="14"/>
        <v>-28.91</v>
      </c>
      <c r="W116" s="8">
        <f t="shared" si="14"/>
        <v>-28.61</v>
      </c>
      <c r="X116" s="8">
        <f t="shared" si="14"/>
        <v>-27.62</v>
      </c>
      <c r="Y116" s="8">
        <f t="shared" si="14"/>
        <v>-27.43</v>
      </c>
      <c r="Z116" s="8">
        <f t="shared" si="14"/>
        <v>-27.240000000000002</v>
      </c>
      <c r="AA116" s="8">
        <f t="shared" si="14"/>
        <v>-27.060000000000002</v>
      </c>
      <c r="AB116" s="8">
        <f t="shared" si="14"/>
        <v>-26.87</v>
      </c>
      <c r="AC116" s="8">
        <f t="shared" si="14"/>
        <v>-25.950000000000003</v>
      </c>
      <c r="AD116" s="8">
        <f t="shared" si="14"/>
        <v>-25.65</v>
      </c>
      <c r="AE116" s="8">
        <f t="shared" si="14"/>
        <v>-25.299999999999997</v>
      </c>
      <c r="AF116" s="8">
        <f t="shared" si="14"/>
        <v>-24.96</v>
      </c>
      <c r="AG116" s="8">
        <f t="shared" si="14"/>
        <v>-24.62</v>
      </c>
      <c r="AH116" s="8">
        <f t="shared" si="14"/>
        <v>-24.29</v>
      </c>
      <c r="AI116" s="8">
        <f t="shared" si="14"/>
        <v>-23.937000000000001</v>
      </c>
      <c r="AJ116" s="8">
        <f t="shared" si="14"/>
        <v>-23.344999999999999</v>
      </c>
      <c r="AK116" s="8">
        <f t="shared" si="14"/>
        <v>-22.291</v>
      </c>
      <c r="AL116" s="8">
        <f t="shared" si="14"/>
        <v>-21.939999999999998</v>
      </c>
      <c r="AM116" s="8">
        <f t="shared" si="14"/>
        <v>-22.07</v>
      </c>
      <c r="AN116" s="8">
        <f t="shared" si="14"/>
        <v>-22.42</v>
      </c>
      <c r="AO116" s="8">
        <f t="shared" si="14"/>
        <v>-22.77</v>
      </c>
      <c r="AP116" s="8">
        <f t="shared" si="14"/>
        <v>-23.11</v>
      </c>
    </row>
    <row r="117" spans="1:42" x14ac:dyDescent="0.25">
      <c r="A117" s="12">
        <v>1</v>
      </c>
      <c r="B117" s="12"/>
      <c r="C117" s="12"/>
      <c r="D117" s="20"/>
      <c r="E117" s="12" t="s">
        <v>12</v>
      </c>
      <c r="F117" s="8">
        <f t="shared" si="12"/>
        <v>-18.61</v>
      </c>
      <c r="G117" s="8">
        <f t="shared" si="14"/>
        <v>-18.62</v>
      </c>
      <c r="H117" s="8">
        <f t="shared" si="14"/>
        <v>-18.64</v>
      </c>
      <c r="I117" s="8">
        <f t="shared" si="14"/>
        <v>-18.66</v>
      </c>
      <c r="J117" s="8">
        <f t="shared" si="14"/>
        <v>-18.7</v>
      </c>
      <c r="K117" s="8">
        <f t="shared" si="14"/>
        <v>-18.86</v>
      </c>
      <c r="L117" s="8">
        <f t="shared" si="14"/>
        <v>-18.91</v>
      </c>
      <c r="M117" s="8">
        <f t="shared" si="14"/>
        <v>-18.95</v>
      </c>
      <c r="N117" s="8">
        <f t="shared" si="14"/>
        <v>-19</v>
      </c>
      <c r="O117" s="8">
        <f t="shared" si="14"/>
        <v>-19.05</v>
      </c>
      <c r="P117" s="8">
        <f t="shared" si="14"/>
        <v>-19.100000000000001</v>
      </c>
      <c r="Q117" s="8">
        <f t="shared" si="14"/>
        <v>-19.149999999999999</v>
      </c>
      <c r="R117" s="8">
        <f t="shared" si="14"/>
        <v>-19.190000000000001</v>
      </c>
      <c r="S117" s="8">
        <f t="shared" si="14"/>
        <v>-19.239999999999998</v>
      </c>
      <c r="T117" s="8">
        <f t="shared" si="14"/>
        <v>-19.29</v>
      </c>
      <c r="U117" s="8">
        <f t="shared" si="14"/>
        <v>-19.34</v>
      </c>
      <c r="V117" s="8">
        <f t="shared" si="14"/>
        <v>-19.38</v>
      </c>
      <c r="W117" s="8">
        <f t="shared" si="14"/>
        <v>-19.43</v>
      </c>
      <c r="X117" s="8">
        <f t="shared" si="14"/>
        <v>-19.61</v>
      </c>
      <c r="Y117" s="8">
        <f t="shared" si="14"/>
        <v>-19.66</v>
      </c>
      <c r="Z117" s="8">
        <f t="shared" si="14"/>
        <v>-19.71</v>
      </c>
      <c r="AA117" s="8">
        <f t="shared" si="14"/>
        <v>-19.760000000000002</v>
      </c>
      <c r="AB117" s="8">
        <f t="shared" si="14"/>
        <v>-19.809999999999999</v>
      </c>
      <c r="AC117" s="8">
        <f t="shared" si="14"/>
        <v>-20.079999999999998</v>
      </c>
      <c r="AD117" s="8">
        <f t="shared" si="14"/>
        <v>-20.149999999999999</v>
      </c>
      <c r="AE117" s="8">
        <f t="shared" si="14"/>
        <v>-20.23</v>
      </c>
      <c r="AF117" s="8">
        <f t="shared" si="14"/>
        <v>-20.309999999999999</v>
      </c>
      <c r="AG117" s="8">
        <f t="shared" si="14"/>
        <v>-20.39</v>
      </c>
      <c r="AH117" s="8">
        <f t="shared" si="14"/>
        <v>-20.48</v>
      </c>
      <c r="AI117" s="8">
        <f t="shared" si="14"/>
        <v>-20.63</v>
      </c>
      <c r="AJ117" s="8">
        <f t="shared" si="14"/>
        <v>-20.85</v>
      </c>
      <c r="AK117" s="8">
        <f t="shared" si="14"/>
        <v>-21.03</v>
      </c>
      <c r="AL117" s="8">
        <f t="shared" si="14"/>
        <v>-21.21</v>
      </c>
      <c r="AM117" s="8">
        <f t="shared" si="14"/>
        <v>-21.25</v>
      </c>
      <c r="AN117" s="8">
        <f t="shared" si="14"/>
        <v>-21.28</v>
      </c>
      <c r="AO117" s="8">
        <f t="shared" si="14"/>
        <v>-21.31</v>
      </c>
      <c r="AP117" s="8">
        <f t="shared" si="14"/>
        <v>-21.35</v>
      </c>
    </row>
    <row r="118" spans="1:42" x14ac:dyDescent="0.25">
      <c r="A118" s="12"/>
      <c r="B118" s="12"/>
      <c r="C118" s="12">
        <v>6</v>
      </c>
      <c r="D118" s="20"/>
      <c r="E118" s="12" t="s">
        <v>86</v>
      </c>
      <c r="F118" s="8">
        <f t="shared" si="12"/>
        <v>-202.98</v>
      </c>
      <c r="G118" s="8">
        <f t="shared" si="14"/>
        <v>-190.2</v>
      </c>
      <c r="H118" s="8">
        <f t="shared" si="14"/>
        <v>-179.22</v>
      </c>
      <c r="I118" s="8">
        <f t="shared" si="14"/>
        <v>-169.68</v>
      </c>
      <c r="J118" s="8">
        <f t="shared" si="14"/>
        <v>-161.16</v>
      </c>
      <c r="K118" s="8">
        <f t="shared" si="14"/>
        <v>-135.24</v>
      </c>
      <c r="L118" s="8">
        <f t="shared" si="14"/>
        <v>-130.32</v>
      </c>
      <c r="M118" s="8">
        <f t="shared" si="14"/>
        <v>-125.82</v>
      </c>
      <c r="N118" s="8">
        <f t="shared" si="14"/>
        <v>-121.74</v>
      </c>
      <c r="O118" s="8">
        <f t="shared" si="14"/>
        <v>-118.02000000000001</v>
      </c>
      <c r="P118" s="8">
        <f t="shared" si="14"/>
        <v>-114.60000000000001</v>
      </c>
      <c r="Q118" s="8">
        <f t="shared" si="14"/>
        <v>-111.42</v>
      </c>
      <c r="R118" s="8">
        <f t="shared" si="14"/>
        <v>-108.47999999999999</v>
      </c>
      <c r="S118" s="8">
        <f t="shared" si="14"/>
        <v>-105.78</v>
      </c>
      <c r="T118" s="8">
        <f t="shared" si="14"/>
        <v>-103.26</v>
      </c>
      <c r="U118" s="8">
        <f t="shared" si="14"/>
        <v>-100.5</v>
      </c>
      <c r="V118" s="8">
        <f t="shared" si="14"/>
        <v>-97.5</v>
      </c>
      <c r="W118" s="8">
        <f t="shared" si="14"/>
        <v>-94.679999999999993</v>
      </c>
      <c r="X118" s="8">
        <f t="shared" si="14"/>
        <v>-85.44</v>
      </c>
      <c r="Y118" s="8">
        <f t="shared" si="14"/>
        <v>-83.699999999999989</v>
      </c>
      <c r="Z118" s="8">
        <f t="shared" si="14"/>
        <v>-82.02</v>
      </c>
      <c r="AA118" s="8">
        <f t="shared" si="14"/>
        <v>-80.400000000000006</v>
      </c>
      <c r="AB118" s="8">
        <f t="shared" si="14"/>
        <v>-78.78</v>
      </c>
      <c r="AC118" s="8">
        <f t="shared" si="14"/>
        <v>-71.94</v>
      </c>
      <c r="AD118" s="8">
        <f t="shared" si="14"/>
        <v>-69.900000000000006</v>
      </c>
      <c r="AE118" s="8">
        <f t="shared" si="14"/>
        <v>-67.679999999999993</v>
      </c>
      <c r="AF118" s="8">
        <f t="shared" si="14"/>
        <v>-65.460000000000008</v>
      </c>
      <c r="AG118" s="8">
        <f t="shared" si="14"/>
        <v>-63.300000000000004</v>
      </c>
      <c r="AH118" s="8">
        <f t="shared" si="14"/>
        <v>-61.38</v>
      </c>
      <c r="AI118" s="8">
        <f t="shared" si="14"/>
        <v>-59.862000000000002</v>
      </c>
      <c r="AJ118" s="8">
        <f t="shared" si="14"/>
        <v>-58.83</v>
      </c>
      <c r="AK118" s="8">
        <f t="shared" si="14"/>
        <v>-58.866</v>
      </c>
      <c r="AL118" s="8">
        <f t="shared" si="14"/>
        <v>-62.099999999999994</v>
      </c>
      <c r="AM118" s="8">
        <f t="shared" si="14"/>
        <v>-62.88</v>
      </c>
      <c r="AN118" s="8">
        <f t="shared" si="14"/>
        <v>-63.66</v>
      </c>
      <c r="AO118" s="8">
        <f t="shared" si="14"/>
        <v>-64.38</v>
      </c>
      <c r="AP118" s="8">
        <f t="shared" si="14"/>
        <v>-65.099999999999994</v>
      </c>
    </row>
    <row r="119" spans="1:42" x14ac:dyDescent="0.25">
      <c r="A119" s="12"/>
      <c r="B119" s="12">
        <v>1</v>
      </c>
      <c r="C119" s="12"/>
      <c r="D119" s="20"/>
      <c r="E119" s="12" t="s">
        <v>30</v>
      </c>
      <c r="F119" s="8">
        <f t="shared" si="12"/>
        <v>-3.7389999999999999</v>
      </c>
      <c r="G119" s="8">
        <f t="shared" si="14"/>
        <v>-3.7480000000000002</v>
      </c>
      <c r="H119" s="8">
        <f t="shared" si="14"/>
        <v>-3.7690000000000001</v>
      </c>
      <c r="I119" s="8">
        <f t="shared" si="14"/>
        <v>-3.782</v>
      </c>
      <c r="J119" s="8">
        <f t="shared" si="14"/>
        <v>-3.875</v>
      </c>
      <c r="K119" s="8">
        <f t="shared" si="14"/>
        <v>-4.3070000000000004</v>
      </c>
      <c r="L119" s="8">
        <f t="shared" si="14"/>
        <v>-4.4130000000000003</v>
      </c>
      <c r="M119" s="8">
        <f t="shared" si="14"/>
        <v>-4.5179999999999998</v>
      </c>
      <c r="N119" s="8">
        <f t="shared" si="14"/>
        <v>-4.6210000000000004</v>
      </c>
      <c r="O119" s="8">
        <f t="shared" si="14"/>
        <v>-4.7240000000000002</v>
      </c>
      <c r="P119" s="8">
        <f t="shared" si="14"/>
        <v>-4.8250000000000002</v>
      </c>
      <c r="Q119" s="8">
        <f t="shared" si="14"/>
        <v>-4.9240000000000004</v>
      </c>
      <c r="R119" s="8">
        <f t="shared" si="14"/>
        <v>-5.0229999999999997</v>
      </c>
      <c r="S119" s="8">
        <f t="shared" si="14"/>
        <v>-5.12</v>
      </c>
      <c r="T119" s="8">
        <f t="shared" si="14"/>
        <v>-5.2160000000000002</v>
      </c>
      <c r="U119" s="8">
        <f t="shared" si="14"/>
        <v>-5.4530000000000003</v>
      </c>
      <c r="V119" s="8">
        <f t="shared" si="14"/>
        <v>-5.8209999999999997</v>
      </c>
      <c r="W119" s="8">
        <f t="shared" si="14"/>
        <v>-6.1859999999999999</v>
      </c>
      <c r="X119" s="8">
        <f t="shared" si="14"/>
        <v>-7.3680000000000003</v>
      </c>
      <c r="Y119" s="8">
        <f t="shared" si="14"/>
        <v>-7.5819999999999999</v>
      </c>
      <c r="Z119" s="8">
        <f t="shared" si="14"/>
        <v>-7.7949999999999999</v>
      </c>
      <c r="AA119" s="8">
        <f t="shared" si="14"/>
        <v>-8.0129999999999999</v>
      </c>
      <c r="AB119" s="8">
        <f t="shared" si="14"/>
        <v>-8.2390000000000008</v>
      </c>
      <c r="AC119" s="8">
        <f t="shared" si="14"/>
        <v>-9.4369999999999994</v>
      </c>
      <c r="AD119" s="8">
        <f t="shared" si="14"/>
        <v>-9.8699999999999992</v>
      </c>
      <c r="AE119" s="8">
        <f t="shared" si="14"/>
        <v>-10.36</v>
      </c>
      <c r="AF119" s="8">
        <f t="shared" si="14"/>
        <v>-10.89</v>
      </c>
      <c r="AG119" s="8">
        <f t="shared" si="14"/>
        <v>-11.42</v>
      </c>
      <c r="AH119" s="8">
        <f t="shared" si="14"/>
        <v>-11.89</v>
      </c>
      <c r="AI119" s="8">
        <f t="shared" si="14"/>
        <v>-12.26</v>
      </c>
      <c r="AJ119" s="8">
        <f t="shared" si="14"/>
        <v>-12.51</v>
      </c>
      <c r="AK119" s="8">
        <f t="shared" si="14"/>
        <v>-12.65</v>
      </c>
      <c r="AL119" s="8">
        <f t="shared" si="14"/>
        <v>-13</v>
      </c>
      <c r="AM119" s="8">
        <f t="shared" si="14"/>
        <v>-13.08</v>
      </c>
      <c r="AN119" s="8">
        <f t="shared" si="14"/>
        <v>-13.16</v>
      </c>
      <c r="AO119" s="8">
        <f t="shared" si="14"/>
        <v>-13.23</v>
      </c>
      <c r="AP119" s="8">
        <f t="shared" si="14"/>
        <v>-13.31</v>
      </c>
    </row>
    <row r="120" spans="1:42" x14ac:dyDescent="0.25">
      <c r="A120" s="12"/>
      <c r="B120" s="12"/>
      <c r="C120" s="12">
        <v>3</v>
      </c>
      <c r="D120" s="20">
        <v>2</v>
      </c>
      <c r="E120" s="12" t="s">
        <v>13</v>
      </c>
      <c r="F120" s="8">
        <f t="shared" si="12"/>
        <v>-115.092</v>
      </c>
      <c r="G120" s="8">
        <f t="shared" si="14"/>
        <v>-108.71</v>
      </c>
      <c r="H120" s="8">
        <f t="shared" si="14"/>
        <v>-103.456</v>
      </c>
      <c r="I120" s="8">
        <f t="shared" si="14"/>
        <v>-99.067999999999998</v>
      </c>
      <c r="J120" s="8">
        <f t="shared" si="14"/>
        <v>-95.227999999999994</v>
      </c>
      <c r="K120" s="8">
        <f t="shared" si="14"/>
        <v>-84.108000000000004</v>
      </c>
      <c r="L120" s="8">
        <f t="shared" si="14"/>
        <v>-82.13</v>
      </c>
      <c r="M120" s="8">
        <f t="shared" si="14"/>
        <v>-80.38</v>
      </c>
      <c r="N120" s="8">
        <f t="shared" si="14"/>
        <v>-78.86</v>
      </c>
      <c r="O120" s="8">
        <f t="shared" si="14"/>
        <v>-77.552000000000007</v>
      </c>
      <c r="P120" s="8">
        <f t="shared" si="14"/>
        <v>-76.444000000000003</v>
      </c>
      <c r="Q120" s="8">
        <f t="shared" si="14"/>
        <v>-75.528000000000006</v>
      </c>
      <c r="R120" s="8">
        <f t="shared" si="14"/>
        <v>-74.86</v>
      </c>
      <c r="S120" s="8">
        <f t="shared" si="14"/>
        <v>-74.55</v>
      </c>
      <c r="T120" s="8">
        <f t="shared" si="14"/>
        <v>-74.95</v>
      </c>
      <c r="U120" s="8">
        <f t="shared" si="14"/>
        <v>-75.25</v>
      </c>
      <c r="V120" s="8">
        <f t="shared" si="14"/>
        <v>-74.069999999999993</v>
      </c>
      <c r="W120" s="8">
        <f t="shared" si="14"/>
        <v>-73</v>
      </c>
      <c r="X120" s="8">
        <f t="shared" si="14"/>
        <v>-69.48</v>
      </c>
      <c r="Y120" s="8">
        <f t="shared" si="14"/>
        <v>-68.81</v>
      </c>
      <c r="Z120" s="8">
        <f t="shared" si="14"/>
        <v>-68.150000000000006</v>
      </c>
      <c r="AA120" s="8">
        <f t="shared" si="14"/>
        <v>-67.52000000000001</v>
      </c>
      <c r="AB120" s="8">
        <f t="shared" si="14"/>
        <v>-66.87</v>
      </c>
      <c r="AC120" s="8">
        <f t="shared" si="14"/>
        <v>-63.89</v>
      </c>
      <c r="AD120" s="8">
        <f t="shared" si="14"/>
        <v>-62.95</v>
      </c>
      <c r="AE120" s="8">
        <f t="shared" si="14"/>
        <v>-61.879999999999995</v>
      </c>
      <c r="AF120" s="8">
        <f t="shared" si="14"/>
        <v>-60.830000000000005</v>
      </c>
      <c r="AG120" s="8">
        <f t="shared" si="14"/>
        <v>-59.790000000000006</v>
      </c>
      <c r="AH120" s="8">
        <f t="shared" si="14"/>
        <v>-58.81</v>
      </c>
      <c r="AI120" s="8">
        <f t="shared" si="14"/>
        <v>-57.850999999999999</v>
      </c>
      <c r="AJ120" s="8">
        <f t="shared" si="14"/>
        <v>-56.494999999999997</v>
      </c>
      <c r="AK120" s="8">
        <f t="shared" si="14"/>
        <v>-54.393000000000001</v>
      </c>
      <c r="AL120" s="8">
        <f t="shared" si="14"/>
        <v>-54.23</v>
      </c>
      <c r="AM120" s="8">
        <f t="shared" si="14"/>
        <v>-54.620000000000005</v>
      </c>
      <c r="AN120" s="8">
        <f t="shared" si="14"/>
        <v>-55.45</v>
      </c>
      <c r="AO120" s="8">
        <f t="shared" si="14"/>
        <v>-56.269999999999996</v>
      </c>
      <c r="AP120" s="8">
        <f t="shared" si="14"/>
        <v>-57.069999999999993</v>
      </c>
    </row>
    <row r="121" spans="1:42" x14ac:dyDescent="0.25">
      <c r="A121" s="12"/>
      <c r="B121" s="12"/>
      <c r="C121" s="12">
        <v>1</v>
      </c>
      <c r="D121" s="20"/>
      <c r="E121" s="12" t="s">
        <v>14</v>
      </c>
      <c r="F121" s="8">
        <f t="shared" si="12"/>
        <v>-33.83</v>
      </c>
      <c r="G121" s="8">
        <f t="shared" si="14"/>
        <v>-31.7</v>
      </c>
      <c r="H121" s="8">
        <f t="shared" si="14"/>
        <v>-29.87</v>
      </c>
      <c r="I121" s="8">
        <f t="shared" si="14"/>
        <v>-28.28</v>
      </c>
      <c r="J121" s="8">
        <f t="shared" si="14"/>
        <v>-26.86</v>
      </c>
      <c r="K121" s="8">
        <f t="shared" si="14"/>
        <v>-22.54</v>
      </c>
      <c r="L121" s="8">
        <f t="shared" si="14"/>
        <v>-21.72</v>
      </c>
      <c r="M121" s="8">
        <f t="shared" si="14"/>
        <v>-20.97</v>
      </c>
      <c r="N121" s="8">
        <f t="shared" si="14"/>
        <v>-20.29</v>
      </c>
      <c r="O121" s="8">
        <f t="shared" si="14"/>
        <v>-19.670000000000002</v>
      </c>
      <c r="P121" s="8">
        <f t="shared" si="14"/>
        <v>-19.100000000000001</v>
      </c>
      <c r="Q121" s="8">
        <f t="shared" si="14"/>
        <v>-18.57</v>
      </c>
      <c r="R121" s="8">
        <f t="shared" si="14"/>
        <v>-18.079999999999998</v>
      </c>
      <c r="S121" s="8">
        <f t="shared" si="14"/>
        <v>-17.63</v>
      </c>
      <c r="T121" s="8">
        <f t="shared" si="14"/>
        <v>-17.21</v>
      </c>
      <c r="U121" s="8">
        <f t="shared" si="14"/>
        <v>-16.75</v>
      </c>
      <c r="V121" s="8">
        <f t="shared" si="14"/>
        <v>-16.25</v>
      </c>
      <c r="W121" s="8">
        <f t="shared" si="14"/>
        <v>-15.78</v>
      </c>
      <c r="X121" s="8">
        <f t="shared" si="14"/>
        <v>-14.24</v>
      </c>
      <c r="Y121" s="8">
        <f t="shared" si="14"/>
        <v>-13.95</v>
      </c>
      <c r="Z121" s="8">
        <f t="shared" si="14"/>
        <v>-13.67</v>
      </c>
      <c r="AA121" s="8">
        <f t="shared" si="14"/>
        <v>-13.4</v>
      </c>
      <c r="AB121" s="8">
        <f t="shared" si="14"/>
        <v>-13.13</v>
      </c>
      <c r="AC121" s="8">
        <f t="shared" si="14"/>
        <v>-11.99</v>
      </c>
      <c r="AD121" s="8">
        <f t="shared" si="14"/>
        <v>-11.65</v>
      </c>
      <c r="AE121" s="8">
        <f t="shared" ref="G121:AP125" si="15">$B121*AE$93+$C121*AE$91+$A121*AE$92+$D121*AE$94</f>
        <v>-11.28</v>
      </c>
      <c r="AF121" s="8">
        <f t="shared" si="15"/>
        <v>-10.91</v>
      </c>
      <c r="AG121" s="8">
        <f t="shared" si="15"/>
        <v>-10.55</v>
      </c>
      <c r="AH121" s="8">
        <f t="shared" si="15"/>
        <v>-10.23</v>
      </c>
      <c r="AI121" s="8">
        <f t="shared" si="15"/>
        <v>-9.9770000000000003</v>
      </c>
      <c r="AJ121" s="8">
        <f t="shared" si="15"/>
        <v>-9.8049999999999997</v>
      </c>
      <c r="AK121" s="8">
        <f t="shared" si="15"/>
        <v>-9.8109999999999999</v>
      </c>
      <c r="AL121" s="8">
        <f t="shared" si="15"/>
        <v>-10.35</v>
      </c>
      <c r="AM121" s="8">
        <f t="shared" si="15"/>
        <v>-10.48</v>
      </c>
      <c r="AN121" s="8">
        <f t="shared" si="15"/>
        <v>-10.61</v>
      </c>
      <c r="AO121" s="8">
        <f t="shared" si="15"/>
        <v>-10.73</v>
      </c>
      <c r="AP121" s="8">
        <f t="shared" si="15"/>
        <v>-10.85</v>
      </c>
    </row>
    <row r="122" spans="1:42" x14ac:dyDescent="0.25">
      <c r="A122" s="12"/>
      <c r="B122" s="12"/>
      <c r="C122" s="12"/>
      <c r="D122" s="20">
        <v>1</v>
      </c>
      <c r="E122" s="12" t="s">
        <v>15</v>
      </c>
      <c r="F122" s="8">
        <f t="shared" si="12"/>
        <v>-6.8010000000000002</v>
      </c>
      <c r="G122" s="8">
        <f t="shared" si="15"/>
        <v>-6.8049999999999997</v>
      </c>
      <c r="H122" s="8">
        <f t="shared" si="15"/>
        <v>-6.923</v>
      </c>
      <c r="I122" s="8">
        <f t="shared" si="15"/>
        <v>-7.1139999999999999</v>
      </c>
      <c r="J122" s="8">
        <f t="shared" si="15"/>
        <v>-7.3239999999999998</v>
      </c>
      <c r="K122" s="8">
        <f t="shared" si="15"/>
        <v>-8.2439999999999998</v>
      </c>
      <c r="L122" s="8">
        <f t="shared" si="15"/>
        <v>-8.4849999999999994</v>
      </c>
      <c r="M122" s="8">
        <f t="shared" si="15"/>
        <v>-8.7349999999999994</v>
      </c>
      <c r="N122" s="8">
        <f t="shared" si="15"/>
        <v>-8.9949999999999992</v>
      </c>
      <c r="O122" s="8">
        <f t="shared" si="15"/>
        <v>-9.2710000000000008</v>
      </c>
      <c r="P122" s="8">
        <f t="shared" si="15"/>
        <v>-9.5719999999999992</v>
      </c>
      <c r="Q122" s="8">
        <f t="shared" si="15"/>
        <v>-9.9090000000000007</v>
      </c>
      <c r="R122" s="8">
        <f t="shared" si="15"/>
        <v>-10.31</v>
      </c>
      <c r="S122" s="8">
        <f t="shared" si="15"/>
        <v>-10.83</v>
      </c>
      <c r="T122" s="8">
        <f t="shared" si="15"/>
        <v>-11.66</v>
      </c>
      <c r="U122" s="8">
        <f t="shared" si="15"/>
        <v>-12.5</v>
      </c>
      <c r="V122" s="8">
        <f t="shared" si="15"/>
        <v>-12.66</v>
      </c>
      <c r="W122" s="8">
        <f t="shared" si="15"/>
        <v>-12.83</v>
      </c>
      <c r="X122" s="8">
        <f t="shared" si="15"/>
        <v>-13.38</v>
      </c>
      <c r="Y122" s="8">
        <f t="shared" si="15"/>
        <v>-13.48</v>
      </c>
      <c r="Z122" s="8">
        <f t="shared" si="15"/>
        <v>-13.57</v>
      </c>
      <c r="AA122" s="8">
        <f t="shared" si="15"/>
        <v>-13.66</v>
      </c>
      <c r="AB122" s="8">
        <f t="shared" si="15"/>
        <v>-13.74</v>
      </c>
      <c r="AC122" s="8">
        <f t="shared" si="15"/>
        <v>-13.96</v>
      </c>
      <c r="AD122" s="8">
        <f t="shared" si="15"/>
        <v>-14</v>
      </c>
      <c r="AE122" s="8">
        <f t="shared" si="15"/>
        <v>-14.02</v>
      </c>
      <c r="AF122" s="8">
        <f t="shared" si="15"/>
        <v>-14.05</v>
      </c>
      <c r="AG122" s="8">
        <f t="shared" si="15"/>
        <v>-14.07</v>
      </c>
      <c r="AH122" s="8">
        <f t="shared" si="15"/>
        <v>-14.06</v>
      </c>
      <c r="AI122" s="8">
        <f t="shared" si="15"/>
        <v>-13.96</v>
      </c>
      <c r="AJ122" s="8">
        <f t="shared" si="15"/>
        <v>-13.54</v>
      </c>
      <c r="AK122" s="8">
        <f t="shared" si="15"/>
        <v>-12.48</v>
      </c>
      <c r="AL122" s="8">
        <f t="shared" si="15"/>
        <v>-11.59</v>
      </c>
      <c r="AM122" s="8">
        <f t="shared" si="15"/>
        <v>-11.59</v>
      </c>
      <c r="AN122" s="8">
        <f t="shared" si="15"/>
        <v>-11.81</v>
      </c>
      <c r="AO122" s="8">
        <f t="shared" si="15"/>
        <v>-12.04</v>
      </c>
      <c r="AP122" s="8">
        <f t="shared" si="15"/>
        <v>-12.26</v>
      </c>
    </row>
    <row r="123" spans="1:42" x14ac:dyDescent="0.25">
      <c r="A123" s="12"/>
      <c r="B123" s="12"/>
      <c r="C123" s="12"/>
      <c r="D123" s="20">
        <v>1</v>
      </c>
      <c r="E123" s="12" t="s">
        <v>16</v>
      </c>
      <c r="F123" s="8">
        <f t="shared" si="12"/>
        <v>-6.8010000000000002</v>
      </c>
      <c r="G123" s="8">
        <f t="shared" si="15"/>
        <v>-6.8049999999999997</v>
      </c>
      <c r="H123" s="8">
        <f t="shared" si="15"/>
        <v>-6.923</v>
      </c>
      <c r="I123" s="8">
        <f t="shared" si="15"/>
        <v>-7.1139999999999999</v>
      </c>
      <c r="J123" s="8">
        <f t="shared" si="15"/>
        <v>-7.3239999999999998</v>
      </c>
      <c r="K123" s="8">
        <f t="shared" si="15"/>
        <v>-8.2439999999999998</v>
      </c>
      <c r="L123" s="8">
        <f t="shared" si="15"/>
        <v>-8.4849999999999994</v>
      </c>
      <c r="M123" s="8">
        <f t="shared" si="15"/>
        <v>-8.7349999999999994</v>
      </c>
      <c r="N123" s="8">
        <f t="shared" si="15"/>
        <v>-8.9949999999999992</v>
      </c>
      <c r="O123" s="8">
        <f t="shared" si="15"/>
        <v>-9.2710000000000008</v>
      </c>
      <c r="P123" s="8">
        <f t="shared" si="15"/>
        <v>-9.5719999999999992</v>
      </c>
      <c r="Q123" s="8">
        <f t="shared" si="15"/>
        <v>-9.9090000000000007</v>
      </c>
      <c r="R123" s="8">
        <f t="shared" si="15"/>
        <v>-10.31</v>
      </c>
      <c r="S123" s="8">
        <f t="shared" si="15"/>
        <v>-10.83</v>
      </c>
      <c r="T123" s="8">
        <f t="shared" si="15"/>
        <v>-11.66</v>
      </c>
      <c r="U123" s="8">
        <f t="shared" si="15"/>
        <v>-12.5</v>
      </c>
      <c r="V123" s="8">
        <f t="shared" si="15"/>
        <v>-12.66</v>
      </c>
      <c r="W123" s="8">
        <f t="shared" si="15"/>
        <v>-12.83</v>
      </c>
      <c r="X123" s="8">
        <f t="shared" si="15"/>
        <v>-13.38</v>
      </c>
      <c r="Y123" s="8">
        <f t="shared" si="15"/>
        <v>-13.48</v>
      </c>
      <c r="Z123" s="8">
        <f t="shared" si="15"/>
        <v>-13.57</v>
      </c>
      <c r="AA123" s="8">
        <f t="shared" si="15"/>
        <v>-13.66</v>
      </c>
      <c r="AB123" s="8">
        <f t="shared" si="15"/>
        <v>-13.74</v>
      </c>
      <c r="AC123" s="8">
        <f t="shared" si="15"/>
        <v>-13.96</v>
      </c>
      <c r="AD123" s="8">
        <f t="shared" si="15"/>
        <v>-14</v>
      </c>
      <c r="AE123" s="8">
        <f t="shared" si="15"/>
        <v>-14.02</v>
      </c>
      <c r="AF123" s="8">
        <f t="shared" si="15"/>
        <v>-14.05</v>
      </c>
      <c r="AG123" s="8">
        <f t="shared" si="15"/>
        <v>-14.07</v>
      </c>
      <c r="AH123" s="8">
        <f t="shared" si="15"/>
        <v>-14.06</v>
      </c>
      <c r="AI123" s="8">
        <f t="shared" si="15"/>
        <v>-13.96</v>
      </c>
      <c r="AJ123" s="8">
        <f t="shared" si="15"/>
        <v>-13.54</v>
      </c>
      <c r="AK123" s="8">
        <f t="shared" si="15"/>
        <v>-12.48</v>
      </c>
      <c r="AL123" s="8">
        <f t="shared" si="15"/>
        <v>-11.59</v>
      </c>
      <c r="AM123" s="8">
        <f t="shared" si="15"/>
        <v>-11.59</v>
      </c>
      <c r="AN123" s="8">
        <f t="shared" si="15"/>
        <v>-11.81</v>
      </c>
      <c r="AO123" s="8">
        <f t="shared" si="15"/>
        <v>-12.04</v>
      </c>
      <c r="AP123" s="8">
        <f t="shared" si="15"/>
        <v>-12.26</v>
      </c>
    </row>
    <row r="124" spans="1:42" x14ac:dyDescent="0.25">
      <c r="A124" s="12"/>
      <c r="B124" s="12">
        <v>1</v>
      </c>
      <c r="C124" s="12">
        <v>1</v>
      </c>
      <c r="D124" s="20"/>
      <c r="E124" s="12" t="s">
        <v>31</v>
      </c>
      <c r="F124" s="8">
        <f t="shared" si="12"/>
        <v>-37.568999999999996</v>
      </c>
      <c r="G124" s="8">
        <f t="shared" si="15"/>
        <v>-35.448</v>
      </c>
      <c r="H124" s="8">
        <f t="shared" si="15"/>
        <v>-33.639000000000003</v>
      </c>
      <c r="I124" s="8">
        <f t="shared" si="15"/>
        <v>-32.061999999999998</v>
      </c>
      <c r="J124" s="8">
        <f t="shared" si="15"/>
        <v>-30.734999999999999</v>
      </c>
      <c r="K124" s="8">
        <f t="shared" si="15"/>
        <v>-26.847000000000001</v>
      </c>
      <c r="L124" s="8">
        <f t="shared" si="15"/>
        <v>-26.132999999999999</v>
      </c>
      <c r="M124" s="8">
        <f t="shared" si="15"/>
        <v>-25.488</v>
      </c>
      <c r="N124" s="8">
        <f t="shared" si="15"/>
        <v>-24.911000000000001</v>
      </c>
      <c r="O124" s="8">
        <f t="shared" si="15"/>
        <v>-24.394000000000002</v>
      </c>
      <c r="P124" s="8">
        <f t="shared" si="15"/>
        <v>-23.925000000000001</v>
      </c>
      <c r="Q124" s="8">
        <f t="shared" si="15"/>
        <v>-23.494</v>
      </c>
      <c r="R124" s="8">
        <f t="shared" si="15"/>
        <v>-23.102999999999998</v>
      </c>
      <c r="S124" s="8">
        <f t="shared" si="15"/>
        <v>-22.75</v>
      </c>
      <c r="T124" s="8">
        <f t="shared" si="15"/>
        <v>-22.426000000000002</v>
      </c>
      <c r="U124" s="8">
        <f t="shared" si="15"/>
        <v>-22.202999999999999</v>
      </c>
      <c r="V124" s="8">
        <f t="shared" si="15"/>
        <v>-22.070999999999998</v>
      </c>
      <c r="W124" s="8">
        <f t="shared" si="15"/>
        <v>-21.966000000000001</v>
      </c>
      <c r="X124" s="8">
        <f t="shared" si="15"/>
        <v>-21.608000000000001</v>
      </c>
      <c r="Y124" s="8">
        <f t="shared" si="15"/>
        <v>-21.532</v>
      </c>
      <c r="Z124" s="8">
        <f t="shared" si="15"/>
        <v>-21.465</v>
      </c>
      <c r="AA124" s="8">
        <f t="shared" si="15"/>
        <v>-21.413</v>
      </c>
      <c r="AB124" s="8">
        <f t="shared" si="15"/>
        <v>-21.369</v>
      </c>
      <c r="AC124" s="8">
        <f t="shared" si="15"/>
        <v>-21.427</v>
      </c>
      <c r="AD124" s="8">
        <f t="shared" si="15"/>
        <v>-21.52</v>
      </c>
      <c r="AE124" s="8">
        <f t="shared" si="15"/>
        <v>-21.64</v>
      </c>
      <c r="AF124" s="8">
        <f t="shared" si="15"/>
        <v>-21.8</v>
      </c>
      <c r="AG124" s="8">
        <f t="shared" si="15"/>
        <v>-21.97</v>
      </c>
      <c r="AH124" s="8">
        <f t="shared" si="15"/>
        <v>-22.12</v>
      </c>
      <c r="AI124" s="8">
        <f t="shared" si="15"/>
        <v>-22.237000000000002</v>
      </c>
      <c r="AJ124" s="8">
        <f t="shared" si="15"/>
        <v>-22.314999999999998</v>
      </c>
      <c r="AK124" s="8">
        <f t="shared" si="15"/>
        <v>-22.460999999999999</v>
      </c>
      <c r="AL124" s="8">
        <f t="shared" si="15"/>
        <v>-23.35</v>
      </c>
      <c r="AM124" s="8">
        <f t="shared" si="15"/>
        <v>-23.560000000000002</v>
      </c>
      <c r="AN124" s="8">
        <f t="shared" si="15"/>
        <v>-23.77</v>
      </c>
      <c r="AO124" s="8">
        <f t="shared" si="15"/>
        <v>-23.96</v>
      </c>
      <c r="AP124" s="8">
        <f t="shared" si="15"/>
        <v>-24.16</v>
      </c>
    </row>
    <row r="125" spans="1:42" x14ac:dyDescent="0.25">
      <c r="A125" s="12"/>
      <c r="B125" s="12">
        <v>1</v>
      </c>
      <c r="C125" s="12">
        <v>2</v>
      </c>
      <c r="D125" s="20"/>
      <c r="E125" s="12" t="s">
        <v>32</v>
      </c>
      <c r="F125" s="8">
        <f t="shared" si="12"/>
        <v>-71.399000000000001</v>
      </c>
      <c r="G125" s="8">
        <f t="shared" si="15"/>
        <v>-67.147999999999996</v>
      </c>
      <c r="H125" s="8">
        <f t="shared" si="15"/>
        <v>-63.509</v>
      </c>
      <c r="I125" s="8">
        <f t="shared" si="15"/>
        <v>-60.341999999999999</v>
      </c>
      <c r="J125" s="8">
        <f t="shared" si="15"/>
        <v>-57.594999999999999</v>
      </c>
      <c r="K125" s="8">
        <f t="shared" si="15"/>
        <v>-49.387</v>
      </c>
      <c r="L125" s="8">
        <f t="shared" si="15"/>
        <v>-47.852999999999994</v>
      </c>
      <c r="M125" s="8">
        <f t="shared" si="15"/>
        <v>-46.457999999999998</v>
      </c>
      <c r="N125" s="8">
        <f t="shared" si="15"/>
        <v>-45.201000000000001</v>
      </c>
      <c r="O125" s="8">
        <f t="shared" si="15"/>
        <v>-44.064000000000007</v>
      </c>
      <c r="P125" s="8">
        <f t="shared" si="15"/>
        <v>-43.025000000000006</v>
      </c>
      <c r="Q125" s="8">
        <f t="shared" si="15"/>
        <v>-42.064</v>
      </c>
      <c r="R125" s="8">
        <f t="shared" si="15"/>
        <v>-41.182999999999993</v>
      </c>
      <c r="S125" s="8">
        <f t="shared" si="15"/>
        <v>-40.379999999999995</v>
      </c>
      <c r="T125" s="8">
        <f t="shared" si="15"/>
        <v>-39.636000000000003</v>
      </c>
      <c r="U125" s="8">
        <f t="shared" si="15"/>
        <v>-38.953000000000003</v>
      </c>
      <c r="V125" s="8">
        <f t="shared" si="15"/>
        <v>-38.320999999999998</v>
      </c>
      <c r="W125" s="8">
        <f t="shared" si="15"/>
        <v>-37.745999999999995</v>
      </c>
      <c r="X125" s="8">
        <f t="shared" si="15"/>
        <v>-35.847999999999999</v>
      </c>
      <c r="Y125" s="8">
        <f t="shared" si="15"/>
        <v>-35.481999999999999</v>
      </c>
      <c r="Z125" s="8">
        <f t="shared" si="15"/>
        <v>-35.134999999999998</v>
      </c>
      <c r="AA125" s="8">
        <f t="shared" si="15"/>
        <v>-34.813000000000002</v>
      </c>
      <c r="AB125" s="8">
        <f t="shared" si="15"/>
        <v>-34.499000000000002</v>
      </c>
      <c r="AC125" s="8">
        <f t="shared" si="15"/>
        <v>-33.417000000000002</v>
      </c>
      <c r="AD125" s="8">
        <f t="shared" si="15"/>
        <v>-33.17</v>
      </c>
      <c r="AE125" s="8">
        <f t="shared" si="15"/>
        <v>-32.92</v>
      </c>
      <c r="AF125" s="8">
        <f t="shared" si="15"/>
        <v>-32.71</v>
      </c>
      <c r="AG125" s="8">
        <f t="shared" si="15"/>
        <v>-32.520000000000003</v>
      </c>
      <c r="AH125" s="8">
        <f t="shared" si="15"/>
        <v>-32.35</v>
      </c>
      <c r="AI125" s="8">
        <f t="shared" si="15"/>
        <v>-32.213999999999999</v>
      </c>
      <c r="AJ125" s="8">
        <f t="shared" si="15"/>
        <v>-32.119999999999997</v>
      </c>
      <c r="AK125" s="8">
        <f t="shared" si="15"/>
        <v>-32.271999999999998</v>
      </c>
      <c r="AL125" s="8">
        <f t="shared" si="15"/>
        <v>-33.700000000000003</v>
      </c>
      <c r="AM125" s="8">
        <f t="shared" si="15"/>
        <v>-34.04</v>
      </c>
      <c r="AN125" s="8">
        <f t="shared" si="15"/>
        <v>-34.379999999999995</v>
      </c>
      <c r="AO125" s="8">
        <f t="shared" si="15"/>
        <v>-34.69</v>
      </c>
      <c r="AP125" s="8">
        <f t="shared" si="15"/>
        <v>-35.01</v>
      </c>
    </row>
    <row r="127" spans="1:42" x14ac:dyDescent="0.25">
      <c r="D127" s="24" t="s">
        <v>55</v>
      </c>
      <c r="F127" s="26">
        <f>F98</f>
        <v>300</v>
      </c>
      <c r="G127" s="26">
        <f t="shared" ref="G127:AP127" si="16">G98</f>
        <v>322.89999999999998</v>
      </c>
      <c r="H127" s="26">
        <f t="shared" si="16"/>
        <v>345.8</v>
      </c>
      <c r="I127" s="26">
        <f t="shared" si="16"/>
        <v>368.8</v>
      </c>
      <c r="J127" s="26">
        <f t="shared" si="16"/>
        <v>391.7</v>
      </c>
      <c r="K127" s="26">
        <f t="shared" si="16"/>
        <v>483.3</v>
      </c>
      <c r="L127" s="26">
        <f t="shared" si="16"/>
        <v>506.2</v>
      </c>
      <c r="M127" s="26">
        <f t="shared" si="16"/>
        <v>529.20000000000005</v>
      </c>
      <c r="N127" s="26">
        <f t="shared" si="16"/>
        <v>552.1</v>
      </c>
      <c r="O127" s="26">
        <f t="shared" si="16"/>
        <v>575</v>
      </c>
      <c r="P127" s="26">
        <f t="shared" si="16"/>
        <v>597.9</v>
      </c>
      <c r="Q127" s="26">
        <f t="shared" si="16"/>
        <v>620.79999999999995</v>
      </c>
      <c r="R127" s="26">
        <f t="shared" si="16"/>
        <v>643.70000000000005</v>
      </c>
      <c r="S127" s="26">
        <f t="shared" si="16"/>
        <v>666.7</v>
      </c>
      <c r="T127" s="26">
        <f t="shared" si="16"/>
        <v>689.6</v>
      </c>
      <c r="U127" s="26">
        <f t="shared" si="16"/>
        <v>712.5</v>
      </c>
      <c r="V127" s="26">
        <f t="shared" si="16"/>
        <v>735.4</v>
      </c>
      <c r="W127" s="26">
        <f t="shared" si="16"/>
        <v>758.3</v>
      </c>
      <c r="X127" s="26">
        <f t="shared" si="16"/>
        <v>850</v>
      </c>
      <c r="Y127" s="26">
        <f t="shared" si="16"/>
        <v>872.9</v>
      </c>
      <c r="Z127" s="26">
        <f t="shared" si="16"/>
        <v>895.8</v>
      </c>
      <c r="AA127" s="26">
        <f t="shared" si="16"/>
        <v>918.7</v>
      </c>
      <c r="AB127" s="26">
        <f t="shared" si="16"/>
        <v>941.7</v>
      </c>
      <c r="AC127" s="26">
        <f t="shared" si="16"/>
        <v>1033</v>
      </c>
      <c r="AD127" s="26">
        <f t="shared" si="16"/>
        <v>1056</v>
      </c>
      <c r="AE127" s="26">
        <f t="shared" si="16"/>
        <v>1079</v>
      </c>
      <c r="AF127" s="26">
        <f t="shared" si="16"/>
        <v>1102</v>
      </c>
      <c r="AG127" s="26">
        <f t="shared" si="16"/>
        <v>1125</v>
      </c>
      <c r="AH127" s="26">
        <f t="shared" si="16"/>
        <v>1148</v>
      </c>
      <c r="AI127" s="26">
        <f t="shared" si="16"/>
        <v>1171</v>
      </c>
      <c r="AJ127" s="26">
        <f t="shared" si="16"/>
        <v>1194</v>
      </c>
      <c r="AK127" s="26">
        <f t="shared" si="16"/>
        <v>1217</v>
      </c>
      <c r="AL127" s="26">
        <f t="shared" si="16"/>
        <v>1308</v>
      </c>
      <c r="AM127" s="26">
        <f t="shared" si="16"/>
        <v>1331</v>
      </c>
      <c r="AN127" s="26">
        <f t="shared" si="16"/>
        <v>1354</v>
      </c>
      <c r="AO127" s="26">
        <f t="shared" si="16"/>
        <v>1377</v>
      </c>
      <c r="AP127" s="26">
        <f t="shared" si="16"/>
        <v>1400</v>
      </c>
    </row>
    <row r="128" spans="1:42" x14ac:dyDescent="0.25">
      <c r="E128" s="25" t="s">
        <v>53</v>
      </c>
      <c r="F128" s="1">
        <f>$L$38*F$127*(SUMPRODUCT(F84:F90,F119:F125)/1000)</f>
        <v>-12.937855619554426</v>
      </c>
      <c r="G128" s="1">
        <f t="shared" ref="G128:AP128" si="17">$L$38*G$127*(SUMPRODUCT(G84:G90,G119:G125)/1000)</f>
        <v>-6.9887253077437723</v>
      </c>
      <c r="H128" s="1">
        <f t="shared" si="17"/>
        <v>-6.6062007508471865</v>
      </c>
      <c r="I128" s="1">
        <f t="shared" si="17"/>
        <v>-5.8449449832457621</v>
      </c>
      <c r="J128" s="1">
        <f t="shared" si="17"/>
        <v>-5.4790572161928752</v>
      </c>
      <c r="K128" s="1">
        <f t="shared" si="17"/>
        <v>-6.152905456752241</v>
      </c>
      <c r="L128" s="1">
        <f t="shared" si="17"/>
        <v>-6.7421845930237634</v>
      </c>
      <c r="M128" s="1">
        <f t="shared" si="17"/>
        <v>-7.5518676402656464</v>
      </c>
      <c r="N128" s="1">
        <f t="shared" si="17"/>
        <v>-8.6524700343206131</v>
      </c>
      <c r="O128" s="1">
        <f t="shared" si="17"/>
        <v>-10.179463706417517</v>
      </c>
      <c r="P128" s="1">
        <f t="shared" si="17"/>
        <v>-12.374095000593872</v>
      </c>
      <c r="Q128" s="1">
        <f t="shared" si="17"/>
        <v>-15.73533112662253</v>
      </c>
      <c r="R128" s="1">
        <f t="shared" si="17"/>
        <v>-21.439411066428317</v>
      </c>
      <c r="S128" s="1">
        <f t="shared" si="17"/>
        <v>-33.10171796645605</v>
      </c>
      <c r="T128" s="1">
        <f t="shared" si="17"/>
        <v>-70.315252033675563</v>
      </c>
      <c r="U128" s="1">
        <f t="shared" si="17"/>
        <v>-148.26678836931498</v>
      </c>
      <c r="V128" s="1">
        <f t="shared" si="17"/>
        <v>-160.05732301745732</v>
      </c>
      <c r="W128" s="1">
        <f t="shared" si="17"/>
        <v>-173.45688783464894</v>
      </c>
      <c r="X128" s="1">
        <f t="shared" si="17"/>
        <v>-214.7614709246335</v>
      </c>
      <c r="Y128" s="1">
        <f t="shared" si="17"/>
        <v>-218.18440446449102</v>
      </c>
      <c r="Z128" s="1">
        <f t="shared" si="17"/>
        <v>-221.28392555429636</v>
      </c>
      <c r="AA128" s="1">
        <f t="shared" si="17"/>
        <v>-223.9421039140442</v>
      </c>
      <c r="AB128" s="1">
        <f t="shared" si="17"/>
        <v>-225.86812270903354</v>
      </c>
      <c r="AC128" s="1">
        <f t="shared" si="17"/>
        <v>-221.688658435962</v>
      </c>
      <c r="AD128" s="1">
        <f t="shared" si="17"/>
        <v>-217.24916936854555</v>
      </c>
      <c r="AE128" s="1">
        <f t="shared" si="17"/>
        <v>-211.96798999943201</v>
      </c>
      <c r="AF128" s="1">
        <f t="shared" si="17"/>
        <v>-206.15286781534422</v>
      </c>
      <c r="AG128" s="1">
        <f t="shared" si="17"/>
        <v>-198.16111358787276</v>
      </c>
      <c r="AH128" s="1">
        <f t="shared" si="17"/>
        <v>-183.46711516303407</v>
      </c>
      <c r="AI128" s="1">
        <f t="shared" si="17"/>
        <v>-152.22738129738244</v>
      </c>
      <c r="AJ128" s="1">
        <f t="shared" si="17"/>
        <v>-86.363627165887465</v>
      </c>
      <c r="AK128" s="1">
        <f t="shared" si="17"/>
        <v>-20.298719485632851</v>
      </c>
      <c r="AL128" s="1">
        <f t="shared" si="17"/>
        <v>-1.2691001542809801</v>
      </c>
      <c r="AM128" s="1">
        <f t="shared" si="17"/>
        <v>-7.9949587339298328E-2</v>
      </c>
      <c r="AN128" s="1">
        <f t="shared" si="17"/>
        <v>-2.2267135085436623E-4</v>
      </c>
      <c r="AO128" s="1">
        <f t="shared" si="17"/>
        <v>-3.3299889860323185E-5</v>
      </c>
      <c r="AP128" s="1">
        <f t="shared" si="17"/>
        <v>-1.5398896375940356E-5</v>
      </c>
    </row>
    <row r="129" spans="2:42" x14ac:dyDescent="0.25">
      <c r="B129" s="1"/>
    </row>
    <row r="130" spans="2:42" x14ac:dyDescent="0.25">
      <c r="B130" s="1"/>
      <c r="E130" s="39" t="s">
        <v>52</v>
      </c>
      <c r="F130" s="1">
        <f>$L$38*F$2*(SUMPRODUCT(F70:F81,F105:F116)+SUMPRODUCT(F118,F83))/1000</f>
        <v>-1.4906113211464257E-19</v>
      </c>
      <c r="G130" s="1">
        <f t="shared" ref="G130:AP130" si="18">$L$38*G$2*(SUMPRODUCT(G70:G81,G105:G116)+SUMPRODUCT(G118,G83))/1000</f>
        <v>-1.9777455952785237E-17</v>
      </c>
      <c r="H130" s="1">
        <f t="shared" si="18"/>
        <v>-1.3680977907487395E-15</v>
      </c>
      <c r="I130" s="1">
        <f t="shared" si="18"/>
        <v>-5.6225865075845578E-14</v>
      </c>
      <c r="J130" s="1">
        <f t="shared" si="18"/>
        <v>-1.4398310613022004E-12</v>
      </c>
      <c r="K130" s="1">
        <f t="shared" si="18"/>
        <v>-2.7249609837885419E-8</v>
      </c>
      <c r="L130" s="1">
        <f t="shared" si="18"/>
        <v>-1.8203400478603926E-7</v>
      </c>
      <c r="M130" s="1">
        <f t="shared" si="18"/>
        <v>-1.029506490391983E-6</v>
      </c>
      <c r="N130" s="1">
        <f t="shared" si="18"/>
        <v>-5.0328730515189012E-6</v>
      </c>
      <c r="O130" s="1">
        <f t="shared" si="18"/>
        <v>-2.1644478299941657E-5</v>
      </c>
      <c r="P130" s="1">
        <f t="shared" si="18"/>
        <v>-8.3098083247641646E-5</v>
      </c>
      <c r="Q130" s="1">
        <f t="shared" si="18"/>
        <v>-2.883704087519221E-4</v>
      </c>
      <c r="R130" s="1">
        <f t="shared" si="18"/>
        <v>-9.1456871971192628E-4</v>
      </c>
      <c r="S130" s="1">
        <f t="shared" si="18"/>
        <v>-2.6765495493939239E-3</v>
      </c>
      <c r="T130" s="1">
        <f t="shared" si="18"/>
        <v>-7.2856977521017999E-3</v>
      </c>
      <c r="U130" s="1">
        <f t="shared" si="18"/>
        <v>-1.7336888083137849E-2</v>
      </c>
      <c r="V130" s="1">
        <f t="shared" si="18"/>
        <v>-3.6538656667460666E-2</v>
      </c>
      <c r="W130" s="1">
        <f t="shared" si="18"/>
        <v>-7.3041608062919636E-2</v>
      </c>
      <c r="X130" s="1">
        <f t="shared" si="18"/>
        <v>-0.81652759387578999</v>
      </c>
      <c r="Y130" s="1">
        <f t="shared" si="18"/>
        <v>-1.401154552327935</v>
      </c>
      <c r="Z130" s="1">
        <f t="shared" si="18"/>
        <v>-2.3331891299807208</v>
      </c>
      <c r="AA130" s="1">
        <f t="shared" si="18"/>
        <v>-3.7777134079868677</v>
      </c>
      <c r="AB130" s="1">
        <f t="shared" si="18"/>
        <v>-5.9518265409141584</v>
      </c>
      <c r="AC130" s="1">
        <f t="shared" si="18"/>
        <v>-27.28565945876116</v>
      </c>
      <c r="AD130" s="1">
        <f t="shared" si="18"/>
        <v>-36.301841651093831</v>
      </c>
      <c r="AE130" s="1">
        <f t="shared" si="18"/>
        <v>-46.195101584394749</v>
      </c>
      <c r="AF130" s="1">
        <f t="shared" si="18"/>
        <v>-56.95532830035868</v>
      </c>
      <c r="AG130" s="1">
        <f t="shared" si="18"/>
        <v>-70.003897075486151</v>
      </c>
      <c r="AH130" s="1">
        <f t="shared" si="18"/>
        <v>-89.780179667569115</v>
      </c>
      <c r="AI130" s="1">
        <f t="shared" si="18"/>
        <v>-126.11092826950784</v>
      </c>
      <c r="AJ130" s="1">
        <f t="shared" si="18"/>
        <v>-197.10302581022376</v>
      </c>
      <c r="AK130" s="1">
        <f t="shared" si="18"/>
        <v>-269.86025016840784</v>
      </c>
      <c r="AL130" s="1">
        <f t="shared" si="18"/>
        <v>-323.51496592111465</v>
      </c>
      <c r="AM130" s="1">
        <f t="shared" si="18"/>
        <v>-333.60274586188774</v>
      </c>
      <c r="AN130" s="1">
        <f t="shared" si="18"/>
        <v>-342.76150145492858</v>
      </c>
      <c r="AO130" s="1">
        <f t="shared" si="18"/>
        <v>-351.64679625114354</v>
      </c>
      <c r="AP130" s="1">
        <f t="shared" si="18"/>
        <v>-360.75774104017148</v>
      </c>
    </row>
    <row r="131" spans="2:42" x14ac:dyDescent="0.25">
      <c r="B131" s="1"/>
      <c r="E131" s="39" t="s">
        <v>74</v>
      </c>
      <c r="F131" s="1">
        <f>$L$38*F$2*(SUMPRODUCT(F70:F83,F105:F118))/1000</f>
        <v>-46.42052400899501</v>
      </c>
      <c r="G131" s="1">
        <f t="shared" ref="G131:AP131" si="19">$L$38*G$2*(SUMPRODUCT(G70:G83,G105:G118))/1000</f>
        <v>-49.990805249979147</v>
      </c>
      <c r="H131" s="1">
        <f t="shared" si="19"/>
        <v>-53.593646543268356</v>
      </c>
      <c r="I131" s="1">
        <f t="shared" si="19"/>
        <v>-57.219619109671186</v>
      </c>
      <c r="J131" s="1">
        <f t="shared" si="19"/>
        <v>-60.902846150072456</v>
      </c>
      <c r="K131" s="1">
        <f t="shared" si="19"/>
        <v>-75.788078179121698</v>
      </c>
      <c r="L131" s="1">
        <f t="shared" si="19"/>
        <v>-79.589555901344468</v>
      </c>
      <c r="M131" s="1">
        <f t="shared" si="19"/>
        <v>-83.381838346426619</v>
      </c>
      <c r="N131" s="1">
        <f t="shared" si="19"/>
        <v>-87.219538402379911</v>
      </c>
      <c r="O131" s="1">
        <f t="shared" si="19"/>
        <v>-91.076291546597076</v>
      </c>
      <c r="P131" s="1">
        <f t="shared" si="19"/>
        <v>-94.95213001283912</v>
      </c>
      <c r="Q131" s="1">
        <f t="shared" si="19"/>
        <v>-98.847152777826864</v>
      </c>
      <c r="R131" s="1">
        <f t="shared" si="19"/>
        <v>-102.70811573925236</v>
      </c>
      <c r="S131" s="1">
        <f t="shared" si="19"/>
        <v>-106.65686945386136</v>
      </c>
      <c r="T131" s="1">
        <f t="shared" si="19"/>
        <v>-110.61155505989987</v>
      </c>
      <c r="U131" s="1">
        <f t="shared" si="19"/>
        <v>-114.5907231880919</v>
      </c>
      <c r="V131" s="1">
        <f t="shared" si="19"/>
        <v>-118.53693665835925</v>
      </c>
      <c r="W131" s="1">
        <f t="shared" si="19"/>
        <v>-122.57873345966355</v>
      </c>
      <c r="X131" s="1">
        <f t="shared" si="19"/>
        <v>-139.40877270294499</v>
      </c>
      <c r="Y131" s="1">
        <f t="shared" si="19"/>
        <v>-144.09012938852734</v>
      </c>
      <c r="Z131" s="1">
        <f t="shared" si="19"/>
        <v>-149.13793417333554</v>
      </c>
      <c r="AA131" s="1">
        <f t="shared" si="19"/>
        <v>-154.71726913852225</v>
      </c>
      <c r="AB131" s="1">
        <f t="shared" si="19"/>
        <v>-161.06170470107008</v>
      </c>
      <c r="AC131" s="1">
        <f t="shared" si="19"/>
        <v>-199.75283089525414</v>
      </c>
      <c r="AD131" s="1">
        <f t="shared" si="19"/>
        <v>-213.22365395146983</v>
      </c>
      <c r="AE131" s="1">
        <f t="shared" si="19"/>
        <v>-227.68804257623154</v>
      </c>
      <c r="AF131" s="1">
        <f t="shared" si="19"/>
        <v>-243.04999578561799</v>
      </c>
      <c r="AG131" s="1">
        <f t="shared" si="19"/>
        <v>-260.73088885612992</v>
      </c>
      <c r="AH131" s="1">
        <f t="shared" si="19"/>
        <v>-285.26554538428809</v>
      </c>
      <c r="AI131" s="1">
        <f t="shared" si="19"/>
        <v>-326.97327565761793</v>
      </c>
      <c r="AJ131" s="1">
        <f t="shared" si="19"/>
        <v>-404.09466169622232</v>
      </c>
      <c r="AK131" s="1">
        <f t="shared" si="19"/>
        <v>-482.660562801303</v>
      </c>
      <c r="AL131" s="1">
        <f t="shared" si="19"/>
        <v>-554.18481063074489</v>
      </c>
      <c r="AM131" s="1">
        <f t="shared" si="19"/>
        <v>-568.77138206812322</v>
      </c>
      <c r="AN131" s="1">
        <f t="shared" si="19"/>
        <v>-582.33164810261871</v>
      </c>
      <c r="AO131" s="1">
        <f t="shared" si="19"/>
        <v>-595.62992751602405</v>
      </c>
      <c r="AP131" s="1">
        <f t="shared" si="19"/>
        <v>-609.28173577935479</v>
      </c>
    </row>
    <row r="132" spans="2:42" x14ac:dyDescent="0.25">
      <c r="E132" s="39" t="s">
        <v>73</v>
      </c>
      <c r="F132" s="1">
        <f>F128+F130</f>
        <v>-12.937855619554426</v>
      </c>
      <c r="G132" s="1">
        <f t="shared" ref="G132:AP132" si="20">G128+G130</f>
        <v>-6.9887253077437723</v>
      </c>
      <c r="H132" s="1">
        <f t="shared" si="20"/>
        <v>-6.6062007508471883</v>
      </c>
      <c r="I132" s="1">
        <f t="shared" si="20"/>
        <v>-5.844944983245818</v>
      </c>
      <c r="J132" s="1">
        <f t="shared" si="20"/>
        <v>-5.479057216194315</v>
      </c>
      <c r="K132" s="1">
        <f t="shared" si="20"/>
        <v>-6.1529054840018507</v>
      </c>
      <c r="L132" s="1">
        <f t="shared" si="20"/>
        <v>-6.7421847750577681</v>
      </c>
      <c r="M132" s="1">
        <f t="shared" si="20"/>
        <v>-7.5518686697721371</v>
      </c>
      <c r="N132" s="1">
        <f t="shared" si="20"/>
        <v>-8.6524750671936648</v>
      </c>
      <c r="O132" s="1">
        <f t="shared" si="20"/>
        <v>-10.179485350895817</v>
      </c>
      <c r="P132" s="1">
        <f t="shared" si="20"/>
        <v>-12.37417809867712</v>
      </c>
      <c r="Q132" s="1">
        <f t="shared" si="20"/>
        <v>-15.735619497031282</v>
      </c>
      <c r="R132" s="1">
        <f t="shared" si="20"/>
        <v>-21.440325635148028</v>
      </c>
      <c r="S132" s="1">
        <f t="shared" si="20"/>
        <v>-33.104394516005442</v>
      </c>
      <c r="T132" s="1">
        <f t="shared" si="20"/>
        <v>-70.322537731427659</v>
      </c>
      <c r="U132" s="1">
        <f t="shared" si="20"/>
        <v>-148.28412525739813</v>
      </c>
      <c r="V132" s="1">
        <f t="shared" si="20"/>
        <v>-160.09386167412478</v>
      </c>
      <c r="W132" s="1">
        <f t="shared" si="20"/>
        <v>-173.52992944271185</v>
      </c>
      <c r="X132" s="1">
        <f t="shared" si="20"/>
        <v>-215.57799851850928</v>
      </c>
      <c r="Y132" s="1">
        <f t="shared" si="20"/>
        <v>-219.58555901681896</v>
      </c>
      <c r="Z132" s="1">
        <f t="shared" si="20"/>
        <v>-223.61711468427708</v>
      </c>
      <c r="AA132" s="1">
        <f t="shared" si="20"/>
        <v>-227.71981732203108</v>
      </c>
      <c r="AB132" s="1">
        <f t="shared" si="20"/>
        <v>-231.81994924994771</v>
      </c>
      <c r="AC132" s="1">
        <f t="shared" si="20"/>
        <v>-248.97431789472316</v>
      </c>
      <c r="AD132" s="1">
        <f t="shared" si="20"/>
        <v>-253.55101101963939</v>
      </c>
      <c r="AE132" s="1">
        <f t="shared" si="20"/>
        <v>-258.16309158382677</v>
      </c>
      <c r="AF132" s="1">
        <f t="shared" si="20"/>
        <v>-263.10819611570292</v>
      </c>
      <c r="AG132" s="1">
        <f t="shared" si="20"/>
        <v>-268.16501066335888</v>
      </c>
      <c r="AH132" s="1">
        <f t="shared" si="20"/>
        <v>-273.24729483060321</v>
      </c>
      <c r="AI132" s="1">
        <f t="shared" si="20"/>
        <v>-278.3383095668903</v>
      </c>
      <c r="AJ132" s="1">
        <f t="shared" si="20"/>
        <v>-283.46665297611122</v>
      </c>
      <c r="AK132" s="1">
        <f t="shared" si="20"/>
        <v>-290.15896965404067</v>
      </c>
      <c r="AL132" s="1">
        <f t="shared" si="20"/>
        <v>-324.78406607539563</v>
      </c>
      <c r="AM132" s="1">
        <f t="shared" si="20"/>
        <v>-333.68269544922703</v>
      </c>
      <c r="AN132" s="1">
        <f t="shared" si="20"/>
        <v>-342.76172412627943</v>
      </c>
      <c r="AO132" s="1">
        <f t="shared" si="20"/>
        <v>-351.64682955103342</v>
      </c>
      <c r="AP132" s="1">
        <f t="shared" si="20"/>
        <v>-360.75775643906786</v>
      </c>
    </row>
    <row r="133" spans="2:42" x14ac:dyDescent="0.25">
      <c r="E133" s="38" t="s">
        <v>75</v>
      </c>
      <c r="F133" s="1">
        <f>F128+F131</f>
        <v>-59.358379628549436</v>
      </c>
      <c r="G133" s="1">
        <f t="shared" ref="G133:AP133" si="21">G128+G131</f>
        <v>-56.979530557722917</v>
      </c>
      <c r="H133" s="1">
        <f t="shared" si="21"/>
        <v>-60.199847294115543</v>
      </c>
      <c r="I133" s="1">
        <f t="shared" si="21"/>
        <v>-63.064564092916946</v>
      </c>
      <c r="J133" s="1">
        <f t="shared" si="21"/>
        <v>-66.381903366265334</v>
      </c>
      <c r="K133" s="1">
        <f t="shared" si="21"/>
        <v>-81.940983635873934</v>
      </c>
      <c r="L133" s="1">
        <f t="shared" si="21"/>
        <v>-86.331740494368233</v>
      </c>
      <c r="M133" s="1">
        <f t="shared" si="21"/>
        <v>-90.93370598669226</v>
      </c>
      <c r="N133" s="1">
        <f t="shared" si="21"/>
        <v>-95.872008436700526</v>
      </c>
      <c r="O133" s="1">
        <f t="shared" si="21"/>
        <v>-101.2557552530146</v>
      </c>
      <c r="P133" s="1">
        <f t="shared" si="21"/>
        <v>-107.32622501343299</v>
      </c>
      <c r="Q133" s="1">
        <f t="shared" si="21"/>
        <v>-114.58248390444939</v>
      </c>
      <c r="R133" s="1">
        <f t="shared" si="21"/>
        <v>-124.14752680568068</v>
      </c>
      <c r="S133" s="1">
        <f t="shared" si="21"/>
        <v>-139.75858742031741</v>
      </c>
      <c r="T133" s="1">
        <f t="shared" si="21"/>
        <v>-180.92680709357543</v>
      </c>
      <c r="U133" s="1">
        <f t="shared" si="21"/>
        <v>-262.85751155740689</v>
      </c>
      <c r="V133" s="1">
        <f t="shared" si="21"/>
        <v>-278.5942596758166</v>
      </c>
      <c r="W133" s="1">
        <f t="shared" si="21"/>
        <v>-296.03562129431248</v>
      </c>
      <c r="X133" s="1">
        <f t="shared" si="21"/>
        <v>-354.17024362757849</v>
      </c>
      <c r="Y133" s="1">
        <f t="shared" si="21"/>
        <v>-362.2745338530184</v>
      </c>
      <c r="Z133" s="1">
        <f t="shared" si="21"/>
        <v>-370.4218597276319</v>
      </c>
      <c r="AA133" s="1">
        <f t="shared" si="21"/>
        <v>-378.65937305256648</v>
      </c>
      <c r="AB133" s="1">
        <f t="shared" si="21"/>
        <v>-386.9298274101036</v>
      </c>
      <c r="AC133" s="1">
        <f t="shared" si="21"/>
        <v>-421.44148933121613</v>
      </c>
      <c r="AD133" s="1">
        <f t="shared" si="21"/>
        <v>-430.47282332001538</v>
      </c>
      <c r="AE133" s="1">
        <f t="shared" si="21"/>
        <v>-439.65603257566352</v>
      </c>
      <c r="AF133" s="1">
        <f t="shared" si="21"/>
        <v>-449.20286360096225</v>
      </c>
      <c r="AG133" s="1">
        <f t="shared" si="21"/>
        <v>-458.89200244400269</v>
      </c>
      <c r="AH133" s="1">
        <f t="shared" si="21"/>
        <v>-468.73266054732215</v>
      </c>
      <c r="AI133" s="1">
        <f t="shared" si="21"/>
        <v>-479.20065695500034</v>
      </c>
      <c r="AJ133" s="1">
        <f t="shared" si="21"/>
        <v>-490.45828886210978</v>
      </c>
      <c r="AK133" s="1">
        <f t="shared" si="21"/>
        <v>-502.95928228693583</v>
      </c>
      <c r="AL133" s="1">
        <f t="shared" si="21"/>
        <v>-555.45391078502587</v>
      </c>
      <c r="AM133" s="1">
        <f t="shared" si="21"/>
        <v>-568.85133165546256</v>
      </c>
      <c r="AN133" s="1">
        <f t="shared" si="21"/>
        <v>-582.33187077396951</v>
      </c>
      <c r="AO133" s="1">
        <f t="shared" si="21"/>
        <v>-595.62996081591393</v>
      </c>
      <c r="AP133" s="1">
        <f t="shared" si="21"/>
        <v>-609.28175117825117</v>
      </c>
    </row>
    <row r="146" spans="2:10" x14ac:dyDescent="0.25">
      <c r="B146">
        <f>(C149-C148)/C149*100</f>
        <v>13.290101664959145</v>
      </c>
    </row>
    <row r="148" spans="2:10" x14ac:dyDescent="0.25">
      <c r="B148">
        <v>-133.81775055251006</v>
      </c>
      <c r="C148">
        <v>-127.46355055251006</v>
      </c>
    </row>
    <row r="149" spans="2:10" x14ac:dyDescent="0.25">
      <c r="B149" s="36" t="s">
        <v>68</v>
      </c>
      <c r="C149">
        <v>-147</v>
      </c>
      <c r="J149" s="16" t="s">
        <v>70</v>
      </c>
    </row>
    <row r="150" spans="2:10" x14ac:dyDescent="0.25">
      <c r="C150" s="30" t="s">
        <v>65</v>
      </c>
      <c r="E150" s="16" t="s">
        <v>67</v>
      </c>
      <c r="F150" s="16" t="s">
        <v>70</v>
      </c>
      <c r="I150" t="s">
        <v>41</v>
      </c>
      <c r="J150" s="37" t="s">
        <v>69</v>
      </c>
    </row>
    <row r="151" spans="2:10" x14ac:dyDescent="0.25">
      <c r="B151" t="s">
        <v>41</v>
      </c>
      <c r="C151" s="31" t="s">
        <v>60</v>
      </c>
      <c r="E151" s="35" t="s">
        <v>66</v>
      </c>
      <c r="F151" s="37" t="s">
        <v>69</v>
      </c>
      <c r="I151">
        <f>B152</f>
        <v>1</v>
      </c>
      <c r="J151">
        <f>F152</f>
        <v>-131.32285260605525</v>
      </c>
    </row>
    <row r="152" spans="2:10" x14ac:dyDescent="0.25">
      <c r="B152">
        <v>1</v>
      </c>
      <c r="C152">
        <v>12.112903023483341</v>
      </c>
      <c r="E152">
        <f>C152-$C$163</f>
        <v>15.677147393944747</v>
      </c>
      <c r="F152">
        <f>E152+$C$149</f>
        <v>-131.32285260605525</v>
      </c>
      <c r="I152">
        <f>B157</f>
        <v>50</v>
      </c>
      <c r="J152">
        <f>F157</f>
        <v>-132.47575562953858</v>
      </c>
    </row>
    <row r="153" spans="2:10" x14ac:dyDescent="0.25">
      <c r="B153">
        <v>3</v>
      </c>
      <c r="C153">
        <v>12.077927814968433</v>
      </c>
      <c r="E153">
        <f t="shared" ref="E153:E216" si="22">C153-$C$163</f>
        <v>15.642172185429839</v>
      </c>
      <c r="F153">
        <f t="shared" ref="F153:F216" si="23">E153+$C$149</f>
        <v>-131.35782781457016</v>
      </c>
      <c r="I153">
        <f>B158</f>
        <v>100</v>
      </c>
      <c r="J153">
        <f>F158</f>
        <v>-134.27575562953859</v>
      </c>
    </row>
    <row r="154" spans="2:10" x14ac:dyDescent="0.25">
      <c r="B154">
        <v>5</v>
      </c>
      <c r="C154">
        <v>12.041912273852221</v>
      </c>
      <c r="E154">
        <f t="shared" si="22"/>
        <v>15.606156644313627</v>
      </c>
      <c r="F154">
        <f t="shared" si="23"/>
        <v>-131.39384335568639</v>
      </c>
      <c r="I154">
        <f>B160</f>
        <v>200</v>
      </c>
      <c r="J154">
        <f>F160</f>
        <v>-139.65575562953859</v>
      </c>
    </row>
    <row r="155" spans="2:10" x14ac:dyDescent="0.25">
      <c r="B155">
        <v>10</v>
      </c>
      <c r="C155">
        <v>11.947332529252336</v>
      </c>
      <c r="E155">
        <f t="shared" si="22"/>
        <v>15.511576899713742</v>
      </c>
      <c r="F155">
        <f t="shared" si="23"/>
        <v>-131.48842310028627</v>
      </c>
      <c r="I155">
        <f>B164</f>
        <v>300</v>
      </c>
      <c r="J155">
        <f>F164</f>
        <v>-147.15575562953859</v>
      </c>
    </row>
    <row r="156" spans="2:10" x14ac:dyDescent="0.25">
      <c r="B156">
        <v>20</v>
      </c>
      <c r="C156">
        <v>11.738797587756999</v>
      </c>
      <c r="E156">
        <f t="shared" si="22"/>
        <v>15.303041958218405</v>
      </c>
      <c r="F156">
        <f t="shared" si="23"/>
        <v>-131.69695804178158</v>
      </c>
      <c r="I156">
        <f>B174</f>
        <v>350</v>
      </c>
      <c r="J156">
        <f>F174</f>
        <v>-151.59034554937119</v>
      </c>
    </row>
    <row r="157" spans="2:10" x14ac:dyDescent="0.25">
      <c r="B157">
        <v>50</v>
      </c>
      <c r="C157">
        <v>10.96</v>
      </c>
      <c r="E157">
        <f t="shared" si="22"/>
        <v>14.524244370461407</v>
      </c>
      <c r="F157">
        <f t="shared" si="23"/>
        <v>-132.47575562953858</v>
      </c>
      <c r="I157">
        <f>B184</f>
        <v>400</v>
      </c>
      <c r="J157">
        <f>F184</f>
        <v>-156.4257556295386</v>
      </c>
    </row>
    <row r="158" spans="2:10" x14ac:dyDescent="0.25">
      <c r="B158">
        <v>100</v>
      </c>
      <c r="C158">
        <v>9.16</v>
      </c>
      <c r="E158">
        <f t="shared" si="22"/>
        <v>12.724244370461406</v>
      </c>
      <c r="F158">
        <f t="shared" si="23"/>
        <v>-134.27575562953859</v>
      </c>
      <c r="I158">
        <f>B189</f>
        <v>425</v>
      </c>
      <c r="J158">
        <f>F189</f>
        <v>-158.97934419577098</v>
      </c>
    </row>
    <row r="159" spans="2:10" x14ac:dyDescent="0.25">
      <c r="B159">
        <v>150</v>
      </c>
      <c r="C159">
        <v>6.75</v>
      </c>
      <c r="E159">
        <f t="shared" si="22"/>
        <v>10.314244370461406</v>
      </c>
      <c r="F159">
        <f t="shared" si="23"/>
        <v>-136.68575562953859</v>
      </c>
      <c r="I159">
        <f>B194</f>
        <v>450</v>
      </c>
      <c r="J159">
        <f>F194</f>
        <v>-161.61970524196153</v>
      </c>
    </row>
    <row r="160" spans="2:10" x14ac:dyDescent="0.25">
      <c r="B160">
        <v>200</v>
      </c>
      <c r="C160">
        <v>3.78</v>
      </c>
      <c r="E160">
        <f t="shared" si="22"/>
        <v>7.3442443704614053</v>
      </c>
      <c r="F160">
        <f t="shared" si="23"/>
        <v>-139.65575562953859</v>
      </c>
      <c r="I160">
        <f>B199</f>
        <v>475</v>
      </c>
      <c r="J160">
        <f>F199</f>
        <v>-164.3455914819406</v>
      </c>
    </row>
    <row r="161" spans="2:10" x14ac:dyDescent="0.25">
      <c r="B161">
        <v>250</v>
      </c>
      <c r="C161">
        <v>0.27</v>
      </c>
      <c r="E161">
        <f t="shared" si="22"/>
        <v>3.834244370461406</v>
      </c>
      <c r="F161">
        <f t="shared" si="23"/>
        <v>-143.16575562953858</v>
      </c>
      <c r="I161">
        <f>B204</f>
        <v>500</v>
      </c>
      <c r="J161">
        <f>F204</f>
        <v>-167.15575562953859</v>
      </c>
    </row>
    <row r="162" spans="2:10" x14ac:dyDescent="0.25">
      <c r="B162">
        <v>293.14999999999998</v>
      </c>
      <c r="C162">
        <v>-3.146370218316815</v>
      </c>
      <c r="E162">
        <f t="shared" si="22"/>
        <v>0.417874152144591</v>
      </c>
      <c r="F162">
        <f t="shared" si="23"/>
        <v>-146.58212584785542</v>
      </c>
      <c r="I162">
        <f>B209</f>
        <v>525</v>
      </c>
      <c r="J162">
        <f>F209</f>
        <v>-170.04678649322355</v>
      </c>
    </row>
    <row r="163" spans="2:10" x14ac:dyDescent="0.25">
      <c r="B163">
        <v>298.14999999999998</v>
      </c>
      <c r="C163">
        <v>-3.564244370461406</v>
      </c>
      <c r="E163">
        <f t="shared" si="22"/>
        <v>0</v>
      </c>
      <c r="F163">
        <f t="shared" si="23"/>
        <v>-147</v>
      </c>
      <c r="I163">
        <f>B214</f>
        <v>550</v>
      </c>
      <c r="J163">
        <f>F214</f>
        <v>-173.00661726001422</v>
      </c>
    </row>
    <row r="164" spans="2:10" x14ac:dyDescent="0.25">
      <c r="B164">
        <v>300</v>
      </c>
      <c r="C164">
        <v>-3.72</v>
      </c>
      <c r="E164">
        <f t="shared" si="22"/>
        <v>-0.15575562953859423</v>
      </c>
      <c r="F164">
        <f t="shared" si="23"/>
        <v>-147.15575562953859</v>
      </c>
      <c r="I164">
        <f>B219</f>
        <v>575</v>
      </c>
      <c r="J164">
        <f>F219</f>
        <v>-176.02101721156708</v>
      </c>
    </row>
    <row r="165" spans="2:10" x14ac:dyDescent="0.25">
      <c r="B165">
        <v>305</v>
      </c>
      <c r="C165">
        <v>-4.1440329635372217</v>
      </c>
      <c r="E165">
        <f t="shared" si="22"/>
        <v>-0.57978859307581576</v>
      </c>
      <c r="F165">
        <f t="shared" si="23"/>
        <v>-147.57978859307582</v>
      </c>
      <c r="I165">
        <f>B224</f>
        <v>600</v>
      </c>
      <c r="J165">
        <f>F224</f>
        <v>-179.07575562953861</v>
      </c>
    </row>
    <row r="166" spans="2:10" x14ac:dyDescent="0.25">
      <c r="B166">
        <v>310</v>
      </c>
      <c r="C166">
        <v>-4.5725127985402052</v>
      </c>
      <c r="E166">
        <f t="shared" si="22"/>
        <v>-1.0082684280787992</v>
      </c>
      <c r="F166">
        <f t="shared" si="23"/>
        <v>-148.00826842807879</v>
      </c>
      <c r="I166">
        <f>B229</f>
        <v>625</v>
      </c>
      <c r="J166">
        <f>F229</f>
        <v>-182.17610903249971</v>
      </c>
    </row>
    <row r="167" spans="2:10" x14ac:dyDescent="0.25">
      <c r="B167">
        <v>315</v>
      </c>
      <c r="C167">
        <v>-5.0053907639131241</v>
      </c>
      <c r="E167">
        <f t="shared" si="22"/>
        <v>-1.4411463934517181</v>
      </c>
      <c r="F167">
        <f t="shared" si="23"/>
        <v>-148.44114639345173</v>
      </c>
      <c r="I167">
        <f>B232</f>
        <v>640</v>
      </c>
      <c r="J167">
        <f>F232</f>
        <v>-184.09162287786023</v>
      </c>
    </row>
    <row r="168" spans="2:10" x14ac:dyDescent="0.25">
      <c r="B168">
        <v>320</v>
      </c>
      <c r="C168">
        <v>-5.4426181185601585</v>
      </c>
      <c r="E168">
        <f t="shared" si="22"/>
        <v>-1.8783737480987526</v>
      </c>
      <c r="F168">
        <f t="shared" si="23"/>
        <v>-148.87837374809874</v>
      </c>
      <c r="I168">
        <f>B236</f>
        <v>660</v>
      </c>
      <c r="J168">
        <f>F236</f>
        <v>-186.75566615568326</v>
      </c>
    </row>
    <row r="169" spans="2:10" x14ac:dyDescent="0.25">
      <c r="B169">
        <v>325</v>
      </c>
      <c r="C169">
        <v>-5.8841461213854807</v>
      </c>
      <c r="E169">
        <f t="shared" si="22"/>
        <v>-2.3199017509240747</v>
      </c>
      <c r="F169">
        <f t="shared" si="23"/>
        <v>-149.31990175092409</v>
      </c>
      <c r="I169">
        <f>B240</f>
        <v>680</v>
      </c>
      <c r="J169">
        <f>F240</f>
        <v>-189.5298101668306</v>
      </c>
    </row>
    <row r="170" spans="2:10" x14ac:dyDescent="0.25">
      <c r="B170">
        <v>330</v>
      </c>
      <c r="C170">
        <v>-6.3299260312932688</v>
      </c>
      <c r="E170">
        <f t="shared" si="22"/>
        <v>-2.7656816608318628</v>
      </c>
      <c r="F170">
        <f t="shared" si="23"/>
        <v>-149.76568166083186</v>
      </c>
      <c r="I170">
        <f>B244</f>
        <v>700</v>
      </c>
      <c r="J170">
        <f>F244</f>
        <v>-192.35575562953858</v>
      </c>
    </row>
    <row r="171" spans="2:10" x14ac:dyDescent="0.25">
      <c r="B171">
        <v>335</v>
      </c>
      <c r="C171">
        <v>-6.7799091071877005</v>
      </c>
      <c r="E171">
        <f t="shared" si="22"/>
        <v>-3.2156647367262945</v>
      </c>
      <c r="F171">
        <f t="shared" si="23"/>
        <v>-150.2156647367263</v>
      </c>
      <c r="I171">
        <f>B248</f>
        <v>720</v>
      </c>
      <c r="J171">
        <f>F248</f>
        <v>-195.24060692095532</v>
      </c>
    </row>
    <row r="172" spans="2:10" x14ac:dyDescent="0.25">
      <c r="B172">
        <v>340</v>
      </c>
      <c r="C172">
        <v>-7.2340466079729513</v>
      </c>
      <c r="E172">
        <f t="shared" si="22"/>
        <v>-3.6698022375115453</v>
      </c>
      <c r="F172">
        <f t="shared" si="23"/>
        <v>-150.66980223751153</v>
      </c>
      <c r="I172">
        <f>B254</f>
        <v>750</v>
      </c>
      <c r="J172">
        <f>F254</f>
        <v>-199.6757556295386</v>
      </c>
    </row>
    <row r="173" spans="2:10" x14ac:dyDescent="0.25">
      <c r="B173">
        <v>345</v>
      </c>
      <c r="C173">
        <v>-7.6922897925531979</v>
      </c>
      <c r="E173">
        <f t="shared" si="22"/>
        <v>-4.1280454220917919</v>
      </c>
      <c r="F173">
        <f t="shared" si="23"/>
        <v>-151.12804542209179</v>
      </c>
    </row>
    <row r="174" spans="2:10" x14ac:dyDescent="0.25">
      <c r="B174">
        <v>350</v>
      </c>
      <c r="C174">
        <v>-8.1545899198326133</v>
      </c>
      <c r="E174">
        <f t="shared" si="22"/>
        <v>-4.5903455493712073</v>
      </c>
      <c r="F174">
        <f t="shared" si="23"/>
        <v>-151.59034554937119</v>
      </c>
    </row>
    <row r="175" spans="2:10" x14ac:dyDescent="0.25">
      <c r="B175">
        <v>355</v>
      </c>
      <c r="C175">
        <v>-8.6208982487153794</v>
      </c>
      <c r="E175">
        <f t="shared" si="22"/>
        <v>-5.0566538782539734</v>
      </c>
      <c r="F175">
        <f t="shared" si="23"/>
        <v>-152.05665387825397</v>
      </c>
    </row>
    <row r="176" spans="2:10" x14ac:dyDescent="0.25">
      <c r="B176">
        <v>360</v>
      </c>
      <c r="C176">
        <v>-9.0911660381056656</v>
      </c>
      <c r="E176">
        <f t="shared" si="22"/>
        <v>-5.5269216676442596</v>
      </c>
      <c r="F176">
        <f t="shared" si="23"/>
        <v>-152.52692166764427</v>
      </c>
      <c r="I176" s="33">
        <v>655</v>
      </c>
      <c r="J176">
        <f>F235</f>
        <v>-186.07575562953861</v>
      </c>
    </row>
    <row r="177" spans="2:6" x14ac:dyDescent="0.25">
      <c r="B177">
        <v>365</v>
      </c>
      <c r="C177">
        <v>-9.5653445469076548</v>
      </c>
      <c r="E177">
        <f t="shared" si="22"/>
        <v>-6.0011001764462488</v>
      </c>
      <c r="F177">
        <f t="shared" si="23"/>
        <v>-153.00110017644624</v>
      </c>
    </row>
    <row r="178" spans="2:6" x14ac:dyDescent="0.25">
      <c r="B178">
        <v>370</v>
      </c>
      <c r="C178">
        <v>-10.043385034025519</v>
      </c>
      <c r="E178">
        <f t="shared" si="22"/>
        <v>-6.4791406635641131</v>
      </c>
      <c r="F178">
        <f t="shared" si="23"/>
        <v>-153.47914066356412</v>
      </c>
    </row>
    <row r="179" spans="2:6" x14ac:dyDescent="0.25">
      <c r="B179">
        <v>375</v>
      </c>
      <c r="C179">
        <v>-10.525238758363439</v>
      </c>
      <c r="E179">
        <f t="shared" si="22"/>
        <v>-6.9609943879020335</v>
      </c>
      <c r="F179">
        <f t="shared" si="23"/>
        <v>-153.96099438790202</v>
      </c>
    </row>
    <row r="180" spans="2:6" x14ac:dyDescent="0.25">
      <c r="B180">
        <v>380</v>
      </c>
      <c r="C180">
        <v>-11.01085697882559</v>
      </c>
      <c r="E180">
        <f t="shared" si="22"/>
        <v>-7.4466126083641839</v>
      </c>
      <c r="F180">
        <f t="shared" si="23"/>
        <v>-154.44661260836418</v>
      </c>
    </row>
    <row r="181" spans="2:6" x14ac:dyDescent="0.25">
      <c r="B181">
        <v>385</v>
      </c>
      <c r="C181">
        <v>-11.500190954316141</v>
      </c>
      <c r="E181">
        <f t="shared" si="22"/>
        <v>-7.9359465838547347</v>
      </c>
      <c r="F181">
        <f t="shared" si="23"/>
        <v>-154.93594658385473</v>
      </c>
    </row>
    <row r="182" spans="2:6" x14ac:dyDescent="0.25">
      <c r="B182">
        <v>390</v>
      </c>
      <c r="C182">
        <v>-11.993191943739278</v>
      </c>
      <c r="E182">
        <f t="shared" si="22"/>
        <v>-8.4289475732778723</v>
      </c>
      <c r="F182">
        <f t="shared" si="23"/>
        <v>-155.42894757327787</v>
      </c>
    </row>
    <row r="183" spans="2:6" x14ac:dyDescent="0.25">
      <c r="B183">
        <v>395</v>
      </c>
      <c r="C183">
        <v>-12.489811205999169</v>
      </c>
      <c r="E183">
        <f t="shared" si="22"/>
        <v>-8.9255668355377633</v>
      </c>
      <c r="F183">
        <f t="shared" si="23"/>
        <v>-155.92556683553775</v>
      </c>
    </row>
    <row r="184" spans="2:6" x14ac:dyDescent="0.25">
      <c r="B184">
        <v>400</v>
      </c>
      <c r="C184">
        <v>-12.99</v>
      </c>
      <c r="E184">
        <f t="shared" si="22"/>
        <v>-9.4257556295385942</v>
      </c>
      <c r="F184">
        <f t="shared" si="23"/>
        <v>-156.4257556295386</v>
      </c>
    </row>
    <row r="185" spans="2:6" x14ac:dyDescent="0.25">
      <c r="B185">
        <v>405</v>
      </c>
      <c r="C185">
        <v>-13.493716045113683</v>
      </c>
      <c r="E185">
        <f t="shared" si="22"/>
        <v>-9.9294716746522766</v>
      </c>
      <c r="F185">
        <f t="shared" si="23"/>
        <v>-156.92947167465229</v>
      </c>
    </row>
    <row r="186" spans="2:6" x14ac:dyDescent="0.25">
      <c r="B186">
        <v>410</v>
      </c>
      <c r="C186">
        <v>-14.000942902583125</v>
      </c>
      <c r="E186">
        <f t="shared" si="22"/>
        <v>-10.436698532121719</v>
      </c>
      <c r="F186">
        <f t="shared" si="23"/>
        <v>-157.43669853212171</v>
      </c>
    </row>
    <row r="187" spans="2:6" x14ac:dyDescent="0.25">
      <c r="B187">
        <v>415</v>
      </c>
      <c r="C187">
        <v>-14.511670594118957</v>
      </c>
      <c r="E187">
        <f t="shared" si="22"/>
        <v>-10.947426223657551</v>
      </c>
      <c r="F187">
        <f t="shared" si="23"/>
        <v>-157.94742622365754</v>
      </c>
    </row>
    <row r="188" spans="2:6" x14ac:dyDescent="0.25">
      <c r="B188">
        <v>420</v>
      </c>
      <c r="C188">
        <v>-15.025889141431838</v>
      </c>
      <c r="E188">
        <f t="shared" si="22"/>
        <v>-11.461644770970432</v>
      </c>
      <c r="F188">
        <f t="shared" si="23"/>
        <v>-158.46164477097042</v>
      </c>
    </row>
    <row r="189" spans="2:6" x14ac:dyDescent="0.25">
      <c r="B189">
        <v>425</v>
      </c>
      <c r="C189">
        <v>-15.543588566232392</v>
      </c>
      <c r="E189">
        <f t="shared" si="22"/>
        <v>-11.979344195770986</v>
      </c>
      <c r="F189">
        <f t="shared" si="23"/>
        <v>-158.97934419577098</v>
      </c>
    </row>
    <row r="190" spans="2:6" x14ac:dyDescent="0.25">
      <c r="B190">
        <v>430</v>
      </c>
      <c r="C190">
        <v>-16.064758890231275</v>
      </c>
      <c r="E190">
        <f t="shared" si="22"/>
        <v>-12.500514519769869</v>
      </c>
      <c r="F190">
        <f t="shared" si="23"/>
        <v>-159.50051451976987</v>
      </c>
    </row>
    <row r="191" spans="2:6" x14ac:dyDescent="0.25">
      <c r="B191">
        <v>435</v>
      </c>
      <c r="C191">
        <v>-16.58939013513913</v>
      </c>
      <c r="E191">
        <f t="shared" si="22"/>
        <v>-13.025145764677724</v>
      </c>
      <c r="F191">
        <f t="shared" si="23"/>
        <v>-160.02514576467772</v>
      </c>
    </row>
    <row r="192" spans="2:6" x14ac:dyDescent="0.25">
      <c r="B192">
        <v>440</v>
      </c>
      <c r="C192">
        <v>-17.117472322666597</v>
      </c>
      <c r="E192">
        <f t="shared" si="22"/>
        <v>-13.553227952205191</v>
      </c>
      <c r="F192">
        <f t="shared" si="23"/>
        <v>-160.55322795220519</v>
      </c>
    </row>
    <row r="193" spans="2:6" x14ac:dyDescent="0.25">
      <c r="B193">
        <v>445</v>
      </c>
      <c r="C193">
        <v>-17.64899547452432</v>
      </c>
      <c r="E193">
        <f t="shared" si="22"/>
        <v>-14.084751104062914</v>
      </c>
      <c r="F193">
        <f t="shared" si="23"/>
        <v>-161.08475110406292</v>
      </c>
    </row>
    <row r="194" spans="2:6" x14ac:dyDescent="0.25">
      <c r="B194">
        <v>450</v>
      </c>
      <c r="C194">
        <v>-18.183949612422939</v>
      </c>
      <c r="E194">
        <f t="shared" si="22"/>
        <v>-14.619705241961533</v>
      </c>
      <c r="F194">
        <f t="shared" si="23"/>
        <v>-161.61970524196153</v>
      </c>
    </row>
    <row r="195" spans="2:6" x14ac:dyDescent="0.25">
      <c r="B195">
        <v>455</v>
      </c>
      <c r="C195">
        <v>-18.722324758073103</v>
      </c>
      <c r="E195">
        <f t="shared" si="22"/>
        <v>-15.158080387611697</v>
      </c>
      <c r="F195">
        <f t="shared" si="23"/>
        <v>-162.1580803876117</v>
      </c>
    </row>
    <row r="196" spans="2:6" x14ac:dyDescent="0.25">
      <c r="B196">
        <v>460</v>
      </c>
      <c r="C196">
        <v>-19.264110933185442</v>
      </c>
      <c r="E196">
        <f t="shared" si="22"/>
        <v>-15.699866562724036</v>
      </c>
      <c r="F196">
        <f t="shared" si="23"/>
        <v>-162.69986656272403</v>
      </c>
    </row>
    <row r="197" spans="2:6" x14ac:dyDescent="0.25">
      <c r="B197">
        <v>465</v>
      </c>
      <c r="C197">
        <v>-19.809298159470615</v>
      </c>
      <c r="E197">
        <f t="shared" si="22"/>
        <v>-16.245053789009209</v>
      </c>
      <c r="F197">
        <f t="shared" si="23"/>
        <v>-163.24505378900921</v>
      </c>
    </row>
    <row r="198" spans="2:6" x14ac:dyDescent="0.25">
      <c r="B198">
        <v>470</v>
      </c>
      <c r="C198">
        <v>-20.357876458639254</v>
      </c>
      <c r="E198">
        <f t="shared" si="22"/>
        <v>-16.793632088177848</v>
      </c>
      <c r="F198">
        <f t="shared" si="23"/>
        <v>-163.79363208817784</v>
      </c>
    </row>
    <row r="199" spans="2:6" x14ac:dyDescent="0.25">
      <c r="B199">
        <v>475</v>
      </c>
      <c r="C199">
        <v>-20.909835852402015</v>
      </c>
      <c r="E199">
        <f t="shared" si="22"/>
        <v>-17.345591481940609</v>
      </c>
      <c r="F199">
        <f t="shared" si="23"/>
        <v>-164.3455914819406</v>
      </c>
    </row>
    <row r="200" spans="2:6" x14ac:dyDescent="0.25">
      <c r="B200">
        <v>480</v>
      </c>
      <c r="C200">
        <v>-21.465166362469532</v>
      </c>
      <c r="E200">
        <f t="shared" si="22"/>
        <v>-17.900921992008126</v>
      </c>
      <c r="F200">
        <f t="shared" si="23"/>
        <v>-164.90092199200814</v>
      </c>
    </row>
    <row r="201" spans="2:6" x14ac:dyDescent="0.25">
      <c r="B201">
        <v>485</v>
      </c>
      <c r="C201">
        <v>-22.023858010552434</v>
      </c>
      <c r="E201">
        <f t="shared" si="22"/>
        <v>-18.459613640091028</v>
      </c>
      <c r="F201">
        <f t="shared" si="23"/>
        <v>-165.45961364009102</v>
      </c>
    </row>
    <row r="202" spans="2:6" x14ac:dyDescent="0.25">
      <c r="B202">
        <v>490</v>
      </c>
      <c r="C202">
        <v>-22.585900818361395</v>
      </c>
      <c r="E202">
        <f t="shared" si="22"/>
        <v>-19.021656447899989</v>
      </c>
      <c r="F202">
        <f t="shared" si="23"/>
        <v>-166.0216564479</v>
      </c>
    </row>
    <row r="203" spans="2:6" x14ac:dyDescent="0.25">
      <c r="B203">
        <v>495</v>
      </c>
      <c r="C203">
        <v>-23.151284807607027</v>
      </c>
      <c r="E203">
        <f t="shared" si="22"/>
        <v>-19.587040437145621</v>
      </c>
      <c r="F203">
        <f t="shared" si="23"/>
        <v>-166.58704043714562</v>
      </c>
    </row>
    <row r="204" spans="2:6" x14ac:dyDescent="0.25">
      <c r="B204">
        <v>500</v>
      </c>
      <c r="C204">
        <v>-23.72</v>
      </c>
      <c r="E204">
        <f t="shared" si="22"/>
        <v>-20.155755629538593</v>
      </c>
      <c r="F204">
        <f t="shared" si="23"/>
        <v>-167.15575562953859</v>
      </c>
    </row>
    <row r="205" spans="2:6" x14ac:dyDescent="0.25">
      <c r="B205">
        <v>505</v>
      </c>
      <c r="C205">
        <v>-24.292019106008038</v>
      </c>
      <c r="E205">
        <f t="shared" si="22"/>
        <v>-20.727774735546632</v>
      </c>
      <c r="F205">
        <f t="shared" si="23"/>
        <v>-167.72777473554663</v>
      </c>
    </row>
    <row r="206" spans="2:6" x14ac:dyDescent="0.25">
      <c r="B206">
        <v>510</v>
      </c>
      <c r="C206">
        <v>-24.867245591127308</v>
      </c>
      <c r="E206">
        <f t="shared" si="22"/>
        <v>-21.303001220665902</v>
      </c>
      <c r="F206">
        <f t="shared" si="23"/>
        <v>-168.30300122066589</v>
      </c>
    </row>
    <row r="207" spans="2:6" x14ac:dyDescent="0.25">
      <c r="B207">
        <v>515</v>
      </c>
      <c r="C207">
        <v>-25.445565609611041</v>
      </c>
      <c r="E207">
        <f t="shared" si="22"/>
        <v>-21.881321239149635</v>
      </c>
      <c r="F207">
        <f t="shared" si="23"/>
        <v>-168.88132123914963</v>
      </c>
    </row>
    <row r="208" spans="2:6" x14ac:dyDescent="0.25">
      <c r="B208">
        <v>520</v>
      </c>
      <c r="C208">
        <v>-26.026865315712513</v>
      </c>
      <c r="E208">
        <f t="shared" si="22"/>
        <v>-22.462620945251107</v>
      </c>
      <c r="F208">
        <f t="shared" si="23"/>
        <v>-169.4626209452511</v>
      </c>
    </row>
    <row r="209" spans="2:6" x14ac:dyDescent="0.25">
      <c r="B209">
        <v>525</v>
      </c>
      <c r="C209">
        <v>-26.611030863684952</v>
      </c>
      <c r="E209">
        <f t="shared" si="22"/>
        <v>-23.046786493223546</v>
      </c>
      <c r="F209">
        <f t="shared" si="23"/>
        <v>-170.04678649322355</v>
      </c>
    </row>
    <row r="210" spans="2:6" x14ac:dyDescent="0.25">
      <c r="B210">
        <v>530</v>
      </c>
      <c r="C210">
        <v>-27.19794840778162</v>
      </c>
      <c r="E210">
        <f t="shared" si="22"/>
        <v>-23.633704037320214</v>
      </c>
      <c r="F210">
        <f t="shared" si="23"/>
        <v>-170.63370403732023</v>
      </c>
    </row>
    <row r="211" spans="2:6" x14ac:dyDescent="0.25">
      <c r="B211">
        <v>535</v>
      </c>
      <c r="C211">
        <v>-27.787504102255777</v>
      </c>
      <c r="E211">
        <f t="shared" si="22"/>
        <v>-24.223259731794371</v>
      </c>
      <c r="F211">
        <f t="shared" si="23"/>
        <v>-171.22325973179437</v>
      </c>
    </row>
    <row r="212" spans="2:6" x14ac:dyDescent="0.25">
      <c r="B212">
        <v>540</v>
      </c>
      <c r="C212">
        <v>-28.379584101360663</v>
      </c>
      <c r="E212">
        <f t="shared" si="22"/>
        <v>-24.815339730899257</v>
      </c>
      <c r="F212">
        <f t="shared" si="23"/>
        <v>-171.81533973089927</v>
      </c>
    </row>
    <row r="213" spans="2:6" x14ac:dyDescent="0.25">
      <c r="B213">
        <v>545</v>
      </c>
      <c r="C213">
        <v>-28.974074559349535</v>
      </c>
      <c r="E213">
        <f t="shared" si="22"/>
        <v>-25.409830188888129</v>
      </c>
      <c r="F213">
        <f t="shared" si="23"/>
        <v>-172.40983018888812</v>
      </c>
    </row>
    <row r="214" spans="2:6" x14ac:dyDescent="0.25">
      <c r="B214">
        <v>550</v>
      </c>
      <c r="C214">
        <v>-29.570861630475637</v>
      </c>
      <c r="E214">
        <f t="shared" si="22"/>
        <v>-26.006617260014231</v>
      </c>
      <c r="F214">
        <f t="shared" si="23"/>
        <v>-173.00661726001422</v>
      </c>
    </row>
    <row r="215" spans="2:6" x14ac:dyDescent="0.25">
      <c r="B215">
        <v>555</v>
      </c>
      <c r="C215">
        <v>-30.169831468992236</v>
      </c>
      <c r="E215">
        <f t="shared" si="22"/>
        <v>-26.60558709853083</v>
      </c>
      <c r="F215">
        <f t="shared" si="23"/>
        <v>-173.60558709853083</v>
      </c>
    </row>
    <row r="216" spans="2:6" x14ac:dyDescent="0.25">
      <c r="B216">
        <v>560</v>
      </c>
      <c r="C216">
        <v>-30.77087022915256</v>
      </c>
      <c r="E216">
        <f t="shared" si="22"/>
        <v>-27.206625858691154</v>
      </c>
      <c r="F216">
        <f t="shared" si="23"/>
        <v>-174.20662585869115</v>
      </c>
    </row>
    <row r="217" spans="2:6" x14ac:dyDescent="0.25">
      <c r="B217">
        <v>565</v>
      </c>
      <c r="C217">
        <v>-31.373864065209883</v>
      </c>
      <c r="E217">
        <f t="shared" ref="E217:E254" si="24">C217-$C$163</f>
        <v>-27.809619694748477</v>
      </c>
      <c r="F217">
        <f t="shared" ref="F217:F254" si="25">E217+$C$149</f>
        <v>-174.80961969474848</v>
      </c>
    </row>
    <row r="218" spans="2:6" x14ac:dyDescent="0.25">
      <c r="B218">
        <v>570</v>
      </c>
      <c r="C218">
        <v>-31.978699131417439</v>
      </c>
      <c r="E218">
        <f t="shared" si="24"/>
        <v>-28.414454760956033</v>
      </c>
      <c r="F218">
        <f t="shared" si="25"/>
        <v>-175.41445476095603</v>
      </c>
    </row>
    <row r="219" spans="2:6" x14ac:dyDescent="0.25">
      <c r="B219">
        <v>575</v>
      </c>
      <c r="C219">
        <v>-32.585261582028501</v>
      </c>
      <c r="E219">
        <f t="shared" si="24"/>
        <v>-29.021017211567095</v>
      </c>
      <c r="F219">
        <f t="shared" si="25"/>
        <v>-176.02101721156708</v>
      </c>
    </row>
    <row r="220" spans="2:6" x14ac:dyDescent="0.25">
      <c r="B220">
        <v>580</v>
      </c>
      <c r="C220">
        <v>-33.193437571296315</v>
      </c>
      <c r="E220">
        <f t="shared" si="24"/>
        <v>-29.629193200834909</v>
      </c>
      <c r="F220">
        <f t="shared" si="25"/>
        <v>-176.62919320083492</v>
      </c>
    </row>
    <row r="221" spans="2:6" x14ac:dyDescent="0.25">
      <c r="B221">
        <v>585</v>
      </c>
      <c r="C221">
        <v>-33.803113253474102</v>
      </c>
      <c r="E221">
        <f t="shared" si="24"/>
        <v>-30.238868883012696</v>
      </c>
      <c r="F221">
        <f t="shared" si="25"/>
        <v>-177.23886888301269</v>
      </c>
    </row>
    <row r="222" spans="2:6" x14ac:dyDescent="0.25">
      <c r="B222">
        <v>590</v>
      </c>
      <c r="C222">
        <v>-34.414174782815159</v>
      </c>
      <c r="E222">
        <f t="shared" si="24"/>
        <v>-30.849930412353753</v>
      </c>
      <c r="F222">
        <f t="shared" si="25"/>
        <v>-177.84993041235376</v>
      </c>
    </row>
    <row r="223" spans="2:6" x14ac:dyDescent="0.25">
      <c r="B223">
        <v>595</v>
      </c>
      <c r="C223">
        <v>-35.026508313572698</v>
      </c>
      <c r="E223">
        <f t="shared" si="24"/>
        <v>-31.462263943111292</v>
      </c>
      <c r="F223">
        <f t="shared" si="25"/>
        <v>-178.46226394311128</v>
      </c>
    </row>
    <row r="224" spans="2:6" x14ac:dyDescent="0.25">
      <c r="B224">
        <v>600</v>
      </c>
      <c r="C224">
        <v>-35.64</v>
      </c>
      <c r="E224">
        <f t="shared" si="24"/>
        <v>-32.075755629538591</v>
      </c>
      <c r="F224">
        <f t="shared" si="25"/>
        <v>-179.07575562953861</v>
      </c>
    </row>
    <row r="225" spans="1:6" x14ac:dyDescent="0.25">
      <c r="B225">
        <v>605</v>
      </c>
      <c r="C225">
        <v>-36.254692054245616</v>
      </c>
      <c r="E225">
        <f t="shared" si="24"/>
        <v>-32.690447683784214</v>
      </c>
      <c r="F225">
        <f t="shared" si="25"/>
        <v>-179.69044768378421</v>
      </c>
    </row>
    <row r="226" spans="1:6" x14ac:dyDescent="0.25">
      <c r="B226">
        <v>610</v>
      </c>
      <c r="C226">
        <v>-36.871250920039394</v>
      </c>
      <c r="E226">
        <f t="shared" si="24"/>
        <v>-33.307006549577991</v>
      </c>
      <c r="F226">
        <f t="shared" si="25"/>
        <v>-180.30700654957798</v>
      </c>
    </row>
    <row r="227" spans="1:6" x14ac:dyDescent="0.25">
      <c r="B227">
        <v>615</v>
      </c>
      <c r="C227">
        <v>-37.490499099006463</v>
      </c>
      <c r="E227">
        <f t="shared" si="24"/>
        <v>-33.926254728545061</v>
      </c>
      <c r="F227">
        <f t="shared" si="25"/>
        <v>-180.92625472854508</v>
      </c>
    </row>
    <row r="228" spans="1:6" x14ac:dyDescent="0.25">
      <c r="B228" s="54">
        <v>620</v>
      </c>
      <c r="C228">
        <v>-38.11325909277199</v>
      </c>
      <c r="E228">
        <f t="shared" si="24"/>
        <v>-34.549014722310588</v>
      </c>
      <c r="F228">
        <f t="shared" si="25"/>
        <v>-181.54901472231057</v>
      </c>
    </row>
    <row r="229" spans="1:6" x14ac:dyDescent="0.25">
      <c r="B229">
        <v>625</v>
      </c>
      <c r="C229">
        <v>-38.740353402961119</v>
      </c>
      <c r="E229">
        <f t="shared" si="24"/>
        <v>-35.17610903249971</v>
      </c>
      <c r="F229">
        <f t="shared" si="25"/>
        <v>-182.17610903249971</v>
      </c>
    </row>
    <row r="230" spans="1:6" x14ac:dyDescent="0.25">
      <c r="B230">
        <v>630</v>
      </c>
      <c r="C230">
        <v>-39.372604531199002</v>
      </c>
      <c r="E230">
        <f t="shared" si="24"/>
        <v>-35.808360160737593</v>
      </c>
      <c r="F230">
        <f t="shared" si="25"/>
        <v>-182.80836016073761</v>
      </c>
    </row>
    <row r="231" spans="1:6" x14ac:dyDescent="0.25">
      <c r="B231">
        <v>635</v>
      </c>
      <c r="C231">
        <v>-40.010834979110797</v>
      </c>
      <c r="E231">
        <f t="shared" si="24"/>
        <v>-36.446590608649387</v>
      </c>
      <c r="F231">
        <f t="shared" si="25"/>
        <v>-183.44659060864939</v>
      </c>
    </row>
    <row r="232" spans="1:6" x14ac:dyDescent="0.25">
      <c r="B232">
        <v>640</v>
      </c>
      <c r="C232">
        <v>-40.655867248321641</v>
      </c>
      <c r="E232">
        <f t="shared" si="24"/>
        <v>-37.091622877860232</v>
      </c>
      <c r="F232">
        <f t="shared" si="25"/>
        <v>-184.09162287786023</v>
      </c>
    </row>
    <row r="233" spans="1:6" x14ac:dyDescent="0.25">
      <c r="B233">
        <v>645</v>
      </c>
      <c r="C233">
        <v>-41.308523840456701</v>
      </c>
      <c r="E233">
        <f t="shared" si="24"/>
        <v>-37.744279469995291</v>
      </c>
      <c r="F233">
        <f t="shared" si="25"/>
        <v>-184.74427946999529</v>
      </c>
    </row>
    <row r="234" spans="1:6" x14ac:dyDescent="0.25">
      <c r="B234">
        <v>650</v>
      </c>
      <c r="C234">
        <v>-41.969627257141092</v>
      </c>
      <c r="E234">
        <f t="shared" si="24"/>
        <v>-38.405382886679689</v>
      </c>
      <c r="F234">
        <f t="shared" si="25"/>
        <v>-185.40538288667969</v>
      </c>
    </row>
    <row r="235" spans="1:6" x14ac:dyDescent="0.25">
      <c r="A235" t="s">
        <v>62</v>
      </c>
      <c r="B235" s="33">
        <v>655</v>
      </c>
      <c r="C235">
        <v>-42.64</v>
      </c>
      <c r="E235">
        <f t="shared" si="24"/>
        <v>-39.075755629538591</v>
      </c>
      <c r="F235">
        <f t="shared" si="25"/>
        <v>-186.07575562953861</v>
      </c>
    </row>
    <row r="236" spans="1:6" x14ac:dyDescent="0.25">
      <c r="B236">
        <v>660</v>
      </c>
      <c r="C236">
        <v>-43.319910526144668</v>
      </c>
      <c r="E236">
        <f t="shared" si="24"/>
        <v>-39.755666155683258</v>
      </c>
      <c r="F236">
        <f t="shared" si="25"/>
        <v>-186.75566615568326</v>
      </c>
    </row>
    <row r="237" spans="1:6" x14ac:dyDescent="0.25">
      <c r="B237">
        <v>665</v>
      </c>
      <c r="C237">
        <v>-44.007411114630749</v>
      </c>
      <c r="E237">
        <f t="shared" si="24"/>
        <v>-40.443166744169346</v>
      </c>
      <c r="F237">
        <f t="shared" si="25"/>
        <v>-187.44316674416933</v>
      </c>
    </row>
    <row r="238" spans="1:6" x14ac:dyDescent="0.25">
      <c r="B238">
        <v>670</v>
      </c>
      <c r="C238">
        <v>-44.7</v>
      </c>
      <c r="E238">
        <f t="shared" si="24"/>
        <v>-41.135755629538593</v>
      </c>
      <c r="F238">
        <f t="shared" si="25"/>
        <v>-188.13575562953861</v>
      </c>
    </row>
    <row r="239" spans="1:6" x14ac:dyDescent="0.25">
      <c r="B239">
        <v>675</v>
      </c>
      <c r="C239">
        <v>-45.395627784011296</v>
      </c>
      <c r="E239">
        <f t="shared" si="24"/>
        <v>-41.831383413549887</v>
      </c>
      <c r="F239">
        <f t="shared" si="25"/>
        <v>-188.83138341354987</v>
      </c>
    </row>
    <row r="240" spans="1:6" x14ac:dyDescent="0.25">
      <c r="B240">
        <v>680</v>
      </c>
      <c r="C240">
        <v>-46.09405453729201</v>
      </c>
      <c r="E240">
        <f t="shared" si="24"/>
        <v>-42.5298101668306</v>
      </c>
      <c r="F240">
        <f t="shared" si="25"/>
        <v>-189.5298101668306</v>
      </c>
    </row>
    <row r="241" spans="2:6" x14ac:dyDescent="0.25">
      <c r="B241">
        <v>685</v>
      </c>
      <c r="C241">
        <v>-46.795492697686718</v>
      </c>
      <c r="E241">
        <f t="shared" si="24"/>
        <v>-43.231248327225316</v>
      </c>
      <c r="F241">
        <f t="shared" si="25"/>
        <v>-190.23124832722533</v>
      </c>
    </row>
    <row r="242" spans="2:6" x14ac:dyDescent="0.25">
      <c r="B242">
        <v>690</v>
      </c>
      <c r="C242">
        <v>-47.500154703039925</v>
      </c>
      <c r="E242">
        <f t="shared" si="24"/>
        <v>-43.935910332578516</v>
      </c>
      <c r="F242">
        <f t="shared" si="25"/>
        <v>-190.93591033257852</v>
      </c>
    </row>
    <row r="243" spans="2:6" x14ac:dyDescent="0.25">
      <c r="B243">
        <v>695</v>
      </c>
      <c r="C243">
        <v>-48.20825299119619</v>
      </c>
      <c r="E243">
        <f t="shared" si="24"/>
        <v>-44.64400862073478</v>
      </c>
      <c r="F243">
        <f t="shared" si="25"/>
        <v>-191.64400862073478</v>
      </c>
    </row>
    <row r="244" spans="2:6" x14ac:dyDescent="0.25">
      <c r="B244">
        <v>700</v>
      </c>
      <c r="C244">
        <v>-48.92</v>
      </c>
      <c r="E244">
        <f t="shared" si="24"/>
        <v>-45.355755629538592</v>
      </c>
      <c r="F244">
        <f t="shared" si="25"/>
        <v>-192.35575562953858</v>
      </c>
    </row>
    <row r="245" spans="2:6" x14ac:dyDescent="0.25">
      <c r="B245">
        <v>705</v>
      </c>
      <c r="C245">
        <v>-49.635563281246476</v>
      </c>
      <c r="E245">
        <f t="shared" si="24"/>
        <v>-46.071318910785067</v>
      </c>
      <c r="F245">
        <f t="shared" si="25"/>
        <v>-193.07131891078507</v>
      </c>
    </row>
    <row r="246" spans="2:6" x14ac:dyDescent="0.25">
      <c r="B246">
        <v>710</v>
      </c>
      <c r="C246">
        <v>-50.35493084253288</v>
      </c>
      <c r="E246">
        <f t="shared" si="24"/>
        <v>-46.790686472071471</v>
      </c>
      <c r="F246">
        <f t="shared" si="25"/>
        <v>-193.79068647207146</v>
      </c>
    </row>
    <row r="247" spans="2:6" x14ac:dyDescent="0.25">
      <c r="B247">
        <v>715</v>
      </c>
      <c r="C247">
        <v>-51.078045805407001</v>
      </c>
      <c r="E247">
        <f t="shared" si="24"/>
        <v>-47.513801434945591</v>
      </c>
      <c r="F247">
        <f t="shared" si="25"/>
        <v>-194.51380143494561</v>
      </c>
    </row>
    <row r="248" spans="2:6" x14ac:dyDescent="0.25">
      <c r="B248">
        <v>720</v>
      </c>
      <c r="C248">
        <v>-51.804851291416725</v>
      </c>
      <c r="E248">
        <f t="shared" si="24"/>
        <v>-48.240606920955315</v>
      </c>
      <c r="F248">
        <f t="shared" si="25"/>
        <v>-195.24060692095532</v>
      </c>
    </row>
    <row r="249" spans="2:6" x14ac:dyDescent="0.25">
      <c r="B249">
        <v>725</v>
      </c>
      <c r="C249">
        <v>-52.535290422109831</v>
      </c>
      <c r="E249">
        <f t="shared" si="24"/>
        <v>-48.971046051648429</v>
      </c>
      <c r="F249">
        <f t="shared" si="25"/>
        <v>-195.97104605164844</v>
      </c>
    </row>
    <row r="250" spans="2:6" x14ac:dyDescent="0.25">
      <c r="B250">
        <v>730</v>
      </c>
      <c r="C250">
        <v>-53.26930631903415</v>
      </c>
      <c r="E250">
        <f t="shared" si="24"/>
        <v>-49.705061948572748</v>
      </c>
      <c r="F250">
        <f t="shared" si="25"/>
        <v>-196.70506194857273</v>
      </c>
    </row>
    <row r="251" spans="2:6" x14ac:dyDescent="0.25">
      <c r="B251">
        <v>735</v>
      </c>
      <c r="C251">
        <v>-54.00684210373749</v>
      </c>
      <c r="E251">
        <f t="shared" si="24"/>
        <v>-50.442597733276088</v>
      </c>
      <c r="F251">
        <f t="shared" si="25"/>
        <v>-197.4425977332761</v>
      </c>
    </row>
    <row r="252" spans="2:6" x14ac:dyDescent="0.25">
      <c r="B252">
        <v>740</v>
      </c>
      <c r="C252">
        <v>-54.747840897767723</v>
      </c>
      <c r="E252">
        <f t="shared" si="24"/>
        <v>-51.183596527306321</v>
      </c>
      <c r="F252">
        <f t="shared" si="25"/>
        <v>-198.18359652730632</v>
      </c>
    </row>
    <row r="253" spans="2:6" x14ac:dyDescent="0.25">
      <c r="B253">
        <v>745</v>
      </c>
      <c r="C253">
        <v>-55.492245822672615</v>
      </c>
      <c r="E253">
        <f t="shared" si="24"/>
        <v>-51.928001452211205</v>
      </c>
      <c r="F253">
        <f t="shared" si="25"/>
        <v>-198.92800145221122</v>
      </c>
    </row>
    <row r="254" spans="2:6" x14ac:dyDescent="0.25">
      <c r="B254">
        <v>750</v>
      </c>
      <c r="C254">
        <v>-56.24</v>
      </c>
      <c r="E254">
        <f t="shared" si="24"/>
        <v>-52.6757556295386</v>
      </c>
      <c r="F254">
        <f t="shared" si="25"/>
        <v>-199.6757556295386</v>
      </c>
    </row>
    <row r="260" spans="1:42" x14ac:dyDescent="0.25">
      <c r="B260" s="16" t="s">
        <v>81</v>
      </c>
    </row>
    <row r="261" spans="1:42" x14ac:dyDescent="0.25">
      <c r="A261" s="44" t="s">
        <v>83</v>
      </c>
      <c r="C261" s="18">
        <v>300</v>
      </c>
      <c r="D261" s="18">
        <v>391.7</v>
      </c>
      <c r="E261" s="18">
        <v>483.3</v>
      </c>
      <c r="F261" s="18">
        <v>506.2</v>
      </c>
      <c r="G261" s="18">
        <v>529.20000000000005</v>
      </c>
      <c r="H261" s="18">
        <v>552.1</v>
      </c>
      <c r="I261" s="18">
        <v>575</v>
      </c>
      <c r="J261" s="18">
        <v>666.7</v>
      </c>
      <c r="K261" s="18">
        <v>758.3</v>
      </c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</row>
    <row r="262" spans="1:42" x14ac:dyDescent="0.25">
      <c r="B262" s="18" t="s">
        <v>33</v>
      </c>
      <c r="C262" s="42">
        <v>-5.2279999999999998</v>
      </c>
      <c r="D262" s="42">
        <v>-5.399</v>
      </c>
      <c r="E262" s="42">
        <v>-5.6509999999999998</v>
      </c>
      <c r="F262" s="42">
        <v>-5.7190000000000003</v>
      </c>
      <c r="G262" s="42">
        <v>-5.7869999999999999</v>
      </c>
      <c r="H262" s="42">
        <v>-5.8559999999999999</v>
      </c>
      <c r="I262" s="42">
        <v>-5.9249999999999998</v>
      </c>
      <c r="J262" s="42">
        <v>-6.202</v>
      </c>
      <c r="K262" s="42">
        <v>-6.4740000000000002</v>
      </c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</row>
    <row r="263" spans="1:42" x14ac:dyDescent="0.25">
      <c r="B263" s="45" t="s">
        <v>19</v>
      </c>
      <c r="C263" s="43">
        <v>-10.63</v>
      </c>
      <c r="D263" s="43">
        <v>-10.74</v>
      </c>
      <c r="E263" s="43">
        <v>-10.94</v>
      </c>
      <c r="F263" s="43">
        <v>-11</v>
      </c>
      <c r="G263" s="43">
        <v>-11.06</v>
      </c>
      <c r="H263" s="43">
        <v>-11.13</v>
      </c>
      <c r="I263" s="43">
        <v>-11.19</v>
      </c>
      <c r="J263" s="43">
        <v>-11.45</v>
      </c>
      <c r="K263" s="43">
        <v>-11.71</v>
      </c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</row>
    <row r="264" spans="1:42" x14ac:dyDescent="0.25">
      <c r="B264" s="45" t="s">
        <v>34</v>
      </c>
      <c r="C264" s="43">
        <v>-38.688000000000002</v>
      </c>
      <c r="D264" s="43">
        <v>-31.888999999999999</v>
      </c>
      <c r="E264" s="43">
        <v>-27.931000000000001</v>
      </c>
      <c r="F264" s="43">
        <v>-27.199000000000002</v>
      </c>
      <c r="G264" s="43">
        <v>-26.536999999999999</v>
      </c>
      <c r="H264" s="43">
        <v>-25.945999999999998</v>
      </c>
      <c r="I264" s="43">
        <v>-25.414999999999999</v>
      </c>
      <c r="J264" s="43">
        <v>-23.722000000000001</v>
      </c>
      <c r="K264" s="43">
        <v>-22.544</v>
      </c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  <c r="AI264" s="43"/>
      <c r="AJ264" s="43"/>
    </row>
    <row r="265" spans="1:42" x14ac:dyDescent="0.25">
      <c r="B265" s="45" t="s">
        <v>35</v>
      </c>
      <c r="C265" s="43">
        <v>-72.147999999999996</v>
      </c>
      <c r="D265" s="43">
        <v>-58.378999999999998</v>
      </c>
      <c r="E265" s="43">
        <v>-50.210999999999999</v>
      </c>
      <c r="F265" s="43">
        <v>-48.679000000000002</v>
      </c>
      <c r="G265" s="43">
        <v>-47.286999999999999</v>
      </c>
      <c r="H265" s="43">
        <v>-46.036000000000001</v>
      </c>
      <c r="I265" s="43">
        <v>-44.904999999999994</v>
      </c>
      <c r="J265" s="43">
        <v>-41.241999999999997</v>
      </c>
      <c r="K265" s="43">
        <v>-38.614000000000004</v>
      </c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</row>
    <row r="267" spans="1:42" x14ac:dyDescent="0.25">
      <c r="B267" s="16" t="s">
        <v>82</v>
      </c>
    </row>
    <row r="268" spans="1:42" x14ac:dyDescent="0.25">
      <c r="C268" s="18">
        <v>300</v>
      </c>
      <c r="D268" s="18">
        <v>322.89999999999998</v>
      </c>
      <c r="E268" s="18">
        <v>345.8</v>
      </c>
      <c r="F268" s="18">
        <v>368.8</v>
      </c>
      <c r="G268" s="18">
        <v>391.7</v>
      </c>
      <c r="H268" s="18">
        <v>483.3</v>
      </c>
      <c r="I268" s="18">
        <v>506.2</v>
      </c>
      <c r="J268" s="18">
        <v>529.20000000000005</v>
      </c>
      <c r="K268" s="18">
        <v>552.1</v>
      </c>
      <c r="L268" s="18">
        <v>575</v>
      </c>
      <c r="M268" s="18">
        <v>597.9</v>
      </c>
      <c r="N268" s="18">
        <v>620.79999999999995</v>
      </c>
      <c r="O268" s="18">
        <v>643.70000000000005</v>
      </c>
      <c r="P268" s="18">
        <v>666.7</v>
      </c>
      <c r="Q268" s="18">
        <v>689.6</v>
      </c>
      <c r="R268" s="18">
        <v>712.5</v>
      </c>
      <c r="S268" s="18">
        <v>735.4</v>
      </c>
      <c r="T268" s="18">
        <v>758.3</v>
      </c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  <c r="AO268" s="18"/>
      <c r="AP268" s="18"/>
    </row>
    <row r="269" spans="1:42" x14ac:dyDescent="0.25">
      <c r="B269" s="16" t="s">
        <v>78</v>
      </c>
      <c r="C269">
        <v>-3.7389999999999999</v>
      </c>
      <c r="D269">
        <v>-3.7480000000000002</v>
      </c>
      <c r="E269">
        <v>-3.7690000000000001</v>
      </c>
      <c r="F269">
        <v>-3.7890000000000001</v>
      </c>
      <c r="G269">
        <v>-3.875</v>
      </c>
      <c r="H269">
        <v>-4.3070000000000004</v>
      </c>
      <c r="I269">
        <v>-4.4130000000000003</v>
      </c>
      <c r="J269">
        <v>-4.5179999999999998</v>
      </c>
      <c r="K269">
        <v>-4.6210000000000004</v>
      </c>
      <c r="L269">
        <v>-4.7240000000000002</v>
      </c>
      <c r="M269">
        <v>-4.8250000000000002</v>
      </c>
      <c r="N269">
        <v>-4.9249999999999998</v>
      </c>
      <c r="O269">
        <v>-5.0229999999999997</v>
      </c>
      <c r="P269">
        <v>-5.12</v>
      </c>
      <c r="Q269">
        <v>-5.2169999999999996</v>
      </c>
      <c r="R269">
        <v>-5.2169999999999996</v>
      </c>
      <c r="S269">
        <v>-5.1459999999999999</v>
      </c>
      <c r="T269">
        <v>-5.032</v>
      </c>
    </row>
    <row r="270" spans="1:42" x14ac:dyDescent="0.25">
      <c r="B270" s="16" t="s">
        <v>76</v>
      </c>
      <c r="C270">
        <v>-6.8010000000000002</v>
      </c>
      <c r="D270">
        <v>-6.8129999999999997</v>
      </c>
      <c r="E270">
        <v>-6.923</v>
      </c>
      <c r="F270">
        <v>-7.117</v>
      </c>
      <c r="G270">
        <v>-7.3239999999999998</v>
      </c>
      <c r="H270">
        <v>-8.2430000000000003</v>
      </c>
      <c r="I270">
        <v>-8.4849999999999994</v>
      </c>
      <c r="J270">
        <v>-8.734</v>
      </c>
      <c r="K270">
        <v>-8.9949999999999992</v>
      </c>
      <c r="L270">
        <v>-9.2710000000000008</v>
      </c>
      <c r="M270">
        <v>-9.5719999999999992</v>
      </c>
      <c r="N270">
        <v>-9.9090000000000007</v>
      </c>
      <c r="O270">
        <v>-10.31</v>
      </c>
      <c r="P270">
        <v>-10.83</v>
      </c>
      <c r="Q270">
        <v>-11.65</v>
      </c>
      <c r="R270">
        <v>-12.28</v>
      </c>
      <c r="S270">
        <v>-12.58</v>
      </c>
      <c r="T270">
        <v>-12.99</v>
      </c>
    </row>
    <row r="271" spans="1:42" x14ac:dyDescent="0.25">
      <c r="B271" s="16" t="s">
        <v>77</v>
      </c>
      <c r="C271">
        <v>-37.568999999999996</v>
      </c>
      <c r="D271">
        <v>-35.448</v>
      </c>
      <c r="E271">
        <v>-33.639000000000003</v>
      </c>
      <c r="F271">
        <v>-32.069000000000003</v>
      </c>
      <c r="G271">
        <v>-30.734999999999999</v>
      </c>
      <c r="H271">
        <v>-26.847000000000001</v>
      </c>
      <c r="I271">
        <v>-26.132999999999999</v>
      </c>
      <c r="J271">
        <v>-25.488</v>
      </c>
      <c r="K271">
        <v>-24.911000000000001</v>
      </c>
      <c r="L271">
        <v>-24.394000000000002</v>
      </c>
      <c r="M271">
        <v>-23.925000000000001</v>
      </c>
      <c r="N271">
        <v>-23.495000000000001</v>
      </c>
      <c r="O271">
        <v>-23.102999999999998</v>
      </c>
      <c r="P271">
        <v>-22.75</v>
      </c>
      <c r="Q271">
        <v>-22.427</v>
      </c>
      <c r="R271">
        <v>-22.137</v>
      </c>
      <c r="S271">
        <v>-21.866</v>
      </c>
      <c r="T271">
        <v>-21.622</v>
      </c>
    </row>
    <row r="272" spans="1:42" x14ac:dyDescent="0.25">
      <c r="B272" s="16" t="s">
        <v>28</v>
      </c>
      <c r="C272">
        <v>-71.399000000000001</v>
      </c>
      <c r="D272">
        <v>-67.147999999999996</v>
      </c>
      <c r="E272">
        <v>-63.509</v>
      </c>
      <c r="F272">
        <v>-60.349000000000004</v>
      </c>
      <c r="G272">
        <v>-57.594999999999999</v>
      </c>
      <c r="H272">
        <v>-49.387</v>
      </c>
      <c r="I272">
        <v>-47.852999999999994</v>
      </c>
      <c r="J272">
        <v>-46.457999999999998</v>
      </c>
      <c r="K272">
        <v>-45.201000000000001</v>
      </c>
      <c r="L272">
        <v>-44.064000000000007</v>
      </c>
      <c r="M272">
        <v>-43.025000000000006</v>
      </c>
      <c r="N272">
        <v>-42.064999999999998</v>
      </c>
      <c r="O272">
        <v>-41.182999999999993</v>
      </c>
      <c r="P272">
        <v>-40.379999999999995</v>
      </c>
      <c r="Q272">
        <v>-39.637</v>
      </c>
      <c r="R272">
        <v>-39.057000000000002</v>
      </c>
      <c r="S272">
        <v>-38.585999999999999</v>
      </c>
      <c r="T272">
        <v>-38.212000000000003</v>
      </c>
    </row>
    <row r="306" spans="2:18" x14ac:dyDescent="0.25">
      <c r="B306" s="16" t="s">
        <v>81</v>
      </c>
    </row>
    <row r="307" spans="2:18" x14ac:dyDescent="0.25">
      <c r="C307" s="18" t="s">
        <v>33</v>
      </c>
      <c r="D307" s="45" t="s">
        <v>19</v>
      </c>
      <c r="E307" s="45" t="s">
        <v>34</v>
      </c>
      <c r="F307" s="45" t="s">
        <v>35</v>
      </c>
      <c r="G307" s="18"/>
      <c r="H307" s="18"/>
      <c r="J307" s="18" t="s">
        <v>33</v>
      </c>
      <c r="K307" s="45" t="s">
        <v>19</v>
      </c>
      <c r="L307" s="45" t="s">
        <v>34</v>
      </c>
      <c r="M307" s="45" t="s">
        <v>35</v>
      </c>
      <c r="N307" s="18"/>
      <c r="O307" s="18"/>
      <c r="P307" s="18"/>
      <c r="Q307" s="18"/>
      <c r="R307" s="18"/>
    </row>
    <row r="308" spans="2:18" x14ac:dyDescent="0.25">
      <c r="B308" s="18">
        <v>300</v>
      </c>
      <c r="C308" t="e">
        <f ca="1">[1]!SInterpolation($I$308:$I$316,$J$308:$J$316,B308)</f>
        <v>#NAME?</v>
      </c>
      <c r="D308" t="e">
        <f ca="1">[1]!SInterpolation($I$308:$I$316,$K$308:$K$316,B308)</f>
        <v>#NAME?</v>
      </c>
      <c r="E308" t="e">
        <f ca="1">[1]!SInterpolation($I$308:$I$316,$L$308:$L$316,B308)</f>
        <v>#NAME?</v>
      </c>
      <c r="F308" t="e">
        <f ca="1">[1]!SInterpolation($I$308:$I$316,$M$308:$M$316,B308)</f>
        <v>#NAME?</v>
      </c>
      <c r="I308" s="18">
        <v>300</v>
      </c>
      <c r="J308" s="42">
        <v>-5.2279999999999998</v>
      </c>
      <c r="K308" s="43">
        <v>-10.63</v>
      </c>
      <c r="L308" s="43">
        <v>-38.688000000000002</v>
      </c>
      <c r="M308" s="43">
        <v>-72.147999999999996</v>
      </c>
    </row>
    <row r="309" spans="2:18" x14ac:dyDescent="0.25">
      <c r="B309" s="18">
        <v>322.89999999999998</v>
      </c>
      <c r="C309" t="e">
        <f ca="1">[1]!SInterpolation($I$308:$I$316,$J$308:$J$316,B309)</f>
        <v>#NAME?</v>
      </c>
      <c r="D309" t="e">
        <f ca="1">[1]!SInterpolation($I$308:$I$316,$K$308:$K$316,B309)</f>
        <v>#NAME?</v>
      </c>
      <c r="E309" t="e">
        <f ca="1">[1]!SInterpolation($I$308:$I$316,$L$308:$L$316,B309)</f>
        <v>#NAME?</v>
      </c>
      <c r="F309" t="e">
        <f ca="1">[1]!SInterpolation($I$308:$I$316,$M$308:$M$316,B309)</f>
        <v>#NAME?</v>
      </c>
      <c r="I309" s="18">
        <v>391.7</v>
      </c>
      <c r="J309" s="42">
        <v>-5.399</v>
      </c>
      <c r="K309" s="43">
        <v>-10.74</v>
      </c>
      <c r="L309" s="43">
        <v>-31.888999999999999</v>
      </c>
      <c r="M309" s="43">
        <v>-58.378999999999998</v>
      </c>
    </row>
    <row r="310" spans="2:18" x14ac:dyDescent="0.25">
      <c r="B310" s="18">
        <v>345.8</v>
      </c>
      <c r="C310" t="e">
        <f ca="1">[1]!SInterpolation($I$308:$I$316,$J$308:$J$316,B310)</f>
        <v>#NAME?</v>
      </c>
      <c r="D310" t="e">
        <f ca="1">[1]!SInterpolation($I$308:$I$316,$K$308:$K$316,B310)</f>
        <v>#NAME?</v>
      </c>
      <c r="E310" t="e">
        <f ca="1">[1]!SInterpolation($I$308:$I$316,$L$308:$L$316,B310)</f>
        <v>#NAME?</v>
      </c>
      <c r="F310" t="e">
        <f ca="1">[1]!SInterpolation($I$308:$I$316,$M$308:$M$316,B310)</f>
        <v>#NAME?</v>
      </c>
      <c r="I310" s="18">
        <v>483.3</v>
      </c>
      <c r="J310" s="42">
        <v>-5.6509999999999998</v>
      </c>
      <c r="K310" s="43">
        <v>-10.94</v>
      </c>
      <c r="L310" s="43">
        <v>-27.931000000000001</v>
      </c>
      <c r="M310" s="43">
        <v>-50.210999999999999</v>
      </c>
    </row>
    <row r="311" spans="2:18" x14ac:dyDescent="0.25">
      <c r="B311" s="18">
        <v>368.8</v>
      </c>
      <c r="C311" t="e">
        <f ca="1">[1]!SInterpolation($I$308:$I$316,$J$308:$J$316,B311)</f>
        <v>#NAME?</v>
      </c>
      <c r="D311" t="e">
        <f ca="1">[1]!SInterpolation($I$308:$I$316,$K$308:$K$316,B311)</f>
        <v>#NAME?</v>
      </c>
      <c r="E311" t="e">
        <f ca="1">[1]!SInterpolation($I$308:$I$316,$L$308:$L$316,B311)</f>
        <v>#NAME?</v>
      </c>
      <c r="F311" t="e">
        <f ca="1">[1]!SInterpolation($I$308:$I$316,$M$308:$M$316,B311)</f>
        <v>#NAME?</v>
      </c>
      <c r="I311" s="18">
        <v>506.2</v>
      </c>
      <c r="J311" s="42">
        <v>-5.7190000000000003</v>
      </c>
      <c r="K311" s="43">
        <v>-11</v>
      </c>
      <c r="L311" s="43">
        <v>-27.199000000000002</v>
      </c>
      <c r="M311" s="43">
        <v>-48.679000000000002</v>
      </c>
    </row>
    <row r="312" spans="2:18" x14ac:dyDescent="0.25">
      <c r="B312" s="18">
        <v>391.7</v>
      </c>
      <c r="C312" t="e">
        <f ca="1">[1]!SInterpolation($I$308:$I$316,$J$308:$J$316,B312)</f>
        <v>#NAME?</v>
      </c>
      <c r="D312" t="e">
        <f ca="1">[1]!SInterpolation($I$308:$I$316,$K$308:$K$316,B312)</f>
        <v>#NAME?</v>
      </c>
      <c r="E312" t="e">
        <f ca="1">[1]!SInterpolation($I$308:$I$316,$L$308:$L$316,B312)</f>
        <v>#NAME?</v>
      </c>
      <c r="F312" t="e">
        <f ca="1">[1]!SInterpolation($I$308:$I$316,$M$308:$M$316,B312)</f>
        <v>#NAME?</v>
      </c>
      <c r="I312" s="18">
        <v>529.20000000000005</v>
      </c>
      <c r="J312" s="42">
        <v>-5.7869999999999999</v>
      </c>
      <c r="K312" s="43">
        <v>-11.06</v>
      </c>
      <c r="L312" s="43">
        <v>-26.536999999999999</v>
      </c>
      <c r="M312" s="43">
        <v>-47.286999999999999</v>
      </c>
    </row>
    <row r="313" spans="2:18" x14ac:dyDescent="0.25">
      <c r="B313" s="18">
        <v>483.3</v>
      </c>
      <c r="C313" t="e">
        <f ca="1">[1]!SInterpolation($I$308:$I$316,$J$308:$J$316,B313)</f>
        <v>#NAME?</v>
      </c>
      <c r="D313" t="e">
        <f ca="1">[1]!SInterpolation($I$308:$I$316,$K$308:$K$316,B313)</f>
        <v>#NAME?</v>
      </c>
      <c r="E313" t="e">
        <f ca="1">[1]!SInterpolation($I$308:$I$316,$L$308:$L$316,B313)</f>
        <v>#NAME?</v>
      </c>
      <c r="F313" t="e">
        <f ca="1">[1]!SInterpolation($I$308:$I$316,$M$308:$M$316,B313)</f>
        <v>#NAME?</v>
      </c>
      <c r="I313" s="18">
        <v>552.1</v>
      </c>
      <c r="J313" s="42">
        <v>-5.8559999999999999</v>
      </c>
      <c r="K313" s="43">
        <v>-11.13</v>
      </c>
      <c r="L313" s="43">
        <v>-25.945999999999998</v>
      </c>
      <c r="M313" s="43">
        <v>-46.036000000000001</v>
      </c>
    </row>
    <row r="314" spans="2:18" x14ac:dyDescent="0.25">
      <c r="B314" s="18">
        <v>506.2</v>
      </c>
      <c r="C314" t="e">
        <f ca="1">[1]!SInterpolation($I$308:$I$316,$J$308:$J$316,B314)</f>
        <v>#NAME?</v>
      </c>
      <c r="D314" t="e">
        <f ca="1">[1]!SInterpolation($I$308:$I$316,$K$308:$K$316,B314)</f>
        <v>#NAME?</v>
      </c>
      <c r="E314" t="e">
        <f ca="1">[1]!SInterpolation($I$308:$I$316,$L$308:$L$316,B314)</f>
        <v>#NAME?</v>
      </c>
      <c r="F314" t="e">
        <f ca="1">[1]!SInterpolation($I$308:$I$316,$M$308:$M$316,B314)</f>
        <v>#NAME?</v>
      </c>
      <c r="I314" s="18">
        <v>575</v>
      </c>
      <c r="J314" s="42">
        <v>-5.9249999999999998</v>
      </c>
      <c r="K314" s="43">
        <v>-11.19</v>
      </c>
      <c r="L314" s="43">
        <v>-25.414999999999999</v>
      </c>
      <c r="M314" s="43">
        <v>-44.904999999999994</v>
      </c>
    </row>
    <row r="315" spans="2:18" x14ac:dyDescent="0.25">
      <c r="B315" s="18">
        <v>529.20000000000005</v>
      </c>
      <c r="C315" t="e">
        <f ca="1">[1]!SInterpolation($I$308:$I$316,$J$308:$J$316,B315)</f>
        <v>#NAME?</v>
      </c>
      <c r="D315" t="e">
        <f ca="1">[1]!SInterpolation($I$308:$I$316,$K$308:$K$316,B315)</f>
        <v>#NAME?</v>
      </c>
      <c r="E315" t="e">
        <f ca="1">[1]!SInterpolation($I$308:$I$316,$L$308:$L$316,B315)</f>
        <v>#NAME?</v>
      </c>
      <c r="F315" t="e">
        <f ca="1">[1]!SInterpolation($I$308:$I$316,$M$308:$M$316,B315)</f>
        <v>#NAME?</v>
      </c>
      <c r="I315" s="18">
        <v>666.7</v>
      </c>
      <c r="J315" s="42">
        <v>-6.202</v>
      </c>
      <c r="K315" s="43">
        <v>-11.45</v>
      </c>
      <c r="L315" s="43">
        <v>-23.722000000000001</v>
      </c>
      <c r="M315" s="43">
        <v>-41.241999999999997</v>
      </c>
    </row>
    <row r="316" spans="2:18" x14ac:dyDescent="0.25">
      <c r="B316" s="18">
        <v>552.1</v>
      </c>
      <c r="C316" t="e">
        <f ca="1">[1]!SInterpolation($I$308:$I$316,$J$308:$J$316,B316)</f>
        <v>#NAME?</v>
      </c>
      <c r="D316" t="e">
        <f ca="1">[1]!SInterpolation($I$308:$I$316,$K$308:$K$316,B316)</f>
        <v>#NAME?</v>
      </c>
      <c r="E316" t="e">
        <f ca="1">[1]!SInterpolation($I$308:$I$316,$L$308:$L$316,B316)</f>
        <v>#NAME?</v>
      </c>
      <c r="F316" t="e">
        <f ca="1">[1]!SInterpolation($I$308:$I$316,$M$308:$M$316,B316)</f>
        <v>#NAME?</v>
      </c>
      <c r="I316" s="18">
        <v>758.3</v>
      </c>
      <c r="J316" s="42">
        <v>-6.4740000000000002</v>
      </c>
      <c r="K316" s="43">
        <v>-11.71</v>
      </c>
      <c r="L316" s="43">
        <v>-22.544</v>
      </c>
      <c r="M316" s="43">
        <v>-38.614000000000004</v>
      </c>
    </row>
    <row r="317" spans="2:18" x14ac:dyDescent="0.25">
      <c r="B317" s="18">
        <v>575</v>
      </c>
      <c r="C317" t="e">
        <f ca="1">[1]!SInterpolation($I$308:$I$316,$J$308:$J$316,B317)</f>
        <v>#NAME?</v>
      </c>
      <c r="D317" t="e">
        <f ca="1">[1]!SInterpolation($I$308:$I$316,$K$308:$K$316,B317)</f>
        <v>#NAME?</v>
      </c>
      <c r="E317" t="e">
        <f ca="1">[1]!SInterpolation($I$308:$I$316,$L$308:$L$316,B317)</f>
        <v>#NAME?</v>
      </c>
      <c r="F317" t="e">
        <f ca="1">[1]!SInterpolation($I$308:$I$316,$M$308:$M$316,B317)</f>
        <v>#NAME?</v>
      </c>
    </row>
    <row r="318" spans="2:18" x14ac:dyDescent="0.25">
      <c r="B318" s="18">
        <v>597.9</v>
      </c>
      <c r="C318" t="e">
        <f ca="1">[1]!SInterpolation($I$308:$I$316,$J$308:$J$316,B318)</f>
        <v>#NAME?</v>
      </c>
      <c r="D318" t="e">
        <f ca="1">[1]!SInterpolation($I$308:$I$316,$K$308:$K$316,B318)</f>
        <v>#NAME?</v>
      </c>
      <c r="E318" t="e">
        <f ca="1">[1]!SInterpolation($I$308:$I$316,$L$308:$L$316,B318)</f>
        <v>#NAME?</v>
      </c>
      <c r="F318" t="e">
        <f ca="1">[1]!SInterpolation($I$308:$I$316,$M$308:$M$316,B318)</f>
        <v>#NAME?</v>
      </c>
    </row>
    <row r="319" spans="2:18" x14ac:dyDescent="0.25">
      <c r="B319" s="18">
        <v>620.79999999999995</v>
      </c>
      <c r="C319" t="e">
        <f ca="1">[1]!SInterpolation($I$308:$I$316,$J$308:$J$316,B319)</f>
        <v>#NAME?</v>
      </c>
      <c r="D319" t="e">
        <f ca="1">[1]!SInterpolation($I$308:$I$316,$K$308:$K$316,B319)</f>
        <v>#NAME?</v>
      </c>
      <c r="E319" t="e">
        <f ca="1">[1]!SInterpolation($I$308:$I$316,$L$308:$L$316,B319)</f>
        <v>#NAME?</v>
      </c>
      <c r="F319" t="e">
        <f ca="1">[1]!SInterpolation($I$308:$I$316,$M$308:$M$316,B319)</f>
        <v>#NAME?</v>
      </c>
    </row>
    <row r="320" spans="2:18" x14ac:dyDescent="0.25">
      <c r="B320" s="18">
        <v>643.70000000000005</v>
      </c>
      <c r="C320" t="e">
        <f ca="1">[1]!SInterpolation($I$308:$I$316,$J$308:$J$316,B320)</f>
        <v>#NAME?</v>
      </c>
      <c r="D320" t="e">
        <f ca="1">[1]!SInterpolation($I$308:$I$316,$K$308:$K$316,B320)</f>
        <v>#NAME?</v>
      </c>
      <c r="E320" t="e">
        <f ca="1">[1]!SInterpolation($I$308:$I$316,$L$308:$L$316,B320)</f>
        <v>#NAME?</v>
      </c>
      <c r="F320" t="e">
        <f ca="1">[1]!SInterpolation($I$308:$I$316,$M$308:$M$316,B320)</f>
        <v>#NAME?</v>
      </c>
    </row>
    <row r="321" spans="2:13" x14ac:dyDescent="0.25">
      <c r="B321" s="18">
        <v>666.7</v>
      </c>
      <c r="C321" t="e">
        <f ca="1">[1]!SInterpolation($I$308:$I$316,$J$308:$J$316,B321)</f>
        <v>#NAME?</v>
      </c>
      <c r="D321" t="e">
        <f ca="1">[1]!SInterpolation($I$308:$I$316,$K$308:$K$316,B321)</f>
        <v>#NAME?</v>
      </c>
      <c r="E321" t="e">
        <f ca="1">[1]!SInterpolation($I$308:$I$316,$L$308:$L$316,B321)</f>
        <v>#NAME?</v>
      </c>
      <c r="F321" t="e">
        <f ca="1">[1]!SInterpolation($I$308:$I$316,$M$308:$M$316,B321)</f>
        <v>#NAME?</v>
      </c>
    </row>
    <row r="322" spans="2:13" x14ac:dyDescent="0.25">
      <c r="B322" s="18">
        <v>689.6</v>
      </c>
      <c r="C322" t="e">
        <f ca="1">[1]!SInterpolation($I$308:$I$316,$J$308:$J$316,B322)</f>
        <v>#NAME?</v>
      </c>
      <c r="D322" t="e">
        <f ca="1">[1]!SInterpolation($I$308:$I$316,$K$308:$K$316,B322)</f>
        <v>#NAME?</v>
      </c>
      <c r="E322" t="e">
        <f ca="1">[1]!SInterpolation($I$308:$I$316,$L$308:$L$316,B322)</f>
        <v>#NAME?</v>
      </c>
      <c r="F322" t="e">
        <f ca="1">[1]!SInterpolation($I$308:$I$316,$M$308:$M$316,B322)</f>
        <v>#NAME?</v>
      </c>
    </row>
    <row r="323" spans="2:13" x14ac:dyDescent="0.25">
      <c r="B323" s="18">
        <v>700</v>
      </c>
      <c r="C323" t="e">
        <f ca="1">[1]!SInterpolation($I$308:$I$316,$J$308:$J$316,B323)</f>
        <v>#NAME?</v>
      </c>
      <c r="D323" t="e">
        <f ca="1">[1]!SInterpolation($I$308:$I$316,$K$308:$K$316,B323)</f>
        <v>#NAME?</v>
      </c>
      <c r="E323" t="e">
        <f ca="1">[1]!SInterpolation($I$308:$I$316,$L$308:$L$316,B323)</f>
        <v>#NAME?</v>
      </c>
      <c r="F323" t="e">
        <f ca="1">[1]!SInterpolation($I$308:$I$316,$M$308:$M$316,B323)</f>
        <v>#NAME?</v>
      </c>
    </row>
    <row r="324" spans="2:13" x14ac:dyDescent="0.25">
      <c r="B324" s="18"/>
    </row>
    <row r="325" spans="2:13" x14ac:dyDescent="0.25">
      <c r="B325" s="18"/>
    </row>
    <row r="326" spans="2:13" x14ac:dyDescent="0.25">
      <c r="B326" s="16" t="s">
        <v>82</v>
      </c>
    </row>
    <row r="327" spans="2:13" x14ac:dyDescent="0.25">
      <c r="C327" s="18" t="s">
        <v>78</v>
      </c>
      <c r="D327" s="18" t="s">
        <v>76</v>
      </c>
      <c r="E327" s="18" t="s">
        <v>77</v>
      </c>
      <c r="F327" s="18" t="s">
        <v>28</v>
      </c>
      <c r="J327" s="18" t="s">
        <v>78</v>
      </c>
      <c r="K327" s="18" t="s">
        <v>76</v>
      </c>
      <c r="L327" s="18" t="s">
        <v>77</v>
      </c>
      <c r="M327" s="18" t="s">
        <v>28</v>
      </c>
    </row>
    <row r="328" spans="2:13" x14ac:dyDescent="0.25">
      <c r="B328" s="18">
        <v>300</v>
      </c>
      <c r="C328" t="e">
        <f ca="1">[1]!SInterpolation($I$328:$I$345,$J$328:$J$345,B328)</f>
        <v>#NAME?</v>
      </c>
      <c r="D328" t="e">
        <f ca="1">[1]!SInterpolation($I$328:$I$345,$K$328:$K$345,B328)</f>
        <v>#NAME?</v>
      </c>
      <c r="E328" t="e">
        <f ca="1">[1]!SInterpolation($I$328:$I$345,$L$328:$L$345,B328)</f>
        <v>#NAME?</v>
      </c>
      <c r="F328" t="e">
        <f ca="1">[1]!SInterpolation($I$328:$I$345,$M$328:$M$345,B328)</f>
        <v>#NAME?</v>
      </c>
      <c r="I328" s="18">
        <v>300</v>
      </c>
      <c r="J328">
        <v>-3.7389999999999999</v>
      </c>
      <c r="K328">
        <v>-6.8010000000000002</v>
      </c>
      <c r="L328">
        <v>-37.568999999999996</v>
      </c>
      <c r="M328">
        <v>-71.399000000000001</v>
      </c>
    </row>
    <row r="329" spans="2:13" x14ac:dyDescent="0.25">
      <c r="B329" s="18">
        <v>322.89999999999998</v>
      </c>
      <c r="C329" t="e">
        <f ca="1">[1]!SInterpolation($I$328:$I$345,$J$328:$J$345,B329)</f>
        <v>#NAME?</v>
      </c>
      <c r="D329" t="e">
        <f ca="1">[1]!SInterpolation($I$328:$I$345,$K$328:$K$345,B329)</f>
        <v>#NAME?</v>
      </c>
      <c r="E329" t="e">
        <f ca="1">[1]!SInterpolation($I$328:$I$345,$L$328:$L$345,B329)</f>
        <v>#NAME?</v>
      </c>
      <c r="F329" t="e">
        <f ca="1">[1]!SInterpolation($I$328:$I$345,$M$328:$M$345,B329)</f>
        <v>#NAME?</v>
      </c>
      <c r="I329" s="18">
        <v>322.89999999999998</v>
      </c>
      <c r="J329">
        <v>-3.7480000000000002</v>
      </c>
      <c r="K329">
        <v>-6.8129999999999997</v>
      </c>
      <c r="L329">
        <v>-35.448</v>
      </c>
      <c r="M329">
        <v>-67.147999999999996</v>
      </c>
    </row>
    <row r="330" spans="2:13" x14ac:dyDescent="0.25">
      <c r="B330" s="18">
        <v>345.8</v>
      </c>
      <c r="C330" t="e">
        <f ca="1">[1]!SInterpolation($I$328:$I$345,$J$328:$J$345,B330)</f>
        <v>#NAME?</v>
      </c>
      <c r="D330" t="e">
        <f ca="1">[1]!SInterpolation($I$328:$I$345,$K$328:$K$345,B330)</f>
        <v>#NAME?</v>
      </c>
      <c r="E330" t="e">
        <f ca="1">[1]!SInterpolation($I$328:$I$345,$L$328:$L$345,B330)</f>
        <v>#NAME?</v>
      </c>
      <c r="F330" t="e">
        <f ca="1">[1]!SInterpolation($I$328:$I$345,$M$328:$M$345,B330)</f>
        <v>#NAME?</v>
      </c>
      <c r="I330" s="18">
        <v>345.8</v>
      </c>
      <c r="J330">
        <v>-3.7690000000000001</v>
      </c>
      <c r="K330">
        <v>-6.923</v>
      </c>
      <c r="L330">
        <v>-33.639000000000003</v>
      </c>
      <c r="M330">
        <v>-63.509</v>
      </c>
    </row>
    <row r="331" spans="2:13" x14ac:dyDescent="0.25">
      <c r="B331" s="18">
        <v>368.8</v>
      </c>
      <c r="C331" t="e">
        <f ca="1">[1]!SInterpolation($I$328:$I$345,$J$328:$J$345,B331)</f>
        <v>#NAME?</v>
      </c>
      <c r="D331" t="e">
        <f ca="1">[1]!SInterpolation($I$328:$I$345,$K$328:$K$345,B331)</f>
        <v>#NAME?</v>
      </c>
      <c r="E331" t="e">
        <f ca="1">[1]!SInterpolation($I$328:$I$345,$L$328:$L$345,B331)</f>
        <v>#NAME?</v>
      </c>
      <c r="F331" t="e">
        <f ca="1">[1]!SInterpolation($I$328:$I$345,$M$328:$M$345,B331)</f>
        <v>#NAME?</v>
      </c>
      <c r="I331" s="18">
        <v>368.8</v>
      </c>
      <c r="J331">
        <v>-3.7890000000000001</v>
      </c>
      <c r="K331">
        <v>-7.117</v>
      </c>
      <c r="L331">
        <v>-32.069000000000003</v>
      </c>
      <c r="M331">
        <v>-60.349000000000004</v>
      </c>
    </row>
    <row r="332" spans="2:13" x14ac:dyDescent="0.25">
      <c r="B332" s="18">
        <v>391.7</v>
      </c>
      <c r="C332" t="e">
        <f ca="1">[1]!SInterpolation($I$328:$I$345,$J$328:$J$345,B332)</f>
        <v>#NAME?</v>
      </c>
      <c r="D332" t="e">
        <f ca="1">[1]!SInterpolation($I$328:$I$345,$K$328:$K$345,B332)</f>
        <v>#NAME?</v>
      </c>
      <c r="E332" t="e">
        <f ca="1">[1]!SInterpolation($I$328:$I$345,$L$328:$L$345,B332)</f>
        <v>#NAME?</v>
      </c>
      <c r="F332" t="e">
        <f ca="1">[1]!SInterpolation($I$328:$I$345,$M$328:$M$345,B332)</f>
        <v>#NAME?</v>
      </c>
      <c r="I332" s="18">
        <v>391.7</v>
      </c>
      <c r="J332">
        <v>-3.875</v>
      </c>
      <c r="K332">
        <v>-7.3239999999999998</v>
      </c>
      <c r="L332">
        <v>-30.734999999999999</v>
      </c>
      <c r="M332">
        <v>-57.594999999999999</v>
      </c>
    </row>
    <row r="333" spans="2:13" x14ac:dyDescent="0.25">
      <c r="B333" s="18">
        <v>483.3</v>
      </c>
      <c r="C333" t="e">
        <f ca="1">[1]!SInterpolation($I$328:$I$345,$J$328:$J$345,B333)</f>
        <v>#NAME?</v>
      </c>
      <c r="D333" t="e">
        <f ca="1">[1]!SInterpolation($I$328:$I$345,$K$328:$K$345,B333)</f>
        <v>#NAME?</v>
      </c>
      <c r="E333" t="e">
        <f ca="1">[1]!SInterpolation($I$328:$I$345,$L$328:$L$345,B333)</f>
        <v>#NAME?</v>
      </c>
      <c r="F333" t="e">
        <f ca="1">[1]!SInterpolation($I$328:$I$345,$M$328:$M$345,B333)</f>
        <v>#NAME?</v>
      </c>
      <c r="I333" s="18">
        <v>483.3</v>
      </c>
      <c r="J333">
        <v>-4.3070000000000004</v>
      </c>
      <c r="K333">
        <v>-8.2430000000000003</v>
      </c>
      <c r="L333">
        <v>-26.847000000000001</v>
      </c>
      <c r="M333">
        <v>-49.387</v>
      </c>
    </row>
    <row r="334" spans="2:13" x14ac:dyDescent="0.25">
      <c r="B334" s="18">
        <v>506.2</v>
      </c>
      <c r="C334" t="e">
        <f ca="1">[1]!SInterpolation($I$328:$I$345,$J$328:$J$345,B334)</f>
        <v>#NAME?</v>
      </c>
      <c r="D334" t="e">
        <f ca="1">[1]!SInterpolation($I$328:$I$345,$K$328:$K$345,B334)</f>
        <v>#NAME?</v>
      </c>
      <c r="E334" t="e">
        <f ca="1">[1]!SInterpolation($I$328:$I$345,$L$328:$L$345,B334)</f>
        <v>#NAME?</v>
      </c>
      <c r="F334" t="e">
        <f ca="1">[1]!SInterpolation($I$328:$I$345,$M$328:$M$345,B334)</f>
        <v>#NAME?</v>
      </c>
      <c r="I334" s="18">
        <v>506.2</v>
      </c>
      <c r="J334">
        <v>-4.4130000000000003</v>
      </c>
      <c r="K334">
        <v>-8.4849999999999994</v>
      </c>
      <c r="L334">
        <v>-26.132999999999999</v>
      </c>
      <c r="M334">
        <v>-47.852999999999994</v>
      </c>
    </row>
    <row r="335" spans="2:13" x14ac:dyDescent="0.25">
      <c r="B335" s="18">
        <v>529.20000000000005</v>
      </c>
      <c r="C335" t="e">
        <f ca="1">[1]!SInterpolation($I$328:$I$345,$J$328:$J$345,B335)</f>
        <v>#NAME?</v>
      </c>
      <c r="D335" t="e">
        <f ca="1">[1]!SInterpolation($I$328:$I$345,$K$328:$K$345,B335)</f>
        <v>#NAME?</v>
      </c>
      <c r="E335" t="e">
        <f ca="1">[1]!SInterpolation($I$328:$I$345,$L$328:$L$345,B335)</f>
        <v>#NAME?</v>
      </c>
      <c r="F335" t="e">
        <f ca="1">[1]!SInterpolation($I$328:$I$345,$M$328:$M$345,B335)</f>
        <v>#NAME?</v>
      </c>
      <c r="I335" s="18">
        <v>529.20000000000005</v>
      </c>
      <c r="J335">
        <v>-4.5179999999999998</v>
      </c>
      <c r="K335">
        <v>-8.734</v>
      </c>
      <c r="L335">
        <v>-25.488</v>
      </c>
      <c r="M335">
        <v>-46.457999999999998</v>
      </c>
    </row>
    <row r="336" spans="2:13" x14ac:dyDescent="0.25">
      <c r="B336" s="18">
        <v>552.1</v>
      </c>
      <c r="C336" t="e">
        <f ca="1">[1]!SInterpolation($I$328:$I$345,$J$328:$J$345,B336)</f>
        <v>#NAME?</v>
      </c>
      <c r="D336" t="e">
        <f ca="1">[1]!SInterpolation($I$328:$I$345,$K$328:$K$345,B336)</f>
        <v>#NAME?</v>
      </c>
      <c r="E336" t="e">
        <f ca="1">[1]!SInterpolation($I$328:$I$345,$L$328:$L$345,B336)</f>
        <v>#NAME?</v>
      </c>
      <c r="F336" t="e">
        <f ca="1">[1]!SInterpolation($I$328:$I$345,$M$328:$M$345,B336)</f>
        <v>#NAME?</v>
      </c>
      <c r="I336" s="18">
        <v>552.1</v>
      </c>
      <c r="J336">
        <v>-4.6210000000000004</v>
      </c>
      <c r="K336">
        <v>-8.9949999999999992</v>
      </c>
      <c r="L336">
        <v>-24.911000000000001</v>
      </c>
      <c r="M336">
        <v>-45.201000000000001</v>
      </c>
    </row>
    <row r="337" spans="2:13" x14ac:dyDescent="0.25">
      <c r="B337" s="18">
        <v>575</v>
      </c>
      <c r="C337" t="e">
        <f ca="1">[1]!SInterpolation($I$328:$I$345,$J$328:$J$345,B337)</f>
        <v>#NAME?</v>
      </c>
      <c r="D337" t="e">
        <f ca="1">[1]!SInterpolation($I$328:$I$345,$K$328:$K$345,B337)</f>
        <v>#NAME?</v>
      </c>
      <c r="E337" t="e">
        <f ca="1">[1]!SInterpolation($I$328:$I$345,$L$328:$L$345,B337)</f>
        <v>#NAME?</v>
      </c>
      <c r="F337" t="e">
        <f ca="1">[1]!SInterpolation($I$328:$I$345,$M$328:$M$345,B337)</f>
        <v>#NAME?</v>
      </c>
      <c r="I337" s="18">
        <v>575</v>
      </c>
      <c r="J337">
        <v>-4.7240000000000002</v>
      </c>
      <c r="K337">
        <v>-9.2710000000000008</v>
      </c>
      <c r="L337">
        <v>-24.394000000000002</v>
      </c>
      <c r="M337">
        <v>-44.064000000000007</v>
      </c>
    </row>
    <row r="338" spans="2:13" x14ac:dyDescent="0.25">
      <c r="B338" s="18">
        <v>597.9</v>
      </c>
      <c r="C338" t="e">
        <f ca="1">[1]!SInterpolation($I$328:$I$345,$J$328:$J$345,B338)</f>
        <v>#NAME?</v>
      </c>
      <c r="D338" t="e">
        <f ca="1">[1]!SInterpolation($I$328:$I$345,$K$328:$K$345,B338)</f>
        <v>#NAME?</v>
      </c>
      <c r="E338" t="e">
        <f ca="1">[1]!SInterpolation($I$328:$I$345,$L$328:$L$345,B338)</f>
        <v>#NAME?</v>
      </c>
      <c r="F338" t="e">
        <f ca="1">[1]!SInterpolation($I$328:$I$345,$M$328:$M$345,B338)</f>
        <v>#NAME?</v>
      </c>
      <c r="I338" s="18">
        <v>597.9</v>
      </c>
      <c r="J338">
        <v>-4.8250000000000002</v>
      </c>
      <c r="K338">
        <v>-9.5719999999999992</v>
      </c>
      <c r="L338">
        <v>-23.925000000000001</v>
      </c>
      <c r="M338">
        <v>-43.025000000000006</v>
      </c>
    </row>
    <row r="339" spans="2:13" x14ac:dyDescent="0.25">
      <c r="B339" s="18">
        <v>620.79999999999995</v>
      </c>
      <c r="C339" t="e">
        <f ca="1">[1]!SInterpolation($I$328:$I$345,$J$328:$J$345,B339)</f>
        <v>#NAME?</v>
      </c>
      <c r="D339" t="e">
        <f ca="1">[1]!SInterpolation($I$328:$I$345,$K$328:$K$345,B339)</f>
        <v>#NAME?</v>
      </c>
      <c r="E339" t="e">
        <f ca="1">[1]!SInterpolation($I$328:$I$345,$L$328:$L$345,B339)</f>
        <v>#NAME?</v>
      </c>
      <c r="F339" t="e">
        <f ca="1">[1]!SInterpolation($I$328:$I$345,$M$328:$M$345,B339)</f>
        <v>#NAME?</v>
      </c>
      <c r="I339" s="18">
        <v>620.79999999999995</v>
      </c>
      <c r="J339">
        <v>-4.9249999999999998</v>
      </c>
      <c r="K339">
        <v>-9.9090000000000007</v>
      </c>
      <c r="L339">
        <v>-23.495000000000001</v>
      </c>
      <c r="M339">
        <v>-42.064999999999998</v>
      </c>
    </row>
    <row r="340" spans="2:13" x14ac:dyDescent="0.25">
      <c r="B340" s="18">
        <v>643.70000000000005</v>
      </c>
      <c r="C340" t="e">
        <f ca="1">[1]!SInterpolation($I$328:$I$345,$J$328:$J$345,B340)</f>
        <v>#NAME?</v>
      </c>
      <c r="D340" t="e">
        <f ca="1">[1]!SInterpolation($I$328:$I$345,$K$328:$K$345,B340)</f>
        <v>#NAME?</v>
      </c>
      <c r="E340" t="e">
        <f ca="1">[1]!SInterpolation($I$328:$I$345,$L$328:$L$345,B340)</f>
        <v>#NAME?</v>
      </c>
      <c r="F340" t="e">
        <f ca="1">[1]!SInterpolation($I$328:$I$345,$M$328:$M$345,B340)</f>
        <v>#NAME?</v>
      </c>
      <c r="I340" s="18">
        <v>643.70000000000005</v>
      </c>
      <c r="J340">
        <v>-5.0229999999999997</v>
      </c>
      <c r="K340">
        <v>-10.31</v>
      </c>
      <c r="L340">
        <v>-23.102999999999998</v>
      </c>
      <c r="M340">
        <v>-41.182999999999993</v>
      </c>
    </row>
    <row r="341" spans="2:13" x14ac:dyDescent="0.25">
      <c r="B341" s="18">
        <v>666.7</v>
      </c>
      <c r="C341" t="e">
        <f ca="1">[1]!SInterpolation($I$328:$I$345,$J$328:$J$345,B341)</f>
        <v>#NAME?</v>
      </c>
      <c r="D341" t="e">
        <f ca="1">[1]!SInterpolation($I$328:$I$345,$K$328:$K$345,B341)</f>
        <v>#NAME?</v>
      </c>
      <c r="E341" t="e">
        <f ca="1">[1]!SInterpolation($I$328:$I$345,$L$328:$L$345,B341)</f>
        <v>#NAME?</v>
      </c>
      <c r="F341" t="e">
        <f ca="1">[1]!SInterpolation($I$328:$I$345,$M$328:$M$345,B341)</f>
        <v>#NAME?</v>
      </c>
      <c r="I341" s="18">
        <v>666.7</v>
      </c>
      <c r="J341">
        <v>-5.12</v>
      </c>
      <c r="K341">
        <v>-10.83</v>
      </c>
      <c r="L341">
        <v>-22.75</v>
      </c>
      <c r="M341">
        <v>-40.379999999999995</v>
      </c>
    </row>
    <row r="342" spans="2:13" x14ac:dyDescent="0.25">
      <c r="B342" s="18">
        <v>689.6</v>
      </c>
      <c r="C342" t="e">
        <f ca="1">[1]!SInterpolation($I$328:$I$345,$J$328:$J$345,B342)</f>
        <v>#NAME?</v>
      </c>
      <c r="D342" t="e">
        <f ca="1">[1]!SInterpolation($I$328:$I$345,$K$328:$K$345,B342)</f>
        <v>#NAME?</v>
      </c>
      <c r="E342" t="e">
        <f ca="1">[1]!SInterpolation($I$328:$I$345,$L$328:$L$345,B342)</f>
        <v>#NAME?</v>
      </c>
      <c r="F342" t="e">
        <f ca="1">[1]!SInterpolation($I$328:$I$345,$M$328:$M$345,B342)</f>
        <v>#NAME?</v>
      </c>
      <c r="I342" s="18">
        <v>689.6</v>
      </c>
      <c r="J342">
        <v>-5.2169999999999996</v>
      </c>
      <c r="K342">
        <v>-11.65</v>
      </c>
      <c r="L342">
        <v>-22.427</v>
      </c>
      <c r="M342">
        <v>-39.637</v>
      </c>
    </row>
    <row r="343" spans="2:13" x14ac:dyDescent="0.25">
      <c r="B343" s="18">
        <v>700</v>
      </c>
      <c r="C343" t="e">
        <f ca="1">[1]!SInterpolation($I$328:$I$345,$J$328:$J$345,B343)</f>
        <v>#NAME?</v>
      </c>
      <c r="D343" t="e">
        <f ca="1">[1]!SInterpolation($I$328:$I$345,$K$328:$K$345,B343)</f>
        <v>#NAME?</v>
      </c>
      <c r="E343" t="e">
        <f ca="1">[1]!SInterpolation($I$328:$I$345,$L$328:$L$345,B343)</f>
        <v>#NAME?</v>
      </c>
      <c r="F343" t="e">
        <f ca="1">[1]!SInterpolation($I$328:$I$345,$M$328:$M$345,B343)</f>
        <v>#NAME?</v>
      </c>
      <c r="I343" s="18">
        <v>712.5</v>
      </c>
      <c r="J343">
        <v>-5.2169999999999996</v>
      </c>
      <c r="K343">
        <v>-12.28</v>
      </c>
      <c r="L343">
        <v>-22.137</v>
      </c>
      <c r="M343">
        <v>-39.057000000000002</v>
      </c>
    </row>
    <row r="344" spans="2:13" x14ac:dyDescent="0.25">
      <c r="I344" s="18">
        <v>735.4</v>
      </c>
      <c r="J344">
        <v>-5.1459999999999999</v>
      </c>
      <c r="K344">
        <v>-12.58</v>
      </c>
      <c r="L344">
        <v>-21.866</v>
      </c>
      <c r="M344">
        <v>-38.585999999999999</v>
      </c>
    </row>
    <row r="345" spans="2:13" x14ac:dyDescent="0.25">
      <c r="I345" s="18">
        <v>758.3</v>
      </c>
      <c r="J345">
        <v>-5.032</v>
      </c>
      <c r="K345">
        <v>-12.99</v>
      </c>
      <c r="L345">
        <v>-21.622</v>
      </c>
      <c r="M345">
        <v>-38.212000000000003</v>
      </c>
    </row>
    <row r="354" spans="14:18" x14ac:dyDescent="0.25">
      <c r="N354" s="45" t="s">
        <v>84</v>
      </c>
    </row>
    <row r="355" spans="14:18" x14ac:dyDescent="0.25">
      <c r="O355" s="18" t="s">
        <v>37</v>
      </c>
      <c r="P355" s="18" t="s">
        <v>6</v>
      </c>
      <c r="Q355" s="18" t="s">
        <v>26</v>
      </c>
      <c r="R355" s="18" t="s">
        <v>27</v>
      </c>
    </row>
    <row r="356" spans="14:18" x14ac:dyDescent="0.25">
      <c r="N356" s="18">
        <v>300</v>
      </c>
      <c r="O356" s="12" t="e">
        <f ca="1">C328-C308</f>
        <v>#NAME?</v>
      </c>
      <c r="P356" s="12" t="e">
        <f t="shared" ref="P356:R371" ca="1" si="26">D328-D308</f>
        <v>#NAME?</v>
      </c>
      <c r="Q356" s="12" t="e">
        <f t="shared" ca="1" si="26"/>
        <v>#NAME?</v>
      </c>
      <c r="R356" s="12" t="e">
        <f t="shared" ca="1" si="26"/>
        <v>#NAME?</v>
      </c>
    </row>
    <row r="357" spans="14:18" x14ac:dyDescent="0.25">
      <c r="N357" s="18">
        <v>322.89999999999998</v>
      </c>
      <c r="O357" s="12" t="e">
        <f t="shared" ref="O357:O371" ca="1" si="27">C329-C309</f>
        <v>#NAME?</v>
      </c>
      <c r="P357" s="12" t="e">
        <f t="shared" ca="1" si="26"/>
        <v>#NAME?</v>
      </c>
      <c r="Q357" s="12" t="e">
        <f t="shared" ca="1" si="26"/>
        <v>#NAME?</v>
      </c>
      <c r="R357" s="12" t="e">
        <f t="shared" ca="1" si="26"/>
        <v>#NAME?</v>
      </c>
    </row>
    <row r="358" spans="14:18" x14ac:dyDescent="0.25">
      <c r="N358" s="18">
        <v>345.8</v>
      </c>
      <c r="O358" s="12" t="e">
        <f t="shared" ca="1" si="27"/>
        <v>#NAME?</v>
      </c>
      <c r="P358" s="12" t="e">
        <f t="shared" ca="1" si="26"/>
        <v>#NAME?</v>
      </c>
      <c r="Q358" s="12" t="e">
        <f t="shared" ca="1" si="26"/>
        <v>#NAME?</v>
      </c>
      <c r="R358" s="12" t="e">
        <f t="shared" ca="1" si="26"/>
        <v>#NAME?</v>
      </c>
    </row>
    <row r="359" spans="14:18" x14ac:dyDescent="0.25">
      <c r="N359" s="18">
        <v>368.8</v>
      </c>
      <c r="O359" s="12" t="e">
        <f t="shared" ca="1" si="27"/>
        <v>#NAME?</v>
      </c>
      <c r="P359" s="12" t="e">
        <f t="shared" ca="1" si="26"/>
        <v>#NAME?</v>
      </c>
      <c r="Q359" s="12" t="e">
        <f t="shared" ca="1" si="26"/>
        <v>#NAME?</v>
      </c>
      <c r="R359" s="12" t="e">
        <f t="shared" ca="1" si="26"/>
        <v>#NAME?</v>
      </c>
    </row>
    <row r="360" spans="14:18" x14ac:dyDescent="0.25">
      <c r="N360" s="18">
        <v>391.7</v>
      </c>
      <c r="O360" s="12" t="e">
        <f t="shared" ca="1" si="27"/>
        <v>#NAME?</v>
      </c>
      <c r="P360" s="12" t="e">
        <f t="shared" ca="1" si="26"/>
        <v>#NAME?</v>
      </c>
      <c r="Q360" s="12" t="e">
        <f t="shared" ca="1" si="26"/>
        <v>#NAME?</v>
      </c>
      <c r="R360" s="12" t="e">
        <f t="shared" ca="1" si="26"/>
        <v>#NAME?</v>
      </c>
    </row>
    <row r="361" spans="14:18" x14ac:dyDescent="0.25">
      <c r="N361" s="18">
        <v>483.3</v>
      </c>
      <c r="O361" s="12" t="e">
        <f t="shared" ca="1" si="27"/>
        <v>#NAME?</v>
      </c>
      <c r="P361" s="12" t="e">
        <f t="shared" ca="1" si="26"/>
        <v>#NAME?</v>
      </c>
      <c r="Q361" s="12" t="e">
        <f t="shared" ca="1" si="26"/>
        <v>#NAME?</v>
      </c>
      <c r="R361" s="12" t="e">
        <f t="shared" ca="1" si="26"/>
        <v>#NAME?</v>
      </c>
    </row>
    <row r="362" spans="14:18" x14ac:dyDescent="0.25">
      <c r="N362" s="18">
        <v>506.2</v>
      </c>
      <c r="O362" s="12" t="e">
        <f t="shared" ca="1" si="27"/>
        <v>#NAME?</v>
      </c>
      <c r="P362" s="12" t="e">
        <f t="shared" ca="1" si="26"/>
        <v>#NAME?</v>
      </c>
      <c r="Q362" s="12" t="e">
        <f t="shared" ca="1" si="26"/>
        <v>#NAME?</v>
      </c>
      <c r="R362" s="12" t="e">
        <f t="shared" ca="1" si="26"/>
        <v>#NAME?</v>
      </c>
    </row>
    <row r="363" spans="14:18" x14ac:dyDescent="0.25">
      <c r="N363" s="18">
        <v>529.20000000000005</v>
      </c>
      <c r="O363" s="12" t="e">
        <f t="shared" ca="1" si="27"/>
        <v>#NAME?</v>
      </c>
      <c r="P363" s="12" t="e">
        <f t="shared" ca="1" si="26"/>
        <v>#NAME?</v>
      </c>
      <c r="Q363" s="12" t="e">
        <f t="shared" ca="1" si="26"/>
        <v>#NAME?</v>
      </c>
      <c r="R363" s="12" t="e">
        <f t="shared" ca="1" si="26"/>
        <v>#NAME?</v>
      </c>
    </row>
    <row r="364" spans="14:18" x14ac:dyDescent="0.25">
      <c r="N364" s="18">
        <v>552.1</v>
      </c>
      <c r="O364" s="12" t="e">
        <f t="shared" ca="1" si="27"/>
        <v>#NAME?</v>
      </c>
      <c r="P364" s="12" t="e">
        <f t="shared" ca="1" si="26"/>
        <v>#NAME?</v>
      </c>
      <c r="Q364" s="12" t="e">
        <f t="shared" ca="1" si="26"/>
        <v>#NAME?</v>
      </c>
      <c r="R364" s="12" t="e">
        <f t="shared" ca="1" si="26"/>
        <v>#NAME?</v>
      </c>
    </row>
    <row r="365" spans="14:18" x14ac:dyDescent="0.25">
      <c r="N365" s="18">
        <v>575</v>
      </c>
      <c r="O365" s="12" t="e">
        <f t="shared" ca="1" si="27"/>
        <v>#NAME?</v>
      </c>
      <c r="P365" s="12" t="e">
        <f t="shared" ca="1" si="26"/>
        <v>#NAME?</v>
      </c>
      <c r="Q365" s="12" t="e">
        <f t="shared" ca="1" si="26"/>
        <v>#NAME?</v>
      </c>
      <c r="R365" s="12" t="e">
        <f t="shared" ca="1" si="26"/>
        <v>#NAME?</v>
      </c>
    </row>
    <row r="366" spans="14:18" x14ac:dyDescent="0.25">
      <c r="N366" s="18">
        <v>597.9</v>
      </c>
      <c r="O366" s="12" t="e">
        <f t="shared" ca="1" si="27"/>
        <v>#NAME?</v>
      </c>
      <c r="P366" s="12" t="e">
        <f t="shared" ca="1" si="26"/>
        <v>#NAME?</v>
      </c>
      <c r="Q366" s="12" t="e">
        <f t="shared" ca="1" si="26"/>
        <v>#NAME?</v>
      </c>
      <c r="R366" s="12" t="e">
        <f t="shared" ca="1" si="26"/>
        <v>#NAME?</v>
      </c>
    </row>
    <row r="367" spans="14:18" x14ac:dyDescent="0.25">
      <c r="N367" s="18">
        <v>620.79999999999995</v>
      </c>
      <c r="O367" s="12" t="e">
        <f t="shared" ca="1" si="27"/>
        <v>#NAME?</v>
      </c>
      <c r="P367" s="12" t="e">
        <f t="shared" ca="1" si="26"/>
        <v>#NAME?</v>
      </c>
      <c r="Q367" s="12" t="e">
        <f t="shared" ca="1" si="26"/>
        <v>#NAME?</v>
      </c>
      <c r="R367" s="12" t="e">
        <f t="shared" ca="1" si="26"/>
        <v>#NAME?</v>
      </c>
    </row>
    <row r="368" spans="14:18" x14ac:dyDescent="0.25">
      <c r="N368" s="18">
        <v>643.70000000000005</v>
      </c>
      <c r="O368" s="12" t="e">
        <f t="shared" ca="1" si="27"/>
        <v>#NAME?</v>
      </c>
      <c r="P368" s="12" t="e">
        <f t="shared" ca="1" si="26"/>
        <v>#NAME?</v>
      </c>
      <c r="Q368" s="12" t="e">
        <f t="shared" ca="1" si="26"/>
        <v>#NAME?</v>
      </c>
      <c r="R368" s="12" t="e">
        <f t="shared" ca="1" si="26"/>
        <v>#NAME?</v>
      </c>
    </row>
    <row r="369" spans="14:18" x14ac:dyDescent="0.25">
      <c r="N369" s="18">
        <v>666.7</v>
      </c>
      <c r="O369" s="12" t="e">
        <f t="shared" ca="1" si="27"/>
        <v>#NAME?</v>
      </c>
      <c r="P369" s="12" t="e">
        <f t="shared" ca="1" si="26"/>
        <v>#NAME?</v>
      </c>
      <c r="Q369" s="12" t="e">
        <f t="shared" ca="1" si="26"/>
        <v>#NAME?</v>
      </c>
      <c r="R369" s="12" t="e">
        <f t="shared" ca="1" si="26"/>
        <v>#NAME?</v>
      </c>
    </row>
    <row r="370" spans="14:18" x14ac:dyDescent="0.25">
      <c r="N370" s="18">
        <v>689.6</v>
      </c>
      <c r="O370" s="12" t="e">
        <f t="shared" ca="1" si="27"/>
        <v>#NAME?</v>
      </c>
      <c r="P370" s="12" t="e">
        <f t="shared" ca="1" si="26"/>
        <v>#NAME?</v>
      </c>
      <c r="Q370" s="12" t="e">
        <f t="shared" ca="1" si="26"/>
        <v>#NAME?</v>
      </c>
      <c r="R370" s="12" t="e">
        <f t="shared" ca="1" si="26"/>
        <v>#NAME?</v>
      </c>
    </row>
    <row r="371" spans="14:18" x14ac:dyDescent="0.25">
      <c r="N371" s="18">
        <v>700</v>
      </c>
      <c r="O371" s="12" t="e">
        <f t="shared" ca="1" si="27"/>
        <v>#NAME?</v>
      </c>
      <c r="P371" s="12" t="e">
        <f t="shared" ca="1" si="26"/>
        <v>#NAME?</v>
      </c>
      <c r="Q371" s="12" t="e">
        <f t="shared" ca="1" si="26"/>
        <v>#NAME?</v>
      </c>
      <c r="R371" s="12" t="e">
        <f t="shared" ca="1" si="26"/>
        <v>#NAME?</v>
      </c>
    </row>
  </sheetData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O262"/>
  <sheetViews>
    <sheetView topLeftCell="A94" workbookViewId="0">
      <selection activeCell="G122" sqref="G122"/>
    </sheetView>
  </sheetViews>
  <sheetFormatPr defaultRowHeight="15" x14ac:dyDescent="0.25"/>
  <cols>
    <col min="5" max="5" width="16.42578125" customWidth="1"/>
    <col min="6" max="11" width="14.28515625" bestFit="1" customWidth="1"/>
    <col min="12" max="20" width="9.28515625" bestFit="1" customWidth="1"/>
    <col min="21" max="21" width="11.28515625" bestFit="1" customWidth="1"/>
    <col min="22" max="25" width="12.85546875" bestFit="1" customWidth="1"/>
    <col min="26" max="26" width="9.28515625" bestFit="1" customWidth="1"/>
    <col min="27" max="29" width="12.85546875" bestFit="1" customWidth="1"/>
    <col min="30" max="31" width="14.28515625" bestFit="1" customWidth="1"/>
    <col min="32" max="32" width="11.5703125" customWidth="1"/>
    <col min="33" max="33" width="12" customWidth="1"/>
  </cols>
  <sheetData>
    <row r="2" spans="1:33" x14ac:dyDescent="0.25">
      <c r="E2" s="21" t="s">
        <v>0</v>
      </c>
      <c r="F2" s="18">
        <v>300</v>
      </c>
      <c r="G2" s="18">
        <v>391.7</v>
      </c>
      <c r="H2" s="18">
        <v>414.6</v>
      </c>
      <c r="I2" s="40">
        <v>437.5</v>
      </c>
      <c r="J2" s="22">
        <v>460.4</v>
      </c>
      <c r="K2" s="22">
        <v>483.3</v>
      </c>
      <c r="L2" s="58">
        <v>506.2</v>
      </c>
      <c r="M2" s="18">
        <v>529.20000000000005</v>
      </c>
      <c r="N2" s="18">
        <v>552.1</v>
      </c>
      <c r="O2" s="40">
        <v>575</v>
      </c>
      <c r="P2" s="18">
        <v>666.7</v>
      </c>
      <c r="Q2" s="18">
        <v>758.3</v>
      </c>
      <c r="R2" s="40">
        <v>850</v>
      </c>
      <c r="S2" s="18">
        <v>872.9</v>
      </c>
      <c r="T2" s="18">
        <v>895.8</v>
      </c>
      <c r="U2" s="40">
        <v>918.7</v>
      </c>
      <c r="V2" s="18">
        <v>941.7</v>
      </c>
      <c r="W2" s="18">
        <v>1033</v>
      </c>
      <c r="X2" s="40">
        <v>1125</v>
      </c>
      <c r="Y2" s="18">
        <v>1148</v>
      </c>
      <c r="Z2" s="18">
        <v>1171</v>
      </c>
      <c r="AA2" s="40">
        <v>1194</v>
      </c>
      <c r="AB2" s="18">
        <v>1217</v>
      </c>
      <c r="AC2" s="18">
        <v>1308</v>
      </c>
      <c r="AD2" s="40">
        <v>1331</v>
      </c>
      <c r="AE2" s="18">
        <v>1354</v>
      </c>
      <c r="AF2" s="18">
        <v>1377</v>
      </c>
      <c r="AG2" s="40">
        <v>1400</v>
      </c>
    </row>
    <row r="3" spans="1:33" x14ac:dyDescent="0.25">
      <c r="A3" s="27" t="s">
        <v>12</v>
      </c>
      <c r="B3" s="27" t="s">
        <v>37</v>
      </c>
      <c r="C3" s="27" t="s">
        <v>7</v>
      </c>
      <c r="D3" s="28" t="s">
        <v>6</v>
      </c>
      <c r="E3" s="29" t="s">
        <v>1</v>
      </c>
      <c r="F3" s="12"/>
      <c r="G3" s="12"/>
      <c r="H3" s="12"/>
      <c r="I3" s="12"/>
      <c r="M3" s="12"/>
      <c r="N3" s="12"/>
      <c r="O3" s="12"/>
      <c r="P3" s="12"/>
      <c r="Q3" s="12"/>
      <c r="R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</row>
    <row r="4" spans="1:33" x14ac:dyDescent="0.25">
      <c r="A4" s="12"/>
      <c r="B4" s="12">
        <v>1</v>
      </c>
      <c r="C4" s="12">
        <v>2</v>
      </c>
      <c r="D4" s="20"/>
      <c r="E4" s="12" t="s">
        <v>29</v>
      </c>
      <c r="F4" s="5">
        <v>3.1556999999999999E-11</v>
      </c>
      <c r="G4" s="5">
        <v>9.0766000000000007E-9</v>
      </c>
      <c r="H4" s="5">
        <v>8.8055000000000007E-9</v>
      </c>
      <c r="I4" s="5">
        <v>9.1998999999999992E-9</v>
      </c>
      <c r="J4" s="5">
        <v>1.4165E-8</v>
      </c>
      <c r="K4" s="5">
        <v>1.2205000000000001E-8</v>
      </c>
      <c r="L4" s="5">
        <v>1.2531E-8</v>
      </c>
      <c r="M4" s="5">
        <v>1.2506E-8</v>
      </c>
      <c r="N4" s="5">
        <v>1.3957000000000001E-8</v>
      </c>
      <c r="O4" s="5">
        <v>1.4329E-8</v>
      </c>
      <c r="P4" s="5">
        <v>1.0397E-8</v>
      </c>
      <c r="Q4" s="5">
        <v>1.4292E-8</v>
      </c>
      <c r="R4" s="5">
        <v>1.2601E-8</v>
      </c>
      <c r="S4" s="5">
        <v>1.2522E-8</v>
      </c>
      <c r="T4" s="5">
        <v>1.3586E-8</v>
      </c>
      <c r="U4" s="5">
        <v>1.7479000000000001E-8</v>
      </c>
      <c r="V4" s="5">
        <v>1.7269999999999998E-8</v>
      </c>
      <c r="W4" s="5">
        <v>3.2395E-8</v>
      </c>
      <c r="X4" s="5">
        <v>1.2795E-7</v>
      </c>
      <c r="Y4" s="5">
        <v>1.2648E-7</v>
      </c>
      <c r="Z4" s="5">
        <v>1.3407999999999999E-7</v>
      </c>
      <c r="AA4" s="5">
        <v>7.7271000000000004E-8</v>
      </c>
      <c r="AB4" s="5">
        <v>4.6252000000000001E-9</v>
      </c>
      <c r="AC4" s="5">
        <v>1.1404E-26</v>
      </c>
      <c r="AD4" s="5">
        <v>0</v>
      </c>
      <c r="AE4" s="5">
        <v>0</v>
      </c>
      <c r="AF4" s="5">
        <v>0</v>
      </c>
      <c r="AG4" s="5">
        <v>0</v>
      </c>
    </row>
    <row r="5" spans="1:33" x14ac:dyDescent="0.25">
      <c r="A5" s="12"/>
      <c r="B5" s="12"/>
      <c r="C5" s="12">
        <v>3</v>
      </c>
      <c r="D5" s="20"/>
      <c r="E5" s="12" t="s">
        <v>4</v>
      </c>
      <c r="F5" s="5">
        <v>0</v>
      </c>
      <c r="G5" s="5">
        <v>0</v>
      </c>
      <c r="H5" s="5">
        <v>0</v>
      </c>
      <c r="I5" s="5">
        <v>0</v>
      </c>
      <c r="J5" s="5">
        <v>6.1798000000000001E-35</v>
      </c>
      <c r="K5" s="5">
        <v>1.1573E-32</v>
      </c>
      <c r="L5" s="5">
        <v>1.333E-30</v>
      </c>
      <c r="M5" s="5">
        <v>1.0065E-28</v>
      </c>
      <c r="N5" s="5">
        <v>5.2538000000000002E-27</v>
      </c>
      <c r="O5" s="5">
        <v>1.9824000000000001E-25</v>
      </c>
      <c r="P5" s="5">
        <v>3.0786000000000003E-20</v>
      </c>
      <c r="Q5" s="5">
        <v>2.4338000000000002E-16</v>
      </c>
      <c r="R5" s="5">
        <v>2.6738999999999998E-13</v>
      </c>
      <c r="S5" s="5">
        <v>1.2348999999999999E-12</v>
      </c>
      <c r="T5" s="5">
        <v>5.3445000000000001E-12</v>
      </c>
      <c r="U5" s="5">
        <v>2.1967999999999998E-11</v>
      </c>
      <c r="V5" s="5">
        <v>8.7139E-11</v>
      </c>
      <c r="W5" s="5">
        <v>2.3209E-8</v>
      </c>
      <c r="X5" s="5">
        <v>1.1739999999999999E-5</v>
      </c>
      <c r="Y5" s="5">
        <v>4.8625999999999998E-5</v>
      </c>
      <c r="Z5" s="5">
        <v>1.716E-4</v>
      </c>
      <c r="AA5" s="5">
        <v>5.0317000000000005E-4</v>
      </c>
      <c r="AB5" s="5">
        <v>8.3054999999999999E-4</v>
      </c>
      <c r="AC5" s="5">
        <v>6.6757999999999997E-4</v>
      </c>
      <c r="AD5" s="5">
        <v>6.1755000000000002E-4</v>
      </c>
      <c r="AE5" s="5">
        <v>5.7618999999999997E-4</v>
      </c>
      <c r="AF5" s="5">
        <v>5.3901000000000003E-4</v>
      </c>
      <c r="AG5" s="5">
        <v>5.0520000000000003E-4</v>
      </c>
    </row>
    <row r="6" spans="1:33" x14ac:dyDescent="0.25">
      <c r="A6" s="12"/>
      <c r="B6" s="12"/>
      <c r="C6" s="12">
        <v>4</v>
      </c>
      <c r="D6" s="20"/>
      <c r="E6" s="12" t="s">
        <v>3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4.6463E-36</v>
      </c>
      <c r="N6" s="5">
        <v>5.4058E-34</v>
      </c>
      <c r="O6" s="5">
        <v>4.2553E-32</v>
      </c>
      <c r="P6" s="5">
        <v>7.4190999999999995E-26</v>
      </c>
      <c r="Q6" s="5">
        <v>3.5956000000000004E-21</v>
      </c>
      <c r="R6" s="5">
        <v>1.6272000000000001E-17</v>
      </c>
      <c r="S6" s="5">
        <v>1.1254E-16</v>
      </c>
      <c r="T6" s="5">
        <v>5.9843000000000004E-16</v>
      </c>
      <c r="U6" s="5">
        <v>3.2894999999999999E-15</v>
      </c>
      <c r="V6" s="5">
        <v>1.7377000000000001E-14</v>
      </c>
      <c r="W6" s="5">
        <v>1.5839000000000001E-11</v>
      </c>
      <c r="X6" s="5">
        <v>3.6957999999999999E-8</v>
      </c>
      <c r="Y6" s="5">
        <v>2.1558E-7</v>
      </c>
      <c r="Z6" s="5">
        <v>1.0051999999999999E-6</v>
      </c>
      <c r="AA6" s="5">
        <v>3.5858E-6</v>
      </c>
      <c r="AB6" s="5">
        <v>6.0340000000000002E-6</v>
      </c>
      <c r="AC6" s="5">
        <v>3.1192999999999999E-6</v>
      </c>
      <c r="AD6" s="5">
        <v>2.5913999999999999E-6</v>
      </c>
      <c r="AE6" s="5">
        <v>2.1855000000000001E-6</v>
      </c>
      <c r="AF6" s="5">
        <v>1.8549E-6</v>
      </c>
      <c r="AG6" s="5">
        <v>1.5825000000000001E-6</v>
      </c>
    </row>
    <row r="7" spans="1:33" x14ac:dyDescent="0.25">
      <c r="A7" s="12"/>
      <c r="B7" s="12"/>
      <c r="C7" s="12">
        <v>5</v>
      </c>
      <c r="D7" s="20"/>
      <c r="E7" s="12" t="s">
        <v>2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8.4905999999999993E-30</v>
      </c>
      <c r="Q7" s="5">
        <v>2.8039000000000001E-24</v>
      </c>
      <c r="R7" s="5">
        <v>5.6957999999999995E-20</v>
      </c>
      <c r="S7" s="5">
        <v>4.9918999999999998E-19</v>
      </c>
      <c r="T7" s="5">
        <v>4.0006000000000001E-18</v>
      </c>
      <c r="U7" s="5">
        <v>2.9924000000000002E-17</v>
      </c>
      <c r="V7" s="5">
        <v>2.1405E-16</v>
      </c>
      <c r="W7" s="5">
        <v>7.0896000000000004E-13</v>
      </c>
      <c r="X7" s="5">
        <v>8.0309999999999993E-9</v>
      </c>
      <c r="Y7" s="5">
        <v>6.6745000000000006E-8</v>
      </c>
      <c r="Z7" s="5">
        <v>4.1581000000000002E-7</v>
      </c>
      <c r="AA7" s="5">
        <v>1.8242E-6</v>
      </c>
      <c r="AB7" s="5">
        <v>3.1624E-6</v>
      </c>
      <c r="AC7" s="5">
        <v>1.0925999999999999E-6</v>
      </c>
      <c r="AD7" s="5">
        <v>8.2244999999999996E-7</v>
      </c>
      <c r="AE7" s="5">
        <v>6.3237999999999995E-7</v>
      </c>
      <c r="AF7" s="5">
        <v>4.9100000000000004E-7</v>
      </c>
      <c r="AG7" s="5">
        <v>3.8439000000000002E-7</v>
      </c>
    </row>
    <row r="8" spans="1:33" x14ac:dyDescent="0.25">
      <c r="A8" s="12"/>
      <c r="B8" s="12"/>
      <c r="C8" s="12">
        <v>2</v>
      </c>
      <c r="D8" s="20"/>
      <c r="E8" s="12" t="s">
        <v>5</v>
      </c>
      <c r="F8" s="5">
        <v>0</v>
      </c>
      <c r="G8" s="5">
        <v>2.3704000000000001E-31</v>
      </c>
      <c r="H8" s="5">
        <v>5.1343999999999997E-29</v>
      </c>
      <c r="I8" s="5">
        <v>6.2577999999999998E-27</v>
      </c>
      <c r="J8" s="5">
        <v>4.6796999999999997E-25</v>
      </c>
      <c r="K8" s="5">
        <v>2.3029E-23</v>
      </c>
      <c r="L8" s="5">
        <v>7.8979000000000003E-22</v>
      </c>
      <c r="M8" s="5">
        <v>1.9791000000000001E-20</v>
      </c>
      <c r="N8" s="5">
        <v>3.7692999999999998E-19</v>
      </c>
      <c r="O8" s="5">
        <v>5.6402000000000002E-18</v>
      </c>
      <c r="P8" s="5">
        <v>4.1867E-14</v>
      </c>
      <c r="Q8" s="5">
        <v>3.3925999999999997E-11</v>
      </c>
      <c r="R8" s="5">
        <v>6.3244000000000002E-9</v>
      </c>
      <c r="S8" s="5">
        <v>1.9820999999999999E-8</v>
      </c>
      <c r="T8" s="5">
        <v>5.9155000000000003E-8</v>
      </c>
      <c r="U8" s="5">
        <v>1.6976000000000001E-7</v>
      </c>
      <c r="V8" s="5">
        <v>4.7375999999999998E-7</v>
      </c>
      <c r="W8" s="5">
        <v>2.9339000000000001E-5</v>
      </c>
      <c r="X8" s="5">
        <v>2.6678000000000001E-3</v>
      </c>
      <c r="Y8" s="5">
        <v>7.5266999999999999E-3</v>
      </c>
      <c r="Z8" s="5">
        <v>1.9321999999999999E-2</v>
      </c>
      <c r="AA8" s="5">
        <v>4.4833999999999999E-2</v>
      </c>
      <c r="AB8" s="5">
        <v>7.0002999999999996E-2</v>
      </c>
      <c r="AC8" s="5">
        <v>7.6783000000000004E-2</v>
      </c>
      <c r="AD8" s="5">
        <v>7.6803999999999997E-2</v>
      </c>
      <c r="AE8" s="5">
        <v>7.7077999999999994E-2</v>
      </c>
      <c r="AF8" s="5">
        <v>7.7354000000000006E-2</v>
      </c>
      <c r="AG8" s="5">
        <v>7.7610999999999999E-2</v>
      </c>
    </row>
    <row r="9" spans="1:33" x14ac:dyDescent="0.25">
      <c r="A9" s="12"/>
      <c r="B9" s="12"/>
      <c r="C9" s="12">
        <v>1</v>
      </c>
      <c r="D9" s="20"/>
      <c r="E9" s="12" t="s">
        <v>7</v>
      </c>
      <c r="F9" s="5">
        <v>0</v>
      </c>
      <c r="G9" s="5">
        <v>0</v>
      </c>
      <c r="H9" s="5">
        <v>0</v>
      </c>
      <c r="I9" s="5">
        <v>1.0712000000000001E-36</v>
      </c>
      <c r="J9" s="5">
        <v>1.7282999999999999E-34</v>
      </c>
      <c r="K9" s="5">
        <v>1.7167999999999999E-32</v>
      </c>
      <c r="L9" s="5">
        <v>1.1214000000000001E-30</v>
      </c>
      <c r="M9" s="5">
        <v>5.0870999999999996E-29</v>
      </c>
      <c r="N9" s="5">
        <v>1.6773000000000001E-27</v>
      </c>
      <c r="O9" s="5">
        <v>4.1760999999999998E-26</v>
      </c>
      <c r="P9" s="5">
        <v>1.7291E-21</v>
      </c>
      <c r="Q9" s="5">
        <v>5.3607000000000003E-18</v>
      </c>
      <c r="R9" s="5">
        <v>2.9217000000000001E-15</v>
      </c>
      <c r="S9" s="5">
        <v>1.1543E-14</v>
      </c>
      <c r="T9" s="5">
        <v>4.2765000000000001E-14</v>
      </c>
      <c r="U9" s="5">
        <v>1.4983E-13</v>
      </c>
      <c r="V9" s="5">
        <v>5.0085000000000003E-13</v>
      </c>
      <c r="W9" s="5">
        <v>4.7954000000000002E-11</v>
      </c>
      <c r="X9" s="5">
        <v>3.8389999999999997E-9</v>
      </c>
      <c r="Y9" s="5">
        <v>1.0553E-8</v>
      </c>
      <c r="Z9" s="5">
        <v>2.7799E-8</v>
      </c>
      <c r="AA9" s="5">
        <v>7.1074000000000005E-8</v>
      </c>
      <c r="AB9" s="5">
        <v>1.4436999999999999E-7</v>
      </c>
      <c r="AC9" s="5">
        <v>6.9192999999999998E-7</v>
      </c>
      <c r="AD9" s="5">
        <v>9.7656999999999991E-7</v>
      </c>
      <c r="AE9" s="5">
        <v>1.3632999999999999E-6</v>
      </c>
      <c r="AF9" s="5">
        <v>1.8822E-6</v>
      </c>
      <c r="AG9" s="5">
        <v>2.5712999999999998E-6</v>
      </c>
    </row>
    <row r="10" spans="1:33" x14ac:dyDescent="0.25">
      <c r="A10" s="12">
        <v>1</v>
      </c>
      <c r="B10" s="12"/>
      <c r="C10" s="12"/>
      <c r="D10" s="20"/>
      <c r="E10" s="12" t="s">
        <v>12</v>
      </c>
      <c r="F10" s="5">
        <v>0.27577000000000002</v>
      </c>
      <c r="G10" s="5">
        <v>0.27577000000000002</v>
      </c>
      <c r="H10" s="5">
        <v>0.27577000000000002</v>
      </c>
      <c r="I10" s="5">
        <v>0.27577000000000002</v>
      </c>
      <c r="J10" s="5">
        <v>0.27577000000000002</v>
      </c>
      <c r="K10" s="5">
        <v>0.27577000000000002</v>
      </c>
      <c r="L10" s="5">
        <v>0.27577000000000002</v>
      </c>
      <c r="M10" s="5">
        <v>0.27577000000000002</v>
      </c>
      <c r="N10" s="5">
        <v>0.27577000000000002</v>
      </c>
      <c r="O10" s="5">
        <v>0.27577000000000002</v>
      </c>
      <c r="P10" s="5">
        <v>0.27577000000000002</v>
      </c>
      <c r="Q10" s="5">
        <v>0.27577000000000002</v>
      </c>
      <c r="R10" s="5">
        <v>0.27577000000000002</v>
      </c>
      <c r="S10" s="5">
        <v>0.27577000000000002</v>
      </c>
      <c r="T10" s="5">
        <v>0.27577000000000002</v>
      </c>
      <c r="U10" s="5">
        <v>0.27577000000000002</v>
      </c>
      <c r="V10" s="5">
        <v>0.27577000000000002</v>
      </c>
      <c r="W10" s="5">
        <v>0.27577000000000002</v>
      </c>
      <c r="X10" s="5">
        <v>0.27577000000000002</v>
      </c>
      <c r="Y10" s="5">
        <v>0.27577000000000002</v>
      </c>
      <c r="Z10" s="5">
        <v>0.27577000000000002</v>
      </c>
      <c r="AA10" s="5">
        <v>0.27577000000000002</v>
      </c>
      <c r="AB10" s="5">
        <v>0.27577000000000002</v>
      </c>
      <c r="AC10" s="5">
        <v>0.27577000000000002</v>
      </c>
      <c r="AD10" s="5">
        <v>0.27577000000000002</v>
      </c>
      <c r="AE10" s="5">
        <v>0.27577000000000002</v>
      </c>
      <c r="AF10" s="5">
        <v>0.27577000000000002</v>
      </c>
      <c r="AG10" s="5">
        <v>0.27577000000000002</v>
      </c>
    </row>
    <row r="11" spans="1:33" x14ac:dyDescent="0.25">
      <c r="A11" s="12"/>
      <c r="B11" s="12">
        <v>1</v>
      </c>
      <c r="C11" s="12">
        <v>1</v>
      </c>
      <c r="D11" s="20"/>
      <c r="E11" s="12" t="s">
        <v>26</v>
      </c>
      <c r="F11" s="5">
        <v>1.4929999999999999E-20</v>
      </c>
      <c r="G11" s="5">
        <v>3.1505999999999997E-14</v>
      </c>
      <c r="H11" s="5">
        <v>4.2486000000000002E-13</v>
      </c>
      <c r="I11" s="5">
        <v>4.3153000000000004E-12</v>
      </c>
      <c r="J11" s="5">
        <v>3.4462000000000001E-11</v>
      </c>
      <c r="K11" s="5">
        <v>2.2403E-10</v>
      </c>
      <c r="L11" s="5">
        <v>1.2197E-9</v>
      </c>
      <c r="M11" s="5">
        <v>5.6923000000000003E-9</v>
      </c>
      <c r="N11" s="5">
        <v>2.3224E-8</v>
      </c>
      <c r="O11" s="5">
        <v>8.4196999999999996E-8</v>
      </c>
      <c r="P11" s="5">
        <v>5.7196000000000003E-6</v>
      </c>
      <c r="Q11" s="5">
        <v>1.3193999999999999E-4</v>
      </c>
      <c r="R11" s="5">
        <v>1.474E-3</v>
      </c>
      <c r="S11" s="5">
        <v>2.4713999999999999E-3</v>
      </c>
      <c r="T11" s="5">
        <v>4.0220000000000004E-3</v>
      </c>
      <c r="U11" s="5">
        <v>6.3638000000000002E-3</v>
      </c>
      <c r="V11" s="5">
        <v>9.7985999999999993E-3</v>
      </c>
      <c r="W11" s="5">
        <v>4.0703999999999997E-2</v>
      </c>
      <c r="X11" s="5">
        <v>8.9875999999999998E-2</v>
      </c>
      <c r="Y11" s="5">
        <v>0.10774</v>
      </c>
      <c r="Z11" s="5">
        <v>0.13882</v>
      </c>
      <c r="AA11" s="5">
        <v>0.19788</v>
      </c>
      <c r="AB11" s="5">
        <v>0.25491999999999998</v>
      </c>
      <c r="AC11" s="5">
        <v>0.27089000000000002</v>
      </c>
      <c r="AD11" s="5">
        <v>0.27156999999999998</v>
      </c>
      <c r="AE11" s="5">
        <v>0.27196999999999999</v>
      </c>
      <c r="AF11" s="5">
        <v>0.27229999999999999</v>
      </c>
      <c r="AG11" s="5">
        <v>0.27260000000000001</v>
      </c>
    </row>
    <row r="12" spans="1:33" x14ac:dyDescent="0.25">
      <c r="A12" s="12"/>
      <c r="B12" s="12">
        <v>1</v>
      </c>
      <c r="C12" s="12">
        <v>2</v>
      </c>
      <c r="D12" s="20"/>
      <c r="E12" s="12" t="s">
        <v>27</v>
      </c>
      <c r="F12" s="5">
        <v>3.7239E-34</v>
      </c>
      <c r="G12" s="5">
        <v>3.4316000000000002E-24</v>
      </c>
      <c r="H12" s="5">
        <v>2.0824999999999999E-22</v>
      </c>
      <c r="I12" s="5">
        <v>8.0999999999999996E-21</v>
      </c>
      <c r="J12" s="5">
        <v>2.1597000000000001E-19</v>
      </c>
      <c r="K12" s="5">
        <v>4.1684000000000001E-18</v>
      </c>
      <c r="L12" s="5">
        <v>6.0885999999999995E-17</v>
      </c>
      <c r="M12" s="5">
        <v>6.9823000000000001E-16</v>
      </c>
      <c r="N12" s="5">
        <v>6.4218000000000003E-15</v>
      </c>
      <c r="O12" s="5">
        <v>4.9975000000000003E-14</v>
      </c>
      <c r="P12" s="5">
        <v>4.0686000000000002E-11</v>
      </c>
      <c r="Q12" s="5">
        <v>6.0555E-9</v>
      </c>
      <c r="R12" s="5">
        <v>2.9032000000000002E-7</v>
      </c>
      <c r="S12" s="5">
        <v>6.7016999999999997E-7</v>
      </c>
      <c r="T12" s="5">
        <v>1.4834000000000001E-6</v>
      </c>
      <c r="U12" s="5">
        <v>3.1644000000000001E-6</v>
      </c>
      <c r="V12" s="5">
        <v>6.5397000000000003E-6</v>
      </c>
      <c r="W12" s="5">
        <v>9.5589999999999998E-5</v>
      </c>
      <c r="X12" s="5">
        <v>9.9665999999999991E-4</v>
      </c>
      <c r="Y12" s="5">
        <v>1.6915000000000001E-3</v>
      </c>
      <c r="Z12" s="5">
        <v>2.8941000000000001E-3</v>
      </c>
      <c r="AA12" s="5">
        <v>5.0435999999999996E-3</v>
      </c>
      <c r="AB12" s="5">
        <v>6.6550000000000003E-3</v>
      </c>
      <c r="AC12" s="5">
        <v>4.6267000000000001E-3</v>
      </c>
      <c r="AD12" s="5">
        <v>4.1818999999999997E-3</v>
      </c>
      <c r="AE12" s="5">
        <v>3.7997999999999999E-3</v>
      </c>
      <c r="AF12" s="5">
        <v>3.4643E-3</v>
      </c>
      <c r="AG12" s="5">
        <v>3.1678000000000001E-3</v>
      </c>
    </row>
    <row r="13" spans="1:33" x14ac:dyDescent="0.25">
      <c r="A13" s="12"/>
      <c r="B13" s="12"/>
      <c r="C13" s="12"/>
      <c r="D13" s="20">
        <v>1</v>
      </c>
      <c r="E13" s="12" t="s">
        <v>6</v>
      </c>
      <c r="F13" s="5">
        <v>6.6659000000000002E-33</v>
      </c>
      <c r="G13" s="5">
        <v>1.3675000000000001E-24</v>
      </c>
      <c r="H13" s="5">
        <v>4.3068000000000001E-23</v>
      </c>
      <c r="I13" s="5">
        <v>9.4179999999999999E-22</v>
      </c>
      <c r="J13" s="5">
        <v>1.5106000000000001E-20</v>
      </c>
      <c r="K13" s="5">
        <v>1.8580000000000001E-19</v>
      </c>
      <c r="L13" s="5">
        <v>1.8171000000000001E-18</v>
      </c>
      <c r="M13" s="5">
        <v>1.4559000000000001E-17</v>
      </c>
      <c r="N13" s="5">
        <v>9.7987000000000001E-17</v>
      </c>
      <c r="O13" s="5">
        <v>5.6573000000000002E-16</v>
      </c>
      <c r="P13" s="5">
        <v>1.8635000000000001E-13</v>
      </c>
      <c r="Q13" s="5">
        <v>1.4938000000000001E-11</v>
      </c>
      <c r="R13" s="5">
        <v>4.6484000000000002E-10</v>
      </c>
      <c r="S13" s="5">
        <v>9.8440000000000003E-10</v>
      </c>
      <c r="T13" s="5">
        <v>2.0137999999999998E-9</v>
      </c>
      <c r="U13" s="5">
        <v>3.9981000000000001E-9</v>
      </c>
      <c r="V13" s="5">
        <v>7.7397000000000005E-9</v>
      </c>
      <c r="W13" s="5">
        <v>9.2385000000000003E-8</v>
      </c>
      <c r="X13" s="5">
        <v>8.7558000000000001E-7</v>
      </c>
      <c r="Y13" s="5">
        <v>1.5433999999999999E-6</v>
      </c>
      <c r="Z13" s="5">
        <v>3.0578000000000002E-6</v>
      </c>
      <c r="AA13" s="5">
        <v>8.8440000000000004E-6</v>
      </c>
      <c r="AB13" s="5">
        <v>4.6292000000000003E-5</v>
      </c>
      <c r="AC13" s="5">
        <v>6.0588999999999999E-4</v>
      </c>
      <c r="AD13" s="5">
        <v>8.8258E-4</v>
      </c>
      <c r="AE13" s="5">
        <v>1.0192999999999999E-3</v>
      </c>
      <c r="AF13" s="5">
        <v>1.1513000000000001E-3</v>
      </c>
      <c r="AG13" s="5">
        <v>1.292E-3</v>
      </c>
    </row>
    <row r="14" spans="1:33" x14ac:dyDescent="0.25">
      <c r="A14" s="12"/>
      <c r="B14" s="12"/>
      <c r="C14" s="12"/>
      <c r="D14" s="20">
        <v>2</v>
      </c>
      <c r="E14" s="12" t="s">
        <v>8</v>
      </c>
      <c r="F14" s="5">
        <v>4.6415E-35</v>
      </c>
      <c r="G14" s="5">
        <v>1.3557000000000001E-26</v>
      </c>
      <c r="H14" s="5">
        <v>4.4681999999999998E-25</v>
      </c>
      <c r="I14" s="5">
        <v>1.0120999999999999E-23</v>
      </c>
      <c r="J14" s="5">
        <v>1.6679E-22</v>
      </c>
      <c r="K14" s="5">
        <v>2.0936000000000001E-21</v>
      </c>
      <c r="L14" s="5">
        <v>2.0781999999999999E-20</v>
      </c>
      <c r="M14" s="5">
        <v>1.6826000000000001E-19</v>
      </c>
      <c r="N14" s="5">
        <v>1.1399999999999999E-18</v>
      </c>
      <c r="O14" s="5">
        <v>6.6052999999999998E-18</v>
      </c>
      <c r="P14" s="5">
        <v>2.1575000000000001E-15</v>
      </c>
      <c r="Q14" s="5">
        <v>1.6777999999999999E-13</v>
      </c>
      <c r="R14" s="5">
        <v>5.0278E-12</v>
      </c>
      <c r="S14" s="5">
        <v>1.0561000000000001E-11</v>
      </c>
      <c r="T14" s="5">
        <v>2.1465999999999999E-11</v>
      </c>
      <c r="U14" s="5">
        <v>4.2454000000000001E-11</v>
      </c>
      <c r="V14" s="5">
        <v>8.2184999999999998E-11</v>
      </c>
      <c r="W14" s="5">
        <v>1.0497E-9</v>
      </c>
      <c r="X14" s="5">
        <v>1.1667E-8</v>
      </c>
      <c r="Y14" s="5">
        <v>2.2042E-8</v>
      </c>
      <c r="Z14" s="5">
        <v>5.1148999999999997E-8</v>
      </c>
      <c r="AA14" s="5">
        <v>2.3841E-7</v>
      </c>
      <c r="AB14" s="5">
        <v>3.8152999999999997E-6</v>
      </c>
      <c r="AC14" s="5">
        <v>1.5232000000000001E-4</v>
      </c>
      <c r="AD14" s="5">
        <v>2.3321999999999999E-4</v>
      </c>
      <c r="AE14" s="5">
        <v>2.2741999999999999E-4</v>
      </c>
      <c r="AF14" s="5">
        <v>2.1439000000000001E-4</v>
      </c>
      <c r="AG14" s="5">
        <v>2.0149999999999999E-4</v>
      </c>
    </row>
    <row r="15" spans="1:33" x14ac:dyDescent="0.25">
      <c r="A15" s="12"/>
      <c r="B15" s="12"/>
      <c r="C15" s="12"/>
      <c r="D15" s="20">
        <v>3</v>
      </c>
      <c r="E15" s="12" t="s">
        <v>9</v>
      </c>
      <c r="F15" s="5">
        <v>0</v>
      </c>
      <c r="G15" s="5">
        <v>7.1753999999999996E-36</v>
      </c>
      <c r="H15" s="5">
        <v>6.8322000000000001E-34</v>
      </c>
      <c r="I15" s="5">
        <v>3.9923000000000002E-32</v>
      </c>
      <c r="J15" s="5">
        <v>1.5382999999999999E-30</v>
      </c>
      <c r="K15" s="5">
        <v>4.1537999999999999E-29</v>
      </c>
      <c r="L15" s="5">
        <v>8.2560000000000007E-28</v>
      </c>
      <c r="M15" s="5">
        <v>1.2577E-26</v>
      </c>
      <c r="N15" s="5">
        <v>1.5125999999999999E-25</v>
      </c>
      <c r="O15" s="5">
        <v>1.4949000000000001E-24</v>
      </c>
      <c r="P15" s="5">
        <v>2.7912999999999999E-21</v>
      </c>
      <c r="Q15" s="5">
        <v>8.0207999999999999E-19</v>
      </c>
      <c r="R15" s="5">
        <v>6.6502000000000006E-17</v>
      </c>
      <c r="S15" s="5">
        <v>1.7432999999999999E-16</v>
      </c>
      <c r="T15" s="5">
        <v>4.3814999999999998E-16</v>
      </c>
      <c r="U15" s="5">
        <v>1.0626E-15</v>
      </c>
      <c r="V15" s="5">
        <v>2.5069999999999999E-15</v>
      </c>
      <c r="W15" s="5">
        <v>6.9342000000000004E-14</v>
      </c>
      <c r="X15" s="5">
        <v>1.6321000000000001E-12</v>
      </c>
      <c r="Y15" s="5">
        <v>3.7747000000000001E-12</v>
      </c>
      <c r="Z15" s="5">
        <v>1.1657E-11</v>
      </c>
      <c r="AA15" s="5">
        <v>9.9010000000000002E-11</v>
      </c>
      <c r="AB15" s="5">
        <v>5.4513E-9</v>
      </c>
      <c r="AC15" s="5">
        <v>1.0205E-6</v>
      </c>
      <c r="AD15" s="5">
        <v>1.8112999999999999E-6</v>
      </c>
      <c r="AE15" s="5">
        <v>1.6390999999999999E-6</v>
      </c>
      <c r="AF15" s="5">
        <v>1.4127E-6</v>
      </c>
      <c r="AG15" s="5">
        <v>1.2143E-6</v>
      </c>
    </row>
    <row r="16" spans="1:33" x14ac:dyDescent="0.25">
      <c r="A16" s="12"/>
      <c r="B16" s="12"/>
      <c r="C16" s="12"/>
      <c r="D16" s="20">
        <v>4</v>
      </c>
      <c r="E16" s="12" t="s">
        <v>10</v>
      </c>
      <c r="F16" s="5">
        <v>0</v>
      </c>
      <c r="G16" s="5">
        <v>8.3882999999999994E-33</v>
      </c>
      <c r="H16" s="5">
        <v>3.0036000000000001E-31</v>
      </c>
      <c r="I16" s="5">
        <v>7.2827E-30</v>
      </c>
      <c r="J16" s="5">
        <v>1.2694000000000001E-28</v>
      </c>
      <c r="K16" s="5">
        <v>1.6692000000000002E-27</v>
      </c>
      <c r="L16" s="5">
        <v>1.7221E-26</v>
      </c>
      <c r="M16" s="5">
        <v>1.4396000000000001E-25</v>
      </c>
      <c r="N16" s="5">
        <v>1.0017E-24</v>
      </c>
      <c r="O16" s="5">
        <v>5.9325999999999999E-24</v>
      </c>
      <c r="P16" s="5">
        <v>2.1458E-21</v>
      </c>
      <c r="Q16" s="5">
        <v>1.6228999999999999E-19</v>
      </c>
      <c r="R16" s="5">
        <v>4.9010000000000003E-18</v>
      </c>
      <c r="S16" s="5">
        <v>1.0339E-17</v>
      </c>
      <c r="T16" s="5">
        <v>2.1175E-17</v>
      </c>
      <c r="U16" s="5">
        <v>4.2409000000000003E-17</v>
      </c>
      <c r="V16" s="5">
        <v>8.3760000000000004E-17</v>
      </c>
      <c r="W16" s="5">
        <v>1.3234E-15</v>
      </c>
      <c r="X16" s="5">
        <v>2.1731999999999999E-14</v>
      </c>
      <c r="Y16" s="5">
        <v>4.7967999999999997E-14</v>
      </c>
      <c r="Z16" s="5">
        <v>1.5524E-13</v>
      </c>
      <c r="AA16" s="5">
        <v>1.9099000000000002E-12</v>
      </c>
      <c r="AB16" s="5">
        <v>2.9019000000000001E-10</v>
      </c>
      <c r="AC16" s="5">
        <v>1.1424E-7</v>
      </c>
      <c r="AD16" s="5">
        <v>1.9586999999999999E-7</v>
      </c>
      <c r="AE16" s="5">
        <v>1.3794E-7</v>
      </c>
      <c r="AF16" s="5">
        <v>9.1719000000000002E-8</v>
      </c>
      <c r="AG16" s="5">
        <v>6.1196000000000001E-8</v>
      </c>
    </row>
    <row r="17" spans="1:33" x14ac:dyDescent="0.25">
      <c r="A17" s="12"/>
      <c r="B17" s="12"/>
      <c r="C17" s="12">
        <v>1</v>
      </c>
      <c r="D17" s="20">
        <v>1</v>
      </c>
      <c r="E17" s="12" t="s">
        <v>11</v>
      </c>
      <c r="F17" s="5">
        <v>0</v>
      </c>
      <c r="G17" s="5">
        <v>1.7625000000000001E-29</v>
      </c>
      <c r="H17" s="5">
        <v>1.671E-27</v>
      </c>
      <c r="I17" s="5">
        <v>9.7352000000000005E-26</v>
      </c>
      <c r="J17" s="5">
        <v>3.7511999999999997E-24</v>
      </c>
      <c r="K17" s="5">
        <v>1.0145E-22</v>
      </c>
      <c r="L17" s="5">
        <v>2.0214E-21</v>
      </c>
      <c r="M17" s="5">
        <v>3.0889999999999998E-20</v>
      </c>
      <c r="N17" s="5">
        <v>3.7430999999999998E-19</v>
      </c>
      <c r="O17" s="5">
        <v>3.6988999999999996E-18</v>
      </c>
      <c r="P17" s="5">
        <v>7.0176999999999996E-15</v>
      </c>
      <c r="Q17" s="5">
        <v>2.0470000000000001E-12</v>
      </c>
      <c r="R17" s="5">
        <v>1.7213E-10</v>
      </c>
      <c r="S17" s="5">
        <v>4.5308E-10</v>
      </c>
      <c r="T17" s="5">
        <v>1.1433E-9</v>
      </c>
      <c r="U17" s="5">
        <v>2.787E-9</v>
      </c>
      <c r="V17" s="5">
        <v>6.6210000000000002E-9</v>
      </c>
      <c r="W17" s="5">
        <v>2.0118999999999999E-7</v>
      </c>
      <c r="X17" s="5">
        <v>6.8193000000000001E-6</v>
      </c>
      <c r="Y17" s="5">
        <v>1.5971E-5</v>
      </c>
      <c r="Z17" s="5">
        <v>3.9515999999999999E-5</v>
      </c>
      <c r="AA17" s="5">
        <v>1.3166999999999999E-4</v>
      </c>
      <c r="AB17" s="5">
        <v>6.6649999999999999E-4</v>
      </c>
      <c r="AC17" s="5">
        <v>4.6143E-3</v>
      </c>
      <c r="AD17" s="5">
        <v>5.7686999999999999E-3</v>
      </c>
      <c r="AE17" s="5">
        <v>5.7625000000000003E-3</v>
      </c>
      <c r="AF17" s="5">
        <v>5.6575999999999996E-3</v>
      </c>
      <c r="AG17" s="5">
        <v>5.5434000000000004E-3</v>
      </c>
    </row>
    <row r="18" spans="1:33" x14ac:dyDescent="0.25">
      <c r="A18" s="12"/>
      <c r="B18" s="12"/>
      <c r="C18" s="12">
        <v>6</v>
      </c>
      <c r="D18" s="20"/>
      <c r="E18" s="12" t="s">
        <v>86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4.6080000000000001E-36</v>
      </c>
      <c r="Q18" s="5">
        <v>9.6934999999999999E-30</v>
      </c>
      <c r="R18" s="5">
        <v>8.3749999999999992E-25</v>
      </c>
      <c r="S18" s="5">
        <v>1.0087999999999999E-23</v>
      </c>
      <c r="T18" s="5">
        <v>1.0978999999999999E-22</v>
      </c>
      <c r="U18" s="5">
        <v>1.1056E-21</v>
      </c>
      <c r="V18" s="5">
        <v>1.0601000000000001E-20</v>
      </c>
      <c r="W18" s="5">
        <v>1.2309999999999999E-16</v>
      </c>
      <c r="X18" s="5">
        <v>6.5738999999999997E-12</v>
      </c>
      <c r="Y18" s="5">
        <v>7.7340999999999997E-11</v>
      </c>
      <c r="Z18" s="5">
        <v>6.3981999999999997E-10</v>
      </c>
      <c r="AA18" s="5">
        <v>3.4320000000000001E-9</v>
      </c>
      <c r="AB18" s="5">
        <v>6.0950999999999998E-9</v>
      </c>
      <c r="AC18" s="5">
        <v>1.3803000000000001E-9</v>
      </c>
      <c r="AD18" s="5">
        <v>9.3742000000000006E-10</v>
      </c>
      <c r="AE18" s="5">
        <v>6.5452000000000003E-10</v>
      </c>
      <c r="AF18" s="5">
        <v>4.6315999999999998E-10</v>
      </c>
      <c r="AG18" s="5">
        <v>3.3154000000000003E-10</v>
      </c>
    </row>
    <row r="19" spans="1:33" x14ac:dyDescent="0.25">
      <c r="A19" s="12"/>
      <c r="B19" s="12">
        <v>1</v>
      </c>
      <c r="C19" s="12"/>
      <c r="D19" s="20"/>
      <c r="E19" s="12" t="s">
        <v>30</v>
      </c>
      <c r="F19" s="5">
        <v>7.0299000000000004E-3</v>
      </c>
      <c r="G19" s="5">
        <v>6.7447999999999996E-3</v>
      </c>
      <c r="H19" s="5">
        <v>6.6604000000000003E-3</v>
      </c>
      <c r="I19" s="5">
        <v>6.5741999999999997E-3</v>
      </c>
      <c r="J19" s="5">
        <v>6.4873999999999999E-3</v>
      </c>
      <c r="K19" s="5">
        <v>6.4006000000000002E-3</v>
      </c>
      <c r="L19" s="5">
        <v>6.3143000000000001E-3</v>
      </c>
      <c r="M19" s="5">
        <v>6.2290000000000002E-3</v>
      </c>
      <c r="N19" s="5">
        <v>6.1449E-3</v>
      </c>
      <c r="O19" s="5">
        <v>6.0622999999999996E-3</v>
      </c>
      <c r="P19" s="5">
        <v>5.7479000000000002E-3</v>
      </c>
      <c r="Q19" s="5">
        <v>5.4520000000000002E-3</v>
      </c>
      <c r="R19" s="5">
        <v>5.0863000000000002E-3</v>
      </c>
      <c r="S19" s="5">
        <v>4.9474000000000002E-3</v>
      </c>
      <c r="T19" s="5">
        <v>4.7685000000000002E-3</v>
      </c>
      <c r="U19" s="5">
        <v>4.5338000000000002E-3</v>
      </c>
      <c r="V19" s="5">
        <v>4.2253000000000004E-3</v>
      </c>
      <c r="W19" s="5">
        <v>2.1025000000000002E-3</v>
      </c>
      <c r="X19" s="5">
        <v>4.0133999999999998E-4</v>
      </c>
      <c r="Y19" s="5">
        <v>2.5913999999999999E-4</v>
      </c>
      <c r="Z19" s="5">
        <v>1.662E-4</v>
      </c>
      <c r="AA19" s="5">
        <v>8.2803E-5</v>
      </c>
      <c r="AB19" s="5">
        <v>2.0366000000000001E-5</v>
      </c>
      <c r="AC19" s="5">
        <v>2.0032999999999999E-6</v>
      </c>
      <c r="AD19" s="5">
        <v>1.3901E-7</v>
      </c>
      <c r="AE19" s="5">
        <v>4.8461000000000005E-10</v>
      </c>
      <c r="AF19" s="5">
        <v>8.8537999999999995E-11</v>
      </c>
      <c r="AG19" s="5">
        <v>4.8839000000000001E-11</v>
      </c>
    </row>
    <row r="20" spans="1:33" x14ac:dyDescent="0.25">
      <c r="A20" s="12"/>
      <c r="B20" s="12"/>
      <c r="C20" s="12">
        <v>3</v>
      </c>
      <c r="D20" s="20">
        <v>2</v>
      </c>
      <c r="E20" s="12" t="s">
        <v>13</v>
      </c>
      <c r="F20" s="5">
        <v>3.5410999999999997E-27</v>
      </c>
      <c r="G20" s="5">
        <v>5.5674999999999999E-21</v>
      </c>
      <c r="H20" s="5">
        <v>7.5057000000000001E-20</v>
      </c>
      <c r="I20" s="5">
        <v>7.7699999999999999E-19</v>
      </c>
      <c r="J20" s="5">
        <v>6.4250999999999998E-18</v>
      </c>
      <c r="K20" s="5">
        <v>4.3813999999999998E-17</v>
      </c>
      <c r="L20" s="5">
        <v>2.5291E-16</v>
      </c>
      <c r="M20" s="5">
        <v>1.2626E-15</v>
      </c>
      <c r="N20" s="5">
        <v>5.5507E-15</v>
      </c>
      <c r="O20" s="5">
        <v>2.1813E-14</v>
      </c>
      <c r="P20" s="5">
        <v>2.1310000000000001E-12</v>
      </c>
      <c r="Q20" s="5">
        <v>7.3442999999999994E-11</v>
      </c>
      <c r="R20" s="5">
        <v>1.2813999999999999E-9</v>
      </c>
      <c r="S20" s="5">
        <v>2.4475000000000001E-9</v>
      </c>
      <c r="T20" s="5">
        <v>4.6111000000000003E-9</v>
      </c>
      <c r="U20" s="5">
        <v>8.6521000000000008E-9</v>
      </c>
      <c r="V20" s="5">
        <v>1.6371000000000001E-8</v>
      </c>
      <c r="W20" s="5">
        <v>3.3370999999999999E-7</v>
      </c>
      <c r="X20" s="5">
        <v>2.1767999999999999E-5</v>
      </c>
      <c r="Y20" s="5">
        <v>5.7290000000000002E-5</v>
      </c>
      <c r="Z20" s="5">
        <v>1.3516E-4</v>
      </c>
      <c r="AA20" s="5">
        <v>3.2923000000000002E-4</v>
      </c>
      <c r="AB20" s="5">
        <v>7.5427999999999997E-4</v>
      </c>
      <c r="AC20" s="5">
        <v>1.2886000000000001E-4</v>
      </c>
      <c r="AD20" s="5">
        <v>6.6242E-6</v>
      </c>
      <c r="AE20" s="5">
        <v>1.1328000000000001E-8</v>
      </c>
      <c r="AF20" s="5">
        <v>1.0076999999999999E-9</v>
      </c>
      <c r="AG20" s="5">
        <v>2.7639000000000001E-10</v>
      </c>
    </row>
    <row r="21" spans="1:33" x14ac:dyDescent="0.25">
      <c r="A21" s="12"/>
      <c r="B21" s="12"/>
      <c r="C21" s="12">
        <v>1</v>
      </c>
      <c r="D21" s="20"/>
      <c r="E21" s="12" t="s">
        <v>14</v>
      </c>
      <c r="F21" s="5">
        <v>4.9444E-16</v>
      </c>
      <c r="G21" s="5">
        <v>5.3594E-12</v>
      </c>
      <c r="H21" s="5">
        <v>2.787E-11</v>
      </c>
      <c r="I21" s="5">
        <v>1.2164999999999999E-10</v>
      </c>
      <c r="J21" s="5">
        <v>4.608E-10</v>
      </c>
      <c r="K21" s="5">
        <v>1.5424E-9</v>
      </c>
      <c r="L21" s="5">
        <v>4.6347000000000001E-9</v>
      </c>
      <c r="M21" s="5">
        <v>1.2671999999999999E-8</v>
      </c>
      <c r="N21" s="5">
        <v>3.1893E-8</v>
      </c>
      <c r="O21" s="5">
        <v>7.4600000000000006E-8</v>
      </c>
      <c r="P21" s="5">
        <v>1.2467000000000001E-6</v>
      </c>
      <c r="Q21" s="5">
        <v>1.0543000000000001E-5</v>
      </c>
      <c r="R21" s="5">
        <v>5.6412000000000001E-5</v>
      </c>
      <c r="S21" s="5">
        <v>8.1421000000000005E-5</v>
      </c>
      <c r="T21" s="5">
        <v>1.1564E-4</v>
      </c>
      <c r="U21" s="5">
        <v>1.6203999999999999E-4</v>
      </c>
      <c r="V21" s="5">
        <v>2.2474999999999999E-4</v>
      </c>
      <c r="W21" s="5">
        <v>8.2939999999999999E-4</v>
      </c>
      <c r="X21" s="5">
        <v>3.6475000000000001E-3</v>
      </c>
      <c r="Y21" s="5">
        <v>4.8665000000000002E-3</v>
      </c>
      <c r="Z21" s="5">
        <v>5.4881000000000001E-3</v>
      </c>
      <c r="AA21" s="5">
        <v>3.9477000000000002E-3</v>
      </c>
      <c r="AB21" s="5">
        <v>1.0487000000000001E-3</v>
      </c>
      <c r="AC21" s="5">
        <v>7.0012999999999995E-5</v>
      </c>
      <c r="AD21" s="5">
        <v>4.4062999999999996E-6</v>
      </c>
      <c r="AE21" s="5">
        <v>1.4038E-8</v>
      </c>
      <c r="AF21" s="5">
        <v>2.3521000000000002E-9</v>
      </c>
      <c r="AG21" s="5">
        <v>1.1933E-9</v>
      </c>
    </row>
    <row r="22" spans="1:33" x14ac:dyDescent="0.25">
      <c r="A22" s="12"/>
      <c r="B22" s="12"/>
      <c r="C22" s="12"/>
      <c r="D22" s="20">
        <v>1</v>
      </c>
      <c r="E22" s="12" t="s">
        <v>15</v>
      </c>
      <c r="F22" s="5">
        <v>4.1603999999999999E-3</v>
      </c>
      <c r="G22" s="5">
        <v>3.8252999999999998E-3</v>
      </c>
      <c r="H22" s="5">
        <v>3.7843E-3</v>
      </c>
      <c r="I22" s="5">
        <v>3.7521999999999998E-3</v>
      </c>
      <c r="J22" s="5">
        <v>3.7269999999999998E-3</v>
      </c>
      <c r="K22" s="5">
        <v>3.7071000000000001E-3</v>
      </c>
      <c r="L22" s="5">
        <v>3.6911000000000001E-3</v>
      </c>
      <c r="M22" s="5">
        <v>3.6782999999999998E-3</v>
      </c>
      <c r="N22" s="5">
        <v>3.6679999999999998E-3</v>
      </c>
      <c r="O22" s="5">
        <v>3.6597000000000001E-3</v>
      </c>
      <c r="P22" s="5">
        <v>3.6389999999999999E-3</v>
      </c>
      <c r="Q22" s="5">
        <v>3.6294999999999999E-3</v>
      </c>
      <c r="R22" s="5">
        <v>3.6250000000000002E-3</v>
      </c>
      <c r="S22" s="5">
        <v>3.6243E-3</v>
      </c>
      <c r="T22" s="5">
        <v>3.6237000000000001E-3</v>
      </c>
      <c r="U22" s="5">
        <v>3.6232E-3</v>
      </c>
      <c r="V22" s="5">
        <v>3.6227999999999998E-3</v>
      </c>
      <c r="W22" s="5">
        <v>3.6213999999999999E-3</v>
      </c>
      <c r="X22" s="5">
        <v>3.5958000000000001E-3</v>
      </c>
      <c r="Y22" s="5">
        <v>3.5552000000000001E-3</v>
      </c>
      <c r="Z22" s="5">
        <v>3.4648000000000001E-3</v>
      </c>
      <c r="AA22" s="5">
        <v>3.2215E-3</v>
      </c>
      <c r="AB22" s="5">
        <v>2.5065999999999999E-3</v>
      </c>
      <c r="AC22" s="5">
        <v>7.2809000000000003E-4</v>
      </c>
      <c r="AD22" s="5">
        <v>5.2580000000000001E-5</v>
      </c>
      <c r="AE22" s="5">
        <v>1.5351E-7</v>
      </c>
      <c r="AF22" s="5">
        <v>2.3225000000000001E-8</v>
      </c>
      <c r="AG22" s="5">
        <v>1.0646999999999999E-8</v>
      </c>
    </row>
    <row r="23" spans="1:33" x14ac:dyDescent="0.25">
      <c r="A23" s="12"/>
      <c r="B23" s="12"/>
      <c r="C23" s="12"/>
      <c r="D23" s="20">
        <v>1</v>
      </c>
      <c r="E23" s="12" t="s">
        <v>16</v>
      </c>
      <c r="F23" s="5">
        <v>3.0820000000000001E-3</v>
      </c>
      <c r="G23" s="5">
        <v>3.4169999999999999E-3</v>
      </c>
      <c r="H23" s="5">
        <v>3.4581E-3</v>
      </c>
      <c r="I23" s="5">
        <v>3.4900999999999999E-3</v>
      </c>
      <c r="J23" s="5">
        <v>3.5152999999999998E-3</v>
      </c>
      <c r="K23" s="5">
        <v>3.5352999999999999E-3</v>
      </c>
      <c r="L23" s="5">
        <v>3.5512E-3</v>
      </c>
      <c r="M23" s="5">
        <v>3.5639999999999999E-3</v>
      </c>
      <c r="N23" s="5">
        <v>3.5742999999999999E-3</v>
      </c>
      <c r="O23" s="5">
        <v>3.5826E-3</v>
      </c>
      <c r="P23" s="5">
        <v>3.6032999999999998E-3</v>
      </c>
      <c r="Q23" s="5">
        <v>3.6128000000000002E-3</v>
      </c>
      <c r="R23" s="5">
        <v>3.6172999999999999E-3</v>
      </c>
      <c r="S23" s="5">
        <v>3.6180000000000001E-3</v>
      </c>
      <c r="T23" s="5">
        <v>3.6186E-3</v>
      </c>
      <c r="U23" s="5">
        <v>3.6191000000000001E-3</v>
      </c>
      <c r="V23" s="5">
        <v>3.6194999999999999E-3</v>
      </c>
      <c r="W23" s="5">
        <v>3.62E-3</v>
      </c>
      <c r="X23" s="5">
        <v>3.5953000000000001E-3</v>
      </c>
      <c r="Y23" s="5">
        <v>3.555E-3</v>
      </c>
      <c r="Z23" s="5">
        <v>3.4646E-3</v>
      </c>
      <c r="AA23" s="5">
        <v>3.2214000000000001E-3</v>
      </c>
      <c r="AB23" s="5">
        <v>2.5067000000000002E-3</v>
      </c>
      <c r="AC23" s="5">
        <v>7.2822000000000002E-4</v>
      </c>
      <c r="AD23" s="5">
        <v>5.2593000000000003E-5</v>
      </c>
      <c r="AE23" s="5">
        <v>1.5356000000000001E-7</v>
      </c>
      <c r="AF23" s="5">
        <v>2.3234000000000001E-8</v>
      </c>
      <c r="AG23" s="5">
        <v>1.0652E-8</v>
      </c>
    </row>
    <row r="24" spans="1:33" x14ac:dyDescent="0.25">
      <c r="A24" s="12"/>
      <c r="B24" s="12">
        <v>1</v>
      </c>
      <c r="C24" s="12">
        <v>1</v>
      </c>
      <c r="D24" s="20"/>
      <c r="E24" s="12" t="s">
        <v>31</v>
      </c>
      <c r="F24" s="5">
        <v>9.6246999999999999E-2</v>
      </c>
      <c r="G24" s="5">
        <v>9.6817E-2</v>
      </c>
      <c r="H24" s="5">
        <v>9.6986000000000003E-2</v>
      </c>
      <c r="I24" s="5">
        <v>9.7157999999999994E-2</v>
      </c>
      <c r="J24" s="5">
        <v>9.7332000000000002E-2</v>
      </c>
      <c r="K24" s="5">
        <v>9.7504999999999994E-2</v>
      </c>
      <c r="L24" s="5">
        <v>9.7678000000000001E-2</v>
      </c>
      <c r="M24" s="5">
        <v>9.7848000000000004E-2</v>
      </c>
      <c r="N24" s="5">
        <v>9.8017000000000007E-2</v>
      </c>
      <c r="O24" s="5">
        <v>9.8182000000000005E-2</v>
      </c>
      <c r="P24" s="5">
        <v>9.8806000000000005E-2</v>
      </c>
      <c r="Q24" s="5">
        <v>9.9280999999999994E-2</v>
      </c>
      <c r="R24" s="5">
        <v>9.8715999999999998E-2</v>
      </c>
      <c r="S24" s="5">
        <v>9.8021999999999998E-2</v>
      </c>
      <c r="T24" s="5">
        <v>9.6863000000000005E-2</v>
      </c>
      <c r="U24" s="5">
        <v>9.5036999999999996E-2</v>
      </c>
      <c r="V24" s="5">
        <v>9.2283000000000004E-2</v>
      </c>
      <c r="W24" s="5">
        <v>6.6286999999999999E-2</v>
      </c>
      <c r="X24" s="5">
        <v>2.8718E-2</v>
      </c>
      <c r="Y24" s="5">
        <v>2.2304999999999998E-2</v>
      </c>
      <c r="Z24" s="5">
        <v>1.6254000000000001E-2</v>
      </c>
      <c r="AA24" s="5">
        <v>8.5275999999999998E-3</v>
      </c>
      <c r="AB24" s="5">
        <v>1.8621E-3</v>
      </c>
      <c r="AC24" s="5">
        <v>7.1540999999999998E-5</v>
      </c>
      <c r="AD24" s="5">
        <v>3.9837999999999999E-6</v>
      </c>
      <c r="AE24" s="5">
        <v>1.1266E-8</v>
      </c>
      <c r="AF24" s="5">
        <v>1.6827E-9</v>
      </c>
      <c r="AG24" s="5">
        <v>7.6431000000000002E-10</v>
      </c>
    </row>
    <row r="25" spans="1:33" x14ac:dyDescent="0.25">
      <c r="A25" s="12"/>
      <c r="B25" s="12">
        <v>1</v>
      </c>
      <c r="C25" s="12">
        <v>2</v>
      </c>
      <c r="D25" s="20"/>
      <c r="E25" s="12" t="s">
        <v>32</v>
      </c>
      <c r="F25" s="5">
        <v>0.17249</v>
      </c>
      <c r="G25" s="5">
        <v>0.17219999999999999</v>
      </c>
      <c r="H25" s="5">
        <v>0.17212</v>
      </c>
      <c r="I25" s="5">
        <v>0.17202999999999999</v>
      </c>
      <c r="J25" s="5">
        <v>0.17194999999999999</v>
      </c>
      <c r="K25" s="5">
        <v>0.17186000000000001</v>
      </c>
      <c r="L25" s="5">
        <v>0.17177000000000001</v>
      </c>
      <c r="M25" s="5">
        <v>0.17169000000000001</v>
      </c>
      <c r="N25" s="5">
        <v>0.1716</v>
      </c>
      <c r="O25" s="5">
        <v>0.17152000000000001</v>
      </c>
      <c r="P25" s="5">
        <v>0.17121</v>
      </c>
      <c r="Q25" s="5">
        <v>0.1709</v>
      </c>
      <c r="R25" s="5">
        <v>0.17049</v>
      </c>
      <c r="S25" s="5">
        <v>0.17032</v>
      </c>
      <c r="T25" s="5">
        <v>0.17011000000000001</v>
      </c>
      <c r="U25" s="5">
        <v>0.16983000000000001</v>
      </c>
      <c r="V25" s="5">
        <v>0.16944999999999999</v>
      </c>
      <c r="W25" s="5">
        <v>0.16658000000000001</v>
      </c>
      <c r="X25" s="5">
        <v>0.15576999999999999</v>
      </c>
      <c r="Y25" s="5">
        <v>0.14377000000000001</v>
      </c>
      <c r="Z25" s="5">
        <v>0.11763</v>
      </c>
      <c r="AA25" s="5">
        <v>6.4231999999999997E-2</v>
      </c>
      <c r="AB25" s="5">
        <v>1.2309E-2</v>
      </c>
      <c r="AC25" s="5">
        <v>1.7661E-4</v>
      </c>
      <c r="AD25" s="5">
        <v>7.8068999999999997E-6</v>
      </c>
      <c r="AE25" s="5">
        <v>1.7718E-8</v>
      </c>
      <c r="AF25" s="5">
        <v>2.1408999999999999E-9</v>
      </c>
      <c r="AG25" s="5">
        <v>7.9244000000000001E-10</v>
      </c>
    </row>
    <row r="26" spans="1:33" x14ac:dyDescent="0.25">
      <c r="A26" s="12"/>
      <c r="B26" s="12"/>
      <c r="C26" s="12"/>
      <c r="D26" s="20"/>
      <c r="E26" s="15" t="s">
        <v>20</v>
      </c>
      <c r="F26" s="5">
        <v>-37.520000000000003</v>
      </c>
      <c r="G26" s="5">
        <v>-28.66</v>
      </c>
      <c r="H26" s="5">
        <v>-27.09</v>
      </c>
      <c r="I26" s="5">
        <v>-25.7</v>
      </c>
      <c r="J26" s="5">
        <v>-24.46</v>
      </c>
      <c r="K26" s="5">
        <v>-23.34</v>
      </c>
      <c r="L26" s="5">
        <v>-22.33</v>
      </c>
      <c r="M26" s="5">
        <v>-21.42</v>
      </c>
      <c r="N26" s="5">
        <v>-20.6</v>
      </c>
      <c r="O26" s="5">
        <v>-19.84</v>
      </c>
      <c r="P26" s="5">
        <v>-17.39</v>
      </c>
      <c r="Q26" s="5">
        <v>-15.6</v>
      </c>
      <c r="R26" s="5">
        <v>-14.24</v>
      </c>
      <c r="S26" s="5">
        <v>-13.95</v>
      </c>
      <c r="T26" s="5">
        <v>-13.67</v>
      </c>
      <c r="U26" s="5">
        <v>-13.4</v>
      </c>
      <c r="V26" s="5">
        <v>-13.13</v>
      </c>
      <c r="W26" s="5">
        <v>-11.99</v>
      </c>
      <c r="X26" s="5">
        <v>-10.55</v>
      </c>
      <c r="Y26" s="5">
        <v>-10.23</v>
      </c>
      <c r="Z26" s="5">
        <v>-9.9770000000000003</v>
      </c>
      <c r="AA26" s="5">
        <v>-9.8049999999999997</v>
      </c>
      <c r="AB26" s="5">
        <v>-9.8109999999999999</v>
      </c>
      <c r="AC26" s="5">
        <v>-10.35</v>
      </c>
      <c r="AD26" s="5">
        <v>-10.48</v>
      </c>
      <c r="AE26" s="5">
        <v>-10.61</v>
      </c>
      <c r="AF26" s="5">
        <v>-10.73</v>
      </c>
      <c r="AG26" s="5">
        <v>-10.85</v>
      </c>
    </row>
    <row r="27" spans="1:33" x14ac:dyDescent="0.25">
      <c r="A27" s="12"/>
      <c r="B27" s="12"/>
      <c r="C27" s="12"/>
      <c r="D27" s="20"/>
      <c r="E27" s="12" t="s">
        <v>21</v>
      </c>
      <c r="F27" s="5">
        <v>-18.61</v>
      </c>
      <c r="G27" s="5">
        <v>-18.7</v>
      </c>
      <c r="H27" s="5">
        <v>-18.73</v>
      </c>
      <c r="I27" s="5">
        <v>-18.77</v>
      </c>
      <c r="J27" s="5">
        <v>-18.82</v>
      </c>
      <c r="K27" s="5">
        <v>-18.86</v>
      </c>
      <c r="L27" s="5">
        <v>-18.91</v>
      </c>
      <c r="M27" s="5">
        <v>-18.95</v>
      </c>
      <c r="N27" s="5">
        <v>-19</v>
      </c>
      <c r="O27" s="5">
        <v>-19.149999999999999</v>
      </c>
      <c r="P27" s="5">
        <v>-19.239999999999998</v>
      </c>
      <c r="Q27" s="5">
        <v>-19.43</v>
      </c>
      <c r="R27" s="5">
        <v>-19.61</v>
      </c>
      <c r="S27" s="5">
        <v>-19.66</v>
      </c>
      <c r="T27" s="5">
        <v>-19.71</v>
      </c>
      <c r="U27" s="5">
        <v>-19.760000000000002</v>
      </c>
      <c r="V27" s="5">
        <v>-19.809999999999999</v>
      </c>
      <c r="W27" s="5">
        <v>-20.079999999999998</v>
      </c>
      <c r="X27" s="5">
        <v>-20.39</v>
      </c>
      <c r="Y27" s="5">
        <v>-20.48</v>
      </c>
      <c r="Z27" s="5">
        <v>-20.63</v>
      </c>
      <c r="AA27" s="5">
        <v>-20.85</v>
      </c>
      <c r="AB27" s="5">
        <v>-21.03</v>
      </c>
      <c r="AC27" s="5">
        <v>-21.21</v>
      </c>
      <c r="AD27" s="5">
        <v>-21.25</v>
      </c>
      <c r="AE27" s="5">
        <v>-21.22</v>
      </c>
      <c r="AF27" s="5">
        <v>-21.31</v>
      </c>
      <c r="AG27" s="5">
        <v>-21.35</v>
      </c>
    </row>
    <row r="28" spans="1:33" x14ac:dyDescent="0.25">
      <c r="A28" s="12"/>
      <c r="B28" s="12"/>
      <c r="C28" s="12"/>
      <c r="D28" s="20"/>
      <c r="E28" s="12" t="s">
        <v>36</v>
      </c>
      <c r="F28" s="5">
        <v>3.4809999999999999</v>
      </c>
      <c r="G28" s="5">
        <v>-3.9830000000000004E-3</v>
      </c>
      <c r="H28" s="5">
        <v>-0.66810000000000003</v>
      </c>
      <c r="I28" s="5">
        <v>-1.274</v>
      </c>
      <c r="J28" s="5">
        <v>-1.83</v>
      </c>
      <c r="K28" s="5">
        <v>-2.3420000000000001</v>
      </c>
      <c r="L28" s="5">
        <v>-2.8170000000000002</v>
      </c>
      <c r="M28" s="5">
        <v>-3.258</v>
      </c>
      <c r="N28" s="5">
        <v>-3.669</v>
      </c>
      <c r="O28" s="5">
        <v>-4.0549999999999997</v>
      </c>
      <c r="P28" s="5">
        <v>-5.383</v>
      </c>
      <c r="Q28" s="5">
        <v>-6.4580000000000002</v>
      </c>
      <c r="R28" s="5">
        <v>-7.3680000000000003</v>
      </c>
      <c r="S28" s="5">
        <v>-7.5819999999999999</v>
      </c>
      <c r="T28" s="5">
        <v>-7.7949999999999999</v>
      </c>
      <c r="U28" s="5">
        <v>-8.0129999999999999</v>
      </c>
      <c r="V28" s="5">
        <v>-8.2390000000000008</v>
      </c>
      <c r="W28" s="5">
        <v>-9.4369999999999994</v>
      </c>
      <c r="X28" s="5">
        <v>-11.42</v>
      </c>
      <c r="Y28" s="5">
        <v>-11.89</v>
      </c>
      <c r="Z28" s="5">
        <v>-12.26</v>
      </c>
      <c r="AA28" s="5">
        <v>-12.51</v>
      </c>
      <c r="AB28" s="5">
        <v>-12.65</v>
      </c>
      <c r="AC28" s="5">
        <v>-13</v>
      </c>
      <c r="AD28" s="5">
        <v>-13.08</v>
      </c>
      <c r="AE28" s="5">
        <v>-13.16</v>
      </c>
      <c r="AF28" s="5">
        <v>-13.23</v>
      </c>
      <c r="AG28" s="5">
        <v>-13.31</v>
      </c>
    </row>
    <row r="29" spans="1:33" x14ac:dyDescent="0.25">
      <c r="A29" s="12"/>
      <c r="B29" s="12"/>
      <c r="C29" s="12"/>
      <c r="D29" s="20"/>
      <c r="E29" s="12" t="s">
        <v>22</v>
      </c>
      <c r="F29" s="5">
        <v>-9.1609999999999996</v>
      </c>
      <c r="G29" s="5">
        <v>-10.28</v>
      </c>
      <c r="H29" s="5">
        <v>-10.52</v>
      </c>
      <c r="I29" s="5">
        <v>-10.74</v>
      </c>
      <c r="J29" s="5">
        <v>-10.96</v>
      </c>
      <c r="K29" s="5">
        <v>-11.16</v>
      </c>
      <c r="L29" s="5">
        <v>-11.35</v>
      </c>
      <c r="M29" s="5">
        <v>-11.53</v>
      </c>
      <c r="N29" s="5">
        <v>-11.7</v>
      </c>
      <c r="O29" s="5">
        <v>-11.86</v>
      </c>
      <c r="P29" s="5">
        <v>-12.45</v>
      </c>
      <c r="Q29" s="5">
        <v>-12.95</v>
      </c>
      <c r="R29" s="5">
        <v>-13.38</v>
      </c>
      <c r="S29" s="5">
        <v>-13.48</v>
      </c>
      <c r="T29" s="5">
        <v>-13.57</v>
      </c>
      <c r="U29" s="5">
        <v>-13.66</v>
      </c>
      <c r="V29" s="5">
        <v>-13.74</v>
      </c>
      <c r="W29" s="5">
        <v>-13.96</v>
      </c>
      <c r="X29" s="5">
        <v>-14.07</v>
      </c>
      <c r="Y29" s="5">
        <v>-14.06</v>
      </c>
      <c r="Z29" s="5">
        <v>-13.96</v>
      </c>
      <c r="AA29" s="5">
        <v>-13.54</v>
      </c>
      <c r="AB29" s="5">
        <v>-12.48</v>
      </c>
      <c r="AC29" s="5">
        <v>-11.59</v>
      </c>
      <c r="AD29" s="5">
        <v>-11.59</v>
      </c>
      <c r="AE29" s="5">
        <v>-11.81</v>
      </c>
      <c r="AF29" s="5">
        <v>-12.04</v>
      </c>
      <c r="AG29" s="5">
        <v>-12.26</v>
      </c>
    </row>
    <row r="30" spans="1:33" x14ac:dyDescent="0.25">
      <c r="A30" s="12"/>
      <c r="B30" s="12"/>
      <c r="C30" s="12"/>
      <c r="D30" s="20"/>
      <c r="E30" s="12" t="s">
        <v>23</v>
      </c>
      <c r="F30" s="5">
        <v>0.27577000000000002</v>
      </c>
      <c r="G30" s="5">
        <v>0.27577000000000002</v>
      </c>
      <c r="H30" s="5">
        <v>0.27577000000000002</v>
      </c>
      <c r="I30" s="5">
        <v>0.27577000000000002</v>
      </c>
      <c r="J30" s="5">
        <v>0.27577000000000002</v>
      </c>
      <c r="K30" s="5">
        <v>0.27577000000000002</v>
      </c>
      <c r="L30" s="5">
        <v>0.27577000000000002</v>
      </c>
      <c r="M30" s="5">
        <v>0.27577000000000002</v>
      </c>
      <c r="N30" s="5">
        <v>0.27577000000000002</v>
      </c>
      <c r="O30" s="5">
        <v>0.27577000000000002</v>
      </c>
      <c r="P30" s="5">
        <v>0.27577000000000002</v>
      </c>
      <c r="Q30" s="5">
        <v>0.27589999999999998</v>
      </c>
      <c r="R30" s="5">
        <v>0.27723999999999999</v>
      </c>
      <c r="S30" s="5">
        <v>0.27823999999999999</v>
      </c>
      <c r="T30" s="5">
        <v>0.27978999999999998</v>
      </c>
      <c r="U30" s="5">
        <v>0.28212999999999999</v>
      </c>
      <c r="V30" s="5">
        <v>0.28556999999999999</v>
      </c>
      <c r="W30" s="5">
        <v>0.31659999999999999</v>
      </c>
      <c r="X30" s="5">
        <v>0.36932999999999999</v>
      </c>
      <c r="Y30" s="5">
        <v>0.39278999999999997</v>
      </c>
      <c r="Z30" s="5">
        <v>0.43701000000000001</v>
      </c>
      <c r="AA30" s="5">
        <v>0.52417000000000002</v>
      </c>
      <c r="AB30" s="5">
        <v>0.60889000000000004</v>
      </c>
      <c r="AC30" s="5">
        <v>0.63410999999999995</v>
      </c>
      <c r="AD30" s="5">
        <v>0.63583000000000001</v>
      </c>
      <c r="AE30" s="5">
        <v>0.63619999999999999</v>
      </c>
      <c r="AF30" s="5">
        <v>0.63644999999999996</v>
      </c>
      <c r="AG30" s="5">
        <v>0.63668999999999998</v>
      </c>
    </row>
    <row r="31" spans="1:33" x14ac:dyDescent="0.25">
      <c r="A31" s="12"/>
      <c r="B31" s="12"/>
      <c r="C31" s="12"/>
      <c r="D31" s="20"/>
      <c r="E31" s="12" t="s">
        <v>24</v>
      </c>
      <c r="F31" s="5">
        <v>0.28300999999999998</v>
      </c>
      <c r="G31" s="5">
        <v>0.28300999999999998</v>
      </c>
      <c r="H31" s="5">
        <v>0.28300999999999998</v>
      </c>
      <c r="I31" s="5">
        <v>0.28300999999999998</v>
      </c>
      <c r="J31" s="5">
        <v>0.28300999999999998</v>
      </c>
      <c r="K31" s="5">
        <v>0.28300999999999998</v>
      </c>
      <c r="L31" s="5">
        <v>0.28300999999999998</v>
      </c>
      <c r="M31" s="5">
        <v>0.28300999999999998</v>
      </c>
      <c r="N31" s="5">
        <v>0.28300999999999998</v>
      </c>
      <c r="O31" s="5">
        <v>0.28300999999999998</v>
      </c>
      <c r="P31" s="5">
        <v>0.28299999999999997</v>
      </c>
      <c r="Q31" s="5">
        <v>0.28288999999999997</v>
      </c>
      <c r="R31" s="5">
        <v>0.28159000000000001</v>
      </c>
      <c r="S31" s="5">
        <v>0.28061999999999998</v>
      </c>
      <c r="T31" s="5">
        <v>0.27910000000000001</v>
      </c>
      <c r="U31" s="5">
        <v>0.27679999999999999</v>
      </c>
      <c r="V31" s="5">
        <v>0.27343000000000001</v>
      </c>
      <c r="W31" s="5">
        <v>0.24304000000000001</v>
      </c>
      <c r="X31" s="5">
        <v>0.19575000000000001</v>
      </c>
      <c r="Y31" s="5">
        <v>0.17837</v>
      </c>
      <c r="Z31" s="5">
        <v>0.14660999999999999</v>
      </c>
      <c r="AA31" s="5">
        <v>8.3561999999999997E-2</v>
      </c>
      <c r="AB31" s="5">
        <v>2.1013E-2</v>
      </c>
      <c r="AC31" s="5">
        <v>1.9097000000000001E-3</v>
      </c>
      <c r="AD31" s="5">
        <v>1.2972999999999999E-4</v>
      </c>
      <c r="AE31" s="5">
        <v>4.4362E-7</v>
      </c>
      <c r="AF31" s="5">
        <v>7.9540999999999997E-8</v>
      </c>
      <c r="AG31" s="5">
        <v>4.3073999999999999E-8</v>
      </c>
    </row>
    <row r="32" spans="1:33" x14ac:dyDescent="0.25">
      <c r="A32" s="12"/>
      <c r="B32" s="12"/>
      <c r="C32" s="12"/>
      <c r="D32" s="20"/>
    </row>
    <row r="33" spans="1:33" x14ac:dyDescent="0.25">
      <c r="A33" s="12"/>
      <c r="B33" s="12"/>
      <c r="C33" s="12"/>
      <c r="D33" s="17"/>
    </row>
    <row r="34" spans="1:33" x14ac:dyDescent="0.25">
      <c r="B34" s="23"/>
      <c r="C34" s="16" t="s">
        <v>40</v>
      </c>
      <c r="D34" s="16"/>
      <c r="E34" s="21"/>
      <c r="F34" s="16" t="s">
        <v>39</v>
      </c>
    </row>
    <row r="35" spans="1:33" x14ac:dyDescent="0.25">
      <c r="B35" s="28" t="s">
        <v>47</v>
      </c>
      <c r="C35" s="26" t="s">
        <v>37</v>
      </c>
      <c r="D35" s="27" t="s">
        <v>7</v>
      </c>
      <c r="E35" s="28" t="s">
        <v>6</v>
      </c>
      <c r="F35" s="27" t="s">
        <v>37</v>
      </c>
      <c r="G35" s="27" t="s">
        <v>7</v>
      </c>
      <c r="H35" s="28" t="s">
        <v>6</v>
      </c>
      <c r="J35" s="16" t="s">
        <v>42</v>
      </c>
      <c r="L35" s="22">
        <v>8.3145000000000007</v>
      </c>
    </row>
    <row r="36" spans="1:33" x14ac:dyDescent="0.25">
      <c r="A36">
        <v>1</v>
      </c>
      <c r="B36" s="19" t="s">
        <v>43</v>
      </c>
      <c r="C36" s="17">
        <v>0.43999999999999995</v>
      </c>
      <c r="D36" s="17">
        <v>0.55000000000000004</v>
      </c>
      <c r="E36" s="20">
        <v>0.01</v>
      </c>
      <c r="F36" s="17">
        <v>1</v>
      </c>
      <c r="G36" s="17">
        <v>1.2500000000000002</v>
      </c>
      <c r="H36" s="17">
        <v>2.2727272727272731E-2</v>
      </c>
    </row>
    <row r="37" spans="1:33" x14ac:dyDescent="0.25">
      <c r="B37" s="19" t="s">
        <v>44</v>
      </c>
      <c r="C37" s="17">
        <v>0.42127659574468085</v>
      </c>
      <c r="D37" s="17">
        <v>0.5687234042553192</v>
      </c>
      <c r="E37" s="20">
        <v>0.01</v>
      </c>
      <c r="F37" s="17">
        <v>1</v>
      </c>
      <c r="G37" s="17">
        <v>1.35</v>
      </c>
      <c r="H37" s="17">
        <v>2.3737373737373738E-2</v>
      </c>
    </row>
    <row r="38" spans="1:33" x14ac:dyDescent="0.25">
      <c r="B38" s="19" t="s">
        <v>45</v>
      </c>
      <c r="C38" s="17">
        <v>0.41250000000000003</v>
      </c>
      <c r="D38" s="17">
        <v>0.57750000000000001</v>
      </c>
      <c r="E38" s="20">
        <v>0.01</v>
      </c>
      <c r="F38" s="17">
        <v>1</v>
      </c>
      <c r="G38" s="17">
        <v>1.4</v>
      </c>
      <c r="H38" s="17">
        <v>2.4242424242424242E-2</v>
      </c>
    </row>
    <row r="39" spans="1:33" x14ac:dyDescent="0.25">
      <c r="B39" s="19" t="s">
        <v>46</v>
      </c>
      <c r="C39" s="17">
        <v>0.38076923076923075</v>
      </c>
      <c r="D39" s="17">
        <v>0.60923076923076924</v>
      </c>
      <c r="E39" s="20">
        <v>0.01</v>
      </c>
      <c r="F39" s="17">
        <v>1</v>
      </c>
      <c r="G39" s="17">
        <v>1.6</v>
      </c>
      <c r="H39" s="17">
        <v>2.6262626262626265E-2</v>
      </c>
    </row>
    <row r="40" spans="1:33" x14ac:dyDescent="0.25">
      <c r="A40">
        <f>A36+F39+G39+H39</f>
        <v>3.6262626262626263</v>
      </c>
    </row>
    <row r="41" spans="1:33" x14ac:dyDescent="0.25">
      <c r="F41" s="16" t="s">
        <v>80</v>
      </c>
    </row>
    <row r="42" spans="1:33" x14ac:dyDescent="0.25">
      <c r="E42" s="21" t="s">
        <v>0</v>
      </c>
      <c r="F42" s="18">
        <f>F2</f>
        <v>300</v>
      </c>
      <c r="G42" s="18">
        <f t="shared" ref="G42:AG42" si="0">G2</f>
        <v>391.7</v>
      </c>
      <c r="H42" s="18">
        <f t="shared" si="0"/>
        <v>414.6</v>
      </c>
      <c r="I42" s="18">
        <f t="shared" si="0"/>
        <v>437.5</v>
      </c>
      <c r="J42" s="18">
        <f t="shared" si="0"/>
        <v>460.4</v>
      </c>
      <c r="K42" s="18">
        <f t="shared" si="0"/>
        <v>483.3</v>
      </c>
      <c r="L42" s="18">
        <f t="shared" si="0"/>
        <v>506.2</v>
      </c>
      <c r="M42" s="18">
        <f t="shared" si="0"/>
        <v>529.20000000000005</v>
      </c>
      <c r="N42" s="18">
        <f t="shared" si="0"/>
        <v>552.1</v>
      </c>
      <c r="O42" s="18">
        <f t="shared" si="0"/>
        <v>575</v>
      </c>
      <c r="P42" s="18">
        <f t="shared" si="0"/>
        <v>666.7</v>
      </c>
      <c r="Q42" s="18">
        <f t="shared" si="0"/>
        <v>758.3</v>
      </c>
      <c r="R42" s="18">
        <f t="shared" si="0"/>
        <v>850</v>
      </c>
      <c r="S42" s="18">
        <f t="shared" si="0"/>
        <v>872.9</v>
      </c>
      <c r="T42" s="18">
        <f t="shared" si="0"/>
        <v>895.8</v>
      </c>
      <c r="U42" s="18">
        <f t="shared" si="0"/>
        <v>918.7</v>
      </c>
      <c r="V42" s="18">
        <f t="shared" si="0"/>
        <v>941.7</v>
      </c>
      <c r="W42" s="18">
        <f t="shared" si="0"/>
        <v>1033</v>
      </c>
      <c r="X42" s="18">
        <f t="shared" si="0"/>
        <v>1125</v>
      </c>
      <c r="Y42" s="18">
        <f t="shared" si="0"/>
        <v>1148</v>
      </c>
      <c r="Z42" s="18">
        <f t="shared" si="0"/>
        <v>1171</v>
      </c>
      <c r="AA42" s="18">
        <f t="shared" si="0"/>
        <v>1194</v>
      </c>
      <c r="AB42" s="18">
        <f t="shared" si="0"/>
        <v>1217</v>
      </c>
      <c r="AC42" s="18">
        <f t="shared" si="0"/>
        <v>1308</v>
      </c>
      <c r="AD42" s="18">
        <f t="shared" si="0"/>
        <v>1331</v>
      </c>
      <c r="AE42" s="18">
        <f t="shared" si="0"/>
        <v>1354</v>
      </c>
      <c r="AF42" s="18">
        <f t="shared" si="0"/>
        <v>1377</v>
      </c>
      <c r="AG42" s="18">
        <f t="shared" si="0"/>
        <v>1400</v>
      </c>
    </row>
    <row r="43" spans="1:33" x14ac:dyDescent="0.25">
      <c r="A43" s="27" t="s">
        <v>12</v>
      </c>
      <c r="B43" s="27" t="s">
        <v>37</v>
      </c>
      <c r="C43" s="27" t="s">
        <v>7</v>
      </c>
      <c r="D43" s="28" t="s">
        <v>6</v>
      </c>
      <c r="E43" s="29" t="s">
        <v>1</v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</row>
    <row r="44" spans="1:33" x14ac:dyDescent="0.25">
      <c r="A44" s="12"/>
      <c r="B44" s="12">
        <v>1</v>
      </c>
      <c r="C44" s="12">
        <v>2</v>
      </c>
      <c r="D44" s="20"/>
      <c r="E44" s="12" t="s">
        <v>29</v>
      </c>
      <c r="F44" s="5">
        <f>F4*$A$40</f>
        <v>1.1443396969696969E-10</v>
      </c>
      <c r="G44" s="5">
        <f t="shared" ref="G44:AG53" si="1">G4*$A$40</f>
        <v>3.2914135353535359E-8</v>
      </c>
      <c r="H44" s="5">
        <f t="shared" si="1"/>
        <v>3.193105555555556E-8</v>
      </c>
      <c r="I44" s="5">
        <f t="shared" si="1"/>
        <v>3.336125353535353E-8</v>
      </c>
      <c r="J44" s="5">
        <f t="shared" si="1"/>
        <v>5.1366010101010103E-8</v>
      </c>
      <c r="K44" s="5">
        <f t="shared" si="1"/>
        <v>4.4258535353535359E-8</v>
      </c>
      <c r="L44" s="5">
        <f t="shared" si="1"/>
        <v>4.5440696969696969E-8</v>
      </c>
      <c r="M44" s="5">
        <f t="shared" si="1"/>
        <v>4.5350040404040405E-8</v>
      </c>
      <c r="N44" s="5">
        <f t="shared" si="1"/>
        <v>5.061174747474748E-8</v>
      </c>
      <c r="O44" s="5">
        <f t="shared" si="1"/>
        <v>5.1960717171717173E-8</v>
      </c>
      <c r="P44" s="5">
        <f t="shared" si="1"/>
        <v>3.7702252525252526E-8</v>
      </c>
      <c r="Q44" s="5">
        <f t="shared" si="1"/>
        <v>5.1826545454545456E-8</v>
      </c>
      <c r="R44" s="5">
        <f t="shared" si="1"/>
        <v>4.5694535353535353E-8</v>
      </c>
      <c r="S44" s="5">
        <f t="shared" si="1"/>
        <v>4.5408060606060602E-8</v>
      </c>
      <c r="T44" s="5">
        <f t="shared" si="1"/>
        <v>4.9266404040404043E-8</v>
      </c>
      <c r="U44" s="5">
        <f t="shared" si="1"/>
        <v>6.3383444444444449E-8</v>
      </c>
      <c r="V44" s="5">
        <f t="shared" si="1"/>
        <v>6.2625555555555551E-8</v>
      </c>
      <c r="W44" s="5">
        <f t="shared" si="1"/>
        <v>1.1747277777777778E-7</v>
      </c>
      <c r="X44" s="5">
        <f t="shared" si="1"/>
        <v>4.6398030303030307E-7</v>
      </c>
      <c r="Y44" s="5">
        <f t="shared" si="1"/>
        <v>4.5864969696969698E-7</v>
      </c>
      <c r="Z44" s="5">
        <f t="shared" si="1"/>
        <v>4.8620929292929291E-7</v>
      </c>
      <c r="AA44" s="5">
        <f t="shared" si="1"/>
        <v>2.8020493939393941E-7</v>
      </c>
      <c r="AB44" s="5">
        <f t="shared" si="1"/>
        <v>1.6772189898989899E-8</v>
      </c>
      <c r="AC44" s="5">
        <f t="shared" si="1"/>
        <v>4.1353898989898989E-26</v>
      </c>
      <c r="AD44" s="5">
        <f t="shared" si="1"/>
        <v>0</v>
      </c>
      <c r="AE44" s="5">
        <f t="shared" si="1"/>
        <v>0</v>
      </c>
      <c r="AF44" s="5">
        <f t="shared" si="1"/>
        <v>0</v>
      </c>
      <c r="AG44" s="5">
        <f t="shared" si="1"/>
        <v>0</v>
      </c>
    </row>
    <row r="45" spans="1:33" x14ac:dyDescent="0.25">
      <c r="A45" s="12"/>
      <c r="B45" s="12"/>
      <c r="C45" s="12">
        <v>3</v>
      </c>
      <c r="D45" s="20"/>
      <c r="E45" s="12" t="s">
        <v>4</v>
      </c>
      <c r="F45" s="5">
        <f t="shared" ref="F45:U65" si="2">F5*$A$40</f>
        <v>0</v>
      </c>
      <c r="G45" s="5">
        <f t="shared" si="2"/>
        <v>0</v>
      </c>
      <c r="H45" s="5">
        <f t="shared" si="2"/>
        <v>0</v>
      </c>
      <c r="I45" s="5">
        <f t="shared" si="2"/>
        <v>0</v>
      </c>
      <c r="J45" s="5">
        <f t="shared" si="2"/>
        <v>2.2409577777777777E-34</v>
      </c>
      <c r="K45" s="5">
        <f t="shared" si="2"/>
        <v>4.1966737373737373E-32</v>
      </c>
      <c r="L45" s="5">
        <f t="shared" si="2"/>
        <v>4.8338080808080805E-30</v>
      </c>
      <c r="M45" s="5">
        <f t="shared" si="2"/>
        <v>3.6498333333333332E-28</v>
      </c>
      <c r="N45" s="5">
        <f t="shared" si="2"/>
        <v>1.9051658585858586E-26</v>
      </c>
      <c r="O45" s="5">
        <f t="shared" si="2"/>
        <v>7.1887030303030308E-25</v>
      </c>
      <c r="P45" s="5">
        <f t="shared" si="2"/>
        <v>1.1163812121212123E-19</v>
      </c>
      <c r="Q45" s="5">
        <f t="shared" si="2"/>
        <v>8.8255979797979805E-16</v>
      </c>
      <c r="R45" s="5">
        <f t="shared" si="2"/>
        <v>9.696263636363635E-13</v>
      </c>
      <c r="S45" s="5">
        <f t="shared" si="2"/>
        <v>4.4780717171717173E-12</v>
      </c>
      <c r="T45" s="5">
        <f t="shared" si="2"/>
        <v>1.9380560606060606E-11</v>
      </c>
      <c r="U45" s="5">
        <f t="shared" si="2"/>
        <v>7.9661737373737365E-11</v>
      </c>
      <c r="V45" s="5">
        <f t="shared" si="1"/>
        <v>3.1598889898989902E-10</v>
      </c>
      <c r="W45" s="5">
        <f t="shared" si="1"/>
        <v>8.4161929292929288E-8</v>
      </c>
      <c r="X45" s="5">
        <f t="shared" si="1"/>
        <v>4.257232323232323E-5</v>
      </c>
      <c r="Y45" s="5">
        <f t="shared" si="1"/>
        <v>1.7633064646464645E-4</v>
      </c>
      <c r="Z45" s="5">
        <f t="shared" si="1"/>
        <v>6.2226666666666665E-4</v>
      </c>
      <c r="AA45" s="5">
        <f t="shared" si="1"/>
        <v>1.8246265656565658E-3</v>
      </c>
      <c r="AB45" s="5">
        <f t="shared" si="1"/>
        <v>3.0117924242424243E-3</v>
      </c>
      <c r="AC45" s="5">
        <f t="shared" si="1"/>
        <v>2.4208204040404042E-3</v>
      </c>
      <c r="AD45" s="5">
        <f t="shared" si="1"/>
        <v>2.2393984848484848E-3</v>
      </c>
      <c r="AE45" s="5">
        <f t="shared" si="1"/>
        <v>2.0894162626262625E-3</v>
      </c>
      <c r="AF45" s="5">
        <f t="shared" si="1"/>
        <v>1.9545918181818182E-3</v>
      </c>
      <c r="AG45" s="5">
        <f t="shared" si="1"/>
        <v>1.8319878787878788E-3</v>
      </c>
    </row>
    <row r="46" spans="1:33" x14ac:dyDescent="0.25">
      <c r="A46" s="12"/>
      <c r="B46" s="12"/>
      <c r="C46" s="12">
        <v>4</v>
      </c>
      <c r="D46" s="20"/>
      <c r="E46" s="12" t="s">
        <v>3</v>
      </c>
      <c r="F46" s="5">
        <f t="shared" si="2"/>
        <v>0</v>
      </c>
      <c r="G46" s="5">
        <f t="shared" si="1"/>
        <v>0</v>
      </c>
      <c r="H46" s="5">
        <f t="shared" si="1"/>
        <v>0</v>
      </c>
      <c r="I46" s="5">
        <f t="shared" si="1"/>
        <v>0</v>
      </c>
      <c r="J46" s="5">
        <f t="shared" si="1"/>
        <v>0</v>
      </c>
      <c r="K46" s="5">
        <f t="shared" si="1"/>
        <v>0</v>
      </c>
      <c r="L46" s="5">
        <f t="shared" si="1"/>
        <v>0</v>
      </c>
      <c r="M46" s="5">
        <f t="shared" si="1"/>
        <v>1.6848704040404041E-35</v>
      </c>
      <c r="N46" s="5">
        <f t="shared" si="1"/>
        <v>1.9602850505050505E-33</v>
      </c>
      <c r="O46" s="5">
        <f t="shared" si="1"/>
        <v>1.5430835353535353E-31</v>
      </c>
      <c r="P46" s="5">
        <f t="shared" si="1"/>
        <v>2.6903605050505048E-25</v>
      </c>
      <c r="Q46" s="5">
        <f t="shared" si="1"/>
        <v>1.30385898989899E-20</v>
      </c>
      <c r="R46" s="5">
        <f t="shared" si="1"/>
        <v>5.9006545454545465E-17</v>
      </c>
      <c r="S46" s="5">
        <f t="shared" si="1"/>
        <v>4.0809959595959598E-16</v>
      </c>
      <c r="T46" s="5">
        <f t="shared" si="1"/>
        <v>2.1700643434343434E-15</v>
      </c>
      <c r="U46" s="5">
        <f t="shared" si="1"/>
        <v>1.1928590909090909E-14</v>
      </c>
      <c r="V46" s="5">
        <f t="shared" si="1"/>
        <v>6.3013565656565659E-14</v>
      </c>
      <c r="W46" s="5">
        <f t="shared" si="1"/>
        <v>5.743637373737374E-11</v>
      </c>
      <c r="X46" s="5">
        <f t="shared" si="1"/>
        <v>1.3401941414141413E-7</v>
      </c>
      <c r="Y46" s="5">
        <f t="shared" si="1"/>
        <v>7.8174969696969701E-7</v>
      </c>
      <c r="Z46" s="5">
        <f t="shared" si="1"/>
        <v>3.6451191919191916E-6</v>
      </c>
      <c r="AA46" s="5">
        <f t="shared" si="1"/>
        <v>1.3003052525252525E-5</v>
      </c>
      <c r="AB46" s="5">
        <f t="shared" si="1"/>
        <v>2.1880868686868688E-5</v>
      </c>
      <c r="AC46" s="5">
        <f t="shared" si="1"/>
        <v>1.1311401010101009E-5</v>
      </c>
      <c r="AD46" s="5">
        <f t="shared" si="1"/>
        <v>9.3970969696969697E-6</v>
      </c>
      <c r="AE46" s="5">
        <f t="shared" si="1"/>
        <v>7.9251969696969695E-6</v>
      </c>
      <c r="AF46" s="5">
        <f t="shared" si="1"/>
        <v>6.7263545454545453E-6</v>
      </c>
      <c r="AG46" s="5">
        <f t="shared" si="1"/>
        <v>5.7385606060606061E-6</v>
      </c>
    </row>
    <row r="47" spans="1:33" x14ac:dyDescent="0.25">
      <c r="A47" s="12"/>
      <c r="B47" s="12"/>
      <c r="C47" s="12">
        <v>5</v>
      </c>
      <c r="D47" s="20"/>
      <c r="E47" s="12" t="s">
        <v>2</v>
      </c>
      <c r="F47" s="5">
        <f t="shared" si="2"/>
        <v>0</v>
      </c>
      <c r="G47" s="5">
        <f t="shared" si="1"/>
        <v>0</v>
      </c>
      <c r="H47" s="5">
        <f t="shared" si="1"/>
        <v>0</v>
      </c>
      <c r="I47" s="5">
        <f t="shared" si="1"/>
        <v>0</v>
      </c>
      <c r="J47" s="5">
        <f t="shared" si="1"/>
        <v>0</v>
      </c>
      <c r="K47" s="5">
        <f t="shared" si="1"/>
        <v>0</v>
      </c>
      <c r="L47" s="5">
        <f t="shared" si="1"/>
        <v>0</v>
      </c>
      <c r="M47" s="5">
        <f t="shared" si="1"/>
        <v>0</v>
      </c>
      <c r="N47" s="5">
        <f t="shared" si="1"/>
        <v>0</v>
      </c>
      <c r="O47" s="5">
        <f t="shared" si="1"/>
        <v>0</v>
      </c>
      <c r="P47" s="5">
        <f t="shared" si="1"/>
        <v>3.0789145454545454E-29</v>
      </c>
      <c r="Q47" s="5">
        <f t="shared" si="1"/>
        <v>1.0167677777777778E-23</v>
      </c>
      <c r="R47" s="5">
        <f t="shared" si="1"/>
        <v>2.0654466666666665E-19</v>
      </c>
      <c r="S47" s="5">
        <f t="shared" si="1"/>
        <v>1.8101940404040404E-18</v>
      </c>
      <c r="T47" s="5">
        <f t="shared" si="1"/>
        <v>1.4507226262626262E-17</v>
      </c>
      <c r="U47" s="5">
        <f t="shared" si="1"/>
        <v>1.0851228282828283E-16</v>
      </c>
      <c r="V47" s="5">
        <f t="shared" si="1"/>
        <v>7.7620151515151513E-16</v>
      </c>
      <c r="W47" s="5">
        <f t="shared" si="1"/>
        <v>2.5708751515151518E-12</v>
      </c>
      <c r="X47" s="5">
        <f t="shared" si="1"/>
        <v>2.9122515151515149E-8</v>
      </c>
      <c r="Y47" s="5">
        <f t="shared" si="1"/>
        <v>2.4203489898989901E-7</v>
      </c>
      <c r="Z47" s="5">
        <f t="shared" si="1"/>
        <v>1.5078362626262627E-6</v>
      </c>
      <c r="AA47" s="5">
        <f t="shared" si="1"/>
        <v>6.6150282828282831E-6</v>
      </c>
      <c r="AB47" s="5">
        <f t="shared" si="1"/>
        <v>1.146769292929293E-5</v>
      </c>
      <c r="AC47" s="5">
        <f t="shared" si="1"/>
        <v>3.9620545454545453E-6</v>
      </c>
      <c r="AD47" s="5">
        <f t="shared" si="1"/>
        <v>2.9824196969696968E-6</v>
      </c>
      <c r="AE47" s="5">
        <f t="shared" si="1"/>
        <v>2.2931759595959593E-6</v>
      </c>
      <c r="AF47" s="5">
        <f t="shared" si="1"/>
        <v>1.7804949494949497E-6</v>
      </c>
      <c r="AG47" s="5">
        <f t="shared" si="1"/>
        <v>1.393899090909091E-6</v>
      </c>
    </row>
    <row r="48" spans="1:33" x14ac:dyDescent="0.25">
      <c r="A48" s="12"/>
      <c r="B48" s="12"/>
      <c r="C48" s="12">
        <v>2</v>
      </c>
      <c r="D48" s="20"/>
      <c r="E48" s="12" t="s">
        <v>5</v>
      </c>
      <c r="F48" s="5">
        <f t="shared" si="2"/>
        <v>0</v>
      </c>
      <c r="G48" s="5">
        <f t="shared" si="1"/>
        <v>8.5956929292929297E-31</v>
      </c>
      <c r="H48" s="5">
        <f t="shared" si="1"/>
        <v>1.8618682828282828E-28</v>
      </c>
      <c r="I48" s="5">
        <f t="shared" si="1"/>
        <v>2.2692426262626262E-26</v>
      </c>
      <c r="J48" s="5">
        <f t="shared" si="1"/>
        <v>1.6969821212121212E-24</v>
      </c>
      <c r="K48" s="5">
        <f t="shared" si="1"/>
        <v>8.3509202020202022E-23</v>
      </c>
      <c r="L48" s="5">
        <f t="shared" si="1"/>
        <v>2.8639859595959597E-21</v>
      </c>
      <c r="M48" s="5">
        <f t="shared" si="1"/>
        <v>7.1767363636363642E-20</v>
      </c>
      <c r="N48" s="5">
        <f t="shared" si="1"/>
        <v>1.3668471717171718E-18</v>
      </c>
      <c r="O48" s="5">
        <f t="shared" si="1"/>
        <v>2.0452846464646464E-17</v>
      </c>
      <c r="P48" s="5">
        <f t="shared" si="1"/>
        <v>1.5182073737373737E-13</v>
      </c>
      <c r="Q48" s="5">
        <f t="shared" si="1"/>
        <v>1.2302458585858585E-10</v>
      </c>
      <c r="R48" s="5">
        <f t="shared" si="1"/>
        <v>2.2933935353535354E-8</v>
      </c>
      <c r="S48" s="5">
        <f t="shared" si="1"/>
        <v>7.1876151515151508E-8</v>
      </c>
      <c r="T48" s="5">
        <f t="shared" si="1"/>
        <v>2.1451156565656567E-7</v>
      </c>
      <c r="U48" s="5">
        <f t="shared" si="1"/>
        <v>6.1559434343434346E-7</v>
      </c>
      <c r="V48" s="5">
        <f t="shared" si="1"/>
        <v>1.7179781818181818E-6</v>
      </c>
      <c r="W48" s="5">
        <f t="shared" si="1"/>
        <v>1.063909191919192E-4</v>
      </c>
      <c r="X48" s="5">
        <f t="shared" si="1"/>
        <v>9.6741434343434341E-3</v>
      </c>
      <c r="Y48" s="5">
        <f t="shared" si="1"/>
        <v>2.7293790909090909E-2</v>
      </c>
      <c r="Z48" s="5">
        <f t="shared" si="1"/>
        <v>7.0066646464646457E-2</v>
      </c>
      <c r="AA48" s="5">
        <f t="shared" si="1"/>
        <v>0.16257985858585858</v>
      </c>
      <c r="AB48" s="5">
        <f t="shared" si="1"/>
        <v>0.25384926262626262</v>
      </c>
      <c r="AC48" s="5">
        <f t="shared" si="1"/>
        <v>0.27843532323232323</v>
      </c>
      <c r="AD48" s="5">
        <f t="shared" si="1"/>
        <v>0.27851147474747473</v>
      </c>
      <c r="AE48" s="5">
        <f t="shared" si="1"/>
        <v>0.2795050707070707</v>
      </c>
      <c r="AF48" s="5">
        <f t="shared" si="1"/>
        <v>0.2805059191919192</v>
      </c>
      <c r="AG48" s="5">
        <f t="shared" si="1"/>
        <v>0.28143786868686871</v>
      </c>
    </row>
    <row r="49" spans="1:33" x14ac:dyDescent="0.25">
      <c r="A49" s="12"/>
      <c r="B49" s="12"/>
      <c r="C49" s="12">
        <v>1</v>
      </c>
      <c r="D49" s="20"/>
      <c r="E49" s="12" t="s">
        <v>7</v>
      </c>
      <c r="F49" s="5">
        <f t="shared" si="2"/>
        <v>0</v>
      </c>
      <c r="G49" s="5">
        <f t="shared" si="1"/>
        <v>0</v>
      </c>
      <c r="H49" s="5">
        <f t="shared" si="1"/>
        <v>0</v>
      </c>
      <c r="I49" s="5">
        <f t="shared" si="1"/>
        <v>3.8844525252525255E-36</v>
      </c>
      <c r="J49" s="5">
        <f t="shared" si="1"/>
        <v>6.2672696969696969E-34</v>
      </c>
      <c r="K49" s="5">
        <f t="shared" si="1"/>
        <v>6.2255676767676761E-32</v>
      </c>
      <c r="L49" s="5">
        <f t="shared" si="1"/>
        <v>4.0664909090909096E-30</v>
      </c>
      <c r="M49" s="5">
        <f t="shared" si="1"/>
        <v>1.8447160606060605E-28</v>
      </c>
      <c r="N49" s="5">
        <f t="shared" si="1"/>
        <v>6.0823303030303036E-27</v>
      </c>
      <c r="O49" s="5">
        <f t="shared" si="1"/>
        <v>1.5143635353535353E-25</v>
      </c>
      <c r="P49" s="5">
        <f t="shared" si="1"/>
        <v>6.2701707070707072E-21</v>
      </c>
      <c r="Q49" s="5">
        <f t="shared" si="1"/>
        <v>1.9439306060606061E-17</v>
      </c>
      <c r="R49" s="5">
        <f t="shared" si="1"/>
        <v>1.0594851515151515E-14</v>
      </c>
      <c r="S49" s="5">
        <f t="shared" si="1"/>
        <v>4.1857949494949496E-14</v>
      </c>
      <c r="T49" s="5">
        <f t="shared" si="1"/>
        <v>1.5507712121212123E-13</v>
      </c>
      <c r="U49" s="5">
        <f t="shared" si="1"/>
        <v>5.4332292929292927E-13</v>
      </c>
      <c r="V49" s="5">
        <f t="shared" si="1"/>
        <v>1.8162136363636365E-12</v>
      </c>
      <c r="W49" s="5">
        <f t="shared" si="1"/>
        <v>1.7389379797979799E-10</v>
      </c>
      <c r="X49" s="5">
        <f t="shared" si="1"/>
        <v>1.3921222222222221E-8</v>
      </c>
      <c r="Y49" s="5">
        <f t="shared" si="1"/>
        <v>3.8267949494949498E-8</v>
      </c>
      <c r="Z49" s="5">
        <f t="shared" si="1"/>
        <v>1.0080647474747474E-7</v>
      </c>
      <c r="AA49" s="5">
        <f t="shared" si="1"/>
        <v>2.577329898989899E-7</v>
      </c>
      <c r="AB49" s="5">
        <f t="shared" si="1"/>
        <v>5.2352353535353533E-7</v>
      </c>
      <c r="AC49" s="5">
        <f t="shared" si="1"/>
        <v>2.5091198989898988E-6</v>
      </c>
      <c r="AD49" s="5">
        <f t="shared" si="1"/>
        <v>3.5412992929292928E-6</v>
      </c>
      <c r="AE49" s="5">
        <f t="shared" si="1"/>
        <v>4.9436838383838379E-6</v>
      </c>
      <c r="AF49" s="5">
        <f t="shared" si="1"/>
        <v>6.825351515151515E-6</v>
      </c>
      <c r="AG49" s="5">
        <f t="shared" si="1"/>
        <v>9.324209090909091E-6</v>
      </c>
    </row>
    <row r="50" spans="1:33" x14ac:dyDescent="0.25">
      <c r="A50" s="12">
        <v>1</v>
      </c>
      <c r="B50" s="12"/>
      <c r="C50" s="12"/>
      <c r="D50" s="20"/>
      <c r="E50" s="12" t="s">
        <v>12</v>
      </c>
      <c r="F50" s="5">
        <f t="shared" si="2"/>
        <v>1.0000144444444445</v>
      </c>
      <c r="G50" s="5">
        <f t="shared" si="1"/>
        <v>1.0000144444444445</v>
      </c>
      <c r="H50" s="5">
        <f t="shared" si="1"/>
        <v>1.0000144444444445</v>
      </c>
      <c r="I50" s="5">
        <f t="shared" si="1"/>
        <v>1.0000144444444445</v>
      </c>
      <c r="J50" s="5">
        <f t="shared" si="1"/>
        <v>1.0000144444444445</v>
      </c>
      <c r="K50" s="5">
        <f t="shared" si="1"/>
        <v>1.0000144444444445</v>
      </c>
      <c r="L50" s="5">
        <f t="shared" si="1"/>
        <v>1.0000144444444445</v>
      </c>
      <c r="M50" s="5">
        <f t="shared" si="1"/>
        <v>1.0000144444444445</v>
      </c>
      <c r="N50" s="5">
        <f t="shared" si="1"/>
        <v>1.0000144444444445</v>
      </c>
      <c r="O50" s="5">
        <f t="shared" si="1"/>
        <v>1.0000144444444445</v>
      </c>
      <c r="P50" s="5">
        <f t="shared" si="1"/>
        <v>1.0000144444444445</v>
      </c>
      <c r="Q50" s="5">
        <f t="shared" si="1"/>
        <v>1.0000144444444445</v>
      </c>
      <c r="R50" s="5">
        <f t="shared" si="1"/>
        <v>1.0000144444444445</v>
      </c>
      <c r="S50" s="5">
        <f t="shared" si="1"/>
        <v>1.0000144444444445</v>
      </c>
      <c r="T50" s="5">
        <f t="shared" si="1"/>
        <v>1.0000144444444445</v>
      </c>
      <c r="U50" s="5">
        <f t="shared" si="1"/>
        <v>1.0000144444444445</v>
      </c>
      <c r="V50" s="5">
        <f t="shared" si="1"/>
        <v>1.0000144444444445</v>
      </c>
      <c r="W50" s="5">
        <f t="shared" si="1"/>
        <v>1.0000144444444445</v>
      </c>
      <c r="X50" s="5">
        <f t="shared" si="1"/>
        <v>1.0000144444444445</v>
      </c>
      <c r="Y50" s="5">
        <f t="shared" si="1"/>
        <v>1.0000144444444445</v>
      </c>
      <c r="Z50" s="5">
        <f t="shared" si="1"/>
        <v>1.0000144444444445</v>
      </c>
      <c r="AA50" s="5">
        <f t="shared" si="1"/>
        <v>1.0000144444444445</v>
      </c>
      <c r="AB50" s="5">
        <f t="shared" si="1"/>
        <v>1.0000144444444445</v>
      </c>
      <c r="AC50" s="5">
        <f t="shared" si="1"/>
        <v>1.0000144444444445</v>
      </c>
      <c r="AD50" s="5">
        <f t="shared" si="1"/>
        <v>1.0000144444444445</v>
      </c>
      <c r="AE50" s="5">
        <f t="shared" si="1"/>
        <v>1.0000144444444445</v>
      </c>
      <c r="AF50" s="5">
        <f t="shared" si="1"/>
        <v>1.0000144444444445</v>
      </c>
      <c r="AG50" s="5">
        <f t="shared" si="1"/>
        <v>1.0000144444444445</v>
      </c>
    </row>
    <row r="51" spans="1:33" x14ac:dyDescent="0.25">
      <c r="A51" s="12"/>
      <c r="B51" s="12">
        <v>1</v>
      </c>
      <c r="C51" s="12">
        <v>1</v>
      </c>
      <c r="D51" s="20"/>
      <c r="E51" s="12" t="s">
        <v>26</v>
      </c>
      <c r="F51" s="5">
        <f t="shared" si="2"/>
        <v>5.4140101010101003E-20</v>
      </c>
      <c r="G51" s="5">
        <f t="shared" si="1"/>
        <v>1.1424903030303031E-13</v>
      </c>
      <c r="H51" s="5">
        <f t="shared" si="1"/>
        <v>1.5406539393939394E-12</v>
      </c>
      <c r="I51" s="5">
        <f t="shared" si="1"/>
        <v>1.5648411111111113E-11</v>
      </c>
      <c r="J51" s="5">
        <f t="shared" si="1"/>
        <v>1.2496826262626263E-10</v>
      </c>
      <c r="K51" s="5">
        <f t="shared" si="1"/>
        <v>8.1239161616161613E-10</v>
      </c>
      <c r="L51" s="5">
        <f t="shared" si="1"/>
        <v>4.4229525252525253E-9</v>
      </c>
      <c r="M51" s="5">
        <f t="shared" si="1"/>
        <v>2.0641774747474747E-8</v>
      </c>
      <c r="N51" s="5">
        <f t="shared" si="1"/>
        <v>8.4216323232323229E-8</v>
      </c>
      <c r="O51" s="5">
        <f t="shared" si="1"/>
        <v>3.0532043434343435E-7</v>
      </c>
      <c r="P51" s="5">
        <f t="shared" si="1"/>
        <v>2.0740771717171718E-5</v>
      </c>
      <c r="Q51" s="5">
        <f t="shared" si="1"/>
        <v>4.7844909090909084E-4</v>
      </c>
      <c r="R51" s="5">
        <f t="shared" si="1"/>
        <v>5.3451111111111112E-3</v>
      </c>
      <c r="S51" s="5">
        <f t="shared" si="1"/>
        <v>8.961945454545454E-3</v>
      </c>
      <c r="T51" s="5">
        <f t="shared" si="1"/>
        <v>1.4584828282828284E-2</v>
      </c>
      <c r="U51" s="5">
        <f t="shared" si="1"/>
        <v>2.3076810101010103E-2</v>
      </c>
      <c r="V51" s="5">
        <f t="shared" si="1"/>
        <v>3.5532296969696966E-2</v>
      </c>
      <c r="W51" s="5">
        <f t="shared" si="1"/>
        <v>0.14760339393939392</v>
      </c>
      <c r="X51" s="5">
        <f t="shared" si="1"/>
        <v>0.32591397979797981</v>
      </c>
      <c r="Y51" s="5">
        <f t="shared" si="1"/>
        <v>0.39069353535353535</v>
      </c>
      <c r="Z51" s="5">
        <f t="shared" si="1"/>
        <v>0.50339777777777783</v>
      </c>
      <c r="AA51" s="5">
        <f t="shared" si="1"/>
        <v>0.71756484848484847</v>
      </c>
      <c r="AB51" s="5">
        <f t="shared" si="1"/>
        <v>0.92440686868686861</v>
      </c>
      <c r="AC51" s="5">
        <f t="shared" si="1"/>
        <v>0.98231828282828293</v>
      </c>
      <c r="AD51" s="5">
        <f t="shared" si="1"/>
        <v>0.98478414141414139</v>
      </c>
      <c r="AE51" s="5">
        <f t="shared" si="1"/>
        <v>0.98623464646464643</v>
      </c>
      <c r="AF51" s="5">
        <f t="shared" si="1"/>
        <v>0.98743131313131305</v>
      </c>
      <c r="AG51" s="5">
        <f t="shared" si="1"/>
        <v>0.98851919191919191</v>
      </c>
    </row>
    <row r="52" spans="1:33" x14ac:dyDescent="0.25">
      <c r="A52" s="12"/>
      <c r="B52" s="12">
        <v>1</v>
      </c>
      <c r="C52" s="12">
        <v>2</v>
      </c>
      <c r="D52" s="20"/>
      <c r="E52" s="12" t="s">
        <v>27</v>
      </c>
      <c r="F52" s="5">
        <f t="shared" si="2"/>
        <v>1.3503839393939394E-33</v>
      </c>
      <c r="G52" s="5">
        <f t="shared" si="1"/>
        <v>1.2443882828282829E-23</v>
      </c>
      <c r="H52" s="5">
        <f t="shared" si="1"/>
        <v>7.5516919191919185E-22</v>
      </c>
      <c r="I52" s="5">
        <f t="shared" si="1"/>
        <v>2.9372727272727271E-20</v>
      </c>
      <c r="J52" s="5">
        <f t="shared" si="1"/>
        <v>7.8316393939393946E-19</v>
      </c>
      <c r="K52" s="5">
        <f t="shared" si="1"/>
        <v>1.5115713131313132E-17</v>
      </c>
      <c r="L52" s="5">
        <f t="shared" si="1"/>
        <v>2.2078862626262625E-16</v>
      </c>
      <c r="M52" s="5">
        <f t="shared" si="1"/>
        <v>2.5319653535353536E-15</v>
      </c>
      <c r="N52" s="5">
        <f t="shared" si="1"/>
        <v>2.3287133333333336E-14</v>
      </c>
      <c r="O52" s="5">
        <f t="shared" si="1"/>
        <v>1.8122247474747477E-13</v>
      </c>
      <c r="P52" s="5">
        <f t="shared" si="1"/>
        <v>1.4753812121212122E-10</v>
      </c>
      <c r="Q52" s="5">
        <f t="shared" si="1"/>
        <v>2.1958833333333334E-8</v>
      </c>
      <c r="R52" s="5">
        <f t="shared" si="1"/>
        <v>1.0527765656565656E-6</v>
      </c>
      <c r="S52" s="5">
        <f t="shared" si="1"/>
        <v>2.430212424242424E-6</v>
      </c>
      <c r="T52" s="5">
        <f t="shared" si="1"/>
        <v>5.3791979797979801E-6</v>
      </c>
      <c r="U52" s="5">
        <f t="shared" si="1"/>
        <v>1.1474945454545454E-5</v>
      </c>
      <c r="V52" s="5">
        <f t="shared" si="1"/>
        <v>2.3714669696969697E-5</v>
      </c>
      <c r="W52" s="5">
        <f t="shared" si="1"/>
        <v>3.4663444444444442E-4</v>
      </c>
      <c r="X52" s="5">
        <f t="shared" si="1"/>
        <v>3.6141509090909089E-3</v>
      </c>
      <c r="Y52" s="5">
        <f t="shared" si="1"/>
        <v>6.1338232323232328E-3</v>
      </c>
      <c r="Z52" s="5">
        <f t="shared" si="1"/>
        <v>1.0494766666666667E-2</v>
      </c>
      <c r="AA52" s="5">
        <f t="shared" si="1"/>
        <v>1.828941818181818E-2</v>
      </c>
      <c r="AB52" s="5">
        <f t="shared" si="1"/>
        <v>2.4132777777777781E-2</v>
      </c>
      <c r="AC52" s="5">
        <f t="shared" si="1"/>
        <v>1.6777629292929294E-2</v>
      </c>
      <c r="AD52" s="5">
        <f t="shared" si="1"/>
        <v>1.5164667676767676E-2</v>
      </c>
      <c r="AE52" s="5">
        <f t="shared" si="1"/>
        <v>1.3779072727272726E-2</v>
      </c>
      <c r="AF52" s="5">
        <f t="shared" si="1"/>
        <v>1.2562461616161617E-2</v>
      </c>
      <c r="AG52" s="5">
        <f t="shared" si="1"/>
        <v>1.1487274747474747E-2</v>
      </c>
    </row>
    <row r="53" spans="1:33" x14ac:dyDescent="0.25">
      <c r="A53" s="12"/>
      <c r="B53" s="12"/>
      <c r="C53" s="12"/>
      <c r="D53" s="20">
        <v>1</v>
      </c>
      <c r="E53" s="12" t="s">
        <v>6</v>
      </c>
      <c r="F53" s="5">
        <f t="shared" si="2"/>
        <v>2.4172304040404042E-32</v>
      </c>
      <c r="G53" s="5">
        <f t="shared" si="1"/>
        <v>4.9589141414141417E-24</v>
      </c>
      <c r="H53" s="5">
        <f t="shared" si="1"/>
        <v>1.561758787878788E-22</v>
      </c>
      <c r="I53" s="5">
        <f t="shared" si="1"/>
        <v>3.4152141414141411E-21</v>
      </c>
      <c r="J53" s="5">
        <f t="shared" si="1"/>
        <v>5.4778323232323238E-20</v>
      </c>
      <c r="K53" s="5">
        <f t="shared" si="1"/>
        <v>6.7375959595959599E-19</v>
      </c>
      <c r="L53" s="5">
        <f t="shared" si="1"/>
        <v>6.589281818181819E-18</v>
      </c>
      <c r="M53" s="5">
        <f t="shared" si="1"/>
        <v>5.2794757575757576E-17</v>
      </c>
      <c r="N53" s="5">
        <f t="shared" si="1"/>
        <v>3.5532659595959596E-16</v>
      </c>
      <c r="O53" s="5">
        <f t="shared" si="1"/>
        <v>2.0514855555555558E-15</v>
      </c>
      <c r="P53" s="5">
        <f t="shared" si="1"/>
        <v>6.7575404040404042E-13</v>
      </c>
      <c r="Q53" s="5">
        <f t="shared" si="1"/>
        <v>5.4169111111111116E-11</v>
      </c>
      <c r="R53" s="5">
        <f t="shared" si="1"/>
        <v>1.6856319191919194E-9</v>
      </c>
      <c r="S53" s="5">
        <f t="shared" si="1"/>
        <v>3.5696929292929292E-9</v>
      </c>
      <c r="T53" s="5">
        <f t="shared" si="1"/>
        <v>7.3025676767676759E-9</v>
      </c>
      <c r="U53" s="5">
        <f t="shared" si="1"/>
        <v>1.4498160606060607E-8</v>
      </c>
      <c r="V53" s="5">
        <f t="shared" si="1"/>
        <v>2.8066184848484851E-8</v>
      </c>
      <c r="W53" s="5">
        <f t="shared" si="1"/>
        <v>3.3501227272727272E-7</v>
      </c>
      <c r="X53" s="5">
        <f t="shared" si="1"/>
        <v>3.1750830303030302E-6</v>
      </c>
      <c r="Y53" s="5">
        <f t="shared" si="1"/>
        <v>5.5967737373737375E-6</v>
      </c>
      <c r="Z53" s="5">
        <f t="shared" si="1"/>
        <v>1.1088385858585859E-5</v>
      </c>
      <c r="AA53" s="5">
        <f t="shared" si="1"/>
        <v>3.2070666666666671E-5</v>
      </c>
      <c r="AB53" s="5">
        <f t="shared" si="1"/>
        <v>1.6786694949494951E-4</v>
      </c>
      <c r="AC53" s="5">
        <f t="shared" si="1"/>
        <v>2.1971162626262626E-3</v>
      </c>
      <c r="AD53" s="5">
        <f t="shared" si="1"/>
        <v>3.2004668686868689E-3</v>
      </c>
      <c r="AE53" s="5">
        <f t="shared" si="1"/>
        <v>3.6962494949494946E-3</v>
      </c>
      <c r="AF53" s="5">
        <f t="shared" si="1"/>
        <v>4.1749161616161622E-3</v>
      </c>
      <c r="AG53" s="5">
        <f t="shared" si="1"/>
        <v>4.6851313131313129E-3</v>
      </c>
    </row>
    <row r="54" spans="1:33" x14ac:dyDescent="0.25">
      <c r="A54" s="12"/>
      <c r="B54" s="12"/>
      <c r="C54" s="12"/>
      <c r="D54" s="20">
        <v>2</v>
      </c>
      <c r="E54" s="12" t="s">
        <v>8</v>
      </c>
      <c r="F54" s="5">
        <f t="shared" si="2"/>
        <v>1.683129797979798E-34</v>
      </c>
      <c r="G54" s="5">
        <f t="shared" ref="G54:AG63" si="3">G14*$A$40</f>
        <v>4.9161242424242426E-26</v>
      </c>
      <c r="H54" s="5">
        <f t="shared" si="3"/>
        <v>1.6202866666666665E-24</v>
      </c>
      <c r="I54" s="5">
        <f t="shared" si="3"/>
        <v>3.6701404040404037E-23</v>
      </c>
      <c r="J54" s="5">
        <f t="shared" si="3"/>
        <v>6.0482434343434346E-22</v>
      </c>
      <c r="K54" s="5">
        <f t="shared" si="3"/>
        <v>7.5919434343434341E-21</v>
      </c>
      <c r="L54" s="5">
        <f t="shared" si="3"/>
        <v>7.5360989898989898E-20</v>
      </c>
      <c r="M54" s="5">
        <f t="shared" si="3"/>
        <v>6.1015494949494956E-19</v>
      </c>
      <c r="N54" s="5">
        <f t="shared" si="3"/>
        <v>4.1339393939393939E-18</v>
      </c>
      <c r="O54" s="5">
        <f t="shared" si="3"/>
        <v>2.3952552525252525E-17</v>
      </c>
      <c r="P54" s="5">
        <f t="shared" si="3"/>
        <v>7.8236616161616161E-15</v>
      </c>
      <c r="Q54" s="5">
        <f t="shared" si="3"/>
        <v>6.0841434343434337E-13</v>
      </c>
      <c r="R54" s="5">
        <f t="shared" si="3"/>
        <v>1.8232123232323232E-11</v>
      </c>
      <c r="S54" s="5">
        <f t="shared" si="3"/>
        <v>3.82969595959596E-11</v>
      </c>
      <c r="T54" s="5">
        <f t="shared" si="3"/>
        <v>7.7841353535353527E-11</v>
      </c>
      <c r="U54" s="5">
        <f t="shared" si="3"/>
        <v>1.5394935353535354E-10</v>
      </c>
      <c r="V54" s="5">
        <f t="shared" si="3"/>
        <v>2.9802439393939394E-10</v>
      </c>
      <c r="W54" s="5">
        <f t="shared" si="3"/>
        <v>3.8064878787878791E-9</v>
      </c>
      <c r="X54" s="5">
        <f t="shared" si="3"/>
        <v>4.2307606060606059E-8</v>
      </c>
      <c r="Y54" s="5">
        <f t="shared" si="3"/>
        <v>7.9930080808080814E-8</v>
      </c>
      <c r="Z54" s="5">
        <f t="shared" si="3"/>
        <v>1.8547970707070707E-7</v>
      </c>
      <c r="AA54" s="5">
        <f t="shared" si="3"/>
        <v>8.6453727272727269E-7</v>
      </c>
      <c r="AB54" s="5">
        <f t="shared" si="3"/>
        <v>1.3835279797979798E-5</v>
      </c>
      <c r="AC54" s="5">
        <f t="shared" si="3"/>
        <v>5.5235232323232327E-4</v>
      </c>
      <c r="AD54" s="5">
        <f t="shared" si="3"/>
        <v>8.4571696969696969E-4</v>
      </c>
      <c r="AE54" s="5">
        <f t="shared" si="3"/>
        <v>8.2468464646464647E-4</v>
      </c>
      <c r="AF54" s="5">
        <f t="shared" si="3"/>
        <v>7.7743444444444449E-4</v>
      </c>
      <c r="AG54" s="5">
        <f t="shared" si="3"/>
        <v>7.306919191919192E-4</v>
      </c>
    </row>
    <row r="55" spans="1:33" x14ac:dyDescent="0.25">
      <c r="A55" s="12"/>
      <c r="B55" s="12"/>
      <c r="C55" s="12"/>
      <c r="D55" s="20">
        <v>3</v>
      </c>
      <c r="E55" s="12" t="s">
        <v>9</v>
      </c>
      <c r="F55" s="5">
        <f t="shared" si="2"/>
        <v>0</v>
      </c>
      <c r="G55" s="5">
        <f t="shared" si="3"/>
        <v>2.6019884848484847E-35</v>
      </c>
      <c r="H55" s="5">
        <f t="shared" si="3"/>
        <v>2.4775351515151515E-33</v>
      </c>
      <c r="I55" s="5">
        <f t="shared" si="3"/>
        <v>1.4477128282828283E-31</v>
      </c>
      <c r="J55" s="5">
        <f t="shared" si="3"/>
        <v>5.5782797979797975E-30</v>
      </c>
      <c r="K55" s="5">
        <f t="shared" si="3"/>
        <v>1.5062769696969697E-28</v>
      </c>
      <c r="L55" s="5">
        <f t="shared" si="3"/>
        <v>2.9938424242424245E-27</v>
      </c>
      <c r="M55" s="5">
        <f t="shared" si="3"/>
        <v>4.560750505050505E-26</v>
      </c>
      <c r="N55" s="5">
        <f t="shared" si="3"/>
        <v>5.4850848484848481E-25</v>
      </c>
      <c r="O55" s="5">
        <f t="shared" si="3"/>
        <v>5.4209000000000005E-24</v>
      </c>
      <c r="P55" s="5">
        <f t="shared" si="3"/>
        <v>1.0121986868686868E-20</v>
      </c>
      <c r="Q55" s="5">
        <f t="shared" si="3"/>
        <v>2.9085527272727274E-18</v>
      </c>
      <c r="R55" s="5">
        <f t="shared" si="3"/>
        <v>2.4115371717171722E-16</v>
      </c>
      <c r="S55" s="5">
        <f t="shared" si="3"/>
        <v>6.3216636363636364E-16</v>
      </c>
      <c r="T55" s="5">
        <f t="shared" si="3"/>
        <v>1.5888469696969697E-15</v>
      </c>
      <c r="U55" s="5">
        <f t="shared" si="3"/>
        <v>3.8532666666666669E-15</v>
      </c>
      <c r="V55" s="5">
        <f t="shared" si="3"/>
        <v>9.0910404040404046E-15</v>
      </c>
      <c r="W55" s="5">
        <f t="shared" si="3"/>
        <v>2.5145230303030304E-13</v>
      </c>
      <c r="X55" s="5">
        <f t="shared" si="3"/>
        <v>5.9184232323232327E-12</v>
      </c>
      <c r="Y55" s="5">
        <f t="shared" si="3"/>
        <v>1.3688053535353535E-11</v>
      </c>
      <c r="Z55" s="5">
        <f t="shared" si="3"/>
        <v>4.2271343434343434E-11</v>
      </c>
      <c r="AA55" s="5">
        <f t="shared" si="3"/>
        <v>3.5903626262626264E-10</v>
      </c>
      <c r="AB55" s="5">
        <f t="shared" si="3"/>
        <v>1.9767845454545453E-8</v>
      </c>
      <c r="AC55" s="5">
        <f t="shared" si="3"/>
        <v>3.7006010101010102E-6</v>
      </c>
      <c r="AD55" s="5">
        <f t="shared" si="3"/>
        <v>6.5682494949494945E-6</v>
      </c>
      <c r="AE55" s="5">
        <f t="shared" si="3"/>
        <v>5.9438070707070703E-6</v>
      </c>
      <c r="AF55" s="5">
        <f t="shared" si="3"/>
        <v>5.1228212121212127E-6</v>
      </c>
      <c r="AG55" s="5">
        <f t="shared" si="3"/>
        <v>4.4033707070707067E-6</v>
      </c>
    </row>
    <row r="56" spans="1:33" x14ac:dyDescent="0.25">
      <c r="A56" s="12"/>
      <c r="B56" s="12"/>
      <c r="C56" s="12"/>
      <c r="D56" s="20">
        <v>4</v>
      </c>
      <c r="E56" s="12" t="s">
        <v>10</v>
      </c>
      <c r="F56" s="5">
        <f t="shared" si="2"/>
        <v>0</v>
      </c>
      <c r="G56" s="5">
        <f t="shared" si="3"/>
        <v>3.0418178787878785E-32</v>
      </c>
      <c r="H56" s="5">
        <f t="shared" si="3"/>
        <v>1.0891842424242425E-30</v>
      </c>
      <c r="I56" s="5">
        <f t="shared" si="3"/>
        <v>2.640898282828283E-29</v>
      </c>
      <c r="J56" s="5">
        <f t="shared" si="3"/>
        <v>4.6031777777777777E-28</v>
      </c>
      <c r="K56" s="5">
        <f t="shared" si="3"/>
        <v>6.0529575757575762E-27</v>
      </c>
      <c r="L56" s="5">
        <f t="shared" si="3"/>
        <v>6.2447868686868694E-26</v>
      </c>
      <c r="M56" s="5">
        <f t="shared" si="3"/>
        <v>5.2203676767676776E-25</v>
      </c>
      <c r="N56" s="5">
        <f t="shared" si="3"/>
        <v>3.6324272727272731E-24</v>
      </c>
      <c r="O56" s="5">
        <f t="shared" si="3"/>
        <v>2.1513165656565657E-23</v>
      </c>
      <c r="P56" s="5">
        <f t="shared" si="3"/>
        <v>7.7812343434343434E-21</v>
      </c>
      <c r="Q56" s="5">
        <f t="shared" si="3"/>
        <v>5.8850616161616161E-19</v>
      </c>
      <c r="R56" s="5">
        <f t="shared" si="3"/>
        <v>1.7772313131313133E-17</v>
      </c>
      <c r="S56" s="5">
        <f t="shared" si="3"/>
        <v>3.7491929292929294E-17</v>
      </c>
      <c r="T56" s="5">
        <f t="shared" si="3"/>
        <v>7.6786111111111112E-17</v>
      </c>
      <c r="U56" s="5">
        <f t="shared" si="3"/>
        <v>1.5378617171717174E-16</v>
      </c>
      <c r="V56" s="5">
        <f t="shared" si="3"/>
        <v>3.0373575757575757E-16</v>
      </c>
      <c r="W56" s="5">
        <f t="shared" si="3"/>
        <v>4.7989959595959597E-15</v>
      </c>
      <c r="X56" s="5">
        <f t="shared" si="3"/>
        <v>7.880593939393939E-14</v>
      </c>
      <c r="Y56" s="5">
        <f t="shared" si="3"/>
        <v>1.7394456565656564E-13</v>
      </c>
      <c r="Z56" s="5">
        <f t="shared" si="3"/>
        <v>5.6294101010101012E-13</v>
      </c>
      <c r="AA56" s="5">
        <f t="shared" si="3"/>
        <v>6.9257989898989902E-12</v>
      </c>
      <c r="AB56" s="5">
        <f t="shared" si="3"/>
        <v>1.0523051515151517E-9</v>
      </c>
      <c r="AC56" s="5">
        <f t="shared" si="3"/>
        <v>4.1426424242424242E-7</v>
      </c>
      <c r="AD56" s="5">
        <f t="shared" si="3"/>
        <v>7.1027606060606063E-7</v>
      </c>
      <c r="AE56" s="5">
        <f t="shared" si="3"/>
        <v>5.0020666666666663E-7</v>
      </c>
      <c r="AF56" s="5">
        <f t="shared" si="3"/>
        <v>3.3259718181818183E-7</v>
      </c>
      <c r="AG56" s="5">
        <f t="shared" si="3"/>
        <v>2.2191276767676769E-7</v>
      </c>
    </row>
    <row r="57" spans="1:33" x14ac:dyDescent="0.25">
      <c r="A57" s="12"/>
      <c r="B57" s="12"/>
      <c r="C57" s="12">
        <v>1</v>
      </c>
      <c r="D57" s="20">
        <v>1</v>
      </c>
      <c r="E57" s="12" t="s">
        <v>11</v>
      </c>
      <c r="F57" s="5">
        <f t="shared" si="2"/>
        <v>0</v>
      </c>
      <c r="G57" s="5">
        <f t="shared" si="3"/>
        <v>6.3912878787878795E-29</v>
      </c>
      <c r="H57" s="5">
        <f t="shared" si="3"/>
        <v>6.0594848484848488E-27</v>
      </c>
      <c r="I57" s="5">
        <f t="shared" si="3"/>
        <v>3.5302391919191923E-25</v>
      </c>
      <c r="J57" s="5">
        <f t="shared" si="3"/>
        <v>1.3602836363636362E-23</v>
      </c>
      <c r="K57" s="5">
        <f t="shared" si="3"/>
        <v>3.6788434343434344E-22</v>
      </c>
      <c r="L57" s="5">
        <f t="shared" si="3"/>
        <v>7.3301272727272726E-21</v>
      </c>
      <c r="M57" s="5">
        <f t="shared" si="3"/>
        <v>1.1201525252525253E-19</v>
      </c>
      <c r="N57" s="5">
        <f t="shared" si="3"/>
        <v>1.3573463636363635E-18</v>
      </c>
      <c r="O57" s="5">
        <f t="shared" si="3"/>
        <v>1.3413182828282827E-17</v>
      </c>
      <c r="P57" s="5">
        <f t="shared" si="3"/>
        <v>2.5448023232323232E-14</v>
      </c>
      <c r="Q57" s="5">
        <f t="shared" si="3"/>
        <v>7.422959595959597E-12</v>
      </c>
      <c r="R57" s="5">
        <f t="shared" si="3"/>
        <v>6.2418858585858586E-10</v>
      </c>
      <c r="S57" s="5">
        <f t="shared" si="3"/>
        <v>1.6429870707070708E-9</v>
      </c>
      <c r="T57" s="5">
        <f t="shared" si="3"/>
        <v>4.1459060606060604E-9</v>
      </c>
      <c r="U57" s="5">
        <f t="shared" si="3"/>
        <v>1.010639393939394E-8</v>
      </c>
      <c r="V57" s="5">
        <f t="shared" si="3"/>
        <v>2.400948484848485E-8</v>
      </c>
      <c r="W57" s="5">
        <f t="shared" si="3"/>
        <v>7.295677777777777E-7</v>
      </c>
      <c r="X57" s="5">
        <f t="shared" si="3"/>
        <v>2.4728572727272727E-5</v>
      </c>
      <c r="Y57" s="5">
        <f t="shared" si="3"/>
        <v>5.7915040404040408E-5</v>
      </c>
      <c r="Z57" s="5">
        <f t="shared" si="3"/>
        <v>1.4329539393939393E-4</v>
      </c>
      <c r="AA57" s="5">
        <f t="shared" si="3"/>
        <v>4.7746999999999997E-4</v>
      </c>
      <c r="AB57" s="5">
        <f t="shared" si="3"/>
        <v>2.4169040404040405E-3</v>
      </c>
      <c r="AC57" s="5">
        <f t="shared" si="3"/>
        <v>1.6732663636363637E-2</v>
      </c>
      <c r="AD57" s="5">
        <f t="shared" si="3"/>
        <v>2.091882121212121E-2</v>
      </c>
      <c r="AE57" s="5">
        <f t="shared" si="3"/>
        <v>2.0896338383838385E-2</v>
      </c>
      <c r="AF57" s="5">
        <f t="shared" si="3"/>
        <v>2.0515943434343435E-2</v>
      </c>
      <c r="AG57" s="5">
        <f t="shared" si="3"/>
        <v>2.0101824242424245E-2</v>
      </c>
    </row>
    <row r="58" spans="1:33" x14ac:dyDescent="0.25">
      <c r="A58" s="12"/>
      <c r="B58" s="12"/>
      <c r="C58" s="12">
        <v>6</v>
      </c>
      <c r="D58" s="20"/>
      <c r="E58" s="12" t="s">
        <v>86</v>
      </c>
      <c r="F58" s="5">
        <f t="shared" si="2"/>
        <v>0</v>
      </c>
      <c r="G58" s="5">
        <f t="shared" si="3"/>
        <v>0</v>
      </c>
      <c r="H58" s="5">
        <f t="shared" si="3"/>
        <v>0</v>
      </c>
      <c r="I58" s="5">
        <f t="shared" si="3"/>
        <v>0</v>
      </c>
      <c r="J58" s="5">
        <f t="shared" si="3"/>
        <v>0</v>
      </c>
      <c r="K58" s="5">
        <f t="shared" si="3"/>
        <v>0</v>
      </c>
      <c r="L58" s="5">
        <f t="shared" si="3"/>
        <v>0</v>
      </c>
      <c r="M58" s="5">
        <f t="shared" si="3"/>
        <v>0</v>
      </c>
      <c r="N58" s="5">
        <f t="shared" si="3"/>
        <v>0</v>
      </c>
      <c r="O58" s="5">
        <f t="shared" si="3"/>
        <v>0</v>
      </c>
      <c r="P58" s="5">
        <f t="shared" si="3"/>
        <v>1.6709818181818182E-35</v>
      </c>
      <c r="Q58" s="5">
        <f t="shared" si="3"/>
        <v>3.5151176767676768E-29</v>
      </c>
      <c r="R58" s="5">
        <f t="shared" si="3"/>
        <v>3.0369949494949491E-24</v>
      </c>
      <c r="S58" s="5">
        <f t="shared" si="3"/>
        <v>3.6581737373737371E-23</v>
      </c>
      <c r="T58" s="5">
        <f t="shared" si="3"/>
        <v>3.9812737373737373E-22</v>
      </c>
      <c r="U58" s="5">
        <f t="shared" si="3"/>
        <v>4.0091959595959596E-21</v>
      </c>
      <c r="V58" s="5">
        <f t="shared" si="3"/>
        <v>3.8442010101010104E-20</v>
      </c>
      <c r="W58" s="5">
        <f t="shared" si="3"/>
        <v>4.4639292929292929E-16</v>
      </c>
      <c r="X58" s="5">
        <f t="shared" si="3"/>
        <v>2.3838687878787878E-11</v>
      </c>
      <c r="Y58" s="5">
        <f t="shared" si="3"/>
        <v>2.8045877777777776E-10</v>
      </c>
      <c r="Z58" s="5">
        <f t="shared" si="3"/>
        <v>2.3201553535353535E-9</v>
      </c>
      <c r="AA58" s="5">
        <f t="shared" si="3"/>
        <v>1.2445333333333334E-8</v>
      </c>
      <c r="AB58" s="5">
        <f t="shared" si="3"/>
        <v>2.2102433333333333E-8</v>
      </c>
      <c r="AC58" s="5">
        <f t="shared" si="3"/>
        <v>5.0053303030303036E-9</v>
      </c>
      <c r="AD58" s="5">
        <f t="shared" si="3"/>
        <v>3.3993311111111115E-9</v>
      </c>
      <c r="AE58" s="5">
        <f t="shared" si="3"/>
        <v>2.3734614141414142E-9</v>
      </c>
      <c r="AF58" s="5">
        <f t="shared" si="3"/>
        <v>1.679539797979798E-9</v>
      </c>
      <c r="AG58" s="5">
        <f t="shared" si="3"/>
        <v>1.2022511111111112E-9</v>
      </c>
    </row>
    <row r="59" spans="1:33" x14ac:dyDescent="0.25">
      <c r="A59" s="12"/>
      <c r="B59" s="12">
        <v>1</v>
      </c>
      <c r="C59" s="12"/>
      <c r="D59" s="20"/>
      <c r="E59" s="12" t="s">
        <v>30</v>
      </c>
      <c r="F59" s="5">
        <f t="shared" si="2"/>
        <v>2.5492263636363637E-2</v>
      </c>
      <c r="G59" s="5">
        <f t="shared" si="3"/>
        <v>2.4458416161616162E-2</v>
      </c>
      <c r="H59" s="5">
        <f t="shared" si="3"/>
        <v>2.4152359595959596E-2</v>
      </c>
      <c r="I59" s="5">
        <f t="shared" si="3"/>
        <v>2.3839775757575756E-2</v>
      </c>
      <c r="J59" s="5">
        <f t="shared" si="3"/>
        <v>2.3525016161616161E-2</v>
      </c>
      <c r="K59" s="5">
        <f t="shared" si="3"/>
        <v>2.3210256565656565E-2</v>
      </c>
      <c r="L59" s="5">
        <f t="shared" si="3"/>
        <v>2.28973101010101E-2</v>
      </c>
      <c r="M59" s="5">
        <f t="shared" si="3"/>
        <v>2.2587989898989899E-2</v>
      </c>
      <c r="N59" s="5">
        <f t="shared" si="3"/>
        <v>2.2283021212121213E-2</v>
      </c>
      <c r="O59" s="5">
        <f t="shared" si="3"/>
        <v>2.1983491919191918E-2</v>
      </c>
      <c r="P59" s="5">
        <f t="shared" si="3"/>
        <v>2.0843394949494949E-2</v>
      </c>
      <c r="Q59" s="5">
        <f t="shared" si="3"/>
        <v>1.9770383838383841E-2</v>
      </c>
      <c r="R59" s="5">
        <f t="shared" si="3"/>
        <v>1.8444259595959595E-2</v>
      </c>
      <c r="S59" s="5">
        <f t="shared" si="3"/>
        <v>1.7940571717171717E-2</v>
      </c>
      <c r="T59" s="5">
        <f t="shared" si="3"/>
        <v>1.7291833333333333E-2</v>
      </c>
      <c r="U59" s="5">
        <f t="shared" si="3"/>
        <v>1.6440749494949496E-2</v>
      </c>
      <c r="V59" s="5">
        <f t="shared" si="3"/>
        <v>1.5322047474747476E-2</v>
      </c>
      <c r="W59" s="5">
        <f t="shared" si="3"/>
        <v>7.6242171717171726E-3</v>
      </c>
      <c r="X59" s="5">
        <f t="shared" si="3"/>
        <v>1.4553642424242424E-3</v>
      </c>
      <c r="Y59" s="5">
        <f t="shared" si="3"/>
        <v>9.3970969696969696E-4</v>
      </c>
      <c r="Z59" s="5">
        <f t="shared" si="3"/>
        <v>6.0268484848484849E-4</v>
      </c>
      <c r="AA59" s="5">
        <f t="shared" si="3"/>
        <v>3.0026542424242426E-4</v>
      </c>
      <c r="AB59" s="5">
        <f t="shared" si="3"/>
        <v>7.3852464646464652E-5</v>
      </c>
      <c r="AC59" s="5">
        <f t="shared" si="3"/>
        <v>7.2644919191919187E-6</v>
      </c>
      <c r="AD59" s="5">
        <f t="shared" si="3"/>
        <v>5.0408676767676771E-7</v>
      </c>
      <c r="AE59" s="5">
        <f t="shared" si="3"/>
        <v>1.7573231313131314E-9</v>
      </c>
      <c r="AF59" s="5">
        <f t="shared" si="3"/>
        <v>3.2106204040404037E-10</v>
      </c>
      <c r="AG59" s="5">
        <f t="shared" si="3"/>
        <v>1.7710304040404041E-10</v>
      </c>
    </row>
    <row r="60" spans="1:33" x14ac:dyDescent="0.25">
      <c r="A60" s="12"/>
      <c r="B60" s="12"/>
      <c r="C60" s="12">
        <v>3</v>
      </c>
      <c r="D60" s="20">
        <v>2</v>
      </c>
      <c r="E60" s="12" t="s">
        <v>13</v>
      </c>
      <c r="F60" s="5">
        <f t="shared" si="2"/>
        <v>1.2840958585858585E-26</v>
      </c>
      <c r="G60" s="5">
        <f t="shared" si="3"/>
        <v>2.0189217171717172E-20</v>
      </c>
      <c r="H60" s="5">
        <f t="shared" si="3"/>
        <v>2.7217639393939397E-19</v>
      </c>
      <c r="I60" s="5">
        <f t="shared" si="3"/>
        <v>2.8176060606060607E-18</v>
      </c>
      <c r="J60" s="5">
        <f t="shared" si="3"/>
        <v>2.32991E-17</v>
      </c>
      <c r="K60" s="5">
        <f t="shared" si="3"/>
        <v>1.5888107070707071E-16</v>
      </c>
      <c r="L60" s="5">
        <f t="shared" si="3"/>
        <v>9.1711808080808086E-16</v>
      </c>
      <c r="M60" s="5">
        <f t="shared" si="3"/>
        <v>4.5785191919191923E-15</v>
      </c>
      <c r="N60" s="5">
        <f t="shared" si="3"/>
        <v>2.012829595959596E-14</v>
      </c>
      <c r="O60" s="5">
        <f t="shared" si="3"/>
        <v>7.9099666666666662E-14</v>
      </c>
      <c r="P60" s="5">
        <f t="shared" si="3"/>
        <v>7.7275656565656563E-12</v>
      </c>
      <c r="Q60" s="5">
        <f t="shared" si="3"/>
        <v>2.6632360606060602E-10</v>
      </c>
      <c r="R60" s="5">
        <f t="shared" si="3"/>
        <v>4.6466929292929287E-9</v>
      </c>
      <c r="S60" s="5">
        <f t="shared" si="3"/>
        <v>8.8752777777777789E-9</v>
      </c>
      <c r="T60" s="5">
        <f t="shared" si="3"/>
        <v>1.6721059595959597E-8</v>
      </c>
      <c r="U60" s="5">
        <f t="shared" si="3"/>
        <v>3.1374786868686874E-8</v>
      </c>
      <c r="V60" s="5">
        <f t="shared" si="3"/>
        <v>5.9365545454545462E-8</v>
      </c>
      <c r="W60" s="5">
        <f t="shared" si="3"/>
        <v>1.2101201010101009E-6</v>
      </c>
      <c r="X60" s="5">
        <f t="shared" si="3"/>
        <v>7.8936484848484852E-5</v>
      </c>
      <c r="Y60" s="5">
        <f t="shared" si="3"/>
        <v>2.0774858585858588E-4</v>
      </c>
      <c r="Z60" s="5">
        <f t="shared" si="3"/>
        <v>4.9012565656565655E-4</v>
      </c>
      <c r="AA60" s="5">
        <f t="shared" si="3"/>
        <v>1.1938744444444445E-3</v>
      </c>
      <c r="AB60" s="5">
        <f t="shared" si="3"/>
        <v>2.7352173737373738E-3</v>
      </c>
      <c r="AC60" s="5">
        <f t="shared" si="3"/>
        <v>4.6728020202020204E-4</v>
      </c>
      <c r="AD60" s="5">
        <f t="shared" si="3"/>
        <v>2.4021088888888891E-5</v>
      </c>
      <c r="AE60" s="5">
        <f t="shared" si="3"/>
        <v>4.1078303030303033E-8</v>
      </c>
      <c r="AF60" s="5">
        <f t="shared" si="3"/>
        <v>3.6541848484848485E-9</v>
      </c>
      <c r="AG60" s="5">
        <f t="shared" si="3"/>
        <v>1.0022627272727274E-9</v>
      </c>
    </row>
    <row r="61" spans="1:33" x14ac:dyDescent="0.25">
      <c r="A61" s="12"/>
      <c r="B61" s="12"/>
      <c r="C61" s="12">
        <v>1</v>
      </c>
      <c r="D61" s="20"/>
      <c r="E61" s="12" t="s">
        <v>14</v>
      </c>
      <c r="F61" s="5">
        <f t="shared" si="2"/>
        <v>1.7929692929292931E-15</v>
      </c>
      <c r="G61" s="5">
        <f t="shared" si="3"/>
        <v>1.943459191919192E-11</v>
      </c>
      <c r="H61" s="5">
        <f t="shared" si="3"/>
        <v>1.0106393939393939E-10</v>
      </c>
      <c r="I61" s="5">
        <f t="shared" si="3"/>
        <v>4.4113484848484847E-10</v>
      </c>
      <c r="J61" s="5">
        <f t="shared" si="3"/>
        <v>1.6709818181818181E-9</v>
      </c>
      <c r="K61" s="5">
        <f t="shared" si="3"/>
        <v>5.5931474747474745E-9</v>
      </c>
      <c r="L61" s="5">
        <f t="shared" si="3"/>
        <v>1.6806639393939394E-8</v>
      </c>
      <c r="M61" s="5">
        <f t="shared" si="3"/>
        <v>4.5952E-8</v>
      </c>
      <c r="N61" s="5">
        <f t="shared" si="3"/>
        <v>1.1565239393939394E-7</v>
      </c>
      <c r="O61" s="5">
        <f t="shared" si="3"/>
        <v>2.7051919191919194E-7</v>
      </c>
      <c r="P61" s="5">
        <f t="shared" si="3"/>
        <v>4.5208616161616163E-6</v>
      </c>
      <c r="Q61" s="5">
        <f t="shared" si="3"/>
        <v>3.8231686868686874E-5</v>
      </c>
      <c r="R61" s="5">
        <f t="shared" si="3"/>
        <v>2.0456472727272727E-4</v>
      </c>
      <c r="S61" s="5">
        <f t="shared" si="3"/>
        <v>2.9525392929292932E-4</v>
      </c>
      <c r="T61" s="5">
        <f t="shared" si="3"/>
        <v>4.1934101010101008E-4</v>
      </c>
      <c r="U61" s="5">
        <f t="shared" si="3"/>
        <v>5.8759959595959586E-4</v>
      </c>
      <c r="V61" s="5">
        <f t="shared" si="3"/>
        <v>8.1500252525252518E-4</v>
      </c>
      <c r="W61" s="5">
        <f t="shared" si="3"/>
        <v>3.0076222222222221E-3</v>
      </c>
      <c r="X61" s="5">
        <f t="shared" si="3"/>
        <v>1.322679292929293E-2</v>
      </c>
      <c r="Y61" s="5">
        <f t="shared" si="3"/>
        <v>1.764720707070707E-2</v>
      </c>
      <c r="Z61" s="5">
        <f t="shared" si="3"/>
        <v>1.9901291919191919E-2</v>
      </c>
      <c r="AA61" s="5">
        <f t="shared" si="3"/>
        <v>1.431539696969697E-2</v>
      </c>
      <c r="AB61" s="5">
        <f t="shared" si="3"/>
        <v>3.8028616161616163E-3</v>
      </c>
      <c r="AC61" s="5">
        <f t="shared" si="3"/>
        <v>2.5388552525252526E-4</v>
      </c>
      <c r="AD61" s="5">
        <f t="shared" si="3"/>
        <v>1.5978401010101009E-5</v>
      </c>
      <c r="AE61" s="5">
        <f t="shared" si="3"/>
        <v>5.090547474747475E-8</v>
      </c>
      <c r="AF61" s="5">
        <f t="shared" si="3"/>
        <v>8.5293323232323236E-9</v>
      </c>
      <c r="AG61" s="5">
        <f t="shared" si="3"/>
        <v>4.3272191919191924E-9</v>
      </c>
    </row>
    <row r="62" spans="1:33" x14ac:dyDescent="0.25">
      <c r="A62" s="12"/>
      <c r="B62" s="12"/>
      <c r="C62" s="12"/>
      <c r="D62" s="20">
        <v>1</v>
      </c>
      <c r="E62" s="12" t="s">
        <v>15</v>
      </c>
      <c r="F62" s="5">
        <f t="shared" si="2"/>
        <v>1.5086703030303029E-2</v>
      </c>
      <c r="G62" s="5">
        <f t="shared" si="3"/>
        <v>1.3871542424242423E-2</v>
      </c>
      <c r="H62" s="5">
        <f t="shared" si="3"/>
        <v>1.3722865656565657E-2</v>
      </c>
      <c r="I62" s="5">
        <f t="shared" si="3"/>
        <v>1.3606462626262627E-2</v>
      </c>
      <c r="J62" s="5">
        <f t="shared" si="3"/>
        <v>1.3515080808080808E-2</v>
      </c>
      <c r="K62" s="5">
        <f t="shared" si="3"/>
        <v>1.3442918181818182E-2</v>
      </c>
      <c r="L62" s="5">
        <f t="shared" si="3"/>
        <v>1.338489797979798E-2</v>
      </c>
      <c r="M62" s="5">
        <f t="shared" si="3"/>
        <v>1.3338481818181818E-2</v>
      </c>
      <c r="N62" s="5">
        <f t="shared" si="3"/>
        <v>1.3301131313131313E-2</v>
      </c>
      <c r="O62" s="5">
        <f t="shared" si="3"/>
        <v>1.3271033333333335E-2</v>
      </c>
      <c r="P62" s="5">
        <f t="shared" si="3"/>
        <v>1.3195969696969697E-2</v>
      </c>
      <c r="Q62" s="5">
        <f t="shared" si="3"/>
        <v>1.3161520202020202E-2</v>
      </c>
      <c r="R62" s="5">
        <f t="shared" si="3"/>
        <v>1.3145202020202021E-2</v>
      </c>
      <c r="S62" s="5">
        <f t="shared" si="3"/>
        <v>1.3142663636363636E-2</v>
      </c>
      <c r="T62" s="5">
        <f t="shared" si="3"/>
        <v>1.3140487878787879E-2</v>
      </c>
      <c r="U62" s="5">
        <f t="shared" si="3"/>
        <v>1.3138674747474748E-2</v>
      </c>
      <c r="V62" s="5">
        <f t="shared" si="3"/>
        <v>1.3137224242424242E-2</v>
      </c>
      <c r="W62" s="5">
        <f t="shared" si="3"/>
        <v>1.3132147474747474E-2</v>
      </c>
      <c r="X62" s="5">
        <f t="shared" si="3"/>
        <v>1.3039315151515152E-2</v>
      </c>
      <c r="Y62" s="5">
        <f t="shared" si="3"/>
        <v>1.2892088888888889E-2</v>
      </c>
      <c r="Z62" s="5">
        <f t="shared" si="3"/>
        <v>1.2564274747474747E-2</v>
      </c>
      <c r="AA62" s="5">
        <f t="shared" si="3"/>
        <v>1.168200505050505E-2</v>
      </c>
      <c r="AB62" s="5">
        <f t="shared" si="3"/>
        <v>9.0895898989898985E-3</v>
      </c>
      <c r="AC62" s="5">
        <f t="shared" si="3"/>
        <v>2.6402455555555558E-3</v>
      </c>
      <c r="AD62" s="5">
        <f t="shared" si="3"/>
        <v>1.9066888888888888E-4</v>
      </c>
      <c r="AE62" s="5">
        <f t="shared" si="3"/>
        <v>5.566675757575758E-7</v>
      </c>
      <c r="AF62" s="5">
        <f t="shared" si="3"/>
        <v>8.4219949494949498E-8</v>
      </c>
      <c r="AG62" s="5">
        <f t="shared" si="3"/>
        <v>3.8608818181818177E-8</v>
      </c>
    </row>
    <row r="63" spans="1:33" x14ac:dyDescent="0.25">
      <c r="A63" s="12"/>
      <c r="B63" s="12"/>
      <c r="C63" s="12"/>
      <c r="D63" s="20">
        <v>1</v>
      </c>
      <c r="E63" s="12" t="s">
        <v>16</v>
      </c>
      <c r="F63" s="5">
        <f t="shared" si="2"/>
        <v>1.1176141414141414E-2</v>
      </c>
      <c r="G63" s="5">
        <f t="shared" si="3"/>
        <v>1.2390939393939393E-2</v>
      </c>
      <c r="H63" s="5">
        <f t="shared" si="3"/>
        <v>1.2539978787878788E-2</v>
      </c>
      <c r="I63" s="5">
        <f t="shared" si="3"/>
        <v>1.2656019191919192E-2</v>
      </c>
      <c r="J63" s="5">
        <f t="shared" si="3"/>
        <v>1.2747401010101011E-2</v>
      </c>
      <c r="K63" s="5">
        <f t="shared" si="3"/>
        <v>1.2819926262626262E-2</v>
      </c>
      <c r="L63" s="5">
        <f t="shared" si="3"/>
        <v>1.2877583838383838E-2</v>
      </c>
      <c r="M63" s="5">
        <f t="shared" si="3"/>
        <v>1.2924E-2</v>
      </c>
      <c r="N63" s="5">
        <f t="shared" si="3"/>
        <v>1.2961350505050505E-2</v>
      </c>
      <c r="O63" s="5">
        <f t="shared" si="3"/>
        <v>1.2991448484848485E-2</v>
      </c>
      <c r="P63" s="5">
        <f t="shared" si="3"/>
        <v>1.3066512121212121E-2</v>
      </c>
      <c r="Q63" s="5">
        <f t="shared" si="3"/>
        <v>1.3100961616161618E-2</v>
      </c>
      <c r="R63" s="5">
        <f t="shared" si="3"/>
        <v>1.3117279797979798E-2</v>
      </c>
      <c r="S63" s="5">
        <f t="shared" ref="G63:AG65" si="4">S23*$A$40</f>
        <v>1.3119818181818182E-2</v>
      </c>
      <c r="T63" s="5">
        <f t="shared" si="4"/>
        <v>1.312199393939394E-2</v>
      </c>
      <c r="U63" s="5">
        <f t="shared" si="4"/>
        <v>1.3123807070707072E-2</v>
      </c>
      <c r="V63" s="5">
        <f t="shared" si="4"/>
        <v>1.3125257575757575E-2</v>
      </c>
      <c r="W63" s="5">
        <f t="shared" si="4"/>
        <v>1.3127070707070707E-2</v>
      </c>
      <c r="X63" s="5">
        <f t="shared" si="4"/>
        <v>1.303750202020202E-2</v>
      </c>
      <c r="Y63" s="5">
        <f t="shared" si="4"/>
        <v>1.2891363636363637E-2</v>
      </c>
      <c r="Z63" s="5">
        <f t="shared" si="4"/>
        <v>1.2563549494949495E-2</v>
      </c>
      <c r="AA63" s="5">
        <f t="shared" si="4"/>
        <v>1.1681642424242425E-2</v>
      </c>
      <c r="AB63" s="5">
        <f t="shared" si="4"/>
        <v>9.0899525252525256E-3</v>
      </c>
      <c r="AC63" s="5">
        <f t="shared" si="4"/>
        <v>2.6407169696969698E-3</v>
      </c>
      <c r="AD63" s="5">
        <f t="shared" si="4"/>
        <v>1.907160303030303E-4</v>
      </c>
      <c r="AE63" s="5">
        <f t="shared" si="4"/>
        <v>5.5684888888888887E-7</v>
      </c>
      <c r="AF63" s="5">
        <f t="shared" si="4"/>
        <v>8.4252585858585865E-8</v>
      </c>
      <c r="AG63" s="5">
        <f t="shared" si="4"/>
        <v>3.8626949494949494E-8</v>
      </c>
    </row>
    <row r="64" spans="1:33" x14ac:dyDescent="0.25">
      <c r="A64" s="12"/>
      <c r="B64" s="12">
        <v>1</v>
      </c>
      <c r="C64" s="12">
        <v>1</v>
      </c>
      <c r="D64" s="20"/>
      <c r="E64" s="12" t="s">
        <v>31</v>
      </c>
      <c r="F64" s="5">
        <f t="shared" si="2"/>
        <v>0.34901689898989902</v>
      </c>
      <c r="G64" s="5">
        <f t="shared" si="4"/>
        <v>0.35108386868686869</v>
      </c>
      <c r="H64" s="5">
        <f t="shared" si="4"/>
        <v>0.3516967070707071</v>
      </c>
      <c r="I64" s="5">
        <f t="shared" si="4"/>
        <v>0.35232042424242421</v>
      </c>
      <c r="J64" s="5">
        <f t="shared" si="4"/>
        <v>0.35295139393939395</v>
      </c>
      <c r="K64" s="5">
        <f t="shared" si="4"/>
        <v>0.35357873737373735</v>
      </c>
      <c r="L64" s="5">
        <f t="shared" si="4"/>
        <v>0.3542060808080808</v>
      </c>
      <c r="M64" s="5">
        <f t="shared" si="4"/>
        <v>0.3548225454545455</v>
      </c>
      <c r="N64" s="5">
        <f t="shared" si="4"/>
        <v>0.35543538383838386</v>
      </c>
      <c r="O64" s="5">
        <f t="shared" si="4"/>
        <v>0.35603371717171717</v>
      </c>
      <c r="P64" s="5">
        <f t="shared" si="4"/>
        <v>0.35829650505050509</v>
      </c>
      <c r="Q64" s="5">
        <f t="shared" si="4"/>
        <v>0.36001897979797975</v>
      </c>
      <c r="R64" s="5">
        <f t="shared" si="4"/>
        <v>0.35797014141414141</v>
      </c>
      <c r="S64" s="5">
        <f t="shared" si="4"/>
        <v>0.35545351515151513</v>
      </c>
      <c r="T64" s="5">
        <f t="shared" si="4"/>
        <v>0.35125067676767679</v>
      </c>
      <c r="U64" s="5">
        <f t="shared" si="4"/>
        <v>0.34462912121212119</v>
      </c>
      <c r="V64" s="5">
        <f t="shared" si="4"/>
        <v>0.33464239393939393</v>
      </c>
      <c r="W64" s="5">
        <f t="shared" si="4"/>
        <v>0.2403740707070707</v>
      </c>
      <c r="X64" s="5">
        <f t="shared" si="4"/>
        <v>0.10413901010101011</v>
      </c>
      <c r="Y64" s="5">
        <f t="shared" si="4"/>
        <v>8.0883787878787874E-2</v>
      </c>
      <c r="Z64" s="5">
        <f t="shared" si="4"/>
        <v>5.8941272727272731E-2</v>
      </c>
      <c r="AA64" s="5">
        <f t="shared" si="4"/>
        <v>3.0923317171717171E-2</v>
      </c>
      <c r="AB64" s="5">
        <f t="shared" si="4"/>
        <v>6.7524636363636365E-3</v>
      </c>
      <c r="AC64" s="5">
        <f t="shared" si="4"/>
        <v>2.5942645454545455E-4</v>
      </c>
      <c r="AD64" s="5">
        <f t="shared" si="4"/>
        <v>1.4446305050505051E-5</v>
      </c>
      <c r="AE64" s="5">
        <f t="shared" si="4"/>
        <v>4.0853474747474747E-8</v>
      </c>
      <c r="AF64" s="5">
        <f t="shared" si="4"/>
        <v>6.1019121212121211E-9</v>
      </c>
      <c r="AG64" s="5">
        <f t="shared" si="4"/>
        <v>2.7715887878787881E-9</v>
      </c>
    </row>
    <row r="65" spans="1:33" x14ac:dyDescent="0.25">
      <c r="A65" s="12"/>
      <c r="B65" s="12">
        <v>1</v>
      </c>
      <c r="C65" s="12">
        <v>2</v>
      </c>
      <c r="D65" s="20"/>
      <c r="E65" s="12" t="s">
        <v>32</v>
      </c>
      <c r="F65" s="5">
        <f t="shared" si="2"/>
        <v>0.62549404040404044</v>
      </c>
      <c r="G65" s="5">
        <f t="shared" si="4"/>
        <v>0.62444242424242424</v>
      </c>
      <c r="H65" s="5">
        <f t="shared" si="4"/>
        <v>0.62415232323232317</v>
      </c>
      <c r="I65" s="5">
        <f t="shared" si="4"/>
        <v>0.62382595959595954</v>
      </c>
      <c r="J65" s="5">
        <f t="shared" si="4"/>
        <v>0.62353585858585858</v>
      </c>
      <c r="K65" s="5">
        <f t="shared" si="4"/>
        <v>0.62320949494949496</v>
      </c>
      <c r="L65" s="5">
        <f t="shared" si="4"/>
        <v>0.62288313131313133</v>
      </c>
      <c r="M65" s="5">
        <f t="shared" si="4"/>
        <v>0.62259303030303037</v>
      </c>
      <c r="N65" s="5">
        <f t="shared" si="4"/>
        <v>0.62226666666666663</v>
      </c>
      <c r="O65" s="5">
        <f t="shared" si="4"/>
        <v>0.62197656565656567</v>
      </c>
      <c r="P65" s="5">
        <f t="shared" si="4"/>
        <v>0.62085242424242426</v>
      </c>
      <c r="Q65" s="5">
        <f t="shared" si="4"/>
        <v>0.61972828282828285</v>
      </c>
      <c r="R65" s="5">
        <f t="shared" si="4"/>
        <v>0.61824151515151515</v>
      </c>
      <c r="S65" s="5">
        <f t="shared" si="4"/>
        <v>0.61762505050505045</v>
      </c>
      <c r="T65" s="5">
        <f t="shared" si="4"/>
        <v>0.61686353535353544</v>
      </c>
      <c r="U65" s="5">
        <f t="shared" si="4"/>
        <v>0.61584818181818191</v>
      </c>
      <c r="V65" s="5">
        <f t="shared" si="4"/>
        <v>0.61447020202020197</v>
      </c>
      <c r="W65" s="5">
        <f t="shared" si="4"/>
        <v>0.60406282828282831</v>
      </c>
      <c r="X65" s="5">
        <f t="shared" si="4"/>
        <v>0.56486292929292925</v>
      </c>
      <c r="Y65" s="5">
        <f t="shared" si="4"/>
        <v>0.52134777777777785</v>
      </c>
      <c r="Z65" s="5">
        <f t="shared" si="4"/>
        <v>0.42655727272727273</v>
      </c>
      <c r="AA65" s="5">
        <f t="shared" si="4"/>
        <v>0.232922101010101</v>
      </c>
      <c r="AB65" s="5">
        <f t="shared" si="4"/>
        <v>4.4635666666666671E-2</v>
      </c>
      <c r="AC65" s="5">
        <f t="shared" si="4"/>
        <v>6.4043424242424241E-4</v>
      </c>
      <c r="AD65" s="5">
        <f t="shared" si="4"/>
        <v>2.8309869696969697E-5</v>
      </c>
      <c r="AE65" s="5">
        <f t="shared" si="4"/>
        <v>6.4250121212121215E-8</v>
      </c>
      <c r="AF65" s="5">
        <f t="shared" si="4"/>
        <v>7.7634656565656569E-9</v>
      </c>
      <c r="AG65" s="5">
        <f t="shared" si="4"/>
        <v>2.8735955555555554E-9</v>
      </c>
    </row>
    <row r="66" spans="1:33" x14ac:dyDescent="0.25">
      <c r="A66" s="12"/>
      <c r="B66" s="12"/>
      <c r="C66" s="12"/>
      <c r="D66" s="20"/>
      <c r="E66" s="15" t="s">
        <v>20</v>
      </c>
      <c r="F66" s="11">
        <v>-37.520000000000003</v>
      </c>
      <c r="G66" s="11">
        <v>-28.66</v>
      </c>
      <c r="H66" s="11">
        <v>-27.09</v>
      </c>
      <c r="I66" s="5">
        <v>-25.7</v>
      </c>
      <c r="J66" s="5">
        <v>-24.46</v>
      </c>
      <c r="K66" s="5">
        <v>-23.34</v>
      </c>
      <c r="L66" s="5">
        <v>-22.33</v>
      </c>
      <c r="M66" s="5">
        <v>-21.42</v>
      </c>
      <c r="N66" s="5">
        <v>-20.6</v>
      </c>
      <c r="O66" s="5">
        <v>-19.84</v>
      </c>
      <c r="P66" s="5">
        <v>-17.39</v>
      </c>
      <c r="Q66" s="5">
        <v>-15.6</v>
      </c>
      <c r="R66" s="5">
        <v>-14.24</v>
      </c>
      <c r="S66" s="5">
        <v>-13.95</v>
      </c>
      <c r="T66" s="5">
        <v>-13.67</v>
      </c>
      <c r="U66" s="5">
        <v>-13.4</v>
      </c>
      <c r="V66" s="5">
        <v>-13.13</v>
      </c>
      <c r="W66" s="5">
        <v>-11.99</v>
      </c>
      <c r="X66" s="5">
        <v>-10.55</v>
      </c>
      <c r="Y66" s="5">
        <v>-10.23</v>
      </c>
      <c r="Z66" s="5">
        <v>-9.9770000000000003</v>
      </c>
      <c r="AA66" s="5">
        <v>-9.8049999999999997</v>
      </c>
      <c r="AB66" s="5">
        <v>-9.8109999999999999</v>
      </c>
      <c r="AC66" s="5">
        <v>-10.35</v>
      </c>
      <c r="AD66" s="5">
        <v>-10.48</v>
      </c>
      <c r="AE66" s="5">
        <v>-10.61</v>
      </c>
      <c r="AF66" s="46">
        <v>-10.73</v>
      </c>
      <c r="AG66" s="46">
        <v>-10.85</v>
      </c>
    </row>
    <row r="67" spans="1:33" x14ac:dyDescent="0.25">
      <c r="A67" s="12"/>
      <c r="B67" s="12"/>
      <c r="C67" s="12"/>
      <c r="D67" s="20"/>
      <c r="E67" s="12" t="s">
        <v>21</v>
      </c>
      <c r="F67" s="11">
        <v>-18.61</v>
      </c>
      <c r="G67" s="11">
        <v>-18.7</v>
      </c>
      <c r="H67" s="11">
        <v>-18.73</v>
      </c>
      <c r="I67" s="5">
        <v>-18.77</v>
      </c>
      <c r="J67" s="5">
        <v>-18.82</v>
      </c>
      <c r="K67" s="5">
        <v>-18.86</v>
      </c>
      <c r="L67" s="5">
        <v>-18.91</v>
      </c>
      <c r="M67" s="5">
        <v>-18.95</v>
      </c>
      <c r="N67" s="5">
        <v>-19</v>
      </c>
      <c r="O67" s="5">
        <v>-19.149999999999999</v>
      </c>
      <c r="P67" s="5">
        <v>-19.239999999999998</v>
      </c>
      <c r="Q67" s="5">
        <v>-19.43</v>
      </c>
      <c r="R67" s="5">
        <v>-19.61</v>
      </c>
      <c r="S67" s="5">
        <v>-19.66</v>
      </c>
      <c r="T67" s="5">
        <v>-19.71</v>
      </c>
      <c r="U67" s="5">
        <v>-19.760000000000002</v>
      </c>
      <c r="V67" s="5">
        <v>-19.809999999999999</v>
      </c>
      <c r="W67" s="5">
        <v>-20.079999999999998</v>
      </c>
      <c r="X67" s="5">
        <v>-20.39</v>
      </c>
      <c r="Y67" s="5">
        <v>-20.48</v>
      </c>
      <c r="Z67" s="5">
        <v>-20.63</v>
      </c>
      <c r="AA67" s="5">
        <v>-20.85</v>
      </c>
      <c r="AB67" s="5">
        <v>-21.03</v>
      </c>
      <c r="AC67" s="5">
        <v>-21.21</v>
      </c>
      <c r="AD67" s="5">
        <v>-21.25</v>
      </c>
      <c r="AE67" s="5">
        <v>-21.22</v>
      </c>
      <c r="AF67" s="46">
        <v>-21.31</v>
      </c>
      <c r="AG67" s="46">
        <v>-21.35</v>
      </c>
    </row>
    <row r="68" spans="1:33" x14ac:dyDescent="0.25">
      <c r="A68" s="12"/>
      <c r="B68" s="12"/>
      <c r="C68" s="12"/>
      <c r="D68" s="20"/>
      <c r="E68" s="12" t="s">
        <v>36</v>
      </c>
      <c r="F68" s="11">
        <v>3.4809999999999999</v>
      </c>
      <c r="G68" s="11">
        <v>-3.9830000000000004E-3</v>
      </c>
      <c r="H68" s="11">
        <v>-0.66810000000000003</v>
      </c>
      <c r="I68" s="5">
        <v>-1.274</v>
      </c>
      <c r="J68" s="5">
        <v>-1.83</v>
      </c>
      <c r="K68" s="5">
        <v>-2.3420000000000001</v>
      </c>
      <c r="L68" s="5">
        <v>-2.8170000000000002</v>
      </c>
      <c r="M68" s="5">
        <v>-3.258</v>
      </c>
      <c r="N68" s="5">
        <v>-3.669</v>
      </c>
      <c r="O68" s="5">
        <v>-4.0549999999999997</v>
      </c>
      <c r="P68" s="5">
        <v>-5.383</v>
      </c>
      <c r="Q68" s="5">
        <v>-6.4580000000000002</v>
      </c>
      <c r="R68" s="5">
        <v>-7.3680000000000003</v>
      </c>
      <c r="S68" s="5">
        <v>-7.5819999999999999</v>
      </c>
      <c r="T68" s="5">
        <v>-7.7949999999999999</v>
      </c>
      <c r="U68" s="5">
        <v>-8.0129999999999999</v>
      </c>
      <c r="V68" s="5">
        <v>-8.2390000000000008</v>
      </c>
      <c r="W68" s="5">
        <v>-9.4369999999999994</v>
      </c>
      <c r="X68" s="5">
        <v>-11.42</v>
      </c>
      <c r="Y68" s="5">
        <v>-11.89</v>
      </c>
      <c r="Z68" s="5">
        <v>-12.26</v>
      </c>
      <c r="AA68" s="5">
        <v>-12.51</v>
      </c>
      <c r="AB68" s="5">
        <v>-12.65</v>
      </c>
      <c r="AC68" s="5">
        <v>-13</v>
      </c>
      <c r="AD68" s="5">
        <v>-13.08</v>
      </c>
      <c r="AE68" s="5">
        <v>-13.16</v>
      </c>
      <c r="AF68" s="46">
        <v>-13.23</v>
      </c>
      <c r="AG68" s="46">
        <v>-13.31</v>
      </c>
    </row>
    <row r="69" spans="1:33" x14ac:dyDescent="0.25">
      <c r="A69" s="12"/>
      <c r="B69" s="12"/>
      <c r="C69" s="12"/>
      <c r="D69" s="20"/>
      <c r="E69" s="12" t="s">
        <v>22</v>
      </c>
      <c r="F69" s="11">
        <v>-9.1609999999999996</v>
      </c>
      <c r="G69" s="11">
        <v>-10.28</v>
      </c>
      <c r="H69" s="11">
        <v>-10.52</v>
      </c>
      <c r="I69" s="5">
        <v>-10.74</v>
      </c>
      <c r="J69" s="5">
        <v>-10.96</v>
      </c>
      <c r="K69" s="5">
        <v>-11.16</v>
      </c>
      <c r="L69" s="5">
        <v>-11.35</v>
      </c>
      <c r="M69" s="5">
        <v>-11.53</v>
      </c>
      <c r="N69" s="5">
        <v>-11.7</v>
      </c>
      <c r="O69" s="5">
        <v>-11.86</v>
      </c>
      <c r="P69" s="5">
        <v>-12.45</v>
      </c>
      <c r="Q69" s="5">
        <v>-12.95</v>
      </c>
      <c r="R69" s="5">
        <v>-13.38</v>
      </c>
      <c r="S69" s="5">
        <v>-13.48</v>
      </c>
      <c r="T69" s="5">
        <v>-13.57</v>
      </c>
      <c r="U69" s="5">
        <v>-13.66</v>
      </c>
      <c r="V69" s="5">
        <v>-13.74</v>
      </c>
      <c r="W69" s="5">
        <v>-13.96</v>
      </c>
      <c r="X69" s="5">
        <v>-14.07</v>
      </c>
      <c r="Y69" s="5">
        <v>-14.06</v>
      </c>
      <c r="Z69" s="5">
        <v>-13.96</v>
      </c>
      <c r="AA69" s="5">
        <v>-13.54</v>
      </c>
      <c r="AB69" s="5">
        <v>-12.48</v>
      </c>
      <c r="AC69" s="5">
        <v>-11.59</v>
      </c>
      <c r="AD69" s="5">
        <v>-11.59</v>
      </c>
      <c r="AE69" s="5">
        <v>-11.81</v>
      </c>
      <c r="AF69" s="46">
        <v>-12.04</v>
      </c>
      <c r="AG69" s="46">
        <v>-12.26</v>
      </c>
    </row>
    <row r="71" spans="1:33" x14ac:dyDescent="0.25">
      <c r="E71" s="44" t="s">
        <v>83</v>
      </c>
    </row>
    <row r="72" spans="1:33" x14ac:dyDescent="0.25">
      <c r="E72" s="21" t="s">
        <v>0</v>
      </c>
      <c r="F72" s="18">
        <f>F42</f>
        <v>300</v>
      </c>
      <c r="G72" s="18">
        <f t="shared" ref="G72:AG72" si="5">G42</f>
        <v>391.7</v>
      </c>
      <c r="H72" s="18">
        <f t="shared" si="5"/>
        <v>414.6</v>
      </c>
      <c r="I72" s="18">
        <f t="shared" si="5"/>
        <v>437.5</v>
      </c>
      <c r="J72" s="18">
        <f t="shared" si="5"/>
        <v>460.4</v>
      </c>
      <c r="K72" s="18">
        <f t="shared" si="5"/>
        <v>483.3</v>
      </c>
      <c r="L72" s="18">
        <f t="shared" si="5"/>
        <v>506.2</v>
      </c>
      <c r="M72" s="18">
        <f t="shared" si="5"/>
        <v>529.20000000000005</v>
      </c>
      <c r="N72" s="18">
        <f t="shared" si="5"/>
        <v>552.1</v>
      </c>
      <c r="O72" s="18">
        <f t="shared" si="5"/>
        <v>575</v>
      </c>
      <c r="P72" s="18">
        <f t="shared" si="5"/>
        <v>666.7</v>
      </c>
      <c r="Q72" s="18">
        <f t="shared" si="5"/>
        <v>758.3</v>
      </c>
      <c r="R72" s="18">
        <f t="shared" si="5"/>
        <v>850</v>
      </c>
      <c r="S72" s="18">
        <f t="shared" si="5"/>
        <v>872.9</v>
      </c>
      <c r="T72" s="18">
        <f t="shared" si="5"/>
        <v>895.8</v>
      </c>
      <c r="U72" s="18">
        <f t="shared" si="5"/>
        <v>918.7</v>
      </c>
      <c r="V72" s="18">
        <f t="shared" si="5"/>
        <v>941.7</v>
      </c>
      <c r="W72" s="18">
        <f t="shared" si="5"/>
        <v>1033</v>
      </c>
      <c r="X72" s="18">
        <f t="shared" si="5"/>
        <v>1125</v>
      </c>
      <c r="Y72" s="18">
        <f t="shared" si="5"/>
        <v>1148</v>
      </c>
      <c r="Z72" s="18">
        <f t="shared" si="5"/>
        <v>1171</v>
      </c>
      <c r="AA72" s="18">
        <f t="shared" si="5"/>
        <v>1194</v>
      </c>
      <c r="AB72" s="18">
        <f t="shared" si="5"/>
        <v>1217</v>
      </c>
      <c r="AC72" s="18">
        <f t="shared" si="5"/>
        <v>1308</v>
      </c>
      <c r="AD72" s="18">
        <f t="shared" si="5"/>
        <v>1331</v>
      </c>
      <c r="AE72" s="18">
        <f t="shared" si="5"/>
        <v>1354</v>
      </c>
      <c r="AF72" s="18">
        <f t="shared" si="5"/>
        <v>1377</v>
      </c>
      <c r="AG72" s="18">
        <f t="shared" si="5"/>
        <v>1400</v>
      </c>
    </row>
    <row r="73" spans="1:33" x14ac:dyDescent="0.25">
      <c r="A73" s="27" t="s">
        <v>12</v>
      </c>
      <c r="B73" s="27" t="s">
        <v>37</v>
      </c>
      <c r="C73" s="27" t="s">
        <v>7</v>
      </c>
      <c r="D73" s="28" t="s">
        <v>6</v>
      </c>
      <c r="E73" s="29" t="s">
        <v>1</v>
      </c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</row>
    <row r="74" spans="1:33" x14ac:dyDescent="0.25">
      <c r="A74" s="12"/>
      <c r="B74" s="12">
        <v>1</v>
      </c>
      <c r="C74" s="12">
        <v>2</v>
      </c>
      <c r="D74" s="20"/>
      <c r="E74" s="12" t="s">
        <v>29</v>
      </c>
      <c r="F74" s="5">
        <f>$A74*F$67+$B74*F$68+$C74*F$66+$D74*F$69</f>
        <v>-71.559000000000012</v>
      </c>
      <c r="G74" s="5">
        <f t="shared" ref="G74:AG83" si="6">$A74*G$67+$B74*G$68+$C74*G$66+$D74*G$69</f>
        <v>-57.323982999999998</v>
      </c>
      <c r="H74" s="5">
        <f t="shared" si="6"/>
        <v>-54.848100000000002</v>
      </c>
      <c r="I74" s="5">
        <f t="shared" si="6"/>
        <v>-52.673999999999999</v>
      </c>
      <c r="J74" s="5">
        <f t="shared" si="6"/>
        <v>-50.75</v>
      </c>
      <c r="K74" s="5">
        <f t="shared" si="6"/>
        <v>-49.021999999999998</v>
      </c>
      <c r="L74" s="5">
        <f t="shared" si="6"/>
        <v>-47.476999999999997</v>
      </c>
      <c r="M74" s="5">
        <f t="shared" si="6"/>
        <v>-46.098000000000006</v>
      </c>
      <c r="N74" s="5">
        <f t="shared" si="6"/>
        <v>-44.869</v>
      </c>
      <c r="O74" s="5">
        <f t="shared" si="6"/>
        <v>-43.734999999999999</v>
      </c>
      <c r="P74" s="5">
        <f t="shared" si="6"/>
        <v>-40.163000000000004</v>
      </c>
      <c r="Q74" s="5">
        <f t="shared" si="6"/>
        <v>-37.658000000000001</v>
      </c>
      <c r="R74" s="5">
        <f t="shared" si="6"/>
        <v>-35.847999999999999</v>
      </c>
      <c r="S74" s="5">
        <f t="shared" si="6"/>
        <v>-35.481999999999999</v>
      </c>
      <c r="T74" s="5">
        <f t="shared" si="6"/>
        <v>-35.134999999999998</v>
      </c>
      <c r="U74" s="5">
        <f t="shared" si="6"/>
        <v>-34.813000000000002</v>
      </c>
      <c r="V74" s="5">
        <f t="shared" si="6"/>
        <v>-34.499000000000002</v>
      </c>
      <c r="W74" s="5">
        <f t="shared" si="6"/>
        <v>-33.417000000000002</v>
      </c>
      <c r="X74" s="5">
        <f t="shared" si="6"/>
        <v>-32.520000000000003</v>
      </c>
      <c r="Y74" s="5">
        <f t="shared" si="6"/>
        <v>-32.35</v>
      </c>
      <c r="Z74" s="5">
        <f t="shared" si="6"/>
        <v>-32.213999999999999</v>
      </c>
      <c r="AA74" s="5">
        <f t="shared" si="6"/>
        <v>-32.119999999999997</v>
      </c>
      <c r="AB74" s="5">
        <f t="shared" si="6"/>
        <v>-32.271999999999998</v>
      </c>
      <c r="AC74" s="5">
        <f t="shared" si="6"/>
        <v>-33.700000000000003</v>
      </c>
      <c r="AD74" s="5">
        <f t="shared" si="6"/>
        <v>-34.04</v>
      </c>
      <c r="AE74" s="5">
        <f t="shared" si="6"/>
        <v>-34.379999999999995</v>
      </c>
      <c r="AF74" s="5">
        <f t="shared" si="6"/>
        <v>-34.69</v>
      </c>
      <c r="AG74" s="5">
        <f t="shared" si="6"/>
        <v>-35.01</v>
      </c>
    </row>
    <row r="75" spans="1:33" x14ac:dyDescent="0.25">
      <c r="A75" s="12"/>
      <c r="B75" s="12"/>
      <c r="C75" s="12">
        <v>3</v>
      </c>
      <c r="D75" s="20"/>
      <c r="E75" s="12" t="s">
        <v>4</v>
      </c>
      <c r="F75" s="5">
        <f t="shared" ref="F75:U95" si="7">$A75*F$67+$B75*F$68+$C75*F$66+$D75*F$69</f>
        <v>-112.56</v>
      </c>
      <c r="G75" s="5">
        <f t="shared" si="7"/>
        <v>-85.98</v>
      </c>
      <c r="H75" s="5">
        <f t="shared" si="7"/>
        <v>-81.27</v>
      </c>
      <c r="I75" s="5">
        <f t="shared" si="7"/>
        <v>-77.099999999999994</v>
      </c>
      <c r="J75" s="5">
        <f t="shared" si="7"/>
        <v>-73.38</v>
      </c>
      <c r="K75" s="5">
        <f t="shared" si="7"/>
        <v>-70.02</v>
      </c>
      <c r="L75" s="5">
        <f t="shared" si="7"/>
        <v>-66.989999999999995</v>
      </c>
      <c r="M75" s="5">
        <f t="shared" si="7"/>
        <v>-64.260000000000005</v>
      </c>
      <c r="N75" s="5">
        <f t="shared" si="7"/>
        <v>-61.800000000000004</v>
      </c>
      <c r="O75" s="5">
        <f t="shared" si="7"/>
        <v>-59.519999999999996</v>
      </c>
      <c r="P75" s="5">
        <f t="shared" si="7"/>
        <v>-52.17</v>
      </c>
      <c r="Q75" s="5">
        <f t="shared" si="7"/>
        <v>-46.8</v>
      </c>
      <c r="R75" s="5">
        <f t="shared" si="7"/>
        <v>-42.72</v>
      </c>
      <c r="S75" s="5">
        <f t="shared" si="7"/>
        <v>-41.849999999999994</v>
      </c>
      <c r="T75" s="5">
        <f t="shared" si="7"/>
        <v>-41.01</v>
      </c>
      <c r="U75" s="5">
        <f t="shared" si="7"/>
        <v>-40.200000000000003</v>
      </c>
      <c r="V75" s="5">
        <f t="shared" si="6"/>
        <v>-39.39</v>
      </c>
      <c r="W75" s="5">
        <f t="shared" si="6"/>
        <v>-35.97</v>
      </c>
      <c r="X75" s="5">
        <f t="shared" si="6"/>
        <v>-31.650000000000002</v>
      </c>
      <c r="Y75" s="5">
        <f t="shared" si="6"/>
        <v>-30.69</v>
      </c>
      <c r="Z75" s="5">
        <f t="shared" si="6"/>
        <v>-29.931000000000001</v>
      </c>
      <c r="AA75" s="5">
        <f t="shared" si="6"/>
        <v>-29.414999999999999</v>
      </c>
      <c r="AB75" s="5">
        <f t="shared" si="6"/>
        <v>-29.433</v>
      </c>
      <c r="AC75" s="5">
        <f t="shared" si="6"/>
        <v>-31.049999999999997</v>
      </c>
      <c r="AD75" s="5">
        <f t="shared" si="6"/>
        <v>-31.44</v>
      </c>
      <c r="AE75" s="5">
        <f t="shared" si="6"/>
        <v>-31.83</v>
      </c>
      <c r="AF75" s="5">
        <f t="shared" si="6"/>
        <v>-32.19</v>
      </c>
      <c r="AG75" s="5">
        <f t="shared" si="6"/>
        <v>-32.549999999999997</v>
      </c>
    </row>
    <row r="76" spans="1:33" x14ac:dyDescent="0.25">
      <c r="A76" s="12"/>
      <c r="B76" s="12"/>
      <c r="C76" s="12">
        <v>4</v>
      </c>
      <c r="D76" s="20"/>
      <c r="E76" s="12" t="s">
        <v>3</v>
      </c>
      <c r="F76" s="5">
        <f t="shared" si="7"/>
        <v>-150.08000000000001</v>
      </c>
      <c r="G76" s="5">
        <f t="shared" si="6"/>
        <v>-114.64</v>
      </c>
      <c r="H76" s="5">
        <f t="shared" si="6"/>
        <v>-108.36</v>
      </c>
      <c r="I76" s="5">
        <f t="shared" si="6"/>
        <v>-102.8</v>
      </c>
      <c r="J76" s="5">
        <f t="shared" si="6"/>
        <v>-97.84</v>
      </c>
      <c r="K76" s="5">
        <f t="shared" si="6"/>
        <v>-93.36</v>
      </c>
      <c r="L76" s="5">
        <f t="shared" si="6"/>
        <v>-89.32</v>
      </c>
      <c r="M76" s="5">
        <f t="shared" si="6"/>
        <v>-85.68</v>
      </c>
      <c r="N76" s="5">
        <f t="shared" si="6"/>
        <v>-82.4</v>
      </c>
      <c r="O76" s="5">
        <f t="shared" si="6"/>
        <v>-79.36</v>
      </c>
      <c r="P76" s="5">
        <f t="shared" si="6"/>
        <v>-69.56</v>
      </c>
      <c r="Q76" s="5">
        <f t="shared" si="6"/>
        <v>-62.4</v>
      </c>
      <c r="R76" s="5">
        <f t="shared" si="6"/>
        <v>-56.96</v>
      </c>
      <c r="S76" s="5">
        <f t="shared" si="6"/>
        <v>-55.8</v>
      </c>
      <c r="T76" s="5">
        <f t="shared" si="6"/>
        <v>-54.68</v>
      </c>
      <c r="U76" s="5">
        <f t="shared" si="6"/>
        <v>-53.6</v>
      </c>
      <c r="V76" s="5">
        <f t="shared" si="6"/>
        <v>-52.52</v>
      </c>
      <c r="W76" s="5">
        <f t="shared" si="6"/>
        <v>-47.96</v>
      </c>
      <c r="X76" s="5">
        <f t="shared" si="6"/>
        <v>-42.2</v>
      </c>
      <c r="Y76" s="5">
        <f t="shared" si="6"/>
        <v>-40.92</v>
      </c>
      <c r="Z76" s="5">
        <f t="shared" si="6"/>
        <v>-39.908000000000001</v>
      </c>
      <c r="AA76" s="5">
        <f t="shared" si="6"/>
        <v>-39.22</v>
      </c>
      <c r="AB76" s="5">
        <f t="shared" si="6"/>
        <v>-39.244</v>
      </c>
      <c r="AC76" s="5">
        <f t="shared" si="6"/>
        <v>-41.4</v>
      </c>
      <c r="AD76" s="5">
        <f t="shared" si="6"/>
        <v>-41.92</v>
      </c>
      <c r="AE76" s="5">
        <f t="shared" si="6"/>
        <v>-42.44</v>
      </c>
      <c r="AF76" s="5">
        <f t="shared" si="6"/>
        <v>-42.92</v>
      </c>
      <c r="AG76" s="5">
        <f t="shared" si="6"/>
        <v>-43.4</v>
      </c>
    </row>
    <row r="77" spans="1:33" x14ac:dyDescent="0.25">
      <c r="A77" s="12"/>
      <c r="B77" s="12"/>
      <c r="C77" s="12">
        <v>5</v>
      </c>
      <c r="D77" s="20"/>
      <c r="E77" s="12" t="s">
        <v>2</v>
      </c>
      <c r="F77" s="5">
        <f t="shared" si="7"/>
        <v>-187.60000000000002</v>
      </c>
      <c r="G77" s="5">
        <f t="shared" si="6"/>
        <v>-143.30000000000001</v>
      </c>
      <c r="H77" s="5">
        <f t="shared" si="6"/>
        <v>-135.44999999999999</v>
      </c>
      <c r="I77" s="5">
        <f t="shared" si="6"/>
        <v>-128.5</v>
      </c>
      <c r="J77" s="5">
        <f t="shared" si="6"/>
        <v>-122.30000000000001</v>
      </c>
      <c r="K77" s="5">
        <f t="shared" si="6"/>
        <v>-116.7</v>
      </c>
      <c r="L77" s="5">
        <f t="shared" si="6"/>
        <v>-111.64999999999999</v>
      </c>
      <c r="M77" s="5">
        <f t="shared" si="6"/>
        <v>-107.10000000000001</v>
      </c>
      <c r="N77" s="5">
        <f t="shared" si="6"/>
        <v>-103</v>
      </c>
      <c r="O77" s="5">
        <f t="shared" si="6"/>
        <v>-99.2</v>
      </c>
      <c r="P77" s="5">
        <f t="shared" si="6"/>
        <v>-86.95</v>
      </c>
      <c r="Q77" s="5">
        <f t="shared" si="6"/>
        <v>-78</v>
      </c>
      <c r="R77" s="5">
        <f t="shared" si="6"/>
        <v>-71.2</v>
      </c>
      <c r="S77" s="5">
        <f t="shared" si="6"/>
        <v>-69.75</v>
      </c>
      <c r="T77" s="5">
        <f t="shared" si="6"/>
        <v>-68.349999999999994</v>
      </c>
      <c r="U77" s="5">
        <f t="shared" si="6"/>
        <v>-67</v>
      </c>
      <c r="V77" s="5">
        <f t="shared" si="6"/>
        <v>-65.650000000000006</v>
      </c>
      <c r="W77" s="5">
        <f t="shared" si="6"/>
        <v>-59.95</v>
      </c>
      <c r="X77" s="5">
        <f t="shared" si="6"/>
        <v>-52.75</v>
      </c>
      <c r="Y77" s="5">
        <f t="shared" si="6"/>
        <v>-51.150000000000006</v>
      </c>
      <c r="Z77" s="5">
        <f t="shared" si="6"/>
        <v>-49.885000000000005</v>
      </c>
      <c r="AA77" s="5">
        <f t="shared" si="6"/>
        <v>-49.024999999999999</v>
      </c>
      <c r="AB77" s="5">
        <f t="shared" si="6"/>
        <v>-49.055</v>
      </c>
      <c r="AC77" s="5">
        <f t="shared" si="6"/>
        <v>-51.75</v>
      </c>
      <c r="AD77" s="5">
        <f t="shared" si="6"/>
        <v>-52.400000000000006</v>
      </c>
      <c r="AE77" s="5">
        <f t="shared" si="6"/>
        <v>-53.05</v>
      </c>
      <c r="AF77" s="5">
        <f t="shared" si="6"/>
        <v>-53.650000000000006</v>
      </c>
      <c r="AG77" s="5">
        <f t="shared" si="6"/>
        <v>-54.25</v>
      </c>
    </row>
    <row r="78" spans="1:33" x14ac:dyDescent="0.25">
      <c r="A78" s="12"/>
      <c r="B78" s="12"/>
      <c r="C78" s="12">
        <v>2</v>
      </c>
      <c r="D78" s="20"/>
      <c r="E78" s="12" t="s">
        <v>5</v>
      </c>
      <c r="F78" s="5">
        <f t="shared" si="7"/>
        <v>-75.040000000000006</v>
      </c>
      <c r="G78" s="5">
        <f t="shared" si="6"/>
        <v>-57.32</v>
      </c>
      <c r="H78" s="5">
        <f t="shared" si="6"/>
        <v>-54.18</v>
      </c>
      <c r="I78" s="5">
        <f t="shared" si="6"/>
        <v>-51.4</v>
      </c>
      <c r="J78" s="5">
        <f t="shared" si="6"/>
        <v>-48.92</v>
      </c>
      <c r="K78" s="5">
        <f t="shared" si="6"/>
        <v>-46.68</v>
      </c>
      <c r="L78" s="5">
        <f t="shared" si="6"/>
        <v>-44.66</v>
      </c>
      <c r="M78" s="5">
        <f t="shared" si="6"/>
        <v>-42.84</v>
      </c>
      <c r="N78" s="5">
        <f t="shared" si="6"/>
        <v>-41.2</v>
      </c>
      <c r="O78" s="5">
        <f t="shared" si="6"/>
        <v>-39.68</v>
      </c>
      <c r="P78" s="5">
        <f t="shared" si="6"/>
        <v>-34.78</v>
      </c>
      <c r="Q78" s="5">
        <f t="shared" si="6"/>
        <v>-31.2</v>
      </c>
      <c r="R78" s="5">
        <f t="shared" si="6"/>
        <v>-28.48</v>
      </c>
      <c r="S78" s="5">
        <f t="shared" si="6"/>
        <v>-27.9</v>
      </c>
      <c r="T78" s="5">
        <f t="shared" si="6"/>
        <v>-27.34</v>
      </c>
      <c r="U78" s="5">
        <f t="shared" si="6"/>
        <v>-26.8</v>
      </c>
      <c r="V78" s="5">
        <f t="shared" si="6"/>
        <v>-26.26</v>
      </c>
      <c r="W78" s="5">
        <f t="shared" si="6"/>
        <v>-23.98</v>
      </c>
      <c r="X78" s="5">
        <f t="shared" si="6"/>
        <v>-21.1</v>
      </c>
      <c r="Y78" s="5">
        <f t="shared" si="6"/>
        <v>-20.46</v>
      </c>
      <c r="Z78" s="5">
        <f t="shared" si="6"/>
        <v>-19.954000000000001</v>
      </c>
      <c r="AA78" s="5">
        <f t="shared" si="6"/>
        <v>-19.61</v>
      </c>
      <c r="AB78" s="5">
        <f t="shared" si="6"/>
        <v>-19.622</v>
      </c>
      <c r="AC78" s="5">
        <f t="shared" si="6"/>
        <v>-20.7</v>
      </c>
      <c r="AD78" s="5">
        <f t="shared" si="6"/>
        <v>-20.96</v>
      </c>
      <c r="AE78" s="5">
        <f t="shared" si="6"/>
        <v>-21.22</v>
      </c>
      <c r="AF78" s="5">
        <f t="shared" si="6"/>
        <v>-21.46</v>
      </c>
      <c r="AG78" s="5">
        <f t="shared" si="6"/>
        <v>-21.7</v>
      </c>
    </row>
    <row r="79" spans="1:33" x14ac:dyDescent="0.25">
      <c r="A79" s="12"/>
      <c r="B79" s="12"/>
      <c r="C79" s="12">
        <v>1</v>
      </c>
      <c r="D79" s="20"/>
      <c r="E79" s="12" t="s">
        <v>7</v>
      </c>
      <c r="F79" s="5">
        <f t="shared" si="7"/>
        <v>-37.520000000000003</v>
      </c>
      <c r="G79" s="5">
        <f t="shared" si="6"/>
        <v>-28.66</v>
      </c>
      <c r="H79" s="5">
        <f t="shared" si="6"/>
        <v>-27.09</v>
      </c>
      <c r="I79" s="5">
        <f t="shared" si="6"/>
        <v>-25.7</v>
      </c>
      <c r="J79" s="5">
        <f t="shared" si="6"/>
        <v>-24.46</v>
      </c>
      <c r="K79" s="5">
        <f t="shared" si="6"/>
        <v>-23.34</v>
      </c>
      <c r="L79" s="5">
        <f t="shared" si="6"/>
        <v>-22.33</v>
      </c>
      <c r="M79" s="5">
        <f t="shared" si="6"/>
        <v>-21.42</v>
      </c>
      <c r="N79" s="5">
        <f t="shared" si="6"/>
        <v>-20.6</v>
      </c>
      <c r="O79" s="5">
        <f t="shared" si="6"/>
        <v>-19.84</v>
      </c>
      <c r="P79" s="5">
        <f t="shared" si="6"/>
        <v>-17.39</v>
      </c>
      <c r="Q79" s="5">
        <f t="shared" si="6"/>
        <v>-15.6</v>
      </c>
      <c r="R79" s="5">
        <f t="shared" si="6"/>
        <v>-14.24</v>
      </c>
      <c r="S79" s="5">
        <f t="shared" si="6"/>
        <v>-13.95</v>
      </c>
      <c r="T79" s="5">
        <f t="shared" si="6"/>
        <v>-13.67</v>
      </c>
      <c r="U79" s="5">
        <f t="shared" si="6"/>
        <v>-13.4</v>
      </c>
      <c r="V79" s="5">
        <f t="shared" si="6"/>
        <v>-13.13</v>
      </c>
      <c r="W79" s="5">
        <f t="shared" si="6"/>
        <v>-11.99</v>
      </c>
      <c r="X79" s="5">
        <f t="shared" si="6"/>
        <v>-10.55</v>
      </c>
      <c r="Y79" s="5">
        <f t="shared" si="6"/>
        <v>-10.23</v>
      </c>
      <c r="Z79" s="5">
        <f t="shared" si="6"/>
        <v>-9.9770000000000003</v>
      </c>
      <c r="AA79" s="5">
        <f t="shared" si="6"/>
        <v>-9.8049999999999997</v>
      </c>
      <c r="AB79" s="5">
        <f t="shared" si="6"/>
        <v>-9.8109999999999999</v>
      </c>
      <c r="AC79" s="5">
        <f t="shared" si="6"/>
        <v>-10.35</v>
      </c>
      <c r="AD79" s="5">
        <f t="shared" si="6"/>
        <v>-10.48</v>
      </c>
      <c r="AE79" s="5">
        <f t="shared" si="6"/>
        <v>-10.61</v>
      </c>
      <c r="AF79" s="5">
        <f t="shared" si="6"/>
        <v>-10.73</v>
      </c>
      <c r="AG79" s="5">
        <f t="shared" si="6"/>
        <v>-10.85</v>
      </c>
    </row>
    <row r="80" spans="1:33" x14ac:dyDescent="0.25">
      <c r="A80" s="12">
        <v>1</v>
      </c>
      <c r="B80" s="12"/>
      <c r="C80" s="12"/>
      <c r="D80" s="20"/>
      <c r="E80" s="12" t="s">
        <v>12</v>
      </c>
      <c r="F80" s="5">
        <f t="shared" si="7"/>
        <v>-18.61</v>
      </c>
      <c r="G80" s="5">
        <f t="shared" si="6"/>
        <v>-18.7</v>
      </c>
      <c r="H80" s="5">
        <f t="shared" si="6"/>
        <v>-18.73</v>
      </c>
      <c r="I80" s="5">
        <f t="shared" si="6"/>
        <v>-18.77</v>
      </c>
      <c r="J80" s="5">
        <f t="shared" si="6"/>
        <v>-18.82</v>
      </c>
      <c r="K80" s="5">
        <f t="shared" si="6"/>
        <v>-18.86</v>
      </c>
      <c r="L80" s="5">
        <f t="shared" si="6"/>
        <v>-18.91</v>
      </c>
      <c r="M80" s="5">
        <f t="shared" si="6"/>
        <v>-18.95</v>
      </c>
      <c r="N80" s="5">
        <f t="shared" si="6"/>
        <v>-19</v>
      </c>
      <c r="O80" s="5">
        <f t="shared" si="6"/>
        <v>-19.149999999999999</v>
      </c>
      <c r="P80" s="5">
        <f t="shared" si="6"/>
        <v>-19.239999999999998</v>
      </c>
      <c r="Q80" s="5">
        <f t="shared" si="6"/>
        <v>-19.43</v>
      </c>
      <c r="R80" s="5">
        <f t="shared" si="6"/>
        <v>-19.61</v>
      </c>
      <c r="S80" s="5">
        <f t="shared" si="6"/>
        <v>-19.66</v>
      </c>
      <c r="T80" s="5">
        <f t="shared" si="6"/>
        <v>-19.71</v>
      </c>
      <c r="U80" s="5">
        <f t="shared" si="6"/>
        <v>-19.760000000000002</v>
      </c>
      <c r="V80" s="5">
        <f t="shared" si="6"/>
        <v>-19.809999999999999</v>
      </c>
      <c r="W80" s="5">
        <f t="shared" si="6"/>
        <v>-20.079999999999998</v>
      </c>
      <c r="X80" s="5">
        <f t="shared" si="6"/>
        <v>-20.39</v>
      </c>
      <c r="Y80" s="5">
        <f t="shared" si="6"/>
        <v>-20.48</v>
      </c>
      <c r="Z80" s="5">
        <f t="shared" si="6"/>
        <v>-20.63</v>
      </c>
      <c r="AA80" s="5">
        <f t="shared" si="6"/>
        <v>-20.85</v>
      </c>
      <c r="AB80" s="5">
        <f t="shared" si="6"/>
        <v>-21.03</v>
      </c>
      <c r="AC80" s="5">
        <f t="shared" si="6"/>
        <v>-21.21</v>
      </c>
      <c r="AD80" s="5">
        <f t="shared" si="6"/>
        <v>-21.25</v>
      </c>
      <c r="AE80" s="5">
        <f t="shared" si="6"/>
        <v>-21.22</v>
      </c>
      <c r="AF80" s="5">
        <f t="shared" si="6"/>
        <v>-21.31</v>
      </c>
      <c r="AG80" s="5">
        <f t="shared" si="6"/>
        <v>-21.35</v>
      </c>
    </row>
    <row r="81" spans="1:33" x14ac:dyDescent="0.25">
      <c r="A81" s="12"/>
      <c r="B81" s="12">
        <v>1</v>
      </c>
      <c r="C81" s="12">
        <v>1</v>
      </c>
      <c r="D81" s="20"/>
      <c r="E81" s="12" t="s">
        <v>26</v>
      </c>
      <c r="F81" s="5">
        <f t="shared" si="7"/>
        <v>-34.039000000000001</v>
      </c>
      <c r="G81" s="5">
        <f t="shared" si="6"/>
        <v>-28.663983000000002</v>
      </c>
      <c r="H81" s="5">
        <f t="shared" si="6"/>
        <v>-27.758099999999999</v>
      </c>
      <c r="I81" s="5">
        <f t="shared" si="6"/>
        <v>-26.974</v>
      </c>
      <c r="J81" s="5">
        <f t="shared" si="6"/>
        <v>-26.29</v>
      </c>
      <c r="K81" s="5">
        <f t="shared" si="6"/>
        <v>-25.681999999999999</v>
      </c>
      <c r="L81" s="5">
        <f t="shared" si="6"/>
        <v>-25.146999999999998</v>
      </c>
      <c r="M81" s="5">
        <f t="shared" si="6"/>
        <v>-24.678000000000001</v>
      </c>
      <c r="N81" s="5">
        <f t="shared" si="6"/>
        <v>-24.269000000000002</v>
      </c>
      <c r="O81" s="5">
        <f t="shared" si="6"/>
        <v>-23.895</v>
      </c>
      <c r="P81" s="5">
        <f t="shared" si="6"/>
        <v>-22.773</v>
      </c>
      <c r="Q81" s="5">
        <f t="shared" si="6"/>
        <v>-22.058</v>
      </c>
      <c r="R81" s="5">
        <f t="shared" si="6"/>
        <v>-21.608000000000001</v>
      </c>
      <c r="S81" s="5">
        <f t="shared" si="6"/>
        <v>-21.532</v>
      </c>
      <c r="T81" s="5">
        <f t="shared" si="6"/>
        <v>-21.465</v>
      </c>
      <c r="U81" s="5">
        <f t="shared" si="6"/>
        <v>-21.413</v>
      </c>
      <c r="V81" s="5">
        <f t="shared" si="6"/>
        <v>-21.369</v>
      </c>
      <c r="W81" s="5">
        <f t="shared" si="6"/>
        <v>-21.427</v>
      </c>
      <c r="X81" s="5">
        <f t="shared" si="6"/>
        <v>-21.97</v>
      </c>
      <c r="Y81" s="5">
        <f t="shared" si="6"/>
        <v>-22.12</v>
      </c>
      <c r="Z81" s="5">
        <f t="shared" si="6"/>
        <v>-22.237000000000002</v>
      </c>
      <c r="AA81" s="5">
        <f t="shared" si="6"/>
        <v>-22.314999999999998</v>
      </c>
      <c r="AB81" s="5">
        <f t="shared" si="6"/>
        <v>-22.460999999999999</v>
      </c>
      <c r="AC81" s="5">
        <f t="shared" si="6"/>
        <v>-23.35</v>
      </c>
      <c r="AD81" s="5">
        <f t="shared" si="6"/>
        <v>-23.560000000000002</v>
      </c>
      <c r="AE81" s="5">
        <f t="shared" si="6"/>
        <v>-23.77</v>
      </c>
      <c r="AF81" s="5">
        <f t="shared" si="6"/>
        <v>-23.96</v>
      </c>
      <c r="AG81" s="5">
        <f t="shared" si="6"/>
        <v>-24.16</v>
      </c>
    </row>
    <row r="82" spans="1:33" x14ac:dyDescent="0.25">
      <c r="A82" s="12"/>
      <c r="B82" s="12">
        <v>1</v>
      </c>
      <c r="C82" s="12">
        <v>2</v>
      </c>
      <c r="D82" s="20"/>
      <c r="E82" s="12" t="s">
        <v>27</v>
      </c>
      <c r="F82" s="5">
        <f t="shared" si="7"/>
        <v>-71.559000000000012</v>
      </c>
      <c r="G82" s="5">
        <f t="shared" si="6"/>
        <v>-57.323982999999998</v>
      </c>
      <c r="H82" s="5">
        <f t="shared" si="6"/>
        <v>-54.848100000000002</v>
      </c>
      <c r="I82" s="5">
        <f t="shared" si="6"/>
        <v>-52.673999999999999</v>
      </c>
      <c r="J82" s="5">
        <f t="shared" si="6"/>
        <v>-50.75</v>
      </c>
      <c r="K82" s="5">
        <f t="shared" si="6"/>
        <v>-49.021999999999998</v>
      </c>
      <c r="L82" s="5">
        <f t="shared" si="6"/>
        <v>-47.476999999999997</v>
      </c>
      <c r="M82" s="5">
        <f t="shared" si="6"/>
        <v>-46.098000000000006</v>
      </c>
      <c r="N82" s="5">
        <f t="shared" si="6"/>
        <v>-44.869</v>
      </c>
      <c r="O82" s="5">
        <f t="shared" si="6"/>
        <v>-43.734999999999999</v>
      </c>
      <c r="P82" s="5">
        <f t="shared" si="6"/>
        <v>-40.163000000000004</v>
      </c>
      <c r="Q82" s="5">
        <f t="shared" si="6"/>
        <v>-37.658000000000001</v>
      </c>
      <c r="R82" s="5">
        <f t="shared" si="6"/>
        <v>-35.847999999999999</v>
      </c>
      <c r="S82" s="5">
        <f t="shared" si="6"/>
        <v>-35.481999999999999</v>
      </c>
      <c r="T82" s="5">
        <f t="shared" si="6"/>
        <v>-35.134999999999998</v>
      </c>
      <c r="U82" s="5">
        <f t="shared" si="6"/>
        <v>-34.813000000000002</v>
      </c>
      <c r="V82" s="5">
        <f t="shared" si="6"/>
        <v>-34.499000000000002</v>
      </c>
      <c r="W82" s="5">
        <f t="shared" si="6"/>
        <v>-33.417000000000002</v>
      </c>
      <c r="X82" s="5">
        <f t="shared" si="6"/>
        <v>-32.520000000000003</v>
      </c>
      <c r="Y82" s="5">
        <f t="shared" si="6"/>
        <v>-32.35</v>
      </c>
      <c r="Z82" s="5">
        <f t="shared" si="6"/>
        <v>-32.213999999999999</v>
      </c>
      <c r="AA82" s="5">
        <f t="shared" si="6"/>
        <v>-32.119999999999997</v>
      </c>
      <c r="AB82" s="5">
        <f t="shared" si="6"/>
        <v>-32.271999999999998</v>
      </c>
      <c r="AC82" s="5">
        <f t="shared" si="6"/>
        <v>-33.700000000000003</v>
      </c>
      <c r="AD82" s="5">
        <f t="shared" si="6"/>
        <v>-34.04</v>
      </c>
      <c r="AE82" s="5">
        <f t="shared" si="6"/>
        <v>-34.379999999999995</v>
      </c>
      <c r="AF82" s="5">
        <f t="shared" si="6"/>
        <v>-34.69</v>
      </c>
      <c r="AG82" s="5">
        <f t="shared" si="6"/>
        <v>-35.01</v>
      </c>
    </row>
    <row r="83" spans="1:33" x14ac:dyDescent="0.25">
      <c r="A83" s="12"/>
      <c r="B83" s="12"/>
      <c r="C83" s="12"/>
      <c r="D83" s="20">
        <v>1</v>
      </c>
      <c r="E83" s="12" t="s">
        <v>6</v>
      </c>
      <c r="F83" s="5">
        <f t="shared" si="7"/>
        <v>-9.1609999999999996</v>
      </c>
      <c r="G83" s="5">
        <f t="shared" si="6"/>
        <v>-10.28</v>
      </c>
      <c r="H83" s="5">
        <f t="shared" si="6"/>
        <v>-10.52</v>
      </c>
      <c r="I83" s="5">
        <f t="shared" si="6"/>
        <v>-10.74</v>
      </c>
      <c r="J83" s="5">
        <f t="shared" si="6"/>
        <v>-10.96</v>
      </c>
      <c r="K83" s="5">
        <f t="shared" si="6"/>
        <v>-11.16</v>
      </c>
      <c r="L83" s="5">
        <f t="shared" si="6"/>
        <v>-11.35</v>
      </c>
      <c r="M83" s="5">
        <f t="shared" si="6"/>
        <v>-11.53</v>
      </c>
      <c r="N83" s="5">
        <f t="shared" si="6"/>
        <v>-11.7</v>
      </c>
      <c r="O83" s="5">
        <f t="shared" si="6"/>
        <v>-11.86</v>
      </c>
      <c r="P83" s="5">
        <f t="shared" si="6"/>
        <v>-12.45</v>
      </c>
      <c r="Q83" s="5">
        <f t="shared" si="6"/>
        <v>-12.95</v>
      </c>
      <c r="R83" s="5">
        <f t="shared" si="6"/>
        <v>-13.38</v>
      </c>
      <c r="S83" s="5">
        <f t="shared" si="6"/>
        <v>-13.48</v>
      </c>
      <c r="T83" s="5">
        <f t="shared" si="6"/>
        <v>-13.57</v>
      </c>
      <c r="U83" s="5">
        <f t="shared" si="6"/>
        <v>-13.66</v>
      </c>
      <c r="V83" s="5">
        <f t="shared" si="6"/>
        <v>-13.74</v>
      </c>
      <c r="W83" s="5">
        <f t="shared" si="6"/>
        <v>-13.96</v>
      </c>
      <c r="X83" s="5">
        <f t="shared" si="6"/>
        <v>-14.07</v>
      </c>
      <c r="Y83" s="5">
        <f t="shared" si="6"/>
        <v>-14.06</v>
      </c>
      <c r="Z83" s="5">
        <f t="shared" si="6"/>
        <v>-13.96</v>
      </c>
      <c r="AA83" s="5">
        <f t="shared" si="6"/>
        <v>-13.54</v>
      </c>
      <c r="AB83" s="5">
        <f t="shared" si="6"/>
        <v>-12.48</v>
      </c>
      <c r="AC83" s="5">
        <f t="shared" si="6"/>
        <v>-11.59</v>
      </c>
      <c r="AD83" s="5">
        <f t="shared" si="6"/>
        <v>-11.59</v>
      </c>
      <c r="AE83" s="5">
        <f t="shared" si="6"/>
        <v>-11.81</v>
      </c>
      <c r="AF83" s="5">
        <f t="shared" si="6"/>
        <v>-12.04</v>
      </c>
      <c r="AG83" s="5">
        <f t="shared" si="6"/>
        <v>-12.26</v>
      </c>
    </row>
    <row r="84" spans="1:33" x14ac:dyDescent="0.25">
      <c r="A84" s="12"/>
      <c r="B84" s="12"/>
      <c r="C84" s="12"/>
      <c r="D84" s="20">
        <v>2</v>
      </c>
      <c r="E84" s="12" t="s">
        <v>8</v>
      </c>
      <c r="F84" s="5">
        <f t="shared" si="7"/>
        <v>-18.321999999999999</v>
      </c>
      <c r="G84" s="5">
        <f t="shared" ref="G84:AG93" si="8">$A84*G$67+$B84*G$68+$C84*G$66+$D84*G$69</f>
        <v>-20.56</v>
      </c>
      <c r="H84" s="5">
        <f t="shared" si="8"/>
        <v>-21.04</v>
      </c>
      <c r="I84" s="5">
        <f t="shared" si="8"/>
        <v>-21.48</v>
      </c>
      <c r="J84" s="5">
        <f t="shared" si="8"/>
        <v>-21.92</v>
      </c>
      <c r="K84" s="5">
        <f t="shared" si="8"/>
        <v>-22.32</v>
      </c>
      <c r="L84" s="5">
        <f t="shared" si="8"/>
        <v>-22.7</v>
      </c>
      <c r="M84" s="5">
        <f t="shared" si="8"/>
        <v>-23.06</v>
      </c>
      <c r="N84" s="5">
        <f t="shared" si="8"/>
        <v>-23.4</v>
      </c>
      <c r="O84" s="5">
        <f t="shared" si="8"/>
        <v>-23.72</v>
      </c>
      <c r="P84" s="5">
        <f t="shared" si="8"/>
        <v>-24.9</v>
      </c>
      <c r="Q84" s="5">
        <f t="shared" si="8"/>
        <v>-25.9</v>
      </c>
      <c r="R84" s="5">
        <f t="shared" si="8"/>
        <v>-26.76</v>
      </c>
      <c r="S84" s="5">
        <f t="shared" si="8"/>
        <v>-26.96</v>
      </c>
      <c r="T84" s="5">
        <f t="shared" si="8"/>
        <v>-27.14</v>
      </c>
      <c r="U84" s="5">
        <f t="shared" si="8"/>
        <v>-27.32</v>
      </c>
      <c r="V84" s="5">
        <f t="shared" si="8"/>
        <v>-27.48</v>
      </c>
      <c r="W84" s="5">
        <f t="shared" si="8"/>
        <v>-27.92</v>
      </c>
      <c r="X84" s="5">
        <f t="shared" si="8"/>
        <v>-28.14</v>
      </c>
      <c r="Y84" s="5">
        <f t="shared" si="8"/>
        <v>-28.12</v>
      </c>
      <c r="Z84" s="5">
        <f t="shared" si="8"/>
        <v>-27.92</v>
      </c>
      <c r="AA84" s="5">
        <f t="shared" si="8"/>
        <v>-27.08</v>
      </c>
      <c r="AB84" s="5">
        <f t="shared" si="8"/>
        <v>-24.96</v>
      </c>
      <c r="AC84" s="5">
        <f t="shared" si="8"/>
        <v>-23.18</v>
      </c>
      <c r="AD84" s="5">
        <f t="shared" si="8"/>
        <v>-23.18</v>
      </c>
      <c r="AE84" s="5">
        <f t="shared" si="8"/>
        <v>-23.62</v>
      </c>
      <c r="AF84" s="5">
        <f t="shared" si="8"/>
        <v>-24.08</v>
      </c>
      <c r="AG84" s="5">
        <f t="shared" si="8"/>
        <v>-24.52</v>
      </c>
    </row>
    <row r="85" spans="1:33" x14ac:dyDescent="0.25">
      <c r="A85" s="12"/>
      <c r="B85" s="12"/>
      <c r="C85" s="12"/>
      <c r="D85" s="20">
        <v>3</v>
      </c>
      <c r="E85" s="12" t="s">
        <v>9</v>
      </c>
      <c r="F85" s="5">
        <f t="shared" si="7"/>
        <v>-27.482999999999997</v>
      </c>
      <c r="G85" s="5">
        <f t="shared" si="8"/>
        <v>-30.839999999999996</v>
      </c>
      <c r="H85" s="5">
        <f t="shared" si="8"/>
        <v>-31.56</v>
      </c>
      <c r="I85" s="5">
        <f t="shared" si="8"/>
        <v>-32.22</v>
      </c>
      <c r="J85" s="5">
        <f t="shared" si="8"/>
        <v>-32.880000000000003</v>
      </c>
      <c r="K85" s="5">
        <f t="shared" si="8"/>
        <v>-33.480000000000004</v>
      </c>
      <c r="L85" s="5">
        <f t="shared" si="8"/>
        <v>-34.049999999999997</v>
      </c>
      <c r="M85" s="5">
        <f t="shared" si="8"/>
        <v>-34.589999999999996</v>
      </c>
      <c r="N85" s="5">
        <f t="shared" si="8"/>
        <v>-35.099999999999994</v>
      </c>
      <c r="O85" s="5">
        <f t="shared" si="8"/>
        <v>-35.58</v>
      </c>
      <c r="P85" s="5">
        <f t="shared" si="8"/>
        <v>-37.349999999999994</v>
      </c>
      <c r="Q85" s="5">
        <f t="shared" si="8"/>
        <v>-38.849999999999994</v>
      </c>
      <c r="R85" s="5">
        <f t="shared" si="8"/>
        <v>-40.14</v>
      </c>
      <c r="S85" s="5">
        <f t="shared" si="8"/>
        <v>-40.44</v>
      </c>
      <c r="T85" s="5">
        <f t="shared" si="8"/>
        <v>-40.71</v>
      </c>
      <c r="U85" s="5">
        <f t="shared" si="8"/>
        <v>-40.980000000000004</v>
      </c>
      <c r="V85" s="5">
        <f t="shared" si="8"/>
        <v>-41.22</v>
      </c>
      <c r="W85" s="5">
        <f t="shared" si="8"/>
        <v>-41.88</v>
      </c>
      <c r="X85" s="5">
        <f t="shared" si="8"/>
        <v>-42.21</v>
      </c>
      <c r="Y85" s="5">
        <f t="shared" si="8"/>
        <v>-42.18</v>
      </c>
      <c r="Z85" s="5">
        <f t="shared" si="8"/>
        <v>-41.88</v>
      </c>
      <c r="AA85" s="5">
        <f t="shared" si="8"/>
        <v>-40.619999999999997</v>
      </c>
      <c r="AB85" s="5">
        <f t="shared" si="8"/>
        <v>-37.44</v>
      </c>
      <c r="AC85" s="5">
        <f t="shared" si="8"/>
        <v>-34.769999999999996</v>
      </c>
      <c r="AD85" s="5">
        <f t="shared" si="8"/>
        <v>-34.769999999999996</v>
      </c>
      <c r="AE85" s="5">
        <f t="shared" si="8"/>
        <v>-35.43</v>
      </c>
      <c r="AF85" s="5">
        <f t="shared" si="8"/>
        <v>-36.119999999999997</v>
      </c>
      <c r="AG85" s="5">
        <f t="shared" si="8"/>
        <v>-36.78</v>
      </c>
    </row>
    <row r="86" spans="1:33" x14ac:dyDescent="0.25">
      <c r="A86" s="12"/>
      <c r="B86" s="12"/>
      <c r="C86" s="12"/>
      <c r="D86" s="20">
        <v>4</v>
      </c>
      <c r="E86" s="12" t="s">
        <v>10</v>
      </c>
      <c r="F86" s="5">
        <f t="shared" si="7"/>
        <v>-36.643999999999998</v>
      </c>
      <c r="G86" s="5">
        <f t="shared" si="8"/>
        <v>-41.12</v>
      </c>
      <c r="H86" s="5">
        <f t="shared" si="8"/>
        <v>-42.08</v>
      </c>
      <c r="I86" s="5">
        <f t="shared" si="8"/>
        <v>-42.96</v>
      </c>
      <c r="J86" s="5">
        <f t="shared" si="8"/>
        <v>-43.84</v>
      </c>
      <c r="K86" s="5">
        <f t="shared" si="8"/>
        <v>-44.64</v>
      </c>
      <c r="L86" s="5">
        <f t="shared" si="8"/>
        <v>-45.4</v>
      </c>
      <c r="M86" s="5">
        <f t="shared" si="8"/>
        <v>-46.12</v>
      </c>
      <c r="N86" s="5">
        <f t="shared" si="8"/>
        <v>-46.8</v>
      </c>
      <c r="O86" s="5">
        <f t="shared" si="8"/>
        <v>-47.44</v>
      </c>
      <c r="P86" s="5">
        <f t="shared" si="8"/>
        <v>-49.8</v>
      </c>
      <c r="Q86" s="5">
        <f t="shared" si="8"/>
        <v>-51.8</v>
      </c>
      <c r="R86" s="5">
        <f t="shared" si="8"/>
        <v>-53.52</v>
      </c>
      <c r="S86" s="5">
        <f t="shared" si="8"/>
        <v>-53.92</v>
      </c>
      <c r="T86" s="5">
        <f t="shared" si="8"/>
        <v>-54.28</v>
      </c>
      <c r="U86" s="5">
        <f t="shared" si="8"/>
        <v>-54.64</v>
      </c>
      <c r="V86" s="5">
        <f t="shared" si="8"/>
        <v>-54.96</v>
      </c>
      <c r="W86" s="5">
        <f t="shared" si="8"/>
        <v>-55.84</v>
      </c>
      <c r="X86" s="5">
        <f t="shared" si="8"/>
        <v>-56.28</v>
      </c>
      <c r="Y86" s="5">
        <f t="shared" si="8"/>
        <v>-56.24</v>
      </c>
      <c r="Z86" s="5">
        <f t="shared" si="8"/>
        <v>-55.84</v>
      </c>
      <c r="AA86" s="5">
        <f t="shared" si="8"/>
        <v>-54.16</v>
      </c>
      <c r="AB86" s="5">
        <f t="shared" si="8"/>
        <v>-49.92</v>
      </c>
      <c r="AC86" s="5">
        <f t="shared" si="8"/>
        <v>-46.36</v>
      </c>
      <c r="AD86" s="5">
        <f t="shared" si="8"/>
        <v>-46.36</v>
      </c>
      <c r="AE86" s="5">
        <f t="shared" si="8"/>
        <v>-47.24</v>
      </c>
      <c r="AF86" s="5">
        <f t="shared" si="8"/>
        <v>-48.16</v>
      </c>
      <c r="AG86" s="5">
        <f t="shared" si="8"/>
        <v>-49.04</v>
      </c>
    </row>
    <row r="87" spans="1:33" x14ac:dyDescent="0.25">
      <c r="A87" s="12"/>
      <c r="B87" s="12"/>
      <c r="C87" s="12">
        <v>1</v>
      </c>
      <c r="D87" s="20">
        <v>1</v>
      </c>
      <c r="E87" s="12" t="s">
        <v>11</v>
      </c>
      <c r="F87" s="5">
        <f t="shared" si="7"/>
        <v>-46.681000000000004</v>
      </c>
      <c r="G87" s="5">
        <f t="shared" si="8"/>
        <v>-38.94</v>
      </c>
      <c r="H87" s="5">
        <f t="shared" si="8"/>
        <v>-37.61</v>
      </c>
      <c r="I87" s="5">
        <f t="shared" si="8"/>
        <v>-36.44</v>
      </c>
      <c r="J87" s="5">
        <f t="shared" si="8"/>
        <v>-35.42</v>
      </c>
      <c r="K87" s="5">
        <f t="shared" si="8"/>
        <v>-34.5</v>
      </c>
      <c r="L87" s="5">
        <f t="shared" si="8"/>
        <v>-33.68</v>
      </c>
      <c r="M87" s="5">
        <f t="shared" si="8"/>
        <v>-32.950000000000003</v>
      </c>
      <c r="N87" s="5">
        <f t="shared" si="8"/>
        <v>-32.299999999999997</v>
      </c>
      <c r="O87" s="5">
        <f t="shared" si="8"/>
        <v>-31.7</v>
      </c>
      <c r="P87" s="5">
        <f t="shared" si="8"/>
        <v>-29.84</v>
      </c>
      <c r="Q87" s="5">
        <f t="shared" si="8"/>
        <v>-28.549999999999997</v>
      </c>
      <c r="R87" s="5">
        <f t="shared" si="8"/>
        <v>-27.62</v>
      </c>
      <c r="S87" s="5">
        <f t="shared" si="8"/>
        <v>-27.43</v>
      </c>
      <c r="T87" s="5">
        <f t="shared" si="8"/>
        <v>-27.240000000000002</v>
      </c>
      <c r="U87" s="5">
        <f t="shared" si="8"/>
        <v>-27.060000000000002</v>
      </c>
      <c r="V87" s="5">
        <f t="shared" si="8"/>
        <v>-26.87</v>
      </c>
      <c r="W87" s="5">
        <f t="shared" si="8"/>
        <v>-25.950000000000003</v>
      </c>
      <c r="X87" s="5">
        <f t="shared" si="8"/>
        <v>-24.62</v>
      </c>
      <c r="Y87" s="5">
        <f t="shared" si="8"/>
        <v>-24.29</v>
      </c>
      <c r="Z87" s="5">
        <f t="shared" si="8"/>
        <v>-23.937000000000001</v>
      </c>
      <c r="AA87" s="5">
        <f t="shared" si="8"/>
        <v>-23.344999999999999</v>
      </c>
      <c r="AB87" s="5">
        <f t="shared" si="8"/>
        <v>-22.291</v>
      </c>
      <c r="AC87" s="5">
        <f t="shared" si="8"/>
        <v>-21.939999999999998</v>
      </c>
      <c r="AD87" s="5">
        <f t="shared" si="8"/>
        <v>-22.07</v>
      </c>
      <c r="AE87" s="5">
        <f t="shared" si="8"/>
        <v>-22.42</v>
      </c>
      <c r="AF87" s="5">
        <f t="shared" si="8"/>
        <v>-22.77</v>
      </c>
      <c r="AG87" s="5">
        <f t="shared" si="8"/>
        <v>-23.11</v>
      </c>
    </row>
    <row r="88" spans="1:33" x14ac:dyDescent="0.25">
      <c r="A88" s="12"/>
      <c r="B88" s="12"/>
      <c r="C88" s="12">
        <v>6</v>
      </c>
      <c r="D88" s="20"/>
      <c r="E88" s="12" t="s">
        <v>86</v>
      </c>
      <c r="F88" s="5">
        <f t="shared" si="7"/>
        <v>-225.12</v>
      </c>
      <c r="G88" s="5">
        <f t="shared" si="8"/>
        <v>-171.96</v>
      </c>
      <c r="H88" s="5">
        <f t="shared" si="8"/>
        <v>-162.54</v>
      </c>
      <c r="I88" s="5">
        <f t="shared" si="8"/>
        <v>-154.19999999999999</v>
      </c>
      <c r="J88" s="5">
        <f t="shared" si="8"/>
        <v>-146.76</v>
      </c>
      <c r="K88" s="5">
        <f t="shared" si="8"/>
        <v>-140.04</v>
      </c>
      <c r="L88" s="5">
        <f t="shared" si="8"/>
        <v>-133.97999999999999</v>
      </c>
      <c r="M88" s="5">
        <f t="shared" si="8"/>
        <v>-128.52000000000001</v>
      </c>
      <c r="N88" s="5">
        <f t="shared" si="8"/>
        <v>-123.60000000000001</v>
      </c>
      <c r="O88" s="5">
        <f t="shared" si="8"/>
        <v>-119.03999999999999</v>
      </c>
      <c r="P88" s="5">
        <f t="shared" si="8"/>
        <v>-104.34</v>
      </c>
      <c r="Q88" s="5">
        <f t="shared" si="8"/>
        <v>-93.6</v>
      </c>
      <c r="R88" s="5">
        <f t="shared" si="8"/>
        <v>-85.44</v>
      </c>
      <c r="S88" s="5">
        <f t="shared" si="8"/>
        <v>-83.699999999999989</v>
      </c>
      <c r="T88" s="5">
        <f t="shared" si="8"/>
        <v>-82.02</v>
      </c>
      <c r="U88" s="5">
        <f t="shared" si="8"/>
        <v>-80.400000000000006</v>
      </c>
      <c r="V88" s="5">
        <f t="shared" si="8"/>
        <v>-78.78</v>
      </c>
      <c r="W88" s="5">
        <f t="shared" si="8"/>
        <v>-71.94</v>
      </c>
      <c r="X88" s="5">
        <f t="shared" si="8"/>
        <v>-63.300000000000004</v>
      </c>
      <c r="Y88" s="5">
        <f t="shared" si="8"/>
        <v>-61.38</v>
      </c>
      <c r="Z88" s="5">
        <f t="shared" si="8"/>
        <v>-59.862000000000002</v>
      </c>
      <c r="AA88" s="5">
        <f t="shared" si="8"/>
        <v>-58.83</v>
      </c>
      <c r="AB88" s="5">
        <f t="shared" si="8"/>
        <v>-58.866</v>
      </c>
      <c r="AC88" s="5">
        <f t="shared" si="8"/>
        <v>-62.099999999999994</v>
      </c>
      <c r="AD88" s="5">
        <f t="shared" si="8"/>
        <v>-62.88</v>
      </c>
      <c r="AE88" s="5">
        <f t="shared" si="8"/>
        <v>-63.66</v>
      </c>
      <c r="AF88" s="5">
        <f t="shared" si="8"/>
        <v>-64.38</v>
      </c>
      <c r="AG88" s="5">
        <f t="shared" si="8"/>
        <v>-65.099999999999994</v>
      </c>
    </row>
    <row r="89" spans="1:33" x14ac:dyDescent="0.25">
      <c r="A89" s="12"/>
      <c r="B89" s="12">
        <v>1</v>
      </c>
      <c r="C89" s="12"/>
      <c r="D89" s="20"/>
      <c r="E89" s="12" t="s">
        <v>30</v>
      </c>
      <c r="F89" s="5">
        <f t="shared" si="7"/>
        <v>3.4809999999999999</v>
      </c>
      <c r="G89" s="5">
        <f t="shared" si="8"/>
        <v>-3.9830000000000004E-3</v>
      </c>
      <c r="H89" s="5">
        <f t="shared" si="8"/>
        <v>-0.66810000000000003</v>
      </c>
      <c r="I89" s="5">
        <f t="shared" si="8"/>
        <v>-1.274</v>
      </c>
      <c r="J89" s="5">
        <f t="shared" si="8"/>
        <v>-1.83</v>
      </c>
      <c r="K89" s="5">
        <f t="shared" si="8"/>
        <v>-2.3420000000000001</v>
      </c>
      <c r="L89" s="5">
        <f t="shared" si="8"/>
        <v>-2.8170000000000002</v>
      </c>
      <c r="M89" s="5">
        <f t="shared" si="8"/>
        <v>-3.258</v>
      </c>
      <c r="N89" s="5">
        <f t="shared" si="8"/>
        <v>-3.669</v>
      </c>
      <c r="O89" s="5">
        <f t="shared" si="8"/>
        <v>-4.0549999999999997</v>
      </c>
      <c r="P89" s="5">
        <f t="shared" si="8"/>
        <v>-5.383</v>
      </c>
      <c r="Q89" s="5">
        <f t="shared" si="8"/>
        <v>-6.4580000000000002</v>
      </c>
      <c r="R89" s="5">
        <f t="shared" si="8"/>
        <v>-7.3680000000000003</v>
      </c>
      <c r="S89" s="5">
        <f t="shared" si="8"/>
        <v>-7.5819999999999999</v>
      </c>
      <c r="T89" s="5">
        <f t="shared" si="8"/>
        <v>-7.7949999999999999</v>
      </c>
      <c r="U89" s="5">
        <f t="shared" si="8"/>
        <v>-8.0129999999999999</v>
      </c>
      <c r="V89" s="5">
        <f t="shared" si="8"/>
        <v>-8.2390000000000008</v>
      </c>
      <c r="W89" s="5">
        <f t="shared" si="8"/>
        <v>-9.4369999999999994</v>
      </c>
      <c r="X89" s="5">
        <f t="shared" si="8"/>
        <v>-11.42</v>
      </c>
      <c r="Y89" s="5">
        <f t="shared" si="8"/>
        <v>-11.89</v>
      </c>
      <c r="Z89" s="5">
        <f t="shared" si="8"/>
        <v>-12.26</v>
      </c>
      <c r="AA89" s="5">
        <f t="shared" si="8"/>
        <v>-12.51</v>
      </c>
      <c r="AB89" s="5">
        <f t="shared" si="8"/>
        <v>-12.65</v>
      </c>
      <c r="AC89" s="5">
        <f t="shared" si="8"/>
        <v>-13</v>
      </c>
      <c r="AD89" s="5">
        <f t="shared" si="8"/>
        <v>-13.08</v>
      </c>
      <c r="AE89" s="5">
        <f t="shared" si="8"/>
        <v>-13.16</v>
      </c>
      <c r="AF89" s="5">
        <f t="shared" si="8"/>
        <v>-13.23</v>
      </c>
      <c r="AG89" s="5">
        <f t="shared" si="8"/>
        <v>-13.31</v>
      </c>
    </row>
    <row r="90" spans="1:33" x14ac:dyDescent="0.25">
      <c r="A90" s="12"/>
      <c r="B90" s="12"/>
      <c r="C90" s="12">
        <v>3</v>
      </c>
      <c r="D90" s="20">
        <v>2</v>
      </c>
      <c r="E90" s="12" t="s">
        <v>13</v>
      </c>
      <c r="F90" s="5">
        <f t="shared" si="7"/>
        <v>-130.88200000000001</v>
      </c>
      <c r="G90" s="5">
        <f t="shared" si="8"/>
        <v>-106.54</v>
      </c>
      <c r="H90" s="5">
        <f t="shared" si="8"/>
        <v>-102.31</v>
      </c>
      <c r="I90" s="5">
        <f t="shared" si="8"/>
        <v>-98.58</v>
      </c>
      <c r="J90" s="5">
        <f t="shared" si="8"/>
        <v>-95.3</v>
      </c>
      <c r="K90" s="5">
        <f t="shared" si="8"/>
        <v>-92.34</v>
      </c>
      <c r="L90" s="5">
        <f t="shared" si="8"/>
        <v>-89.69</v>
      </c>
      <c r="M90" s="5">
        <f t="shared" si="8"/>
        <v>-87.320000000000007</v>
      </c>
      <c r="N90" s="5">
        <f t="shared" si="8"/>
        <v>-85.2</v>
      </c>
      <c r="O90" s="5">
        <f t="shared" si="8"/>
        <v>-83.24</v>
      </c>
      <c r="P90" s="5">
        <f t="shared" si="8"/>
        <v>-77.069999999999993</v>
      </c>
      <c r="Q90" s="5">
        <f t="shared" si="8"/>
        <v>-72.699999999999989</v>
      </c>
      <c r="R90" s="5">
        <f t="shared" si="8"/>
        <v>-69.48</v>
      </c>
      <c r="S90" s="5">
        <f t="shared" si="8"/>
        <v>-68.81</v>
      </c>
      <c r="T90" s="5">
        <f t="shared" si="8"/>
        <v>-68.150000000000006</v>
      </c>
      <c r="U90" s="5">
        <f t="shared" si="8"/>
        <v>-67.52000000000001</v>
      </c>
      <c r="V90" s="5">
        <f t="shared" si="8"/>
        <v>-66.87</v>
      </c>
      <c r="W90" s="5">
        <f t="shared" si="8"/>
        <v>-63.89</v>
      </c>
      <c r="X90" s="5">
        <f t="shared" si="8"/>
        <v>-59.790000000000006</v>
      </c>
      <c r="Y90" s="5">
        <f t="shared" si="8"/>
        <v>-58.81</v>
      </c>
      <c r="Z90" s="5">
        <f t="shared" si="8"/>
        <v>-57.850999999999999</v>
      </c>
      <c r="AA90" s="5">
        <f t="shared" si="8"/>
        <v>-56.494999999999997</v>
      </c>
      <c r="AB90" s="5">
        <f t="shared" si="8"/>
        <v>-54.393000000000001</v>
      </c>
      <c r="AC90" s="5">
        <f t="shared" si="8"/>
        <v>-54.23</v>
      </c>
      <c r="AD90" s="5">
        <f t="shared" si="8"/>
        <v>-54.620000000000005</v>
      </c>
      <c r="AE90" s="5">
        <f t="shared" si="8"/>
        <v>-55.45</v>
      </c>
      <c r="AF90" s="5">
        <f t="shared" si="8"/>
        <v>-56.269999999999996</v>
      </c>
      <c r="AG90" s="5">
        <f t="shared" si="8"/>
        <v>-57.069999999999993</v>
      </c>
    </row>
    <row r="91" spans="1:33" x14ac:dyDescent="0.25">
      <c r="A91" s="12"/>
      <c r="B91" s="12"/>
      <c r="C91" s="12">
        <v>1</v>
      </c>
      <c r="D91" s="20"/>
      <c r="E91" s="12" t="s">
        <v>14</v>
      </c>
      <c r="F91" s="5">
        <f t="shared" si="7"/>
        <v>-37.520000000000003</v>
      </c>
      <c r="G91" s="5">
        <f t="shared" si="8"/>
        <v>-28.66</v>
      </c>
      <c r="H91" s="5">
        <f t="shared" si="8"/>
        <v>-27.09</v>
      </c>
      <c r="I91" s="5">
        <f t="shared" si="8"/>
        <v>-25.7</v>
      </c>
      <c r="J91" s="5">
        <f t="shared" si="8"/>
        <v>-24.46</v>
      </c>
      <c r="K91" s="5">
        <f t="shared" si="8"/>
        <v>-23.34</v>
      </c>
      <c r="L91" s="5">
        <f t="shared" si="8"/>
        <v>-22.33</v>
      </c>
      <c r="M91" s="5">
        <f t="shared" si="8"/>
        <v>-21.42</v>
      </c>
      <c r="N91" s="5">
        <f t="shared" si="8"/>
        <v>-20.6</v>
      </c>
      <c r="O91" s="5">
        <f t="shared" si="8"/>
        <v>-19.84</v>
      </c>
      <c r="P91" s="5">
        <f t="shared" si="8"/>
        <v>-17.39</v>
      </c>
      <c r="Q91" s="5">
        <f t="shared" si="8"/>
        <v>-15.6</v>
      </c>
      <c r="R91" s="5">
        <f t="shared" si="8"/>
        <v>-14.24</v>
      </c>
      <c r="S91" s="5">
        <f t="shared" si="8"/>
        <v>-13.95</v>
      </c>
      <c r="T91" s="5">
        <f t="shared" si="8"/>
        <v>-13.67</v>
      </c>
      <c r="U91" s="5">
        <f t="shared" si="8"/>
        <v>-13.4</v>
      </c>
      <c r="V91" s="5">
        <f t="shared" si="8"/>
        <v>-13.13</v>
      </c>
      <c r="W91" s="5">
        <f t="shared" si="8"/>
        <v>-11.99</v>
      </c>
      <c r="X91" s="5">
        <f t="shared" si="8"/>
        <v>-10.55</v>
      </c>
      <c r="Y91" s="5">
        <f t="shared" si="8"/>
        <v>-10.23</v>
      </c>
      <c r="Z91" s="5">
        <f t="shared" si="8"/>
        <v>-9.9770000000000003</v>
      </c>
      <c r="AA91" s="5">
        <f t="shared" si="8"/>
        <v>-9.8049999999999997</v>
      </c>
      <c r="AB91" s="5">
        <f t="shared" si="8"/>
        <v>-9.8109999999999999</v>
      </c>
      <c r="AC91" s="5">
        <f t="shared" si="8"/>
        <v>-10.35</v>
      </c>
      <c r="AD91" s="5">
        <f t="shared" si="8"/>
        <v>-10.48</v>
      </c>
      <c r="AE91" s="5">
        <f t="shared" si="8"/>
        <v>-10.61</v>
      </c>
      <c r="AF91" s="5">
        <f t="shared" si="8"/>
        <v>-10.73</v>
      </c>
      <c r="AG91" s="5">
        <f t="shared" si="8"/>
        <v>-10.85</v>
      </c>
    </row>
    <row r="92" spans="1:33" x14ac:dyDescent="0.25">
      <c r="A92" s="12"/>
      <c r="B92" s="12"/>
      <c r="C92" s="12"/>
      <c r="D92" s="20">
        <v>1</v>
      </c>
      <c r="E92" s="12" t="s">
        <v>15</v>
      </c>
      <c r="F92" s="5">
        <f t="shared" si="7"/>
        <v>-9.1609999999999996</v>
      </c>
      <c r="G92" s="5">
        <f t="shared" si="8"/>
        <v>-10.28</v>
      </c>
      <c r="H92" s="5">
        <f t="shared" si="8"/>
        <v>-10.52</v>
      </c>
      <c r="I92" s="5">
        <f t="shared" si="8"/>
        <v>-10.74</v>
      </c>
      <c r="J92" s="5">
        <f t="shared" si="8"/>
        <v>-10.96</v>
      </c>
      <c r="K92" s="5">
        <f t="shared" si="8"/>
        <v>-11.16</v>
      </c>
      <c r="L92" s="5">
        <f t="shared" si="8"/>
        <v>-11.35</v>
      </c>
      <c r="M92" s="5">
        <f t="shared" si="8"/>
        <v>-11.53</v>
      </c>
      <c r="N92" s="5">
        <f t="shared" si="8"/>
        <v>-11.7</v>
      </c>
      <c r="O92" s="5">
        <f t="shared" si="8"/>
        <v>-11.86</v>
      </c>
      <c r="P92" s="5">
        <f t="shared" si="8"/>
        <v>-12.45</v>
      </c>
      <c r="Q92" s="5">
        <f t="shared" si="8"/>
        <v>-12.95</v>
      </c>
      <c r="R92" s="5">
        <f t="shared" si="8"/>
        <v>-13.38</v>
      </c>
      <c r="S92" s="5">
        <f t="shared" si="8"/>
        <v>-13.48</v>
      </c>
      <c r="T92" s="5">
        <f t="shared" si="8"/>
        <v>-13.57</v>
      </c>
      <c r="U92" s="5">
        <f t="shared" si="8"/>
        <v>-13.66</v>
      </c>
      <c r="V92" s="5">
        <f t="shared" si="8"/>
        <v>-13.74</v>
      </c>
      <c r="W92" s="5">
        <f t="shared" si="8"/>
        <v>-13.96</v>
      </c>
      <c r="X92" s="5">
        <f t="shared" si="8"/>
        <v>-14.07</v>
      </c>
      <c r="Y92" s="5">
        <f t="shared" si="8"/>
        <v>-14.06</v>
      </c>
      <c r="Z92" s="5">
        <f t="shared" si="8"/>
        <v>-13.96</v>
      </c>
      <c r="AA92" s="5">
        <f t="shared" si="8"/>
        <v>-13.54</v>
      </c>
      <c r="AB92" s="5">
        <f t="shared" si="8"/>
        <v>-12.48</v>
      </c>
      <c r="AC92" s="5">
        <f t="shared" si="8"/>
        <v>-11.59</v>
      </c>
      <c r="AD92" s="5">
        <f t="shared" si="8"/>
        <v>-11.59</v>
      </c>
      <c r="AE92" s="5">
        <f t="shared" si="8"/>
        <v>-11.81</v>
      </c>
      <c r="AF92" s="5">
        <f t="shared" si="8"/>
        <v>-12.04</v>
      </c>
      <c r="AG92" s="5">
        <f t="shared" si="8"/>
        <v>-12.26</v>
      </c>
    </row>
    <row r="93" spans="1:33" x14ac:dyDescent="0.25">
      <c r="A93" s="12"/>
      <c r="B93" s="12"/>
      <c r="C93" s="12"/>
      <c r="D93" s="20">
        <v>1</v>
      </c>
      <c r="E93" s="12" t="s">
        <v>16</v>
      </c>
      <c r="F93" s="5">
        <f t="shared" si="7"/>
        <v>-9.1609999999999996</v>
      </c>
      <c r="G93" s="5">
        <f t="shared" si="8"/>
        <v>-10.28</v>
      </c>
      <c r="H93" s="5">
        <f t="shared" si="8"/>
        <v>-10.52</v>
      </c>
      <c r="I93" s="5">
        <f t="shared" si="8"/>
        <v>-10.74</v>
      </c>
      <c r="J93" s="5">
        <f t="shared" si="8"/>
        <v>-10.96</v>
      </c>
      <c r="K93" s="5">
        <f t="shared" si="8"/>
        <v>-11.16</v>
      </c>
      <c r="L93" s="5">
        <f t="shared" si="8"/>
        <v>-11.35</v>
      </c>
      <c r="M93" s="5">
        <f t="shared" si="8"/>
        <v>-11.53</v>
      </c>
      <c r="N93" s="5">
        <f t="shared" si="8"/>
        <v>-11.7</v>
      </c>
      <c r="O93" s="5">
        <f t="shared" si="8"/>
        <v>-11.86</v>
      </c>
      <c r="P93" s="5">
        <f t="shared" si="8"/>
        <v>-12.45</v>
      </c>
      <c r="Q93" s="5">
        <f t="shared" si="8"/>
        <v>-12.95</v>
      </c>
      <c r="R93" s="5">
        <f t="shared" si="8"/>
        <v>-13.38</v>
      </c>
      <c r="S93" s="5">
        <f t="shared" ref="G93:AG95" si="9">$A93*S$67+$B93*S$68+$C93*S$66+$D93*S$69</f>
        <v>-13.48</v>
      </c>
      <c r="T93" s="5">
        <f t="shared" si="9"/>
        <v>-13.57</v>
      </c>
      <c r="U93" s="5">
        <f t="shared" si="9"/>
        <v>-13.66</v>
      </c>
      <c r="V93" s="5">
        <f t="shared" si="9"/>
        <v>-13.74</v>
      </c>
      <c r="W93" s="5">
        <f t="shared" si="9"/>
        <v>-13.96</v>
      </c>
      <c r="X93" s="5">
        <f t="shared" si="9"/>
        <v>-14.07</v>
      </c>
      <c r="Y93" s="5">
        <f t="shared" si="9"/>
        <v>-14.06</v>
      </c>
      <c r="Z93" s="5">
        <f t="shared" si="9"/>
        <v>-13.96</v>
      </c>
      <c r="AA93" s="5">
        <f t="shared" si="9"/>
        <v>-13.54</v>
      </c>
      <c r="AB93" s="5">
        <f t="shared" si="9"/>
        <v>-12.48</v>
      </c>
      <c r="AC93" s="5">
        <f t="shared" si="9"/>
        <v>-11.59</v>
      </c>
      <c r="AD93" s="5">
        <f t="shared" si="9"/>
        <v>-11.59</v>
      </c>
      <c r="AE93" s="5">
        <f t="shared" si="9"/>
        <v>-11.81</v>
      </c>
      <c r="AF93" s="5">
        <f t="shared" si="9"/>
        <v>-12.04</v>
      </c>
      <c r="AG93" s="5">
        <f t="shared" si="9"/>
        <v>-12.26</v>
      </c>
    </row>
    <row r="94" spans="1:33" x14ac:dyDescent="0.25">
      <c r="A94" s="12"/>
      <c r="B94" s="12">
        <v>1</v>
      </c>
      <c r="C94" s="12">
        <v>1</v>
      </c>
      <c r="D94" s="20"/>
      <c r="E94" s="12" t="s">
        <v>31</v>
      </c>
      <c r="F94" s="5">
        <f t="shared" si="7"/>
        <v>-34.039000000000001</v>
      </c>
      <c r="G94" s="5">
        <f t="shared" si="9"/>
        <v>-28.663983000000002</v>
      </c>
      <c r="H94" s="5">
        <f t="shared" si="9"/>
        <v>-27.758099999999999</v>
      </c>
      <c r="I94" s="5">
        <f t="shared" si="9"/>
        <v>-26.974</v>
      </c>
      <c r="J94" s="5">
        <f t="shared" si="9"/>
        <v>-26.29</v>
      </c>
      <c r="K94" s="5">
        <f t="shared" si="9"/>
        <v>-25.681999999999999</v>
      </c>
      <c r="L94" s="5">
        <f t="shared" si="9"/>
        <v>-25.146999999999998</v>
      </c>
      <c r="M94" s="5">
        <f t="shared" si="9"/>
        <v>-24.678000000000001</v>
      </c>
      <c r="N94" s="5">
        <f t="shared" si="9"/>
        <v>-24.269000000000002</v>
      </c>
      <c r="O94" s="5">
        <f t="shared" si="9"/>
        <v>-23.895</v>
      </c>
      <c r="P94" s="5">
        <f t="shared" si="9"/>
        <v>-22.773</v>
      </c>
      <c r="Q94" s="5">
        <f t="shared" si="9"/>
        <v>-22.058</v>
      </c>
      <c r="R94" s="5">
        <f t="shared" si="9"/>
        <v>-21.608000000000001</v>
      </c>
      <c r="S94" s="5">
        <f t="shared" si="9"/>
        <v>-21.532</v>
      </c>
      <c r="T94" s="5">
        <f t="shared" si="9"/>
        <v>-21.465</v>
      </c>
      <c r="U94" s="5">
        <f t="shared" si="9"/>
        <v>-21.413</v>
      </c>
      <c r="V94" s="5">
        <f t="shared" si="9"/>
        <v>-21.369</v>
      </c>
      <c r="W94" s="5">
        <f t="shared" si="9"/>
        <v>-21.427</v>
      </c>
      <c r="X94" s="5">
        <f t="shared" si="9"/>
        <v>-21.97</v>
      </c>
      <c r="Y94" s="5">
        <f t="shared" si="9"/>
        <v>-22.12</v>
      </c>
      <c r="Z94" s="5">
        <f t="shared" si="9"/>
        <v>-22.237000000000002</v>
      </c>
      <c r="AA94" s="5">
        <f t="shared" si="9"/>
        <v>-22.314999999999998</v>
      </c>
      <c r="AB94" s="5">
        <f t="shared" si="9"/>
        <v>-22.460999999999999</v>
      </c>
      <c r="AC94" s="5">
        <f t="shared" si="9"/>
        <v>-23.35</v>
      </c>
      <c r="AD94" s="5">
        <f t="shared" si="9"/>
        <v>-23.560000000000002</v>
      </c>
      <c r="AE94" s="5">
        <f t="shared" si="9"/>
        <v>-23.77</v>
      </c>
      <c r="AF94" s="5">
        <f t="shared" si="9"/>
        <v>-23.96</v>
      </c>
      <c r="AG94" s="5">
        <f t="shared" si="9"/>
        <v>-24.16</v>
      </c>
    </row>
    <row r="95" spans="1:33" x14ac:dyDescent="0.25">
      <c r="A95" s="12"/>
      <c r="B95" s="12">
        <v>1</v>
      </c>
      <c r="C95" s="12">
        <v>2</v>
      </c>
      <c r="D95" s="20"/>
      <c r="E95" s="12" t="s">
        <v>32</v>
      </c>
      <c r="F95" s="5">
        <f t="shared" si="7"/>
        <v>-71.559000000000012</v>
      </c>
      <c r="G95" s="5">
        <f t="shared" si="9"/>
        <v>-57.323982999999998</v>
      </c>
      <c r="H95" s="5">
        <f t="shared" si="9"/>
        <v>-54.848100000000002</v>
      </c>
      <c r="I95" s="5">
        <f t="shared" si="9"/>
        <v>-52.673999999999999</v>
      </c>
      <c r="J95" s="5">
        <f t="shared" si="9"/>
        <v>-50.75</v>
      </c>
      <c r="K95" s="5">
        <f t="shared" si="9"/>
        <v>-49.021999999999998</v>
      </c>
      <c r="L95" s="5">
        <f t="shared" si="9"/>
        <v>-47.476999999999997</v>
      </c>
      <c r="M95" s="5">
        <f t="shared" si="9"/>
        <v>-46.098000000000006</v>
      </c>
      <c r="N95" s="5">
        <f t="shared" si="9"/>
        <v>-44.869</v>
      </c>
      <c r="O95" s="5">
        <f t="shared" si="9"/>
        <v>-43.734999999999999</v>
      </c>
      <c r="P95" s="5">
        <f t="shared" si="9"/>
        <v>-40.163000000000004</v>
      </c>
      <c r="Q95" s="5">
        <f t="shared" si="9"/>
        <v>-37.658000000000001</v>
      </c>
      <c r="R95" s="5">
        <f t="shared" si="9"/>
        <v>-35.847999999999999</v>
      </c>
      <c r="S95" s="5">
        <f t="shared" si="9"/>
        <v>-35.481999999999999</v>
      </c>
      <c r="T95" s="5">
        <f t="shared" si="9"/>
        <v>-35.134999999999998</v>
      </c>
      <c r="U95" s="5">
        <f t="shared" si="9"/>
        <v>-34.813000000000002</v>
      </c>
      <c r="V95" s="5">
        <f t="shared" si="9"/>
        <v>-34.499000000000002</v>
      </c>
      <c r="W95" s="5">
        <f t="shared" si="9"/>
        <v>-33.417000000000002</v>
      </c>
      <c r="X95" s="5">
        <f t="shared" si="9"/>
        <v>-32.520000000000003</v>
      </c>
      <c r="Y95" s="5">
        <f t="shared" si="9"/>
        <v>-32.35</v>
      </c>
      <c r="Z95" s="5">
        <f t="shared" si="9"/>
        <v>-32.213999999999999</v>
      </c>
      <c r="AA95" s="5">
        <f t="shared" si="9"/>
        <v>-32.119999999999997</v>
      </c>
      <c r="AB95" s="5">
        <f t="shared" si="9"/>
        <v>-32.271999999999998</v>
      </c>
      <c r="AC95" s="5">
        <f t="shared" si="9"/>
        <v>-33.700000000000003</v>
      </c>
      <c r="AD95" s="5">
        <f t="shared" si="9"/>
        <v>-34.04</v>
      </c>
      <c r="AE95" s="5">
        <f t="shared" si="9"/>
        <v>-34.379999999999995</v>
      </c>
      <c r="AF95" s="5">
        <f t="shared" si="9"/>
        <v>-34.69</v>
      </c>
      <c r="AG95" s="5">
        <f t="shared" si="9"/>
        <v>-35.01</v>
      </c>
    </row>
    <row r="96" spans="1:33" x14ac:dyDescent="0.25">
      <c r="A96" s="12"/>
      <c r="B96" s="12"/>
      <c r="C96" s="12"/>
      <c r="D96" s="20"/>
      <c r="E96" s="15" t="s">
        <v>20</v>
      </c>
      <c r="F96" s="11">
        <v>-37.520000000000003</v>
      </c>
      <c r="G96" s="11">
        <v>-28.66</v>
      </c>
      <c r="H96" s="11">
        <v>-27.09</v>
      </c>
      <c r="I96" s="5">
        <v>-25.7</v>
      </c>
      <c r="J96" s="5">
        <v>-24.46</v>
      </c>
      <c r="K96" s="5">
        <v>-23.34</v>
      </c>
      <c r="L96" s="5">
        <v>-22.33</v>
      </c>
      <c r="M96" s="5">
        <v>-21.42</v>
      </c>
      <c r="N96" s="5">
        <v>-20.6</v>
      </c>
      <c r="O96" s="5">
        <v>-19.84</v>
      </c>
      <c r="P96" s="5">
        <v>-17.39</v>
      </c>
      <c r="Q96" s="5">
        <v>-15.6</v>
      </c>
      <c r="R96" s="5">
        <v>-14.24</v>
      </c>
      <c r="S96" s="5">
        <v>-13.95</v>
      </c>
      <c r="T96" s="5">
        <v>-13.67</v>
      </c>
      <c r="U96" s="5">
        <v>-13.4</v>
      </c>
      <c r="V96" s="5">
        <v>-13.13</v>
      </c>
      <c r="W96" s="5">
        <v>-11.99</v>
      </c>
      <c r="X96" s="5">
        <v>-10.55</v>
      </c>
      <c r="Y96" s="5">
        <v>-10.23</v>
      </c>
      <c r="Z96" s="5">
        <v>-9.9770000000000003</v>
      </c>
      <c r="AA96" s="5">
        <v>-9.8049999999999997</v>
      </c>
      <c r="AB96" s="5">
        <v>-9.8109999999999999</v>
      </c>
      <c r="AC96" s="5">
        <v>-10.35</v>
      </c>
      <c r="AD96" s="5">
        <v>-10.48</v>
      </c>
      <c r="AE96" s="5">
        <v>-10.61</v>
      </c>
      <c r="AF96" s="46">
        <v>-10.73</v>
      </c>
      <c r="AG96" s="46">
        <v>-10.85</v>
      </c>
    </row>
    <row r="97" spans="1:33" x14ac:dyDescent="0.25">
      <c r="A97" s="12"/>
      <c r="B97" s="12"/>
      <c r="C97" s="12"/>
      <c r="D97" s="20"/>
      <c r="E97" s="12" t="s">
        <v>21</v>
      </c>
      <c r="F97" s="11">
        <v>-18.61</v>
      </c>
      <c r="G97" s="11">
        <v>-18.7</v>
      </c>
      <c r="H97" s="11">
        <v>-18.73</v>
      </c>
      <c r="I97" s="5">
        <v>-18.77</v>
      </c>
      <c r="J97" s="5">
        <v>-18.82</v>
      </c>
      <c r="K97" s="5">
        <v>-18.86</v>
      </c>
      <c r="L97" s="5">
        <v>-18.91</v>
      </c>
      <c r="M97" s="5">
        <v>-18.95</v>
      </c>
      <c r="N97" s="5">
        <v>-19</v>
      </c>
      <c r="O97" s="5">
        <v>-19.149999999999999</v>
      </c>
      <c r="P97" s="5">
        <v>-19.239999999999998</v>
      </c>
      <c r="Q97" s="5">
        <v>-19.43</v>
      </c>
      <c r="R97" s="5">
        <v>-19.61</v>
      </c>
      <c r="S97" s="5">
        <v>-19.66</v>
      </c>
      <c r="T97" s="5">
        <v>-19.71</v>
      </c>
      <c r="U97" s="5">
        <v>-19.760000000000002</v>
      </c>
      <c r="V97" s="5">
        <v>-19.809999999999999</v>
      </c>
      <c r="W97" s="5">
        <v>-20.079999999999998</v>
      </c>
      <c r="X97" s="5">
        <v>-20.39</v>
      </c>
      <c r="Y97" s="5">
        <v>-20.48</v>
      </c>
      <c r="Z97" s="5">
        <v>-20.63</v>
      </c>
      <c r="AA97" s="5">
        <v>-20.85</v>
      </c>
      <c r="AB97" s="5">
        <v>-21.03</v>
      </c>
      <c r="AC97" s="5">
        <v>-21.21</v>
      </c>
      <c r="AD97" s="5">
        <v>-21.25</v>
      </c>
      <c r="AE97" s="5">
        <v>-21.22</v>
      </c>
      <c r="AF97" s="46">
        <v>-21.31</v>
      </c>
      <c r="AG97" s="46">
        <v>-21.35</v>
      </c>
    </row>
    <row r="98" spans="1:33" x14ac:dyDescent="0.25">
      <c r="A98" s="12"/>
      <c r="B98" s="12"/>
      <c r="C98" s="12"/>
      <c r="D98" s="20"/>
      <c r="E98" s="12" t="s">
        <v>36</v>
      </c>
      <c r="F98" s="11">
        <v>3.4809999999999999</v>
      </c>
      <c r="G98" s="11">
        <v>-3.9830000000000004E-3</v>
      </c>
      <c r="H98" s="11">
        <v>-0.66810000000000003</v>
      </c>
      <c r="I98" s="5">
        <v>-1.274</v>
      </c>
      <c r="J98" s="5">
        <v>-1.83</v>
      </c>
      <c r="K98" s="5">
        <v>-2.3420000000000001</v>
      </c>
      <c r="L98" s="5">
        <v>-2.8170000000000002</v>
      </c>
      <c r="M98" s="5">
        <v>-3.258</v>
      </c>
      <c r="N98" s="5">
        <v>-3.669</v>
      </c>
      <c r="O98" s="5">
        <v>-4.0549999999999997</v>
      </c>
      <c r="P98" s="5">
        <v>-5.383</v>
      </c>
      <c r="Q98" s="5">
        <v>-6.4580000000000002</v>
      </c>
      <c r="R98" s="5">
        <v>-7.3680000000000003</v>
      </c>
      <c r="S98" s="5">
        <v>-7.5819999999999999</v>
      </c>
      <c r="T98" s="5">
        <v>-7.7949999999999999</v>
      </c>
      <c r="U98" s="5">
        <v>-8.0129999999999999</v>
      </c>
      <c r="V98" s="5">
        <v>-8.2390000000000008</v>
      </c>
      <c r="W98" s="5">
        <v>-9.4369999999999994</v>
      </c>
      <c r="X98" s="5">
        <v>-11.42</v>
      </c>
      <c r="Y98" s="5">
        <v>-11.89</v>
      </c>
      <c r="Z98" s="5">
        <v>-12.26</v>
      </c>
      <c r="AA98" s="5">
        <v>-12.51</v>
      </c>
      <c r="AB98" s="5">
        <v>-12.65</v>
      </c>
      <c r="AC98" s="5">
        <v>-13</v>
      </c>
      <c r="AD98" s="5">
        <v>-13.08</v>
      </c>
      <c r="AE98" s="5">
        <v>-13.16</v>
      </c>
      <c r="AF98" s="46">
        <v>-13.23</v>
      </c>
      <c r="AG98" s="46">
        <v>-13.31</v>
      </c>
    </row>
    <row r="99" spans="1:33" x14ac:dyDescent="0.25">
      <c r="A99" s="12"/>
      <c r="B99" s="12"/>
      <c r="C99" s="12"/>
      <c r="D99" s="20"/>
      <c r="E99" s="12" t="s">
        <v>22</v>
      </c>
      <c r="F99" s="11">
        <v>-9.1609999999999996</v>
      </c>
      <c r="G99" s="11">
        <v>-10.28</v>
      </c>
      <c r="H99" s="11">
        <v>-10.52</v>
      </c>
      <c r="I99" s="5">
        <v>-10.74</v>
      </c>
      <c r="J99" s="5">
        <v>-10.96</v>
      </c>
      <c r="K99" s="5">
        <v>-11.16</v>
      </c>
      <c r="L99" s="5">
        <v>-11.35</v>
      </c>
      <c r="M99" s="5">
        <v>-11.53</v>
      </c>
      <c r="N99" s="5">
        <v>-11.7</v>
      </c>
      <c r="O99" s="5">
        <v>-11.86</v>
      </c>
      <c r="P99" s="5">
        <v>-12.45</v>
      </c>
      <c r="Q99" s="5">
        <v>-12.95</v>
      </c>
      <c r="R99" s="5">
        <v>-13.38</v>
      </c>
      <c r="S99" s="5">
        <v>-13.48</v>
      </c>
      <c r="T99" s="5">
        <v>-13.57</v>
      </c>
      <c r="U99" s="5">
        <v>-13.66</v>
      </c>
      <c r="V99" s="5">
        <v>-13.74</v>
      </c>
      <c r="W99" s="5">
        <v>-13.96</v>
      </c>
      <c r="X99" s="5">
        <v>-14.07</v>
      </c>
      <c r="Y99" s="5">
        <v>-14.06</v>
      </c>
      <c r="Z99" s="5">
        <v>-13.96</v>
      </c>
      <c r="AA99" s="5">
        <v>-13.54</v>
      </c>
      <c r="AB99" s="5">
        <v>-12.48</v>
      </c>
      <c r="AC99" s="5">
        <v>-11.59</v>
      </c>
      <c r="AD99" s="5">
        <v>-11.59</v>
      </c>
      <c r="AE99" s="5">
        <v>-11.81</v>
      </c>
      <c r="AF99" s="46">
        <v>-12.04</v>
      </c>
      <c r="AG99" s="46">
        <v>-12.26</v>
      </c>
    </row>
    <row r="102" spans="1:33" x14ac:dyDescent="0.25">
      <c r="E102" s="24" t="s">
        <v>55</v>
      </c>
      <c r="F102" s="26">
        <f>F72</f>
        <v>300</v>
      </c>
      <c r="G102" s="26">
        <f t="shared" ref="G102:AG102" si="10">G72</f>
        <v>391.7</v>
      </c>
      <c r="H102" s="26">
        <f t="shared" si="10"/>
        <v>414.6</v>
      </c>
      <c r="I102" s="26">
        <f t="shared" si="10"/>
        <v>437.5</v>
      </c>
      <c r="J102" s="26">
        <f t="shared" si="10"/>
        <v>460.4</v>
      </c>
      <c r="K102" s="26">
        <f t="shared" si="10"/>
        <v>483.3</v>
      </c>
      <c r="L102" s="26">
        <f t="shared" si="10"/>
        <v>506.2</v>
      </c>
      <c r="M102" s="26">
        <f t="shared" si="10"/>
        <v>529.20000000000005</v>
      </c>
      <c r="N102" s="26">
        <f t="shared" si="10"/>
        <v>552.1</v>
      </c>
      <c r="O102" s="26">
        <f t="shared" si="10"/>
        <v>575</v>
      </c>
      <c r="P102" s="26">
        <f t="shared" si="10"/>
        <v>666.7</v>
      </c>
      <c r="Q102" s="26">
        <f t="shared" si="10"/>
        <v>758.3</v>
      </c>
      <c r="R102" s="26">
        <f t="shared" si="10"/>
        <v>850</v>
      </c>
      <c r="S102" s="26">
        <f t="shared" si="10"/>
        <v>872.9</v>
      </c>
      <c r="T102" s="26">
        <f t="shared" si="10"/>
        <v>895.8</v>
      </c>
      <c r="U102" s="26">
        <f t="shared" si="10"/>
        <v>918.7</v>
      </c>
      <c r="V102" s="26">
        <f t="shared" si="10"/>
        <v>941.7</v>
      </c>
      <c r="W102" s="26">
        <f t="shared" si="10"/>
        <v>1033</v>
      </c>
      <c r="X102" s="26">
        <f t="shared" si="10"/>
        <v>1125</v>
      </c>
      <c r="Y102" s="26">
        <f t="shared" si="10"/>
        <v>1148</v>
      </c>
      <c r="Z102" s="26">
        <f t="shared" si="10"/>
        <v>1171</v>
      </c>
      <c r="AA102" s="26">
        <f t="shared" si="10"/>
        <v>1194</v>
      </c>
      <c r="AB102" s="26">
        <f t="shared" si="10"/>
        <v>1217</v>
      </c>
      <c r="AC102" s="26">
        <f t="shared" si="10"/>
        <v>1308</v>
      </c>
      <c r="AD102" s="26">
        <f t="shared" si="10"/>
        <v>1331</v>
      </c>
      <c r="AE102" s="26">
        <f t="shared" si="10"/>
        <v>1354</v>
      </c>
      <c r="AF102" s="26">
        <f t="shared" si="10"/>
        <v>1377</v>
      </c>
      <c r="AG102" s="26">
        <f t="shared" si="10"/>
        <v>1400</v>
      </c>
    </row>
    <row r="103" spans="1:33" x14ac:dyDescent="0.25">
      <c r="E103" s="25" t="s">
        <v>53</v>
      </c>
      <c r="F103" s="1">
        <f>$L$35*F$102*(SUMPRODUCT(F59:F65,F89:F95)/1000)</f>
        <v>-141.65855052727059</v>
      </c>
      <c r="G103" s="1">
        <f t="shared" ref="G103:AG103" si="11">$L$35*G$102*(SUMPRODUCT(G59:G65,G89:G95)/1000)</f>
        <v>-150.23266043642963</v>
      </c>
      <c r="H103" s="1">
        <f t="shared" si="11"/>
        <v>-152.67068321391318</v>
      </c>
      <c r="I103" s="1">
        <f t="shared" si="11"/>
        <v>-155.23551608673463</v>
      </c>
      <c r="J103" s="1">
        <f t="shared" si="11"/>
        <v>-157.92176406604892</v>
      </c>
      <c r="K103" s="1">
        <f t="shared" si="11"/>
        <v>-160.65167588411717</v>
      </c>
      <c r="L103" s="1">
        <f t="shared" si="11"/>
        <v>-163.47999027186356</v>
      </c>
      <c r="M103" s="1">
        <f t="shared" si="11"/>
        <v>-166.46647839919811</v>
      </c>
      <c r="N103" s="1">
        <f t="shared" si="11"/>
        <v>-169.5503692728536</v>
      </c>
      <c r="O103" s="1">
        <f t="shared" si="11"/>
        <v>-172.63696115500881</v>
      </c>
      <c r="P103" s="1">
        <f t="shared" si="11"/>
        <v>-185.88841524188632</v>
      </c>
      <c r="Q103" s="1">
        <f t="shared" si="11"/>
        <v>-200.16371112796176</v>
      </c>
      <c r="R103" s="1">
        <f t="shared" si="11"/>
        <v>-214.76147128957587</v>
      </c>
      <c r="S103" s="1">
        <f t="shared" si="11"/>
        <v>-218.18440483181411</v>
      </c>
      <c r="T103" s="1">
        <f t="shared" si="11"/>
        <v>-221.28392555429636</v>
      </c>
      <c r="U103" s="1">
        <f t="shared" si="11"/>
        <v>-223.94208171857906</v>
      </c>
      <c r="V103" s="1">
        <f t="shared" si="11"/>
        <v>-225.86812270903354</v>
      </c>
      <c r="W103" s="1">
        <f t="shared" si="11"/>
        <v>-221.688658435962</v>
      </c>
      <c r="X103" s="1">
        <f t="shared" si="11"/>
        <v>-198.16107780292614</v>
      </c>
      <c r="Y103" s="1">
        <f t="shared" si="11"/>
        <v>-183.46711516303407</v>
      </c>
      <c r="Z103" s="1">
        <f t="shared" si="11"/>
        <v>-152.24499384836483</v>
      </c>
      <c r="AA103" s="1">
        <f t="shared" si="11"/>
        <v>-86.363627165887465</v>
      </c>
      <c r="AB103" s="1">
        <f t="shared" si="11"/>
        <v>-20.298719485632851</v>
      </c>
      <c r="AC103" s="1">
        <f t="shared" si="11"/>
        <v>-1.2714320384550832</v>
      </c>
      <c r="AD103" s="1">
        <f t="shared" si="11"/>
        <v>-7.9794089983918778E-2</v>
      </c>
      <c r="AE103" s="1">
        <f t="shared" si="11"/>
        <v>-2.1583135868122251E-4</v>
      </c>
      <c r="AF103" s="1">
        <f t="shared" si="11"/>
        <v>-3.1431284057842926E-5</v>
      </c>
      <c r="AG103" s="1">
        <f t="shared" si="11"/>
        <v>-1.4212612847268744E-5</v>
      </c>
    </row>
    <row r="105" spans="1:33" x14ac:dyDescent="0.25">
      <c r="E105" s="39" t="s">
        <v>52</v>
      </c>
      <c r="F105" s="1">
        <f>$L$35*F$2*(SUMPRODUCT(F45:F49,F75:F79)+SUMPRODUCT(F81:F88,F51:F58))/1000</f>
        <v>-4.5967750025325739E-18</v>
      </c>
      <c r="G105" s="1">
        <f>$L$35*G$2*(SUMPRODUCT(G45:G49,G75:G79)+SUMPRODUCT(G81:G88,G51:G58))/1000</f>
        <v>-1.0665439820073492E-11</v>
      </c>
      <c r="H105" s="1">
        <f t="shared" ref="H105:AG105" si="12">$L$35*H$2*(SUMPRODUCT(H45:H49,H75:H79)+SUMPRODUCT(H81:H88,H51:H58))/1000</f>
        <v>-1.4742131153780787E-10</v>
      </c>
      <c r="I105" s="1">
        <f t="shared" si="12"/>
        <v>-1.5354292054311425E-9</v>
      </c>
      <c r="J105" s="1">
        <f t="shared" si="12"/>
        <v>-1.2576557366124714E-8</v>
      </c>
      <c r="K105" s="1">
        <f t="shared" si="12"/>
        <v>-8.3839218779743893E-8</v>
      </c>
      <c r="L105" s="1">
        <f t="shared" si="12"/>
        <v>-4.6811955044694275E-7</v>
      </c>
      <c r="M105" s="1">
        <f t="shared" si="12"/>
        <v>-2.2413674859793064E-6</v>
      </c>
      <c r="N105" s="1">
        <f t="shared" si="12"/>
        <v>-9.3821477128469853E-6</v>
      </c>
      <c r="O105" s="1">
        <f t="shared" si="12"/>
        <v>-3.4879268010240421E-5</v>
      </c>
      <c r="P105" s="1">
        <f t="shared" si="12"/>
        <v>-2.6182867757284503E-3</v>
      </c>
      <c r="Q105" s="1">
        <f t="shared" si="12"/>
        <v>-6.6544671205448477E-2</v>
      </c>
      <c r="R105" s="1">
        <f t="shared" si="12"/>
        <v>-0.81652759402169861</v>
      </c>
      <c r="S105" s="1">
        <f t="shared" si="12"/>
        <v>-1.4011545616662526</v>
      </c>
      <c r="T105" s="1">
        <f t="shared" si="12"/>
        <v>-2.333189130719254</v>
      </c>
      <c r="U105" s="1">
        <f t="shared" si="12"/>
        <v>-3.7777134079868677</v>
      </c>
      <c r="V105" s="1">
        <f t="shared" si="12"/>
        <v>-5.9518265409152766</v>
      </c>
      <c r="W105" s="1">
        <f t="shared" si="12"/>
        <v>-27.285659458761156</v>
      </c>
      <c r="X105" s="1">
        <f t="shared" si="12"/>
        <v>-70.003897075486137</v>
      </c>
      <c r="Y105" s="1">
        <f t="shared" si="12"/>
        <v>-89.780179667569129</v>
      </c>
      <c r="Z105" s="1">
        <f t="shared" si="12"/>
        <v>-126.11092826950782</v>
      </c>
      <c r="AA105" s="1">
        <f t="shared" si="12"/>
        <v>-197.10302581022378</v>
      </c>
      <c r="AB105" s="1">
        <f t="shared" si="12"/>
        <v>-269.86025016840784</v>
      </c>
      <c r="AC105" s="1">
        <f t="shared" si="12"/>
        <v>-323.51544930691739</v>
      </c>
      <c r="AD105" s="1">
        <f t="shared" si="12"/>
        <v>-333.6021020004934</v>
      </c>
      <c r="AE105" s="1">
        <f t="shared" si="12"/>
        <v>-342.7615929820206</v>
      </c>
      <c r="AF105" s="1">
        <f t="shared" si="12"/>
        <v>-351.64679625114354</v>
      </c>
      <c r="AG105" s="1">
        <f t="shared" si="12"/>
        <v>-360.75774104017148</v>
      </c>
    </row>
    <row r="106" spans="1:33" x14ac:dyDescent="0.25">
      <c r="E106" s="39" t="s">
        <v>74</v>
      </c>
      <c r="F106" s="1">
        <f>$L$35*F$2*(SUMPRODUCT(F45:F58,F75:F88))/1000</f>
        <v>-46.42052400899501</v>
      </c>
      <c r="G106" s="1">
        <f t="shared" ref="G106:AG106" si="13">$L$35*G$2*(SUMPRODUCT(G45:G58,G75:G88))/1000</f>
        <v>-60.902846150081693</v>
      </c>
      <c r="H106" s="1">
        <f t="shared" si="13"/>
        <v>-64.566833159710811</v>
      </c>
      <c r="I106" s="1">
        <f t="shared" si="13"/>
        <v>-68.278620921536486</v>
      </c>
      <c r="J106" s="1">
        <f t="shared" si="13"/>
        <v>-72.043921587968143</v>
      </c>
      <c r="K106" s="1">
        <f t="shared" si="13"/>
        <v>-75.788078235711296</v>
      </c>
      <c r="L106" s="1">
        <f t="shared" si="13"/>
        <v>-79.58955618743002</v>
      </c>
      <c r="M106" s="1">
        <f t="shared" si="13"/>
        <v>-83.381839558287624</v>
      </c>
      <c r="N106" s="1">
        <f t="shared" si="13"/>
        <v>-87.219542751654572</v>
      </c>
      <c r="O106" s="1">
        <f t="shared" si="13"/>
        <v>-91.554395437040938</v>
      </c>
      <c r="P106" s="1">
        <f t="shared" si="13"/>
        <v>-106.65681119108771</v>
      </c>
      <c r="Q106" s="1">
        <f t="shared" si="13"/>
        <v>-122.57223652280608</v>
      </c>
      <c r="R106" s="1">
        <f t="shared" si="13"/>
        <v>-139.40877270309088</v>
      </c>
      <c r="S106" s="1">
        <f t="shared" si="13"/>
        <v>-144.09012939786567</v>
      </c>
      <c r="T106" s="1">
        <f t="shared" si="13"/>
        <v>-149.13793417407405</v>
      </c>
      <c r="U106" s="1">
        <f t="shared" si="13"/>
        <v>-154.71726913852225</v>
      </c>
      <c r="V106" s="1">
        <f t="shared" si="13"/>
        <v>-161.06170470107122</v>
      </c>
      <c r="W106" s="1">
        <f t="shared" si="13"/>
        <v>-199.75283089525414</v>
      </c>
      <c r="X106" s="1">
        <f t="shared" si="13"/>
        <v>-260.73088885612992</v>
      </c>
      <c r="Y106" s="1">
        <f t="shared" si="13"/>
        <v>-285.26554538428815</v>
      </c>
      <c r="Z106" s="1">
        <f t="shared" si="13"/>
        <v>-326.97327565761788</v>
      </c>
      <c r="AA106" s="1">
        <f t="shared" si="13"/>
        <v>-404.09466169622215</v>
      </c>
      <c r="AB106" s="1">
        <f t="shared" si="13"/>
        <v>-482.66056280130289</v>
      </c>
      <c r="AC106" s="1">
        <f t="shared" si="13"/>
        <v>-554.18529401654746</v>
      </c>
      <c r="AD106" s="1">
        <f t="shared" si="13"/>
        <v>-568.77073820672899</v>
      </c>
      <c r="AE106" s="1">
        <f t="shared" si="13"/>
        <v>-581.65625989292221</v>
      </c>
      <c r="AF106" s="1">
        <f t="shared" si="13"/>
        <v>-595.62992751602405</v>
      </c>
      <c r="AG106" s="1">
        <f t="shared" si="13"/>
        <v>-609.28173577935479</v>
      </c>
    </row>
    <row r="107" spans="1:33" x14ac:dyDescent="0.25">
      <c r="E107" s="39" t="s">
        <v>73</v>
      </c>
      <c r="F107" s="1">
        <f>F103+F105</f>
        <v>-141.65855052727059</v>
      </c>
      <c r="G107" s="1">
        <f t="shared" ref="G107:AG107" si="14">G103+G105</f>
        <v>-150.23266043644028</v>
      </c>
      <c r="H107" s="1">
        <f t="shared" si="14"/>
        <v>-152.6706832140606</v>
      </c>
      <c r="I107" s="1">
        <f t="shared" si="14"/>
        <v>-155.23551608827006</v>
      </c>
      <c r="J107" s="1">
        <f t="shared" si="14"/>
        <v>-157.92176407862547</v>
      </c>
      <c r="K107" s="1">
        <f t="shared" si="14"/>
        <v>-160.65167596795638</v>
      </c>
      <c r="L107" s="1">
        <f t="shared" si="14"/>
        <v>-163.47999073998309</v>
      </c>
      <c r="M107" s="1">
        <f t="shared" si="14"/>
        <v>-166.46648064056561</v>
      </c>
      <c r="N107" s="1">
        <f t="shared" si="14"/>
        <v>-169.55037865500131</v>
      </c>
      <c r="O107" s="1">
        <f t="shared" si="14"/>
        <v>-172.63699603427682</v>
      </c>
      <c r="P107" s="1">
        <f t="shared" si="14"/>
        <v>-185.89103352866204</v>
      </c>
      <c r="Q107" s="1">
        <f t="shared" si="14"/>
        <v>-200.2302557991672</v>
      </c>
      <c r="R107" s="1">
        <f t="shared" si="14"/>
        <v>-215.57799888359756</v>
      </c>
      <c r="S107" s="1">
        <f t="shared" si="14"/>
        <v>-219.58555939348037</v>
      </c>
      <c r="T107" s="1">
        <f t="shared" si="14"/>
        <v>-223.61711468501562</v>
      </c>
      <c r="U107" s="1">
        <f t="shared" si="14"/>
        <v>-227.71979512656594</v>
      </c>
      <c r="V107" s="1">
        <f t="shared" si="14"/>
        <v>-231.81994924994882</v>
      </c>
      <c r="W107" s="1">
        <f t="shared" si="14"/>
        <v>-248.97431789472316</v>
      </c>
      <c r="X107" s="1">
        <f t="shared" si="14"/>
        <v>-268.16497487841229</v>
      </c>
      <c r="Y107" s="1">
        <f t="shared" si="14"/>
        <v>-273.24729483060321</v>
      </c>
      <c r="Z107" s="1">
        <f t="shared" si="14"/>
        <v>-278.35592211787264</v>
      </c>
      <c r="AA107" s="1">
        <f t="shared" si="14"/>
        <v>-283.46665297611128</v>
      </c>
      <c r="AB107" s="1">
        <f t="shared" si="14"/>
        <v>-290.15896965404067</v>
      </c>
      <c r="AC107" s="1">
        <f t="shared" si="14"/>
        <v>-324.78688134537248</v>
      </c>
      <c r="AD107" s="1">
        <f t="shared" si="14"/>
        <v>-333.68189609047732</v>
      </c>
      <c r="AE107" s="1">
        <f t="shared" si="14"/>
        <v>-342.76180881337928</v>
      </c>
      <c r="AF107" s="1">
        <f t="shared" si="14"/>
        <v>-351.64682768242761</v>
      </c>
      <c r="AG107" s="1">
        <f t="shared" si="14"/>
        <v>-360.75775525278431</v>
      </c>
    </row>
    <row r="108" spans="1:33" x14ac:dyDescent="0.25">
      <c r="E108" s="39" t="s">
        <v>75</v>
      </c>
      <c r="F108" s="1">
        <f>F103+F106</f>
        <v>-188.07907453626561</v>
      </c>
      <c r="G108" s="1">
        <f t="shared" ref="G108:AG108" si="15">G103+G106</f>
        <v>-211.13550658651133</v>
      </c>
      <c r="H108" s="1">
        <f t="shared" si="15"/>
        <v>-217.23751637362398</v>
      </c>
      <c r="I108" s="1">
        <f t="shared" si="15"/>
        <v>-223.51413700827112</v>
      </c>
      <c r="J108" s="1">
        <f t="shared" si="15"/>
        <v>-229.96568565401708</v>
      </c>
      <c r="K108" s="1">
        <f t="shared" si="15"/>
        <v>-236.43975411982848</v>
      </c>
      <c r="L108" s="1">
        <f t="shared" si="15"/>
        <v>-243.06954645929358</v>
      </c>
      <c r="M108" s="1">
        <f t="shared" si="15"/>
        <v>-249.84831795748573</v>
      </c>
      <c r="N108" s="1">
        <f t="shared" si="15"/>
        <v>-256.76991202450819</v>
      </c>
      <c r="O108" s="1">
        <f t="shared" si="15"/>
        <v>-264.19135659204971</v>
      </c>
      <c r="P108" s="1">
        <f t="shared" si="15"/>
        <v>-292.545226432974</v>
      </c>
      <c r="Q108" s="1">
        <f t="shared" si="15"/>
        <v>-322.73594765076786</v>
      </c>
      <c r="R108" s="1">
        <f t="shared" si="15"/>
        <v>-354.17024399266677</v>
      </c>
      <c r="S108" s="1">
        <f t="shared" si="15"/>
        <v>-362.27453422967977</v>
      </c>
      <c r="T108" s="1">
        <f t="shared" si="15"/>
        <v>-370.42185972837041</v>
      </c>
      <c r="U108" s="1">
        <f t="shared" si="15"/>
        <v>-378.65935085710134</v>
      </c>
      <c r="V108" s="1">
        <f t="shared" si="15"/>
        <v>-386.92982741010474</v>
      </c>
      <c r="W108" s="1">
        <f t="shared" si="15"/>
        <v>-421.44148933121613</v>
      </c>
      <c r="X108" s="1">
        <f t="shared" si="15"/>
        <v>-458.89196665905604</v>
      </c>
      <c r="Y108" s="1">
        <f t="shared" si="15"/>
        <v>-468.73266054732221</v>
      </c>
      <c r="Z108" s="1">
        <f t="shared" si="15"/>
        <v>-479.21826950598268</v>
      </c>
      <c r="AA108" s="1">
        <f t="shared" si="15"/>
        <v>-490.45828886210961</v>
      </c>
      <c r="AB108" s="1">
        <f t="shared" si="15"/>
        <v>-502.95928228693572</v>
      </c>
      <c r="AC108" s="1">
        <f t="shared" si="15"/>
        <v>-555.45672605500249</v>
      </c>
      <c r="AD108" s="1">
        <f t="shared" si="15"/>
        <v>-568.85053229671291</v>
      </c>
      <c r="AE108" s="1">
        <f t="shared" si="15"/>
        <v>-581.65647572428088</v>
      </c>
      <c r="AF108" s="1">
        <f t="shared" si="15"/>
        <v>-595.62995894730807</v>
      </c>
      <c r="AG108" s="1">
        <f t="shared" si="15"/>
        <v>-609.28174999196767</v>
      </c>
    </row>
    <row r="111" spans="1:33" x14ac:dyDescent="0.25">
      <c r="B111">
        <v>-133.81775055251006</v>
      </c>
      <c r="C111">
        <v>-127.46355055251006</v>
      </c>
    </row>
    <row r="112" spans="1:33" x14ac:dyDescent="0.25">
      <c r="B112" s="36" t="s">
        <v>68</v>
      </c>
      <c r="C112">
        <v>-147</v>
      </c>
      <c r="J112" s="16" t="s">
        <v>70</v>
      </c>
    </row>
    <row r="113" spans="2:10" x14ac:dyDescent="0.25">
      <c r="C113" s="30" t="s">
        <v>65</v>
      </c>
      <c r="E113" s="16" t="s">
        <v>67</v>
      </c>
      <c r="F113" s="16" t="s">
        <v>70</v>
      </c>
      <c r="I113" t="s">
        <v>41</v>
      </c>
      <c r="J113" s="37" t="s">
        <v>69</v>
      </c>
    </row>
    <row r="114" spans="2:10" x14ac:dyDescent="0.25">
      <c r="B114" t="s">
        <v>41</v>
      </c>
      <c r="C114" s="31" t="s">
        <v>60</v>
      </c>
      <c r="E114" s="35" t="s">
        <v>66</v>
      </c>
      <c r="F114" s="37" t="s">
        <v>69</v>
      </c>
      <c r="I114">
        <f>B115</f>
        <v>1</v>
      </c>
      <c r="J114">
        <f>F115</f>
        <v>-131.32285260605525</v>
      </c>
    </row>
    <row r="115" spans="2:10" x14ac:dyDescent="0.25">
      <c r="B115">
        <v>1</v>
      </c>
      <c r="C115">
        <v>12.112903023483341</v>
      </c>
      <c r="E115">
        <f>C115-$C$126</f>
        <v>15.677147393944747</v>
      </c>
      <c r="F115">
        <f>E115+$C$112</f>
        <v>-131.32285260605525</v>
      </c>
      <c r="I115">
        <f>B120</f>
        <v>50</v>
      </c>
      <c r="J115">
        <f>F120</f>
        <v>-132.47575562953858</v>
      </c>
    </row>
    <row r="116" spans="2:10" x14ac:dyDescent="0.25">
      <c r="B116">
        <v>3</v>
      </c>
      <c r="C116">
        <v>12.077927814968433</v>
      </c>
      <c r="E116">
        <f t="shared" ref="E116:E179" si="16">C116-$C$126</f>
        <v>15.642172185429839</v>
      </c>
      <c r="F116">
        <f t="shared" ref="F116:F179" si="17">E116+$C$112</f>
        <v>-131.35782781457016</v>
      </c>
      <c r="I116">
        <f>B121</f>
        <v>100</v>
      </c>
      <c r="J116">
        <f>F121</f>
        <v>-134.27575562953859</v>
      </c>
    </row>
    <row r="117" spans="2:10" x14ac:dyDescent="0.25">
      <c r="B117">
        <v>5</v>
      </c>
      <c r="C117">
        <v>12.041912273852221</v>
      </c>
      <c r="E117">
        <f t="shared" si="16"/>
        <v>15.606156644313627</v>
      </c>
      <c r="F117">
        <f t="shared" si="17"/>
        <v>-131.39384335568639</v>
      </c>
      <c r="I117">
        <f>B123</f>
        <v>200</v>
      </c>
      <c r="J117">
        <f>F123</f>
        <v>-139.65575562953859</v>
      </c>
    </row>
    <row r="118" spans="2:10" x14ac:dyDescent="0.25">
      <c r="B118">
        <v>10</v>
      </c>
      <c r="C118">
        <v>11.947332529252336</v>
      </c>
      <c r="E118">
        <f t="shared" si="16"/>
        <v>15.511576899713742</v>
      </c>
      <c r="F118">
        <f t="shared" si="17"/>
        <v>-131.48842310028627</v>
      </c>
      <c r="I118">
        <f>B127</f>
        <v>300</v>
      </c>
      <c r="J118">
        <f>F127</f>
        <v>-147.15575562953859</v>
      </c>
    </row>
    <row r="119" spans="2:10" x14ac:dyDescent="0.25">
      <c r="B119">
        <v>20</v>
      </c>
      <c r="C119">
        <v>11.738797587756999</v>
      </c>
      <c r="E119">
        <f t="shared" si="16"/>
        <v>15.303041958218405</v>
      </c>
      <c r="F119">
        <f t="shared" si="17"/>
        <v>-131.69695804178158</v>
      </c>
      <c r="I119">
        <f>B137</f>
        <v>350</v>
      </c>
      <c r="J119">
        <f>F137</f>
        <v>-151.59034554937119</v>
      </c>
    </row>
    <row r="120" spans="2:10" x14ac:dyDescent="0.25">
      <c r="B120">
        <v>50</v>
      </c>
      <c r="C120">
        <v>10.96</v>
      </c>
      <c r="E120">
        <f t="shared" si="16"/>
        <v>14.524244370461407</v>
      </c>
      <c r="F120">
        <f t="shared" si="17"/>
        <v>-132.47575562953858</v>
      </c>
      <c r="I120">
        <f>B147</f>
        <v>400</v>
      </c>
      <c r="J120">
        <f>F147</f>
        <v>-156.4257556295386</v>
      </c>
    </row>
    <row r="121" spans="2:10" x14ac:dyDescent="0.25">
      <c r="B121">
        <v>100</v>
      </c>
      <c r="C121">
        <v>9.16</v>
      </c>
      <c r="E121">
        <f t="shared" si="16"/>
        <v>12.724244370461406</v>
      </c>
      <c r="F121">
        <f t="shared" si="17"/>
        <v>-134.27575562953859</v>
      </c>
      <c r="I121">
        <f>B152</f>
        <v>425</v>
      </c>
      <c r="J121">
        <f>F152</f>
        <v>-158.97934419577098</v>
      </c>
    </row>
    <row r="122" spans="2:10" x14ac:dyDescent="0.25">
      <c r="B122">
        <v>150</v>
      </c>
      <c r="C122">
        <v>6.75</v>
      </c>
      <c r="E122">
        <f t="shared" si="16"/>
        <v>10.314244370461406</v>
      </c>
      <c r="F122">
        <f t="shared" si="17"/>
        <v>-136.68575562953859</v>
      </c>
      <c r="I122">
        <f>B157</f>
        <v>450</v>
      </c>
      <c r="J122">
        <f>F157</f>
        <v>-161.61970524196153</v>
      </c>
    </row>
    <row r="123" spans="2:10" x14ac:dyDescent="0.25">
      <c r="B123">
        <v>200</v>
      </c>
      <c r="C123">
        <v>3.78</v>
      </c>
      <c r="E123">
        <f t="shared" si="16"/>
        <v>7.3442443704614053</v>
      </c>
      <c r="F123">
        <f t="shared" si="17"/>
        <v>-139.65575562953859</v>
      </c>
      <c r="I123">
        <f>B162</f>
        <v>475</v>
      </c>
      <c r="J123">
        <f>F162</f>
        <v>-164.3455914819406</v>
      </c>
    </row>
    <row r="124" spans="2:10" x14ac:dyDescent="0.25">
      <c r="B124">
        <v>250</v>
      </c>
      <c r="C124">
        <v>0.27</v>
      </c>
      <c r="E124">
        <f t="shared" si="16"/>
        <v>3.834244370461406</v>
      </c>
      <c r="F124">
        <f t="shared" si="17"/>
        <v>-143.16575562953858</v>
      </c>
      <c r="I124">
        <f>B167</f>
        <v>500</v>
      </c>
      <c r="J124">
        <f>F167</f>
        <v>-167.15575562953859</v>
      </c>
    </row>
    <row r="125" spans="2:10" x14ac:dyDescent="0.25">
      <c r="B125">
        <v>293.14999999999998</v>
      </c>
      <c r="C125">
        <v>-3.146370218316815</v>
      </c>
      <c r="E125">
        <f t="shared" si="16"/>
        <v>0.417874152144591</v>
      </c>
      <c r="F125">
        <f t="shared" si="17"/>
        <v>-146.58212584785542</v>
      </c>
      <c r="I125">
        <f>B172</f>
        <v>525</v>
      </c>
      <c r="J125">
        <f>F172</f>
        <v>-170.04678649322355</v>
      </c>
    </row>
    <row r="126" spans="2:10" x14ac:dyDescent="0.25">
      <c r="B126">
        <v>298.14999999999998</v>
      </c>
      <c r="C126">
        <v>-3.564244370461406</v>
      </c>
      <c r="E126">
        <f t="shared" si="16"/>
        <v>0</v>
      </c>
      <c r="F126">
        <f t="shared" si="17"/>
        <v>-147</v>
      </c>
      <c r="I126">
        <f>B177</f>
        <v>550</v>
      </c>
      <c r="J126">
        <f>F177</f>
        <v>-173.00661726001422</v>
      </c>
    </row>
    <row r="127" spans="2:10" x14ac:dyDescent="0.25">
      <c r="B127">
        <v>300</v>
      </c>
      <c r="C127">
        <v>-3.72</v>
      </c>
      <c r="E127">
        <f t="shared" si="16"/>
        <v>-0.15575562953859423</v>
      </c>
      <c r="F127">
        <f t="shared" si="17"/>
        <v>-147.15575562953859</v>
      </c>
      <c r="I127">
        <f>B182</f>
        <v>575</v>
      </c>
      <c r="J127">
        <f>F182</f>
        <v>-176.02101721156708</v>
      </c>
    </row>
    <row r="128" spans="2:10" x14ac:dyDescent="0.25">
      <c r="B128">
        <v>305</v>
      </c>
      <c r="C128">
        <v>-4.1440329635372217</v>
      </c>
      <c r="E128">
        <f t="shared" si="16"/>
        <v>-0.57978859307581576</v>
      </c>
      <c r="F128">
        <f t="shared" si="17"/>
        <v>-147.57978859307582</v>
      </c>
      <c r="I128">
        <f>B187</f>
        <v>600</v>
      </c>
      <c r="J128">
        <f>F187</f>
        <v>-179.07575562953861</v>
      </c>
    </row>
    <row r="129" spans="2:32" x14ac:dyDescent="0.25">
      <c r="B129">
        <v>310</v>
      </c>
      <c r="C129">
        <v>-4.5725127985402052</v>
      </c>
      <c r="E129">
        <f t="shared" si="16"/>
        <v>-1.0082684280787992</v>
      </c>
      <c r="F129">
        <f t="shared" si="17"/>
        <v>-148.00826842807879</v>
      </c>
      <c r="I129">
        <f>B192</f>
        <v>625</v>
      </c>
      <c r="J129">
        <f>F192</f>
        <v>-182.17610903249971</v>
      </c>
    </row>
    <row r="130" spans="2:32" x14ac:dyDescent="0.25">
      <c r="B130">
        <v>315</v>
      </c>
      <c r="C130">
        <v>-5.0053907639131241</v>
      </c>
      <c r="E130">
        <f t="shared" si="16"/>
        <v>-1.4411463934517181</v>
      </c>
      <c r="F130">
        <f t="shared" si="17"/>
        <v>-148.44114639345173</v>
      </c>
      <c r="I130">
        <f>B195</f>
        <v>640</v>
      </c>
      <c r="J130">
        <f>F195</f>
        <v>-184.09162287786023</v>
      </c>
    </row>
    <row r="131" spans="2:32" x14ac:dyDescent="0.25">
      <c r="B131">
        <v>320</v>
      </c>
      <c r="C131">
        <v>-5.4426181185601585</v>
      </c>
      <c r="E131">
        <f t="shared" si="16"/>
        <v>-1.8783737480987526</v>
      </c>
      <c r="F131">
        <f t="shared" si="17"/>
        <v>-148.87837374809874</v>
      </c>
      <c r="I131">
        <f>B199</f>
        <v>660</v>
      </c>
      <c r="J131">
        <f>F199</f>
        <v>-186.75566615568326</v>
      </c>
    </row>
    <row r="132" spans="2:32" x14ac:dyDescent="0.25">
      <c r="B132">
        <v>325</v>
      </c>
      <c r="C132">
        <v>-5.8841461213854807</v>
      </c>
      <c r="E132">
        <f t="shared" si="16"/>
        <v>-2.3199017509240747</v>
      </c>
      <c r="F132">
        <f t="shared" si="17"/>
        <v>-149.31990175092409</v>
      </c>
      <c r="I132">
        <f>B203</f>
        <v>680</v>
      </c>
      <c r="J132">
        <f>F203</f>
        <v>-189.5298101668306</v>
      </c>
    </row>
    <row r="133" spans="2:32" x14ac:dyDescent="0.25">
      <c r="B133">
        <v>330</v>
      </c>
      <c r="C133">
        <v>-6.3299260312932688</v>
      </c>
      <c r="E133">
        <f t="shared" si="16"/>
        <v>-2.7656816608318628</v>
      </c>
      <c r="F133">
        <f t="shared" si="17"/>
        <v>-149.76568166083186</v>
      </c>
      <c r="I133">
        <f>B207</f>
        <v>700</v>
      </c>
      <c r="J133">
        <f>F207</f>
        <v>-192.35575562953858</v>
      </c>
    </row>
    <row r="134" spans="2:32" x14ac:dyDescent="0.25">
      <c r="B134">
        <v>335</v>
      </c>
      <c r="C134">
        <v>-6.7799091071877005</v>
      </c>
      <c r="E134">
        <f t="shared" si="16"/>
        <v>-3.2156647367262945</v>
      </c>
      <c r="F134">
        <f t="shared" si="17"/>
        <v>-150.2156647367263</v>
      </c>
      <c r="I134">
        <f>B211</f>
        <v>720</v>
      </c>
      <c r="J134">
        <f>F211</f>
        <v>-195.24060692095532</v>
      </c>
    </row>
    <row r="135" spans="2:32" x14ac:dyDescent="0.25">
      <c r="B135">
        <v>340</v>
      </c>
      <c r="C135">
        <v>-7.2340466079729513</v>
      </c>
      <c r="E135">
        <f t="shared" si="16"/>
        <v>-3.6698022375115453</v>
      </c>
      <c r="F135">
        <f t="shared" si="17"/>
        <v>-150.66980223751153</v>
      </c>
      <c r="I135">
        <f>B217</f>
        <v>750</v>
      </c>
      <c r="J135">
        <f>F217</f>
        <v>-199.6757556295386</v>
      </c>
    </row>
    <row r="136" spans="2:32" x14ac:dyDescent="0.25">
      <c r="B136">
        <v>345</v>
      </c>
      <c r="C136">
        <v>-7.6922897925531979</v>
      </c>
      <c r="E136">
        <f t="shared" si="16"/>
        <v>-4.1280454220917919</v>
      </c>
      <c r="F136">
        <f t="shared" si="17"/>
        <v>-151.12804542209179</v>
      </c>
    </row>
    <row r="137" spans="2:32" x14ac:dyDescent="0.25">
      <c r="B137">
        <v>350</v>
      </c>
      <c r="C137">
        <v>-8.1545899198326133</v>
      </c>
      <c r="E137">
        <f t="shared" si="16"/>
        <v>-4.5903455493712073</v>
      </c>
      <c r="F137">
        <f t="shared" si="17"/>
        <v>-151.59034554937119</v>
      </c>
      <c r="H137" t="s">
        <v>62</v>
      </c>
      <c r="I137" s="33">
        <f>B198</f>
        <v>655</v>
      </c>
      <c r="J137">
        <f>F198</f>
        <v>-186.07575562953861</v>
      </c>
    </row>
    <row r="138" spans="2:32" x14ac:dyDescent="0.25">
      <c r="B138">
        <v>355</v>
      </c>
      <c r="C138">
        <v>-8.6208982487153794</v>
      </c>
      <c r="E138">
        <f t="shared" si="16"/>
        <v>-5.0566538782539734</v>
      </c>
      <c r="F138">
        <f t="shared" si="17"/>
        <v>-152.05665387825397</v>
      </c>
    </row>
    <row r="139" spans="2:32" x14ac:dyDescent="0.25">
      <c r="B139">
        <v>360</v>
      </c>
      <c r="C139">
        <v>-9.0911660381056656</v>
      </c>
      <c r="E139">
        <f t="shared" si="16"/>
        <v>-5.5269216676442596</v>
      </c>
      <c r="F139">
        <f t="shared" si="17"/>
        <v>-152.52692166764427</v>
      </c>
      <c r="H139" s="47" t="s">
        <v>83</v>
      </c>
      <c r="I139" s="59" t="s">
        <v>81</v>
      </c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47" t="s">
        <v>83</v>
      </c>
      <c r="V139" s="16" t="s">
        <v>85</v>
      </c>
    </row>
    <row r="140" spans="2:32" x14ac:dyDescent="0.25">
      <c r="B140">
        <v>365</v>
      </c>
      <c r="C140">
        <v>-9.5653445469076548</v>
      </c>
      <c r="E140">
        <f t="shared" si="16"/>
        <v>-6.0011001764462488</v>
      </c>
      <c r="F140">
        <f t="shared" si="17"/>
        <v>-153.00110017644624</v>
      </c>
      <c r="I140" s="60"/>
      <c r="J140" s="61" t="s">
        <v>33</v>
      </c>
      <c r="K140" s="62" t="s">
        <v>19</v>
      </c>
      <c r="L140" s="62" t="s">
        <v>34</v>
      </c>
      <c r="M140" s="62" t="s">
        <v>35</v>
      </c>
      <c r="N140" s="61"/>
      <c r="O140" s="61"/>
      <c r="P140" s="60"/>
      <c r="Q140" s="61" t="s">
        <v>33</v>
      </c>
      <c r="R140" s="62" t="s">
        <v>19</v>
      </c>
      <c r="S140" s="62" t="s">
        <v>34</v>
      </c>
      <c r="T140" s="63" t="s">
        <v>35</v>
      </c>
      <c r="U140" s="18"/>
      <c r="W140" s="18" t="s">
        <v>30</v>
      </c>
      <c r="X140" s="16" t="s">
        <v>15</v>
      </c>
      <c r="Y140" s="16" t="s">
        <v>31</v>
      </c>
      <c r="Z140" s="16" t="s">
        <v>32</v>
      </c>
      <c r="AC140" s="18" t="s">
        <v>30</v>
      </c>
      <c r="AD140" s="16" t="s">
        <v>15</v>
      </c>
      <c r="AE140" s="16" t="s">
        <v>31</v>
      </c>
      <c r="AF140" s="16" t="s">
        <v>32</v>
      </c>
    </row>
    <row r="141" spans="2:32" x14ac:dyDescent="0.25">
      <c r="B141">
        <v>370</v>
      </c>
      <c r="C141">
        <v>-10.043385034025519</v>
      </c>
      <c r="E141">
        <f t="shared" si="16"/>
        <v>-6.4791406635641131</v>
      </c>
      <c r="F141">
        <f t="shared" si="17"/>
        <v>-153.47914066356412</v>
      </c>
      <c r="I141" s="61">
        <v>300</v>
      </c>
      <c r="J141" s="60" t="e">
        <f ca="1">[1]!SInterpolation($P$141:$P$149,$Q$141:$Q$149,I141)</f>
        <v>#NAME?</v>
      </c>
      <c r="K141" s="60" t="e">
        <f ca="1">[1]!SInterpolation($P$141:$P$149,$R$141:$R$149,I141)</f>
        <v>#NAME?</v>
      </c>
      <c r="L141" s="60" t="e">
        <f ca="1">[1]!SInterpolation($P$141:$P$149,$S$141:$S$149,I141)</f>
        <v>#NAME?</v>
      </c>
      <c r="M141" s="60" t="e">
        <f ca="1">[1]!SInterpolation($P$141:$P$149,$T$141:$T$149,I141)</f>
        <v>#NAME?</v>
      </c>
      <c r="N141" s="60"/>
      <c r="O141" s="60"/>
      <c r="P141" s="61">
        <v>300</v>
      </c>
      <c r="Q141" s="64">
        <v>-5.2279999999999998</v>
      </c>
      <c r="R141" s="65">
        <v>-10.63</v>
      </c>
      <c r="S141" s="65">
        <v>-38.688000000000002</v>
      </c>
      <c r="T141" s="66">
        <v>-72.147999999999996</v>
      </c>
      <c r="V141" s="18">
        <v>300</v>
      </c>
      <c r="W141" s="12" t="e">
        <f ca="1">[1]!SInterpolation($AB$141:$AB$152,$AC$141:$AC$152,V141)</f>
        <v>#NAME?</v>
      </c>
      <c r="X141" s="12" t="e">
        <f ca="1">[1]!SInterpolation($AB$141:$AB$152,$AD$141:$AD$152,V141)</f>
        <v>#NAME?</v>
      </c>
      <c r="Y141" s="12" t="e">
        <f ca="1">[1]!SInterpolation($AB$141:$AB$152,$AE$141:$AE$152,V141)</f>
        <v>#NAME?</v>
      </c>
      <c r="Z141" s="12" t="e">
        <f ca="1">[1]!SInterpolation($AB$141:$AB$152,$AF$141:$AF$152,V141)</f>
        <v>#NAME?</v>
      </c>
      <c r="AB141" s="18">
        <v>300</v>
      </c>
      <c r="AC141" s="5">
        <v>3.4809999999999999</v>
      </c>
      <c r="AD141" s="8">
        <v>-9.1609999999999996</v>
      </c>
      <c r="AE141" s="8">
        <v>-34.039000000000001</v>
      </c>
      <c r="AF141" s="8">
        <v>-71.559000000000012</v>
      </c>
    </row>
    <row r="142" spans="2:32" x14ac:dyDescent="0.25">
      <c r="B142">
        <v>375</v>
      </c>
      <c r="C142">
        <v>-10.525238758363439</v>
      </c>
      <c r="E142">
        <f t="shared" si="16"/>
        <v>-6.9609943879020335</v>
      </c>
      <c r="F142">
        <f t="shared" si="17"/>
        <v>-153.96099438790202</v>
      </c>
      <c r="I142" s="61">
        <v>322.89999999999998</v>
      </c>
      <c r="J142" s="60" t="e">
        <f ca="1">[1]!SInterpolation($P$141:$P$149,$Q$141:$Q$149,I142)</f>
        <v>#NAME?</v>
      </c>
      <c r="K142" s="60" t="e">
        <f ca="1">[1]!SInterpolation($P$141:$P$149,$R$141:$R$149,I142)</f>
        <v>#NAME?</v>
      </c>
      <c r="L142" s="60" t="e">
        <f ca="1">[1]!SInterpolation($P$141:$P$149,$S$141:$S$149,I142)</f>
        <v>#NAME?</v>
      </c>
      <c r="M142" s="60" t="e">
        <f ca="1">[1]!SInterpolation($P$141:$P$149,$T$141:$T$149,I142)</f>
        <v>#NAME?</v>
      </c>
      <c r="N142" s="60"/>
      <c r="O142" s="60"/>
      <c r="P142" s="61">
        <v>391.7</v>
      </c>
      <c r="Q142" s="64">
        <v>-5.399</v>
      </c>
      <c r="R142" s="65">
        <v>-10.74</v>
      </c>
      <c r="S142" s="65">
        <v>-31.888999999999999</v>
      </c>
      <c r="T142" s="66">
        <v>-58.378999999999998</v>
      </c>
      <c r="V142" s="18">
        <v>322.89999999999998</v>
      </c>
      <c r="W142" s="12" t="e">
        <f ca="1">[1]!SInterpolation($AB$141:$AB$152,$AC$141:$AC$152,V142)</f>
        <v>#NAME?</v>
      </c>
      <c r="X142" s="12" t="e">
        <f ca="1">[1]!SInterpolation($AB$141:$AB$152,$AD$141:$AD$152,V142)</f>
        <v>#NAME?</v>
      </c>
      <c r="Y142" s="12" t="e">
        <f ca="1">[1]!SInterpolation($AB$141:$AB$152,$AE$141:$AE$152,V142)</f>
        <v>#NAME?</v>
      </c>
      <c r="Z142" s="12" t="e">
        <f ca="1">[1]!SInterpolation($AB$141:$AB$152,$AF$141:$AF$152,V142)</f>
        <v>#NAME?</v>
      </c>
      <c r="AB142" s="18">
        <v>391.7</v>
      </c>
      <c r="AC142" s="5">
        <v>-3.9830000000000004E-3</v>
      </c>
      <c r="AD142" s="8">
        <v>-10.28</v>
      </c>
      <c r="AE142" s="8">
        <v>-28.663983000000002</v>
      </c>
      <c r="AF142" s="8">
        <v>-57.323982999999998</v>
      </c>
    </row>
    <row r="143" spans="2:32" x14ac:dyDescent="0.25">
      <c r="B143">
        <v>380</v>
      </c>
      <c r="C143">
        <v>-11.01085697882559</v>
      </c>
      <c r="E143">
        <f t="shared" si="16"/>
        <v>-7.4466126083641839</v>
      </c>
      <c r="F143">
        <f t="shared" si="17"/>
        <v>-154.44661260836418</v>
      </c>
      <c r="I143" s="61">
        <v>345.8</v>
      </c>
      <c r="J143" s="60" t="e">
        <f ca="1">[1]!SInterpolation($P$141:$P$149,$Q$141:$Q$149,I143)</f>
        <v>#NAME?</v>
      </c>
      <c r="K143" s="60" t="e">
        <f ca="1">[1]!SInterpolation($P$141:$P$149,$R$141:$R$149,I143)</f>
        <v>#NAME?</v>
      </c>
      <c r="L143" s="60" t="e">
        <f ca="1">[1]!SInterpolation($P$141:$P$149,$S$141:$S$149,I143)</f>
        <v>#NAME?</v>
      </c>
      <c r="M143" s="60" t="e">
        <f ca="1">[1]!SInterpolation($P$141:$P$149,$T$141:$T$149,I143)</f>
        <v>#NAME?</v>
      </c>
      <c r="N143" s="60"/>
      <c r="O143" s="60"/>
      <c r="P143" s="61">
        <v>483.3</v>
      </c>
      <c r="Q143" s="64">
        <v>-5.6509999999999998</v>
      </c>
      <c r="R143" s="65">
        <v>-10.94</v>
      </c>
      <c r="S143" s="65">
        <v>-27.931000000000001</v>
      </c>
      <c r="T143" s="66">
        <v>-50.210999999999999</v>
      </c>
      <c r="V143" s="18">
        <v>345.8</v>
      </c>
      <c r="W143" s="12" t="e">
        <f ca="1">[1]!SInterpolation($AB$141:$AB$152,$AC$141:$AC$152,V143)</f>
        <v>#NAME?</v>
      </c>
      <c r="X143" s="12" t="e">
        <f ca="1">[1]!SInterpolation($AB$141:$AB$152,$AD$141:$AD$152,V143)</f>
        <v>#NAME?</v>
      </c>
      <c r="Y143" s="12" t="e">
        <f ca="1">[1]!SInterpolation($AB$141:$AB$152,$AE$141:$AE$152,V143)</f>
        <v>#NAME?</v>
      </c>
      <c r="Z143" s="12" t="e">
        <f ca="1">[1]!SInterpolation($AB$141:$AB$152,$AF$141:$AF$152,V143)</f>
        <v>#NAME?</v>
      </c>
      <c r="AB143" s="18">
        <v>414.6</v>
      </c>
      <c r="AC143" s="5">
        <v>-0.66810000000000003</v>
      </c>
      <c r="AD143" s="8">
        <v>-10.52</v>
      </c>
      <c r="AE143" s="8">
        <v>-27.758099999999999</v>
      </c>
      <c r="AF143" s="8">
        <v>-54.848100000000002</v>
      </c>
    </row>
    <row r="144" spans="2:32" x14ac:dyDescent="0.25">
      <c r="B144">
        <v>385</v>
      </c>
      <c r="C144">
        <v>-11.500190954316141</v>
      </c>
      <c r="E144">
        <f t="shared" si="16"/>
        <v>-7.9359465838547347</v>
      </c>
      <c r="F144">
        <f t="shared" si="17"/>
        <v>-154.93594658385473</v>
      </c>
      <c r="I144" s="61">
        <v>368.8</v>
      </c>
      <c r="J144" s="60" t="e">
        <f ca="1">[1]!SInterpolation($P$141:$P$149,$Q$141:$Q$149,I144)</f>
        <v>#NAME?</v>
      </c>
      <c r="K144" s="60" t="e">
        <f ca="1">[1]!SInterpolation($P$141:$P$149,$R$141:$R$149,I144)</f>
        <v>#NAME?</v>
      </c>
      <c r="L144" s="60" t="e">
        <f ca="1">[1]!SInterpolation($P$141:$P$149,$S$141:$S$149,I144)</f>
        <v>#NAME?</v>
      </c>
      <c r="M144" s="60" t="e">
        <f ca="1">[1]!SInterpolation($P$141:$P$149,$T$141:$T$149,I144)</f>
        <v>#NAME?</v>
      </c>
      <c r="N144" s="60"/>
      <c r="O144" s="60"/>
      <c r="P144" s="61">
        <v>506.2</v>
      </c>
      <c r="Q144" s="64">
        <v>-5.7190000000000003</v>
      </c>
      <c r="R144" s="65">
        <v>-11</v>
      </c>
      <c r="S144" s="65">
        <v>-27.199000000000002</v>
      </c>
      <c r="T144" s="66">
        <v>-48.679000000000002</v>
      </c>
      <c r="V144" s="18">
        <v>368.8</v>
      </c>
      <c r="W144" s="12" t="e">
        <f ca="1">[1]!SInterpolation($AB$141:$AB$152,$AC$141:$AC$152,V144)</f>
        <v>#NAME?</v>
      </c>
      <c r="X144" s="12" t="e">
        <f ca="1">[1]!SInterpolation($AB$141:$AB$152,$AD$141:$AD$152,V144)</f>
        <v>#NAME?</v>
      </c>
      <c r="Y144" s="12" t="e">
        <f ca="1">[1]!SInterpolation($AB$141:$AB$152,$AE$141:$AE$152,V144)</f>
        <v>#NAME?</v>
      </c>
      <c r="Z144" s="12" t="e">
        <f ca="1">[1]!SInterpolation($AB$141:$AB$152,$AF$141:$AF$152,V144)</f>
        <v>#NAME?</v>
      </c>
      <c r="AB144" s="18">
        <v>437.5</v>
      </c>
      <c r="AC144" s="5">
        <v>-1.274</v>
      </c>
      <c r="AD144" s="8">
        <v>-10.74</v>
      </c>
      <c r="AE144" s="8">
        <v>-26.974</v>
      </c>
      <c r="AF144" s="8">
        <v>-52.673999999999999</v>
      </c>
    </row>
    <row r="145" spans="2:41" x14ac:dyDescent="0.25">
      <c r="B145">
        <v>390</v>
      </c>
      <c r="C145">
        <v>-11.993191943739278</v>
      </c>
      <c r="E145">
        <f t="shared" si="16"/>
        <v>-8.4289475732778723</v>
      </c>
      <c r="F145">
        <f t="shared" si="17"/>
        <v>-155.42894757327787</v>
      </c>
      <c r="I145" s="61">
        <v>391.7</v>
      </c>
      <c r="J145" s="60" t="e">
        <f ca="1">[1]!SInterpolation($P$141:$P$149,$Q$141:$Q$149,I145)</f>
        <v>#NAME?</v>
      </c>
      <c r="K145" s="60" t="e">
        <f ca="1">[1]!SInterpolation($P$141:$P$149,$R$141:$R$149,I145)</f>
        <v>#NAME?</v>
      </c>
      <c r="L145" s="60" t="e">
        <f ca="1">[1]!SInterpolation($P$141:$P$149,$S$141:$S$149,I145)</f>
        <v>#NAME?</v>
      </c>
      <c r="M145" s="60" t="e">
        <f ca="1">[1]!SInterpolation($P$141:$P$149,$T$141:$T$149,I145)</f>
        <v>#NAME?</v>
      </c>
      <c r="N145" s="60"/>
      <c r="O145" s="60"/>
      <c r="P145" s="61">
        <v>529.20000000000005</v>
      </c>
      <c r="Q145" s="64">
        <v>-5.7869999999999999</v>
      </c>
      <c r="R145" s="65">
        <v>-11.06</v>
      </c>
      <c r="S145" s="65">
        <v>-26.536999999999999</v>
      </c>
      <c r="T145" s="66">
        <v>-47.286999999999999</v>
      </c>
      <c r="V145" s="18">
        <v>391.7</v>
      </c>
      <c r="W145" s="12" t="e">
        <f ca="1">[1]!SInterpolation($AB$141:$AB$152,$AC$141:$AC$152,V145)</f>
        <v>#NAME?</v>
      </c>
      <c r="X145" s="12" t="e">
        <f ca="1">[1]!SInterpolation($AB$141:$AB$152,$AD$141:$AD$152,V145)</f>
        <v>#NAME?</v>
      </c>
      <c r="Y145" s="12" t="e">
        <f ca="1">[1]!SInterpolation($AB$141:$AB$152,$AE$141:$AE$152,V145)</f>
        <v>#NAME?</v>
      </c>
      <c r="Z145" s="12" t="e">
        <f ca="1">[1]!SInterpolation($AB$141:$AB$152,$AF$141:$AF$152,V145)</f>
        <v>#NAME?</v>
      </c>
      <c r="AB145" s="18">
        <v>460.4</v>
      </c>
      <c r="AC145" s="5">
        <v>-1.83</v>
      </c>
      <c r="AD145" s="8">
        <v>-10.96</v>
      </c>
      <c r="AE145" s="8">
        <v>-26.29</v>
      </c>
      <c r="AF145" s="8">
        <v>-50.75</v>
      </c>
    </row>
    <row r="146" spans="2:41" x14ac:dyDescent="0.25">
      <c r="B146">
        <v>395</v>
      </c>
      <c r="C146">
        <v>-12.489811205999169</v>
      </c>
      <c r="E146">
        <f t="shared" si="16"/>
        <v>-8.9255668355377633</v>
      </c>
      <c r="F146">
        <f t="shared" si="17"/>
        <v>-155.92556683553775</v>
      </c>
      <c r="I146" s="61">
        <v>483.3</v>
      </c>
      <c r="J146" s="60" t="e">
        <f ca="1">[1]!SInterpolation($P$141:$P$149,$Q$141:$Q$149,I146)</f>
        <v>#NAME?</v>
      </c>
      <c r="K146" s="60" t="e">
        <f ca="1">[1]!SInterpolation($P$141:$P$149,$R$141:$R$149,I146)</f>
        <v>#NAME?</v>
      </c>
      <c r="L146" s="60" t="e">
        <f ca="1">[1]!SInterpolation($P$141:$P$149,$S$141:$S$149,I146)</f>
        <v>#NAME?</v>
      </c>
      <c r="M146" s="60" t="e">
        <f ca="1">[1]!SInterpolation($P$141:$P$149,$T$141:$T$149,I146)</f>
        <v>#NAME?</v>
      </c>
      <c r="N146" s="60"/>
      <c r="O146" s="60"/>
      <c r="P146" s="61">
        <v>552.1</v>
      </c>
      <c r="Q146" s="64">
        <v>-5.8559999999999999</v>
      </c>
      <c r="R146" s="65">
        <v>-11.13</v>
      </c>
      <c r="S146" s="65">
        <v>-25.945999999999998</v>
      </c>
      <c r="T146" s="66">
        <v>-46.036000000000001</v>
      </c>
      <c r="V146" s="18">
        <v>483.3</v>
      </c>
      <c r="W146" s="12" t="e">
        <f ca="1">[1]!SInterpolation($AB$141:$AB$152,$AC$141:$AC$152,V146)</f>
        <v>#NAME?</v>
      </c>
      <c r="X146" s="12" t="e">
        <f ca="1">[1]!SInterpolation($AB$141:$AB$152,$AD$141:$AD$152,V146)</f>
        <v>#NAME?</v>
      </c>
      <c r="Y146" s="12" t="e">
        <f ca="1">[1]!SInterpolation($AB$141:$AB$152,$AE$141:$AE$152,V146)</f>
        <v>#NAME?</v>
      </c>
      <c r="Z146" s="12" t="e">
        <f ca="1">[1]!SInterpolation($AB$141:$AB$152,$AF$141:$AF$152,V146)</f>
        <v>#NAME?</v>
      </c>
      <c r="AB146" s="18">
        <v>483.3</v>
      </c>
      <c r="AC146" s="5">
        <v>-2.3420000000000001</v>
      </c>
      <c r="AD146" s="8">
        <v>-11.16</v>
      </c>
      <c r="AE146" s="8">
        <v>-25.681999999999999</v>
      </c>
      <c r="AF146" s="8">
        <v>-49.021999999999998</v>
      </c>
    </row>
    <row r="147" spans="2:41" x14ac:dyDescent="0.25">
      <c r="B147">
        <v>400</v>
      </c>
      <c r="C147">
        <v>-12.99</v>
      </c>
      <c r="E147">
        <f t="shared" si="16"/>
        <v>-9.4257556295385942</v>
      </c>
      <c r="F147">
        <f t="shared" si="17"/>
        <v>-156.4257556295386</v>
      </c>
      <c r="I147" s="61">
        <v>506.2</v>
      </c>
      <c r="J147" s="60" t="e">
        <f ca="1">[1]!SInterpolation($P$141:$P$149,$Q$141:$Q$149,I147)</f>
        <v>#NAME?</v>
      </c>
      <c r="K147" s="60" t="e">
        <f ca="1">[1]!SInterpolation($P$141:$P$149,$R$141:$R$149,I147)</f>
        <v>#NAME?</v>
      </c>
      <c r="L147" s="60" t="e">
        <f ca="1">[1]!SInterpolation($P$141:$P$149,$S$141:$S$149,I147)</f>
        <v>#NAME?</v>
      </c>
      <c r="M147" s="60" t="e">
        <f ca="1">[1]!SInterpolation($P$141:$P$149,$T$141:$T$149,I147)</f>
        <v>#NAME?</v>
      </c>
      <c r="N147" s="60"/>
      <c r="O147" s="60"/>
      <c r="P147" s="61">
        <v>575</v>
      </c>
      <c r="Q147" s="64">
        <v>-5.9249999999999998</v>
      </c>
      <c r="R147" s="65">
        <v>-11.19</v>
      </c>
      <c r="S147" s="65">
        <v>-25.414999999999999</v>
      </c>
      <c r="T147" s="66">
        <v>-44.904999999999994</v>
      </c>
      <c r="V147" s="18">
        <v>506.2</v>
      </c>
      <c r="W147" s="12" t="e">
        <f ca="1">[1]!SInterpolation($AB$141:$AB$152,$AC$141:$AC$152,V147)</f>
        <v>#NAME?</v>
      </c>
      <c r="X147" s="12" t="e">
        <f ca="1">[1]!SInterpolation($AB$141:$AB$152,$AD$141:$AD$152,V147)</f>
        <v>#NAME?</v>
      </c>
      <c r="Y147" s="12" t="e">
        <f ca="1">[1]!SInterpolation($AB$141:$AB$152,$AE$141:$AE$152,V147)</f>
        <v>#NAME?</v>
      </c>
      <c r="Z147" s="12" t="e">
        <f ca="1">[1]!SInterpolation($AB$141:$AB$152,$AF$141:$AF$152,V147)</f>
        <v>#NAME?</v>
      </c>
      <c r="AB147" s="18">
        <v>506.2</v>
      </c>
      <c r="AC147" s="5">
        <v>-2.8170000000000002</v>
      </c>
      <c r="AD147" s="8">
        <v>-11.35</v>
      </c>
      <c r="AE147" s="8">
        <v>-25.146999999999998</v>
      </c>
      <c r="AF147" s="8">
        <v>-47.476999999999997</v>
      </c>
    </row>
    <row r="148" spans="2:41" x14ac:dyDescent="0.25">
      <c r="B148">
        <v>405</v>
      </c>
      <c r="C148">
        <v>-13.493716045113683</v>
      </c>
      <c r="E148">
        <f t="shared" si="16"/>
        <v>-9.9294716746522766</v>
      </c>
      <c r="F148">
        <f t="shared" si="17"/>
        <v>-156.92947167465229</v>
      </c>
      <c r="I148" s="61">
        <v>529.20000000000005</v>
      </c>
      <c r="J148" s="60" t="e">
        <f ca="1">[1]!SInterpolation($P$141:$P$149,$Q$141:$Q$149,I148)</f>
        <v>#NAME?</v>
      </c>
      <c r="K148" s="60" t="e">
        <f ca="1">[1]!SInterpolation($P$141:$P$149,$R$141:$R$149,I148)</f>
        <v>#NAME?</v>
      </c>
      <c r="L148" s="60" t="e">
        <f ca="1">[1]!SInterpolation($P$141:$P$149,$S$141:$S$149,I148)</f>
        <v>#NAME?</v>
      </c>
      <c r="M148" s="60" t="e">
        <f ca="1">[1]!SInterpolation($P$141:$P$149,$T$141:$T$149,I148)</f>
        <v>#NAME?</v>
      </c>
      <c r="N148" s="60"/>
      <c r="O148" s="60"/>
      <c r="P148" s="61">
        <v>666.7</v>
      </c>
      <c r="Q148" s="64">
        <v>-6.202</v>
      </c>
      <c r="R148" s="65">
        <v>-11.45</v>
      </c>
      <c r="S148" s="65">
        <v>-23.722000000000001</v>
      </c>
      <c r="T148" s="66">
        <v>-41.241999999999997</v>
      </c>
      <c r="V148" s="18">
        <v>529.20000000000005</v>
      </c>
      <c r="W148" s="12" t="e">
        <f ca="1">[1]!SInterpolation($AB$141:$AB$152,$AC$141:$AC$152,V148)</f>
        <v>#NAME?</v>
      </c>
      <c r="X148" s="12" t="e">
        <f ca="1">[1]!SInterpolation($AB$141:$AB$152,$AD$141:$AD$152,V148)</f>
        <v>#NAME?</v>
      </c>
      <c r="Y148" s="12" t="e">
        <f ca="1">[1]!SInterpolation($AB$141:$AB$152,$AE$141:$AE$152,V148)</f>
        <v>#NAME?</v>
      </c>
      <c r="Z148" s="12" t="e">
        <f ca="1">[1]!SInterpolation($AB$141:$AB$152,$AF$141:$AF$152,V148)</f>
        <v>#NAME?</v>
      </c>
      <c r="AB148" s="18">
        <v>529.20000000000005</v>
      </c>
      <c r="AC148" s="5">
        <v>-3.258</v>
      </c>
      <c r="AD148" s="8">
        <v>-11.53</v>
      </c>
      <c r="AE148" s="8">
        <v>-24.678000000000001</v>
      </c>
      <c r="AF148" s="8">
        <v>-46.098000000000006</v>
      </c>
    </row>
    <row r="149" spans="2:41" x14ac:dyDescent="0.25">
      <c r="B149">
        <v>410</v>
      </c>
      <c r="C149">
        <v>-14.000942902583125</v>
      </c>
      <c r="E149">
        <f t="shared" si="16"/>
        <v>-10.436698532121719</v>
      </c>
      <c r="F149">
        <f t="shared" si="17"/>
        <v>-157.43669853212171</v>
      </c>
      <c r="I149" s="61">
        <v>552.1</v>
      </c>
      <c r="J149" s="60" t="e">
        <f ca="1">[1]!SInterpolation($P$141:$P$149,$Q$141:$Q$149,I149)</f>
        <v>#NAME?</v>
      </c>
      <c r="K149" s="60" t="e">
        <f ca="1">[1]!SInterpolation($P$141:$P$149,$R$141:$R$149,I149)</f>
        <v>#NAME?</v>
      </c>
      <c r="L149" s="60" t="e">
        <f ca="1">[1]!SInterpolation($P$141:$P$149,$S$141:$S$149,I149)</f>
        <v>#NAME?</v>
      </c>
      <c r="M149" s="60" t="e">
        <f ca="1">[1]!SInterpolation($P$141:$P$149,$T$141:$T$149,I149)</f>
        <v>#NAME?</v>
      </c>
      <c r="N149" s="60"/>
      <c r="O149" s="60"/>
      <c r="P149" s="61">
        <v>758.3</v>
      </c>
      <c r="Q149" s="64">
        <v>-6.4740000000000002</v>
      </c>
      <c r="R149" s="65">
        <v>-11.71</v>
      </c>
      <c r="S149" s="65">
        <v>-22.544</v>
      </c>
      <c r="T149" s="66">
        <v>-38.614000000000004</v>
      </c>
      <c r="V149" s="18">
        <v>552.1</v>
      </c>
      <c r="W149" s="12" t="e">
        <f ca="1">[1]!SInterpolation($AB$141:$AB$152,$AC$141:$AC$152,V149)</f>
        <v>#NAME?</v>
      </c>
      <c r="X149" s="12" t="e">
        <f ca="1">[1]!SInterpolation($AB$141:$AB$152,$AD$141:$AD$152,V149)</f>
        <v>#NAME?</v>
      </c>
      <c r="Y149" s="12" t="e">
        <f ca="1">[1]!SInterpolation($AB$141:$AB$152,$AE$141:$AE$152,V149)</f>
        <v>#NAME?</v>
      </c>
      <c r="Z149" s="12" t="e">
        <f ca="1">[1]!SInterpolation($AB$141:$AB$152,$AF$141:$AF$152,V149)</f>
        <v>#NAME?</v>
      </c>
      <c r="AB149" s="18">
        <v>552.1</v>
      </c>
      <c r="AC149" s="5">
        <v>-3.669</v>
      </c>
      <c r="AD149" s="8">
        <v>-11.7</v>
      </c>
      <c r="AE149" s="8">
        <v>-24.269000000000002</v>
      </c>
      <c r="AF149" s="8">
        <v>-44.869</v>
      </c>
    </row>
    <row r="150" spans="2:41" x14ac:dyDescent="0.25">
      <c r="B150">
        <v>415</v>
      </c>
      <c r="C150">
        <v>-14.511670594118957</v>
      </c>
      <c r="E150">
        <f t="shared" si="16"/>
        <v>-10.947426223657551</v>
      </c>
      <c r="F150">
        <f t="shared" si="17"/>
        <v>-157.94742622365754</v>
      </c>
      <c r="I150" s="61">
        <v>575</v>
      </c>
      <c r="J150" s="60" t="e">
        <f ca="1">[1]!SInterpolation($P$141:$P$149,$Q$141:$Q$149,I150)</f>
        <v>#NAME?</v>
      </c>
      <c r="K150" s="60" t="e">
        <f ca="1">[1]!SInterpolation($P$141:$P$149,$R$141:$R$149,I150)</f>
        <v>#NAME?</v>
      </c>
      <c r="L150" s="60" t="e">
        <f ca="1">[1]!SInterpolation($P$141:$P$149,$S$141:$S$149,I150)</f>
        <v>#NAME?</v>
      </c>
      <c r="M150" s="60" t="e">
        <f ca="1">[1]!SInterpolation($P$141:$P$149,$T$141:$T$149,I150)</f>
        <v>#NAME?</v>
      </c>
      <c r="N150" s="60"/>
      <c r="O150" s="60"/>
      <c r="P150" s="60"/>
      <c r="Q150" s="60"/>
      <c r="R150" s="60"/>
      <c r="S150" s="60"/>
      <c r="T150" s="67"/>
      <c r="V150" s="18">
        <v>575</v>
      </c>
      <c r="W150" s="12" t="e">
        <f ca="1">[1]!SInterpolation($AB$141:$AB$152,$AC$141:$AC$152,V150)</f>
        <v>#NAME?</v>
      </c>
      <c r="X150" s="12" t="e">
        <f ca="1">[1]!SInterpolation($AB$141:$AB$152,$AD$141:$AD$152,V150)</f>
        <v>#NAME?</v>
      </c>
      <c r="Y150" s="12" t="e">
        <f ca="1">[1]!SInterpolation($AB$141:$AB$152,$AE$141:$AE$152,V150)</f>
        <v>#NAME?</v>
      </c>
      <c r="Z150" s="12" t="e">
        <f ca="1">[1]!SInterpolation($AB$141:$AB$152,$AF$141:$AF$152,V150)</f>
        <v>#NAME?</v>
      </c>
      <c r="AB150" s="18">
        <v>575</v>
      </c>
      <c r="AC150" s="8">
        <v>-4.0549999999999997</v>
      </c>
      <c r="AD150" s="8">
        <v>-11.86</v>
      </c>
      <c r="AE150" s="8">
        <v>-23.895</v>
      </c>
      <c r="AF150" s="8">
        <v>-43.734999999999999</v>
      </c>
    </row>
    <row r="151" spans="2:41" x14ac:dyDescent="0.25">
      <c r="B151">
        <v>420</v>
      </c>
      <c r="C151">
        <v>-15.025889141431838</v>
      </c>
      <c r="E151">
        <f t="shared" si="16"/>
        <v>-11.461644770970432</v>
      </c>
      <c r="F151">
        <f t="shared" si="17"/>
        <v>-158.46164477097042</v>
      </c>
      <c r="I151" s="61">
        <v>597.9</v>
      </c>
      <c r="J151" s="60" t="e">
        <f ca="1">[1]!SInterpolation($P$141:$P$149,$Q$141:$Q$149,I151)</f>
        <v>#NAME?</v>
      </c>
      <c r="K151" s="60" t="e">
        <f ca="1">[1]!SInterpolation($P$141:$P$149,$R$141:$R$149,I151)</f>
        <v>#NAME?</v>
      </c>
      <c r="L151" s="60" t="e">
        <f ca="1">[1]!SInterpolation($P$141:$P$149,$S$141:$S$149,I151)</f>
        <v>#NAME?</v>
      </c>
      <c r="M151" s="60" t="e">
        <f ca="1">[1]!SInterpolation($P$141:$P$149,$T$141:$T$149,I151)</f>
        <v>#NAME?</v>
      </c>
      <c r="N151" s="60"/>
      <c r="O151" s="60"/>
      <c r="P151" s="60"/>
      <c r="Q151" s="60"/>
      <c r="R151" s="60"/>
      <c r="S151" s="60"/>
      <c r="T151" s="67"/>
      <c r="V151" s="18">
        <v>597.9</v>
      </c>
      <c r="W151" s="12" t="e">
        <f ca="1">[1]!SInterpolation($AB$141:$AB$152,$AC$141:$AC$152,V151)</f>
        <v>#NAME?</v>
      </c>
      <c r="X151" s="12" t="e">
        <f ca="1">[1]!SInterpolation($AB$141:$AB$152,$AD$141:$AD$152,V151)</f>
        <v>#NAME?</v>
      </c>
      <c r="Y151" s="12" t="e">
        <f ca="1">[1]!SInterpolation($AB$141:$AB$152,$AE$141:$AE$152,V151)</f>
        <v>#NAME?</v>
      </c>
      <c r="Z151" s="12" t="e">
        <f ca="1">[1]!SInterpolation($AB$141:$AB$152,$AF$141:$AF$152,V151)</f>
        <v>#NAME?</v>
      </c>
      <c r="AB151" s="18">
        <v>666.7</v>
      </c>
      <c r="AC151" s="8">
        <v>-5.383</v>
      </c>
      <c r="AD151" s="8">
        <v>-12.45</v>
      </c>
      <c r="AE151" s="8">
        <v>-22.773</v>
      </c>
      <c r="AF151" s="8">
        <v>-40.163000000000004</v>
      </c>
    </row>
    <row r="152" spans="2:41" x14ac:dyDescent="0.25">
      <c r="B152">
        <v>425</v>
      </c>
      <c r="C152">
        <v>-15.543588566232392</v>
      </c>
      <c r="E152">
        <f t="shared" si="16"/>
        <v>-11.979344195770986</v>
      </c>
      <c r="F152">
        <f t="shared" si="17"/>
        <v>-158.97934419577098</v>
      </c>
      <c r="I152" s="61">
        <v>620.79999999999995</v>
      </c>
      <c r="J152" s="60" t="e">
        <f ca="1">[1]!SInterpolation($P$141:$P$149,$Q$141:$Q$149,I152)</f>
        <v>#NAME?</v>
      </c>
      <c r="K152" s="60" t="e">
        <f ca="1">[1]!SInterpolation($P$141:$P$149,$R$141:$R$149,I152)</f>
        <v>#NAME?</v>
      </c>
      <c r="L152" s="60" t="e">
        <f ca="1">[1]!SInterpolation($P$141:$P$149,$S$141:$S$149,I152)</f>
        <v>#NAME?</v>
      </c>
      <c r="M152" s="60" t="e">
        <f ca="1">[1]!SInterpolation($P$141:$P$149,$T$141:$T$149,I152)</f>
        <v>#NAME?</v>
      </c>
      <c r="N152" s="60"/>
      <c r="O152" s="60"/>
      <c r="P152" s="60"/>
      <c r="Q152" s="60"/>
      <c r="R152" s="60"/>
      <c r="S152" s="60"/>
      <c r="T152" s="67"/>
      <c r="V152" s="18">
        <v>620.79999999999995</v>
      </c>
      <c r="W152" s="12" t="e">
        <f ca="1">[1]!SInterpolation($AB$141:$AB$152,$AC$141:$AC$152,V152)</f>
        <v>#NAME?</v>
      </c>
      <c r="X152" s="12" t="e">
        <f ca="1">[1]!SInterpolation($AB$141:$AB$152,$AD$141:$AD$152,V152)</f>
        <v>#NAME?</v>
      </c>
      <c r="Y152" s="12" t="e">
        <f ca="1">[1]!SInterpolation($AB$141:$AB$152,$AE$141:$AE$152,V152)</f>
        <v>#NAME?</v>
      </c>
      <c r="Z152" s="12" t="e">
        <f ca="1">[1]!SInterpolation($AB$141:$AB$152,$AF$141:$AF$152,V152)</f>
        <v>#NAME?</v>
      </c>
      <c r="AB152" s="18">
        <v>758.3</v>
      </c>
      <c r="AC152" s="8">
        <v>-6.4580000000000002</v>
      </c>
      <c r="AD152" s="8">
        <v>-12.95</v>
      </c>
      <c r="AE152" s="8">
        <v>-22.058</v>
      </c>
      <c r="AF152" s="8">
        <v>-37.658000000000001</v>
      </c>
    </row>
    <row r="153" spans="2:41" x14ac:dyDescent="0.25">
      <c r="B153">
        <v>430</v>
      </c>
      <c r="C153">
        <v>-16.064758890231275</v>
      </c>
      <c r="E153">
        <f t="shared" si="16"/>
        <v>-12.500514519769869</v>
      </c>
      <c r="F153">
        <f t="shared" si="17"/>
        <v>-159.50051451976987</v>
      </c>
      <c r="I153" s="61">
        <v>643.70000000000005</v>
      </c>
      <c r="J153" s="60" t="e">
        <f ca="1">[1]!SInterpolation($P$141:$P$149,$Q$141:$Q$149,I153)</f>
        <v>#NAME?</v>
      </c>
      <c r="K153" s="60" t="e">
        <f ca="1">[1]!SInterpolation($P$141:$P$149,$R$141:$R$149,I153)</f>
        <v>#NAME?</v>
      </c>
      <c r="L153" s="60" t="e">
        <f ca="1">[1]!SInterpolation($P$141:$P$149,$S$141:$S$149,I153)</f>
        <v>#NAME?</v>
      </c>
      <c r="M153" s="60" t="e">
        <f ca="1">[1]!SInterpolation($P$141:$P$149,$T$141:$T$149,I153)</f>
        <v>#NAME?</v>
      </c>
      <c r="N153" s="60"/>
      <c r="O153" s="60"/>
      <c r="P153" s="60"/>
      <c r="Q153" s="60"/>
      <c r="R153" s="60"/>
      <c r="S153" s="60"/>
      <c r="T153" s="67"/>
      <c r="V153" s="18">
        <v>643.70000000000005</v>
      </c>
      <c r="W153" s="12" t="e">
        <f ca="1">[1]!SInterpolation($AB$141:$AB$152,$AC$141:$AC$152,V153)</f>
        <v>#NAME?</v>
      </c>
      <c r="X153" s="12" t="e">
        <f ca="1">[1]!SInterpolation($AB$141:$AB$152,$AD$141:$AD$152,V153)</f>
        <v>#NAME?</v>
      </c>
      <c r="Y153" s="12" t="e">
        <f ca="1">[1]!SInterpolation($AB$141:$AB$152,$AE$141:$AE$152,V153)</f>
        <v>#NAME?</v>
      </c>
      <c r="Z153" s="12" t="e">
        <f ca="1">[1]!SInterpolation($AB$141:$AB$152,$AF$141:$AF$152,V153)</f>
        <v>#NAME?</v>
      </c>
    </row>
    <row r="154" spans="2:41" x14ac:dyDescent="0.25">
      <c r="B154">
        <v>435</v>
      </c>
      <c r="C154">
        <v>-16.58939013513913</v>
      </c>
      <c r="E154">
        <f t="shared" si="16"/>
        <v>-13.025145764677724</v>
      </c>
      <c r="F154">
        <f t="shared" si="17"/>
        <v>-160.02514576467772</v>
      </c>
      <c r="I154" s="61">
        <v>666.7</v>
      </c>
      <c r="J154" s="60" t="e">
        <f ca="1">[1]!SInterpolation($P$141:$P$149,$Q$141:$Q$149,I154)</f>
        <v>#NAME?</v>
      </c>
      <c r="K154" s="60" t="e">
        <f ca="1">[1]!SInterpolation($P$141:$P$149,$R$141:$R$149,I154)</f>
        <v>#NAME?</v>
      </c>
      <c r="L154" s="60" t="e">
        <f ca="1">[1]!SInterpolation($P$141:$P$149,$S$141:$S$149,I154)</f>
        <v>#NAME?</v>
      </c>
      <c r="M154" s="60" t="e">
        <f ca="1">[1]!SInterpolation($P$141:$P$149,$T$141:$T$149,I154)</f>
        <v>#NAME?</v>
      </c>
      <c r="N154" s="60"/>
      <c r="O154" s="60"/>
      <c r="P154" s="60"/>
      <c r="Q154" s="60"/>
      <c r="R154" s="60"/>
      <c r="S154" s="60"/>
      <c r="T154" s="67"/>
      <c r="V154" s="18">
        <v>666.7</v>
      </c>
      <c r="W154" s="12" t="e">
        <f ca="1">[1]!SInterpolation($AB$141:$AB$152,$AC$141:$AC$152,V154)</f>
        <v>#NAME?</v>
      </c>
      <c r="X154" s="12" t="e">
        <f ca="1">[1]!SInterpolation($AB$141:$AB$152,$AD$141:$AD$152,V154)</f>
        <v>#NAME?</v>
      </c>
      <c r="Y154" s="12" t="e">
        <f ca="1">[1]!SInterpolation($AB$141:$AB$152,$AE$141:$AE$152,V154)</f>
        <v>#NAME?</v>
      </c>
      <c r="Z154" s="12" t="e">
        <f ca="1">[1]!SInterpolation($AB$141:$AB$152,$AF$141:$AF$152,V154)</f>
        <v>#NAME?</v>
      </c>
    </row>
    <row r="155" spans="2:41" x14ac:dyDescent="0.25">
      <c r="B155">
        <v>440</v>
      </c>
      <c r="C155">
        <v>-17.117472322666597</v>
      </c>
      <c r="E155">
        <f t="shared" si="16"/>
        <v>-13.553227952205191</v>
      </c>
      <c r="F155">
        <f t="shared" si="17"/>
        <v>-160.55322795220519</v>
      </c>
      <c r="I155" s="61">
        <v>689.6</v>
      </c>
      <c r="J155" s="60" t="e">
        <f ca="1">[1]!SInterpolation($P$141:$P$149,$Q$141:$Q$149,I155)</f>
        <v>#NAME?</v>
      </c>
      <c r="K155" s="60" t="e">
        <f ca="1">[1]!SInterpolation($P$141:$P$149,$R$141:$R$149,I155)</f>
        <v>#NAME?</v>
      </c>
      <c r="L155" s="60" t="e">
        <f ca="1">[1]!SInterpolation($P$141:$P$149,$S$141:$S$149,I155)</f>
        <v>#NAME?</v>
      </c>
      <c r="M155" s="60" t="e">
        <f ca="1">[1]!SInterpolation($P$141:$P$149,$T$141:$T$149,I155)</f>
        <v>#NAME?</v>
      </c>
      <c r="N155" s="60"/>
      <c r="O155" s="60"/>
      <c r="P155" s="60"/>
      <c r="Q155" s="60"/>
      <c r="R155" s="60"/>
      <c r="S155" s="60"/>
      <c r="T155" s="67"/>
      <c r="V155" s="18">
        <v>680</v>
      </c>
      <c r="W155" s="12" t="e">
        <f ca="1">[1]!SInterpolation($AB$141:$AB$152,$AC$141:$AC$152,V155)</f>
        <v>#NAME?</v>
      </c>
      <c r="X155" s="12" t="e">
        <f ca="1">[1]!SInterpolation($AB$141:$AB$152,$AD$141:$AD$152,V155)</f>
        <v>#NAME?</v>
      </c>
      <c r="Y155" s="12" t="e">
        <f ca="1">[1]!SInterpolation($AB$141:$AB$152,$AE$141:$AE$152,V155)</f>
        <v>#NAME?</v>
      </c>
      <c r="Z155" s="12" t="e">
        <f ca="1">[1]!SInterpolation($AB$141:$AB$152,$AF$141:$AF$152,V155)</f>
        <v>#NAME?</v>
      </c>
    </row>
    <row r="156" spans="2:41" x14ac:dyDescent="0.25">
      <c r="B156">
        <v>445</v>
      </c>
      <c r="C156">
        <v>-17.64899547452432</v>
      </c>
      <c r="E156">
        <f t="shared" si="16"/>
        <v>-14.084751104062914</v>
      </c>
      <c r="F156">
        <f t="shared" si="17"/>
        <v>-161.08475110406292</v>
      </c>
      <c r="I156" s="61">
        <v>700</v>
      </c>
      <c r="J156" s="60" t="e">
        <f ca="1">[1]!SInterpolation($P$141:$P$149,$Q$141:$Q$149,I156)</f>
        <v>#NAME?</v>
      </c>
      <c r="K156" s="60" t="e">
        <f ca="1">[1]!SInterpolation($P$141:$P$149,$R$141:$R$149,I156)</f>
        <v>#NAME?</v>
      </c>
      <c r="L156" s="60" t="e">
        <f ca="1">[1]!SInterpolation($P$141:$P$149,$S$141:$S$149,I156)</f>
        <v>#NAME?</v>
      </c>
      <c r="M156" s="60" t="e">
        <f ca="1">[1]!SInterpolation($P$141:$P$149,$T$141:$T$149,I156)</f>
        <v>#NAME?</v>
      </c>
      <c r="N156" s="60"/>
      <c r="O156" s="60"/>
      <c r="P156" s="60"/>
      <c r="Q156" s="60"/>
      <c r="R156" s="60"/>
      <c r="S156" s="60"/>
      <c r="T156" s="67"/>
      <c r="V156" s="18">
        <v>689.6</v>
      </c>
      <c r="W156" s="12" t="e">
        <f ca="1">[1]!SInterpolation($AB$141:$AB$152,$AC$141:$AC$152,V156)</f>
        <v>#NAME?</v>
      </c>
      <c r="X156" s="12" t="e">
        <f ca="1">[1]!SInterpolation($AB$141:$AB$152,$AD$141:$AD$152,V156)</f>
        <v>#NAME?</v>
      </c>
      <c r="Y156" s="12" t="e">
        <f ca="1">[1]!SInterpolation($AB$141:$AB$152,$AE$141:$AE$152,V156)</f>
        <v>#NAME?</v>
      </c>
      <c r="Z156" s="12" t="e">
        <f ca="1">[1]!SInterpolation($AB$141:$AB$152,$AF$141:$AF$152,V156)</f>
        <v>#NAME?</v>
      </c>
    </row>
    <row r="157" spans="2:41" x14ac:dyDescent="0.25">
      <c r="B157">
        <v>450</v>
      </c>
      <c r="C157">
        <v>-18.183949612422939</v>
      </c>
      <c r="E157">
        <f t="shared" si="16"/>
        <v>-14.619705241961533</v>
      </c>
      <c r="F157">
        <f t="shared" si="17"/>
        <v>-161.61970524196153</v>
      </c>
      <c r="I157" s="18"/>
      <c r="T157" s="23"/>
      <c r="V157" s="18">
        <v>700</v>
      </c>
      <c r="W157" s="12" t="e">
        <f ca="1">[1]!SInterpolation($AB$141:$AB$152,$AC$141:$AC$152,V157)</f>
        <v>#NAME?</v>
      </c>
      <c r="X157" s="12" t="e">
        <f ca="1">[1]!SInterpolation($AB$141:$AB$152,$AD$141:$AD$152,V157)</f>
        <v>#NAME?</v>
      </c>
      <c r="Y157" s="12" t="e">
        <f ca="1">[1]!SInterpolation($AB$141:$AB$152,$AE$141:$AE$152,V157)</f>
        <v>#NAME?</v>
      </c>
      <c r="Z157" s="12" t="e">
        <f ca="1">[1]!SInterpolation($AB$141:$AB$152,$AF$141:$AF$152,V157)</f>
        <v>#NAME?</v>
      </c>
    </row>
    <row r="158" spans="2:41" x14ac:dyDescent="0.25">
      <c r="B158">
        <v>455</v>
      </c>
      <c r="C158">
        <v>-18.722324758073103</v>
      </c>
      <c r="E158">
        <f t="shared" si="16"/>
        <v>-15.158080387611697</v>
      </c>
      <c r="F158">
        <f t="shared" si="17"/>
        <v>-162.1580803876117</v>
      </c>
      <c r="I158" s="18"/>
      <c r="T158" s="23"/>
    </row>
    <row r="159" spans="2:41" x14ac:dyDescent="0.25">
      <c r="B159">
        <v>460</v>
      </c>
      <c r="C159">
        <v>-19.264110933185442</v>
      </c>
      <c r="E159">
        <f t="shared" si="16"/>
        <v>-15.699866562724036</v>
      </c>
      <c r="F159">
        <f t="shared" si="17"/>
        <v>-162.69986656272403</v>
      </c>
      <c r="I159" s="16" t="s">
        <v>82</v>
      </c>
      <c r="T159" s="23"/>
      <c r="AC159" s="12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</row>
    <row r="160" spans="2:41" x14ac:dyDescent="0.25">
      <c r="B160">
        <v>465</v>
      </c>
      <c r="C160">
        <v>-19.809298159470615</v>
      </c>
      <c r="E160">
        <f t="shared" si="16"/>
        <v>-16.245053789009209</v>
      </c>
      <c r="F160">
        <f t="shared" si="17"/>
        <v>-163.24505378900921</v>
      </c>
      <c r="J160" s="18" t="s">
        <v>78</v>
      </c>
      <c r="K160" s="18" t="s">
        <v>76</v>
      </c>
      <c r="L160" s="18" t="s">
        <v>77</v>
      </c>
      <c r="M160" s="18" t="s">
        <v>28</v>
      </c>
      <c r="Q160" s="18" t="s">
        <v>78</v>
      </c>
      <c r="R160" s="18" t="s">
        <v>76</v>
      </c>
      <c r="S160" s="18" t="s">
        <v>77</v>
      </c>
      <c r="T160" s="19" t="s">
        <v>28</v>
      </c>
      <c r="AC160" s="12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</row>
    <row r="161" spans="2:41" x14ac:dyDescent="0.25">
      <c r="B161">
        <v>470</v>
      </c>
      <c r="C161">
        <v>-20.357876458639254</v>
      </c>
      <c r="E161">
        <f t="shared" si="16"/>
        <v>-16.793632088177848</v>
      </c>
      <c r="F161">
        <f t="shared" si="17"/>
        <v>-163.79363208817784</v>
      </c>
      <c r="I161" s="18">
        <v>300</v>
      </c>
      <c r="J161" t="e">
        <f ca="1">[1]!SInterpolation($P$161:$P$178,$Q$161:$Q$178,I161)</f>
        <v>#NAME?</v>
      </c>
      <c r="K161" t="e">
        <f ca="1">[1]!SInterpolation($P$161:$P$178,$R$161:$R$178,I161)</f>
        <v>#NAME?</v>
      </c>
      <c r="L161" t="e">
        <f ca="1">[1]!SInterpolation($P$161:$P$178,$S$161:$S$178,I161)</f>
        <v>#NAME?</v>
      </c>
      <c r="M161" t="e">
        <f ca="1">[1]!SInterpolation($P$161:$P$178,$T$161:$T$178,I161)</f>
        <v>#NAME?</v>
      </c>
      <c r="P161" s="18">
        <v>300</v>
      </c>
      <c r="Q161">
        <v>-3.7389999999999999</v>
      </c>
      <c r="R161">
        <v>-6.8010000000000002</v>
      </c>
      <c r="S161">
        <v>-37.568999999999996</v>
      </c>
      <c r="T161" s="23">
        <v>-71.399000000000001</v>
      </c>
      <c r="AC161" s="12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</row>
    <row r="162" spans="2:41" x14ac:dyDescent="0.25">
      <c r="B162">
        <v>475</v>
      </c>
      <c r="C162">
        <v>-20.909835852402015</v>
      </c>
      <c r="E162">
        <f t="shared" si="16"/>
        <v>-17.345591481940609</v>
      </c>
      <c r="F162">
        <f t="shared" si="17"/>
        <v>-164.3455914819406</v>
      </c>
      <c r="I162" s="18">
        <v>322.89999999999998</v>
      </c>
      <c r="J162" t="e">
        <f ca="1">[1]!SInterpolation($P$161:$P$178,$Q$161:$Q$178,I162)</f>
        <v>#NAME?</v>
      </c>
      <c r="K162" t="e">
        <f ca="1">[1]!SInterpolation($P$161:$P$178,$R$161:$R$178,I162)</f>
        <v>#NAME?</v>
      </c>
      <c r="L162" t="e">
        <f ca="1">[1]!SInterpolation($P$161:$P$178,$S$161:$S$178,I162)</f>
        <v>#NAME?</v>
      </c>
      <c r="M162" t="e">
        <f ca="1">[1]!SInterpolation($P$161:$P$178,$T$161:$T$178,I162)</f>
        <v>#NAME?</v>
      </c>
      <c r="P162" s="18">
        <v>322.89999999999998</v>
      </c>
      <c r="Q162">
        <v>-3.7480000000000002</v>
      </c>
      <c r="R162">
        <v>-6.8049999999999997</v>
      </c>
      <c r="S162">
        <v>-35.448</v>
      </c>
      <c r="T162" s="23">
        <v>-67.147999999999996</v>
      </c>
      <c r="AC162" s="12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</row>
    <row r="163" spans="2:41" x14ac:dyDescent="0.25">
      <c r="B163">
        <v>480</v>
      </c>
      <c r="C163">
        <v>-21.465166362469532</v>
      </c>
      <c r="E163">
        <f t="shared" si="16"/>
        <v>-17.900921992008126</v>
      </c>
      <c r="F163">
        <f t="shared" si="17"/>
        <v>-164.90092199200814</v>
      </c>
      <c r="I163" s="18">
        <v>345.8</v>
      </c>
      <c r="J163" t="e">
        <f ca="1">[1]!SInterpolation($P$161:$P$178,$Q$161:$Q$178,I163)</f>
        <v>#NAME?</v>
      </c>
      <c r="K163" t="e">
        <f ca="1">[1]!SInterpolation($P$161:$P$178,$R$161:$R$178,I163)</f>
        <v>#NAME?</v>
      </c>
      <c r="L163" t="e">
        <f ca="1">[1]!SInterpolation($P$161:$P$178,$S$161:$S$178,I163)</f>
        <v>#NAME?</v>
      </c>
      <c r="M163" t="e">
        <f ca="1">[1]!SInterpolation($P$161:$P$178,$T$161:$T$178,I163)</f>
        <v>#NAME?</v>
      </c>
      <c r="P163" s="18">
        <v>345.8</v>
      </c>
      <c r="Q163">
        <v>-3.7690000000000001</v>
      </c>
      <c r="R163">
        <v>-6.923</v>
      </c>
      <c r="S163">
        <v>-33.639000000000003</v>
      </c>
      <c r="T163" s="23">
        <v>-63.509</v>
      </c>
    </row>
    <row r="164" spans="2:41" x14ac:dyDescent="0.25">
      <c r="B164">
        <v>485</v>
      </c>
      <c r="C164">
        <v>-22.023858010552434</v>
      </c>
      <c r="E164">
        <f t="shared" si="16"/>
        <v>-18.459613640091028</v>
      </c>
      <c r="F164">
        <f t="shared" si="17"/>
        <v>-165.45961364009102</v>
      </c>
      <c r="I164" s="18">
        <v>368.8</v>
      </c>
      <c r="J164" t="e">
        <f ca="1">[1]!SInterpolation($P$161:$P$178,$Q$161:$Q$178,I164)</f>
        <v>#NAME?</v>
      </c>
      <c r="K164" t="e">
        <f ca="1">[1]!SInterpolation($P$161:$P$178,$R$161:$R$178,I164)</f>
        <v>#NAME?</v>
      </c>
      <c r="L164" t="e">
        <f ca="1">[1]!SInterpolation($P$161:$P$178,$S$161:$S$178,I164)</f>
        <v>#NAME?</v>
      </c>
      <c r="M164" t="e">
        <f ca="1">[1]!SInterpolation($P$161:$P$178,$T$161:$T$178,I164)</f>
        <v>#NAME?</v>
      </c>
      <c r="P164" s="18">
        <v>368.8</v>
      </c>
      <c r="Q164">
        <v>-3.782</v>
      </c>
      <c r="R164">
        <v>-7.1139999999999999</v>
      </c>
      <c r="S164">
        <v>-32.061999999999998</v>
      </c>
      <c r="T164" s="23">
        <v>-60.341999999999999</v>
      </c>
    </row>
    <row r="165" spans="2:41" x14ac:dyDescent="0.25">
      <c r="B165">
        <v>490</v>
      </c>
      <c r="C165">
        <v>-22.585900818361395</v>
      </c>
      <c r="E165">
        <f t="shared" si="16"/>
        <v>-19.021656447899989</v>
      </c>
      <c r="F165">
        <f t="shared" si="17"/>
        <v>-166.0216564479</v>
      </c>
      <c r="I165" s="18">
        <v>391.7</v>
      </c>
      <c r="J165" t="e">
        <f ca="1">[1]!SInterpolation($P$161:$P$178,$Q$161:$Q$178,I165)</f>
        <v>#NAME?</v>
      </c>
      <c r="K165" t="e">
        <f ca="1">[1]!SInterpolation($P$161:$P$178,$R$161:$R$178,I165)</f>
        <v>#NAME?</v>
      </c>
      <c r="L165" t="e">
        <f ca="1">[1]!SInterpolation($P$161:$P$178,$S$161:$S$178,I165)</f>
        <v>#NAME?</v>
      </c>
      <c r="M165" t="e">
        <f ca="1">[1]!SInterpolation($P$161:$P$178,$T$161:$T$178,I165)</f>
        <v>#NAME?</v>
      </c>
      <c r="P165" s="18">
        <v>391.7</v>
      </c>
      <c r="Q165">
        <v>-3.875</v>
      </c>
      <c r="R165">
        <v>-7.3239999999999998</v>
      </c>
      <c r="S165">
        <v>-30.734999999999999</v>
      </c>
      <c r="T165" s="23">
        <v>-57.594999999999999</v>
      </c>
      <c r="AC165" s="12"/>
      <c r="AD165" s="12"/>
      <c r="AE165" s="12"/>
      <c r="AF165" s="12"/>
    </row>
    <row r="166" spans="2:41" x14ac:dyDescent="0.25">
      <c r="B166">
        <v>495</v>
      </c>
      <c r="C166">
        <v>-23.151284807607027</v>
      </c>
      <c r="E166">
        <f t="shared" si="16"/>
        <v>-19.587040437145621</v>
      </c>
      <c r="F166">
        <f t="shared" si="17"/>
        <v>-166.58704043714562</v>
      </c>
      <c r="I166" s="18">
        <v>483.3</v>
      </c>
      <c r="J166" t="e">
        <f ca="1">[1]!SInterpolation($P$161:$P$178,$Q$161:$Q$178,I166)</f>
        <v>#NAME?</v>
      </c>
      <c r="K166" t="e">
        <f ca="1">[1]!SInterpolation($P$161:$P$178,$R$161:$R$178,I166)</f>
        <v>#NAME?</v>
      </c>
      <c r="L166" t="e">
        <f ca="1">[1]!SInterpolation($P$161:$P$178,$S$161:$S$178,I166)</f>
        <v>#NAME?</v>
      </c>
      <c r="M166" t="e">
        <f ca="1">[1]!SInterpolation($P$161:$P$178,$T$161:$T$178,I166)</f>
        <v>#NAME?</v>
      </c>
      <c r="P166" s="18">
        <v>483.3</v>
      </c>
      <c r="Q166">
        <v>-4.3070000000000004</v>
      </c>
      <c r="R166">
        <v>-8.2439999999999998</v>
      </c>
      <c r="S166">
        <v>-26.847000000000001</v>
      </c>
      <c r="T166" s="23">
        <v>-49.387</v>
      </c>
      <c r="AC166" s="5"/>
      <c r="AD166" s="5"/>
      <c r="AE166" s="5"/>
      <c r="AF166" s="5"/>
    </row>
    <row r="167" spans="2:41" x14ac:dyDescent="0.25">
      <c r="B167">
        <v>500</v>
      </c>
      <c r="C167">
        <v>-23.72</v>
      </c>
      <c r="E167">
        <f t="shared" si="16"/>
        <v>-20.155755629538593</v>
      </c>
      <c r="F167">
        <f t="shared" si="17"/>
        <v>-167.15575562953859</v>
      </c>
      <c r="I167" s="18">
        <v>506.2</v>
      </c>
      <c r="J167" t="e">
        <f ca="1">[1]!SInterpolation($P$161:$P$178,$Q$161:$Q$178,I167)</f>
        <v>#NAME?</v>
      </c>
      <c r="K167" t="e">
        <f ca="1">[1]!SInterpolation($P$161:$P$178,$R$161:$R$178,I167)</f>
        <v>#NAME?</v>
      </c>
      <c r="L167" t="e">
        <f ca="1">[1]!SInterpolation($P$161:$P$178,$S$161:$S$178,I167)</f>
        <v>#NAME?</v>
      </c>
      <c r="M167" t="e">
        <f ca="1">[1]!SInterpolation($P$161:$P$178,$T$161:$T$178,I167)</f>
        <v>#NAME?</v>
      </c>
      <c r="P167" s="18">
        <v>506.2</v>
      </c>
      <c r="Q167">
        <v>-4.4130000000000003</v>
      </c>
      <c r="R167">
        <v>-8.4849999999999994</v>
      </c>
      <c r="S167">
        <v>-26.132999999999999</v>
      </c>
      <c r="T167" s="23">
        <v>-47.852999999999994</v>
      </c>
      <c r="AC167" s="5"/>
      <c r="AD167" s="5"/>
      <c r="AE167" s="5"/>
      <c r="AF167" s="5"/>
    </row>
    <row r="168" spans="2:41" x14ac:dyDescent="0.25">
      <c r="B168">
        <v>505</v>
      </c>
      <c r="C168">
        <v>-24.292019106008038</v>
      </c>
      <c r="E168">
        <f t="shared" si="16"/>
        <v>-20.727774735546632</v>
      </c>
      <c r="F168">
        <f t="shared" si="17"/>
        <v>-167.72777473554663</v>
      </c>
      <c r="I168" s="18">
        <v>529.20000000000005</v>
      </c>
      <c r="J168" t="e">
        <f ca="1">[1]!SInterpolation($P$161:$P$178,$Q$161:$Q$178,I168)</f>
        <v>#NAME?</v>
      </c>
      <c r="K168" t="e">
        <f ca="1">[1]!SInterpolation($P$161:$P$178,$R$161:$R$178,I168)</f>
        <v>#NAME?</v>
      </c>
      <c r="L168" t="e">
        <f ca="1">[1]!SInterpolation($P$161:$P$178,$S$161:$S$178,I168)</f>
        <v>#NAME?</v>
      </c>
      <c r="M168" t="e">
        <f ca="1">[1]!SInterpolation($P$161:$P$178,$T$161:$T$178,I168)</f>
        <v>#NAME?</v>
      </c>
      <c r="P168" s="18">
        <v>529.20000000000005</v>
      </c>
      <c r="Q168">
        <v>-4.5179999999999998</v>
      </c>
      <c r="R168">
        <v>-8.7349999999999994</v>
      </c>
      <c r="S168">
        <v>-25.488</v>
      </c>
      <c r="T168" s="23">
        <v>-46.457999999999998</v>
      </c>
      <c r="AC168" s="5"/>
      <c r="AD168" s="5"/>
      <c r="AE168" s="5"/>
      <c r="AF168" s="5"/>
    </row>
    <row r="169" spans="2:41" x14ac:dyDescent="0.25">
      <c r="B169">
        <v>510</v>
      </c>
      <c r="C169">
        <v>-24.867245591127308</v>
      </c>
      <c r="E169">
        <f t="shared" si="16"/>
        <v>-21.303001220665902</v>
      </c>
      <c r="F169">
        <f t="shared" si="17"/>
        <v>-168.30300122066589</v>
      </c>
      <c r="I169" s="18">
        <v>552.1</v>
      </c>
      <c r="J169" t="e">
        <f ca="1">[1]!SInterpolation($P$161:$P$178,$Q$161:$Q$178,I169)</f>
        <v>#NAME?</v>
      </c>
      <c r="K169" t="e">
        <f ca="1">[1]!SInterpolation($P$161:$P$178,$R$161:$R$178,I169)</f>
        <v>#NAME?</v>
      </c>
      <c r="L169" t="e">
        <f ca="1">[1]!SInterpolation($P$161:$P$178,$S$161:$S$178,I169)</f>
        <v>#NAME?</v>
      </c>
      <c r="M169" t="e">
        <f ca="1">[1]!SInterpolation($P$161:$P$178,$T$161:$T$178,I169)</f>
        <v>#NAME?</v>
      </c>
      <c r="P169" s="18">
        <v>552.1</v>
      </c>
      <c r="Q169">
        <v>-4.6210000000000004</v>
      </c>
      <c r="R169">
        <v>-8.9949999999999992</v>
      </c>
      <c r="S169">
        <v>-24.911000000000001</v>
      </c>
      <c r="T169" s="23">
        <v>-45.201000000000001</v>
      </c>
      <c r="AC169" s="5"/>
      <c r="AD169" s="5"/>
      <c r="AE169" s="5"/>
      <c r="AF169" s="5"/>
    </row>
    <row r="170" spans="2:41" x14ac:dyDescent="0.25">
      <c r="B170">
        <v>515</v>
      </c>
      <c r="C170">
        <v>-25.445565609611041</v>
      </c>
      <c r="E170">
        <f t="shared" si="16"/>
        <v>-21.881321239149635</v>
      </c>
      <c r="F170">
        <f t="shared" si="17"/>
        <v>-168.88132123914963</v>
      </c>
      <c r="I170" s="18">
        <v>575</v>
      </c>
      <c r="J170" t="e">
        <f ca="1">[1]!SInterpolation($P$161:$P$178,$Q$161:$Q$178,I170)</f>
        <v>#NAME?</v>
      </c>
      <c r="K170" t="e">
        <f ca="1">[1]!SInterpolation($P$161:$P$178,$R$161:$R$178,I170)</f>
        <v>#NAME?</v>
      </c>
      <c r="L170" t="e">
        <f ca="1">[1]!SInterpolation($P$161:$P$178,$S$161:$S$178,I170)</f>
        <v>#NAME?</v>
      </c>
      <c r="M170" t="e">
        <f ca="1">[1]!SInterpolation($P$161:$P$178,$T$161:$T$178,I170)</f>
        <v>#NAME?</v>
      </c>
      <c r="P170" s="18">
        <v>575</v>
      </c>
      <c r="Q170">
        <v>-4.7240000000000002</v>
      </c>
      <c r="R170">
        <v>-9.2710000000000008</v>
      </c>
      <c r="S170">
        <v>-24.394000000000002</v>
      </c>
      <c r="T170" s="23">
        <v>-44.064000000000007</v>
      </c>
      <c r="AC170" s="5"/>
      <c r="AD170" s="5"/>
      <c r="AE170" s="5"/>
      <c r="AF170" s="5"/>
    </row>
    <row r="171" spans="2:41" x14ac:dyDescent="0.25">
      <c r="B171">
        <v>520</v>
      </c>
      <c r="C171">
        <v>-26.026865315712513</v>
      </c>
      <c r="E171">
        <f t="shared" si="16"/>
        <v>-22.462620945251107</v>
      </c>
      <c r="F171">
        <f t="shared" si="17"/>
        <v>-169.4626209452511</v>
      </c>
      <c r="I171" s="18">
        <v>597.9</v>
      </c>
      <c r="J171" t="e">
        <f ca="1">[1]!SInterpolation($P$161:$P$178,$Q$161:$Q$178,I171)</f>
        <v>#NAME?</v>
      </c>
      <c r="K171" t="e">
        <f ca="1">[1]!SInterpolation($P$161:$P$178,$R$161:$R$178,I171)</f>
        <v>#NAME?</v>
      </c>
      <c r="L171" t="e">
        <f ca="1">[1]!SInterpolation($P$161:$P$178,$S$161:$S$178,I171)</f>
        <v>#NAME?</v>
      </c>
      <c r="M171" t="e">
        <f ca="1">[1]!SInterpolation($P$161:$P$178,$T$161:$T$178,I171)</f>
        <v>#NAME?</v>
      </c>
      <c r="P171" s="18">
        <v>597.9</v>
      </c>
      <c r="Q171">
        <v>-4.8250000000000002</v>
      </c>
      <c r="R171">
        <v>-9.5719999999999992</v>
      </c>
      <c r="S171">
        <v>-23.925000000000001</v>
      </c>
      <c r="T171" s="23">
        <v>-43.025000000000006</v>
      </c>
      <c r="AC171" s="5"/>
      <c r="AD171" s="5"/>
      <c r="AE171" s="5"/>
      <c r="AF171" s="5"/>
    </row>
    <row r="172" spans="2:41" x14ac:dyDescent="0.25">
      <c r="B172">
        <v>525</v>
      </c>
      <c r="C172">
        <v>-26.611030863684952</v>
      </c>
      <c r="E172">
        <f t="shared" si="16"/>
        <v>-23.046786493223546</v>
      </c>
      <c r="F172">
        <f t="shared" si="17"/>
        <v>-170.04678649322355</v>
      </c>
      <c r="I172" s="18">
        <v>620.79999999999995</v>
      </c>
      <c r="J172" t="e">
        <f ca="1">[1]!SInterpolation($P$161:$P$178,$Q$161:$Q$178,I172)</f>
        <v>#NAME?</v>
      </c>
      <c r="K172" t="e">
        <f ca="1">[1]!SInterpolation($P$161:$P$178,$R$161:$R$178,I172)</f>
        <v>#NAME?</v>
      </c>
      <c r="L172" t="e">
        <f ca="1">[1]!SInterpolation($P$161:$P$178,$S$161:$S$178,I172)</f>
        <v>#NAME?</v>
      </c>
      <c r="M172" t="e">
        <f ca="1">[1]!SInterpolation($P$161:$P$178,$T$161:$T$178,I172)</f>
        <v>#NAME?</v>
      </c>
      <c r="P172" s="18">
        <v>620.79999999999995</v>
      </c>
      <c r="Q172">
        <v>-4.9240000000000004</v>
      </c>
      <c r="R172">
        <v>-9.9090000000000007</v>
      </c>
      <c r="S172">
        <v>-23.494</v>
      </c>
      <c r="T172" s="23">
        <v>-42.064</v>
      </c>
      <c r="AC172" s="5"/>
      <c r="AD172" s="5"/>
      <c r="AE172" s="5"/>
      <c r="AF172" s="5"/>
    </row>
    <row r="173" spans="2:41" x14ac:dyDescent="0.25">
      <c r="B173">
        <v>530</v>
      </c>
      <c r="C173">
        <v>-27.19794840778162</v>
      </c>
      <c r="E173">
        <f t="shared" si="16"/>
        <v>-23.633704037320214</v>
      </c>
      <c r="F173">
        <f t="shared" si="17"/>
        <v>-170.63370403732023</v>
      </c>
      <c r="I173" s="18">
        <v>643.70000000000005</v>
      </c>
      <c r="J173" t="e">
        <f ca="1">[1]!SInterpolation($P$161:$P$178,$Q$161:$Q$178,I173)</f>
        <v>#NAME?</v>
      </c>
      <c r="K173" t="e">
        <f ca="1">[1]!SInterpolation($P$161:$P$178,$R$161:$R$178,I173)</f>
        <v>#NAME?</v>
      </c>
      <c r="L173" t="e">
        <f ca="1">[1]!SInterpolation($P$161:$P$178,$S$161:$S$178,I173)</f>
        <v>#NAME?</v>
      </c>
      <c r="M173" t="e">
        <f ca="1">[1]!SInterpolation($P$161:$P$178,$T$161:$T$178,I173)</f>
        <v>#NAME?</v>
      </c>
      <c r="P173" s="18">
        <v>643.70000000000005</v>
      </c>
      <c r="Q173">
        <v>-5.0229999999999997</v>
      </c>
      <c r="R173">
        <v>-10.31</v>
      </c>
      <c r="S173">
        <v>-23.102999999999998</v>
      </c>
      <c r="T173" s="23">
        <v>-41.182999999999993</v>
      </c>
      <c r="AC173" s="5"/>
      <c r="AD173" s="5"/>
      <c r="AE173" s="5"/>
      <c r="AF173" s="5"/>
    </row>
    <row r="174" spans="2:41" x14ac:dyDescent="0.25">
      <c r="B174">
        <v>535</v>
      </c>
      <c r="C174">
        <v>-27.787504102255777</v>
      </c>
      <c r="E174">
        <f t="shared" si="16"/>
        <v>-24.223259731794371</v>
      </c>
      <c r="F174">
        <f t="shared" si="17"/>
        <v>-171.22325973179437</v>
      </c>
      <c r="I174" s="18">
        <v>666.7</v>
      </c>
      <c r="J174" t="e">
        <f ca="1">[1]!SInterpolation($P$161:$P$178,$Q$161:$Q$178,I174)</f>
        <v>#NAME?</v>
      </c>
      <c r="K174" t="e">
        <f ca="1">[1]!SInterpolation($P$161:$P$178,$R$161:$R$178,I174)</f>
        <v>#NAME?</v>
      </c>
      <c r="L174" t="e">
        <f ca="1">[1]!SInterpolation($P$161:$P$178,$S$161:$S$178,I174)</f>
        <v>#NAME?</v>
      </c>
      <c r="M174" t="e">
        <f ca="1">[1]!SInterpolation($P$161:$P$178,$T$161:$T$178,I174)</f>
        <v>#NAME?</v>
      </c>
      <c r="P174" s="18">
        <v>666.7</v>
      </c>
      <c r="Q174">
        <v>-5.12</v>
      </c>
      <c r="R174">
        <v>-10.83</v>
      </c>
      <c r="S174">
        <v>-22.75</v>
      </c>
      <c r="T174" s="23">
        <v>-40.379999999999995</v>
      </c>
      <c r="AC174" s="5"/>
      <c r="AD174" s="5"/>
      <c r="AE174" s="5"/>
      <c r="AF174" s="5"/>
    </row>
    <row r="175" spans="2:41" x14ac:dyDescent="0.25">
      <c r="B175">
        <v>540</v>
      </c>
      <c r="C175">
        <v>-28.379584101360663</v>
      </c>
      <c r="E175">
        <f t="shared" si="16"/>
        <v>-24.815339730899257</v>
      </c>
      <c r="F175">
        <f t="shared" si="17"/>
        <v>-171.81533973089927</v>
      </c>
      <c r="I175" s="18">
        <v>680</v>
      </c>
      <c r="J175" t="e">
        <f ca="1">[1]!SInterpolation($P$161:$P$178,$Q$161:$Q$178,I175)</f>
        <v>#NAME?</v>
      </c>
      <c r="K175" t="e">
        <f ca="1">[1]!SInterpolation($P$161:$P$178,$R$161:$R$178,I175)</f>
        <v>#NAME?</v>
      </c>
      <c r="L175" t="e">
        <f ca="1">[1]!SInterpolation($P$161:$P$178,$S$161:$S$178,I175)</f>
        <v>#NAME?</v>
      </c>
      <c r="M175" t="e">
        <f ca="1">[1]!SInterpolation($P$161:$P$178,$T$161:$T$178,I175)</f>
        <v>#NAME?</v>
      </c>
      <c r="P175" s="18">
        <v>689.6</v>
      </c>
      <c r="Q175">
        <v>-5.2160000000000002</v>
      </c>
      <c r="R175">
        <v>-11.66</v>
      </c>
      <c r="S175">
        <v>-22.426000000000002</v>
      </c>
      <c r="T175" s="23">
        <v>-39.636000000000003</v>
      </c>
      <c r="AC175" s="5"/>
      <c r="AD175" s="5"/>
      <c r="AE175" s="5"/>
      <c r="AF175" s="5"/>
    </row>
    <row r="176" spans="2:41" x14ac:dyDescent="0.25">
      <c r="B176">
        <v>545</v>
      </c>
      <c r="C176">
        <v>-28.974074559349535</v>
      </c>
      <c r="E176">
        <f t="shared" si="16"/>
        <v>-25.409830188888129</v>
      </c>
      <c r="F176">
        <f t="shared" si="17"/>
        <v>-172.40983018888812</v>
      </c>
      <c r="I176" s="18">
        <v>689.6</v>
      </c>
      <c r="J176" t="e">
        <f ca="1">[1]!SInterpolation($P$161:$P$178,$Q$161:$Q$178,I176)</f>
        <v>#NAME?</v>
      </c>
      <c r="K176" t="e">
        <f ca="1">[1]!SInterpolation($P$161:$P$178,$R$161:$R$178,I176)</f>
        <v>#NAME?</v>
      </c>
      <c r="L176" t="e">
        <f ca="1">[1]!SInterpolation($P$161:$P$178,$S$161:$S$178,I176)</f>
        <v>#NAME?</v>
      </c>
      <c r="M176" t="e">
        <f ca="1">[1]!SInterpolation($P$161:$P$178,$T$161:$T$178,I176)</f>
        <v>#NAME?</v>
      </c>
      <c r="P176" s="18">
        <v>712.5</v>
      </c>
      <c r="Q176">
        <v>-5.4530000000000003</v>
      </c>
      <c r="R176">
        <v>-12.5</v>
      </c>
      <c r="S176">
        <v>-22.202999999999999</v>
      </c>
      <c r="T176" s="23">
        <v>-38.953000000000003</v>
      </c>
      <c r="AC176" s="5"/>
      <c r="AD176" s="5"/>
      <c r="AE176" s="5"/>
      <c r="AF176" s="5"/>
    </row>
    <row r="177" spans="2:32" x14ac:dyDescent="0.25">
      <c r="B177">
        <v>550</v>
      </c>
      <c r="C177">
        <v>-29.570861630475637</v>
      </c>
      <c r="E177">
        <f t="shared" si="16"/>
        <v>-26.006617260014231</v>
      </c>
      <c r="F177">
        <f t="shared" si="17"/>
        <v>-173.00661726001422</v>
      </c>
      <c r="I177" s="18">
        <v>700</v>
      </c>
      <c r="J177" t="e">
        <f ca="1">[1]!SInterpolation($P$161:$P$178,$Q$161:$Q$178,I177)</f>
        <v>#NAME?</v>
      </c>
      <c r="K177" t="e">
        <f ca="1">[1]!SInterpolation($P$161:$P$178,$R$161:$R$178,I177)</f>
        <v>#NAME?</v>
      </c>
      <c r="L177" t="e">
        <f ca="1">[1]!SInterpolation($P$161:$P$178,$S$161:$S$178,I177)</f>
        <v>#NAME?</v>
      </c>
      <c r="M177" t="e">
        <f ca="1">[1]!SInterpolation($P$161:$P$178,$T$161:$T$178,I177)</f>
        <v>#NAME?</v>
      </c>
      <c r="P177" s="18">
        <v>735.4</v>
      </c>
      <c r="Q177">
        <v>-5.8209999999999997</v>
      </c>
      <c r="R177">
        <v>-12.66</v>
      </c>
      <c r="S177">
        <v>-22.070999999999998</v>
      </c>
      <c r="T177" s="23">
        <v>-38.320999999999998</v>
      </c>
      <c r="AC177" s="5"/>
      <c r="AD177" s="5"/>
      <c r="AE177" s="5"/>
      <c r="AF177" s="5"/>
    </row>
    <row r="178" spans="2:32" x14ac:dyDescent="0.25">
      <c r="B178">
        <v>555</v>
      </c>
      <c r="C178">
        <v>-30.169831468992236</v>
      </c>
      <c r="E178">
        <f t="shared" si="16"/>
        <v>-26.60558709853083</v>
      </c>
      <c r="F178">
        <f t="shared" si="17"/>
        <v>-173.60558709853083</v>
      </c>
      <c r="P178" s="18">
        <v>758.3</v>
      </c>
      <c r="Q178">
        <v>-6.1859999999999999</v>
      </c>
      <c r="R178">
        <v>-12.83</v>
      </c>
      <c r="S178">
        <v>-21.966000000000001</v>
      </c>
      <c r="T178" s="23">
        <v>-37.745999999999995</v>
      </c>
    </row>
    <row r="179" spans="2:32" x14ac:dyDescent="0.25">
      <c r="B179">
        <v>560</v>
      </c>
      <c r="C179">
        <v>-30.77087022915256</v>
      </c>
      <c r="E179">
        <f t="shared" si="16"/>
        <v>-27.206625858691154</v>
      </c>
      <c r="F179">
        <f t="shared" si="17"/>
        <v>-174.20662585869115</v>
      </c>
    </row>
    <row r="180" spans="2:32" x14ac:dyDescent="0.25">
      <c r="B180">
        <v>565</v>
      </c>
      <c r="C180">
        <v>-31.373864065209883</v>
      </c>
      <c r="E180">
        <f t="shared" ref="E180:E217" si="18">C180-$C$126</f>
        <v>-27.809619694748477</v>
      </c>
      <c r="F180">
        <f t="shared" ref="F180:F217" si="19">E180+$C$112</f>
        <v>-174.80961969474848</v>
      </c>
    </row>
    <row r="181" spans="2:32" x14ac:dyDescent="0.25">
      <c r="B181">
        <v>570</v>
      </c>
      <c r="C181">
        <v>-31.978699131417439</v>
      </c>
      <c r="E181">
        <f t="shared" si="18"/>
        <v>-28.414454760956033</v>
      </c>
      <c r="F181">
        <f t="shared" si="19"/>
        <v>-175.41445476095603</v>
      </c>
    </row>
    <row r="182" spans="2:32" x14ac:dyDescent="0.25">
      <c r="B182">
        <v>575</v>
      </c>
      <c r="C182">
        <v>-32.585261582028501</v>
      </c>
      <c r="E182">
        <f t="shared" si="18"/>
        <v>-29.021017211567095</v>
      </c>
      <c r="F182">
        <f t="shared" si="19"/>
        <v>-176.02101721156708</v>
      </c>
    </row>
    <row r="183" spans="2:32" x14ac:dyDescent="0.25">
      <c r="B183">
        <v>580</v>
      </c>
      <c r="C183">
        <v>-33.193437571296315</v>
      </c>
      <c r="E183">
        <f t="shared" si="18"/>
        <v>-29.629193200834909</v>
      </c>
      <c r="F183">
        <f t="shared" si="19"/>
        <v>-176.62919320083492</v>
      </c>
    </row>
    <row r="184" spans="2:32" x14ac:dyDescent="0.25">
      <c r="B184">
        <v>585</v>
      </c>
      <c r="C184">
        <v>-33.803113253474102</v>
      </c>
      <c r="E184">
        <f t="shared" si="18"/>
        <v>-30.238868883012696</v>
      </c>
      <c r="F184">
        <f t="shared" si="19"/>
        <v>-177.23886888301269</v>
      </c>
    </row>
    <row r="185" spans="2:32" x14ac:dyDescent="0.25">
      <c r="B185">
        <v>590</v>
      </c>
      <c r="C185">
        <v>-34.414174782815159</v>
      </c>
      <c r="E185">
        <f t="shared" si="18"/>
        <v>-30.849930412353753</v>
      </c>
      <c r="F185">
        <f t="shared" si="19"/>
        <v>-177.84993041235376</v>
      </c>
    </row>
    <row r="186" spans="2:32" x14ac:dyDescent="0.25">
      <c r="B186">
        <v>595</v>
      </c>
      <c r="C186">
        <v>-35.026508313572698</v>
      </c>
      <c r="E186">
        <f t="shared" si="18"/>
        <v>-31.462263943111292</v>
      </c>
      <c r="F186">
        <f t="shared" si="19"/>
        <v>-178.46226394311128</v>
      </c>
    </row>
    <row r="187" spans="2:32" x14ac:dyDescent="0.25">
      <c r="B187">
        <v>600</v>
      </c>
      <c r="C187">
        <v>-35.64</v>
      </c>
      <c r="E187">
        <f t="shared" si="18"/>
        <v>-32.075755629538591</v>
      </c>
      <c r="F187">
        <f t="shared" si="19"/>
        <v>-179.07575562953861</v>
      </c>
      <c r="U187" s="45" t="s">
        <v>84</v>
      </c>
    </row>
    <row r="188" spans="2:32" x14ac:dyDescent="0.25">
      <c r="B188">
        <v>605</v>
      </c>
      <c r="C188">
        <v>-36.254692054245616</v>
      </c>
      <c r="E188">
        <f t="shared" si="18"/>
        <v>-32.690447683784214</v>
      </c>
      <c r="F188">
        <f t="shared" si="19"/>
        <v>-179.69044768378421</v>
      </c>
      <c r="V188" s="18" t="s">
        <v>37</v>
      </c>
      <c r="W188" s="18" t="s">
        <v>6</v>
      </c>
      <c r="X188" s="18" t="s">
        <v>26</v>
      </c>
      <c r="Y188" s="18" t="s">
        <v>27</v>
      </c>
    </row>
    <row r="189" spans="2:32" x14ac:dyDescent="0.25">
      <c r="B189">
        <v>610</v>
      </c>
      <c r="C189">
        <v>-36.871250920039394</v>
      </c>
      <c r="E189">
        <f t="shared" si="18"/>
        <v>-33.307006549577991</v>
      </c>
      <c r="F189">
        <f t="shared" si="19"/>
        <v>-180.30700654957798</v>
      </c>
      <c r="U189" s="18">
        <v>300</v>
      </c>
      <c r="V189" s="12" t="e">
        <f ca="1">J161-J141</f>
        <v>#NAME?</v>
      </c>
      <c r="W189" s="12" t="e">
        <f t="shared" ref="W189:Y202" ca="1" si="20">K161-K141</f>
        <v>#NAME?</v>
      </c>
      <c r="X189" s="12" t="e">
        <f t="shared" ca="1" si="20"/>
        <v>#NAME?</v>
      </c>
      <c r="Y189" s="12" t="e">
        <f t="shared" ca="1" si="20"/>
        <v>#NAME?</v>
      </c>
    </row>
    <row r="190" spans="2:32" x14ac:dyDescent="0.25">
      <c r="B190">
        <v>615</v>
      </c>
      <c r="C190">
        <v>-37.490499099006463</v>
      </c>
      <c r="E190">
        <f t="shared" si="18"/>
        <v>-33.926254728545061</v>
      </c>
      <c r="F190">
        <f t="shared" si="19"/>
        <v>-180.92625472854508</v>
      </c>
      <c r="U190" s="18">
        <v>322.89999999999998</v>
      </c>
      <c r="V190" s="12" t="e">
        <f t="shared" ref="V190:V202" ca="1" si="21">J162-J142</f>
        <v>#NAME?</v>
      </c>
      <c r="W190" s="12" t="e">
        <f t="shared" ca="1" si="20"/>
        <v>#NAME?</v>
      </c>
      <c r="X190" s="12" t="e">
        <f t="shared" ca="1" si="20"/>
        <v>#NAME?</v>
      </c>
      <c r="Y190" s="12" t="e">
        <f t="shared" ca="1" si="20"/>
        <v>#NAME?</v>
      </c>
    </row>
    <row r="191" spans="2:32" x14ac:dyDescent="0.25">
      <c r="B191" s="54">
        <v>620</v>
      </c>
      <c r="C191">
        <v>-38.11325909277199</v>
      </c>
      <c r="E191">
        <f t="shared" si="18"/>
        <v>-34.549014722310588</v>
      </c>
      <c r="F191">
        <f t="shared" si="19"/>
        <v>-181.54901472231057</v>
      </c>
      <c r="U191" s="18">
        <v>345.8</v>
      </c>
      <c r="V191" s="12" t="e">
        <f t="shared" ca="1" si="21"/>
        <v>#NAME?</v>
      </c>
      <c r="W191" s="12" t="e">
        <f t="shared" ca="1" si="20"/>
        <v>#NAME?</v>
      </c>
      <c r="X191" s="12" t="e">
        <f t="shared" ca="1" si="20"/>
        <v>#NAME?</v>
      </c>
      <c r="Y191" s="12" t="e">
        <f t="shared" ca="1" si="20"/>
        <v>#NAME?</v>
      </c>
    </row>
    <row r="192" spans="2:32" x14ac:dyDescent="0.25">
      <c r="B192">
        <v>625</v>
      </c>
      <c r="C192">
        <v>-38.740353402961119</v>
      </c>
      <c r="E192">
        <f t="shared" si="18"/>
        <v>-35.17610903249971</v>
      </c>
      <c r="F192">
        <f t="shared" si="19"/>
        <v>-182.17610903249971</v>
      </c>
      <c r="U192" s="18">
        <v>368.8</v>
      </c>
      <c r="V192" s="12" t="e">
        <f t="shared" ca="1" si="21"/>
        <v>#NAME?</v>
      </c>
      <c r="W192" s="12" t="e">
        <f t="shared" ca="1" si="20"/>
        <v>#NAME?</v>
      </c>
      <c r="X192" s="12" t="e">
        <f t="shared" ca="1" si="20"/>
        <v>#NAME?</v>
      </c>
      <c r="Y192" s="12" t="e">
        <f t="shared" ca="1" si="20"/>
        <v>#NAME?</v>
      </c>
    </row>
    <row r="193" spans="1:25" x14ac:dyDescent="0.25">
      <c r="B193">
        <v>630</v>
      </c>
      <c r="C193">
        <v>-39.372604531199002</v>
      </c>
      <c r="E193">
        <f t="shared" si="18"/>
        <v>-35.808360160737593</v>
      </c>
      <c r="F193">
        <f t="shared" si="19"/>
        <v>-182.80836016073761</v>
      </c>
      <c r="U193" s="18">
        <v>391.7</v>
      </c>
      <c r="V193" s="12" t="e">
        <f t="shared" ca="1" si="21"/>
        <v>#NAME?</v>
      </c>
      <c r="W193" s="12" t="e">
        <f t="shared" ca="1" si="20"/>
        <v>#NAME?</v>
      </c>
      <c r="X193" s="12" t="e">
        <f t="shared" ca="1" si="20"/>
        <v>#NAME?</v>
      </c>
      <c r="Y193" s="12" t="e">
        <f t="shared" ca="1" si="20"/>
        <v>#NAME?</v>
      </c>
    </row>
    <row r="194" spans="1:25" x14ac:dyDescent="0.25">
      <c r="B194">
        <v>635</v>
      </c>
      <c r="C194">
        <v>-40.010834979110797</v>
      </c>
      <c r="E194">
        <f t="shared" si="18"/>
        <v>-36.446590608649387</v>
      </c>
      <c r="F194">
        <f t="shared" si="19"/>
        <v>-183.44659060864939</v>
      </c>
      <c r="U194" s="18">
        <v>483.3</v>
      </c>
      <c r="V194" s="12" t="e">
        <f t="shared" ca="1" si="21"/>
        <v>#NAME?</v>
      </c>
      <c r="W194" s="12" t="e">
        <f t="shared" ca="1" si="20"/>
        <v>#NAME?</v>
      </c>
      <c r="X194" s="12" t="e">
        <f t="shared" ca="1" si="20"/>
        <v>#NAME?</v>
      </c>
      <c r="Y194" s="12" t="e">
        <f t="shared" ca="1" si="20"/>
        <v>#NAME?</v>
      </c>
    </row>
    <row r="195" spans="1:25" x14ac:dyDescent="0.25">
      <c r="B195">
        <v>640</v>
      </c>
      <c r="C195">
        <v>-40.655867248321641</v>
      </c>
      <c r="E195">
        <f t="shared" si="18"/>
        <v>-37.091622877860232</v>
      </c>
      <c r="F195">
        <f t="shared" si="19"/>
        <v>-184.09162287786023</v>
      </c>
      <c r="U195" s="18">
        <v>506.2</v>
      </c>
      <c r="V195" s="12" t="e">
        <f t="shared" ca="1" si="21"/>
        <v>#NAME?</v>
      </c>
      <c r="W195" s="12" t="e">
        <f t="shared" ca="1" si="20"/>
        <v>#NAME?</v>
      </c>
      <c r="X195" s="12" t="e">
        <f t="shared" ca="1" si="20"/>
        <v>#NAME?</v>
      </c>
      <c r="Y195" s="12" t="e">
        <f t="shared" ca="1" si="20"/>
        <v>#NAME?</v>
      </c>
    </row>
    <row r="196" spans="1:25" x14ac:dyDescent="0.25">
      <c r="B196">
        <v>645</v>
      </c>
      <c r="C196">
        <v>-41.308523840456701</v>
      </c>
      <c r="E196">
        <f t="shared" si="18"/>
        <v>-37.744279469995291</v>
      </c>
      <c r="F196">
        <f t="shared" si="19"/>
        <v>-184.74427946999529</v>
      </c>
      <c r="U196" s="18">
        <v>529.20000000000005</v>
      </c>
      <c r="V196" s="12" t="e">
        <f t="shared" ca="1" si="21"/>
        <v>#NAME?</v>
      </c>
      <c r="W196" s="12" t="e">
        <f t="shared" ca="1" si="20"/>
        <v>#NAME?</v>
      </c>
      <c r="X196" s="12" t="e">
        <f t="shared" ca="1" si="20"/>
        <v>#NAME?</v>
      </c>
      <c r="Y196" s="12" t="e">
        <f t="shared" ca="1" si="20"/>
        <v>#NAME?</v>
      </c>
    </row>
    <row r="197" spans="1:25" x14ac:dyDescent="0.25">
      <c r="B197">
        <v>650</v>
      </c>
      <c r="C197">
        <v>-41.969627257141092</v>
      </c>
      <c r="E197">
        <f t="shared" si="18"/>
        <v>-38.405382886679689</v>
      </c>
      <c r="F197">
        <f t="shared" si="19"/>
        <v>-185.40538288667969</v>
      </c>
      <c r="U197" s="18">
        <v>552.1</v>
      </c>
      <c r="V197" s="12" t="e">
        <f t="shared" ca="1" si="21"/>
        <v>#NAME?</v>
      </c>
      <c r="W197" s="12" t="e">
        <f t="shared" ca="1" si="20"/>
        <v>#NAME?</v>
      </c>
      <c r="X197" s="12" t="e">
        <f t="shared" ca="1" si="20"/>
        <v>#NAME?</v>
      </c>
      <c r="Y197" s="12" t="e">
        <f t="shared" ca="1" si="20"/>
        <v>#NAME?</v>
      </c>
    </row>
    <row r="198" spans="1:25" x14ac:dyDescent="0.25">
      <c r="A198" t="s">
        <v>62</v>
      </c>
      <c r="B198" s="57">
        <v>655</v>
      </c>
      <c r="C198">
        <v>-42.64</v>
      </c>
      <c r="E198">
        <f t="shared" si="18"/>
        <v>-39.075755629538591</v>
      </c>
      <c r="F198">
        <f t="shared" si="19"/>
        <v>-186.07575562953861</v>
      </c>
      <c r="U198" s="18">
        <v>575</v>
      </c>
      <c r="V198" s="12" t="e">
        <f t="shared" ca="1" si="21"/>
        <v>#NAME?</v>
      </c>
      <c r="W198" s="12" t="e">
        <f t="shared" ca="1" si="20"/>
        <v>#NAME?</v>
      </c>
      <c r="X198" s="12" t="e">
        <f t="shared" ca="1" si="20"/>
        <v>#NAME?</v>
      </c>
      <c r="Y198" s="12" t="e">
        <f t="shared" ca="1" si="20"/>
        <v>#NAME?</v>
      </c>
    </row>
    <row r="199" spans="1:25" x14ac:dyDescent="0.25">
      <c r="B199">
        <v>660</v>
      </c>
      <c r="C199">
        <v>-43.319910526144668</v>
      </c>
      <c r="E199">
        <f t="shared" si="18"/>
        <v>-39.755666155683258</v>
      </c>
      <c r="F199">
        <f t="shared" si="19"/>
        <v>-186.75566615568326</v>
      </c>
      <c r="U199" s="18">
        <v>597.9</v>
      </c>
      <c r="V199" s="12" t="e">
        <f t="shared" ca="1" si="21"/>
        <v>#NAME?</v>
      </c>
      <c r="W199" s="12" t="e">
        <f t="shared" ca="1" si="20"/>
        <v>#NAME?</v>
      </c>
      <c r="X199" s="12" t="e">
        <f t="shared" ca="1" si="20"/>
        <v>#NAME?</v>
      </c>
      <c r="Y199" s="12" t="e">
        <f t="shared" ca="1" si="20"/>
        <v>#NAME?</v>
      </c>
    </row>
    <row r="200" spans="1:25" x14ac:dyDescent="0.25">
      <c r="B200">
        <v>665</v>
      </c>
      <c r="C200">
        <v>-44.007411114630749</v>
      </c>
      <c r="E200">
        <f t="shared" si="18"/>
        <v>-40.443166744169346</v>
      </c>
      <c r="F200">
        <f t="shared" si="19"/>
        <v>-187.44316674416933</v>
      </c>
      <c r="U200" s="18">
        <v>620.79999999999995</v>
      </c>
      <c r="V200" s="12" t="e">
        <f t="shared" ca="1" si="21"/>
        <v>#NAME?</v>
      </c>
      <c r="W200" s="12" t="e">
        <f t="shared" ca="1" si="20"/>
        <v>#NAME?</v>
      </c>
      <c r="X200" s="12" t="e">
        <f t="shared" ca="1" si="20"/>
        <v>#NAME?</v>
      </c>
      <c r="Y200" s="12" t="e">
        <f t="shared" ca="1" si="20"/>
        <v>#NAME?</v>
      </c>
    </row>
    <row r="201" spans="1:25" x14ac:dyDescent="0.25">
      <c r="B201">
        <v>670</v>
      </c>
      <c r="C201">
        <v>-44.7</v>
      </c>
      <c r="E201">
        <f t="shared" si="18"/>
        <v>-41.135755629538593</v>
      </c>
      <c r="F201">
        <f t="shared" si="19"/>
        <v>-188.13575562953861</v>
      </c>
      <c r="U201" s="18">
        <v>643.70000000000005</v>
      </c>
      <c r="V201" s="12" t="e">
        <f t="shared" ca="1" si="21"/>
        <v>#NAME?</v>
      </c>
      <c r="W201" s="12" t="e">
        <f t="shared" ca="1" si="20"/>
        <v>#NAME?</v>
      </c>
      <c r="X201" s="12" t="e">
        <f t="shared" ca="1" si="20"/>
        <v>#NAME?</v>
      </c>
      <c r="Y201" s="12" t="e">
        <f t="shared" ca="1" si="20"/>
        <v>#NAME?</v>
      </c>
    </row>
    <row r="202" spans="1:25" x14ac:dyDescent="0.25">
      <c r="B202">
        <v>675</v>
      </c>
      <c r="C202">
        <v>-45.395627784011296</v>
      </c>
      <c r="E202">
        <f t="shared" si="18"/>
        <v>-41.831383413549887</v>
      </c>
      <c r="F202">
        <f t="shared" si="19"/>
        <v>-188.83138341354987</v>
      </c>
      <c r="U202" s="18">
        <v>666.7</v>
      </c>
      <c r="V202" s="12" t="e">
        <f t="shared" ca="1" si="21"/>
        <v>#NAME?</v>
      </c>
      <c r="W202" s="12" t="e">
        <f t="shared" ca="1" si="20"/>
        <v>#NAME?</v>
      </c>
      <c r="X202" s="12" t="e">
        <f t="shared" ca="1" si="20"/>
        <v>#NAME?</v>
      </c>
      <c r="Y202" s="12" t="e">
        <f t="shared" ca="1" si="20"/>
        <v>#NAME?</v>
      </c>
    </row>
    <row r="203" spans="1:25" x14ac:dyDescent="0.25">
      <c r="B203">
        <v>680</v>
      </c>
      <c r="C203">
        <v>-46.09405453729201</v>
      </c>
      <c r="E203">
        <f t="shared" si="18"/>
        <v>-42.5298101668306</v>
      </c>
      <c r="F203">
        <f t="shared" si="19"/>
        <v>-189.5298101668306</v>
      </c>
      <c r="U203" s="18">
        <v>689.6</v>
      </c>
      <c r="V203" s="12" t="e">
        <f t="shared" ref="V203:Y204" ca="1" si="22">J176-J155</f>
        <v>#NAME?</v>
      </c>
      <c r="W203" s="12" t="e">
        <f t="shared" ca="1" si="22"/>
        <v>#NAME?</v>
      </c>
      <c r="X203" s="12" t="e">
        <f t="shared" ca="1" si="22"/>
        <v>#NAME?</v>
      </c>
      <c r="Y203" s="12" t="e">
        <f t="shared" ca="1" si="22"/>
        <v>#NAME?</v>
      </c>
    </row>
    <row r="204" spans="1:25" x14ac:dyDescent="0.25">
      <c r="B204">
        <v>685</v>
      </c>
      <c r="C204">
        <v>-46.795492697686718</v>
      </c>
      <c r="E204">
        <f t="shared" si="18"/>
        <v>-43.231248327225316</v>
      </c>
      <c r="F204">
        <f t="shared" si="19"/>
        <v>-190.23124832722533</v>
      </c>
      <c r="U204" s="18">
        <v>700</v>
      </c>
      <c r="V204" s="12" t="e">
        <f t="shared" ca="1" si="22"/>
        <v>#NAME?</v>
      </c>
      <c r="W204" s="12" t="e">
        <f t="shared" ca="1" si="22"/>
        <v>#NAME?</v>
      </c>
      <c r="X204" s="12" t="e">
        <f t="shared" ca="1" si="22"/>
        <v>#NAME?</v>
      </c>
      <c r="Y204" s="12" t="e">
        <f t="shared" ca="1" si="22"/>
        <v>#NAME?</v>
      </c>
    </row>
    <row r="205" spans="1:25" x14ac:dyDescent="0.25">
      <c r="B205">
        <v>690</v>
      </c>
      <c r="C205">
        <v>-47.500154703039925</v>
      </c>
      <c r="E205">
        <f t="shared" si="18"/>
        <v>-43.935910332578516</v>
      </c>
      <c r="F205">
        <f t="shared" si="19"/>
        <v>-190.93591033257852</v>
      </c>
    </row>
    <row r="206" spans="1:25" x14ac:dyDescent="0.25">
      <c r="B206">
        <v>695</v>
      </c>
      <c r="C206">
        <v>-48.20825299119619</v>
      </c>
      <c r="E206">
        <f t="shared" si="18"/>
        <v>-44.64400862073478</v>
      </c>
      <c r="F206">
        <f t="shared" si="19"/>
        <v>-191.64400862073478</v>
      </c>
    </row>
    <row r="207" spans="1:25" x14ac:dyDescent="0.25">
      <c r="B207">
        <v>700</v>
      </c>
      <c r="C207">
        <v>-48.92</v>
      </c>
      <c r="E207">
        <f t="shared" si="18"/>
        <v>-45.355755629538592</v>
      </c>
      <c r="F207">
        <f t="shared" si="19"/>
        <v>-192.35575562953858</v>
      </c>
    </row>
    <row r="208" spans="1:25" x14ac:dyDescent="0.25">
      <c r="B208">
        <v>705</v>
      </c>
      <c r="C208">
        <v>-49.635563281246476</v>
      </c>
      <c r="E208">
        <f t="shared" si="18"/>
        <v>-46.071318910785067</v>
      </c>
      <c r="F208">
        <f t="shared" si="19"/>
        <v>-193.07131891078507</v>
      </c>
    </row>
    <row r="209" spans="2:17" x14ac:dyDescent="0.25">
      <c r="B209">
        <v>710</v>
      </c>
      <c r="C209">
        <v>-50.35493084253288</v>
      </c>
      <c r="E209">
        <f t="shared" si="18"/>
        <v>-46.790686472071471</v>
      </c>
      <c r="F209">
        <f t="shared" si="19"/>
        <v>-193.79068647207146</v>
      </c>
    </row>
    <row r="210" spans="2:17" x14ac:dyDescent="0.25">
      <c r="B210">
        <v>715</v>
      </c>
      <c r="C210">
        <v>-51.078045805407001</v>
      </c>
      <c r="E210">
        <f t="shared" si="18"/>
        <v>-47.513801434945591</v>
      </c>
      <c r="F210">
        <f t="shared" si="19"/>
        <v>-194.51380143494561</v>
      </c>
    </row>
    <row r="211" spans="2:17" x14ac:dyDescent="0.25">
      <c r="B211">
        <v>720</v>
      </c>
      <c r="C211">
        <v>-51.804851291416725</v>
      </c>
      <c r="E211">
        <f t="shared" si="18"/>
        <v>-48.240606920955315</v>
      </c>
      <c r="F211">
        <f t="shared" si="19"/>
        <v>-195.24060692095532</v>
      </c>
    </row>
    <row r="212" spans="2:17" x14ac:dyDescent="0.25">
      <c r="B212">
        <v>725</v>
      </c>
      <c r="C212">
        <v>-52.535290422109831</v>
      </c>
      <c r="E212">
        <f t="shared" si="18"/>
        <v>-48.971046051648429</v>
      </c>
      <c r="F212">
        <f t="shared" si="19"/>
        <v>-195.97104605164844</v>
      </c>
    </row>
    <row r="213" spans="2:17" x14ac:dyDescent="0.25">
      <c r="B213">
        <v>730</v>
      </c>
      <c r="C213">
        <v>-53.26930631903415</v>
      </c>
      <c r="E213">
        <f t="shared" si="18"/>
        <v>-49.705061948572748</v>
      </c>
      <c r="F213">
        <f t="shared" si="19"/>
        <v>-196.70506194857273</v>
      </c>
      <c r="O213">
        <v>575</v>
      </c>
      <c r="P213">
        <v>666.7</v>
      </c>
      <c r="Q213">
        <v>758.3</v>
      </c>
    </row>
    <row r="214" spans="2:17" x14ac:dyDescent="0.25">
      <c r="B214">
        <v>735</v>
      </c>
      <c r="C214">
        <v>-54.00684210373749</v>
      </c>
      <c r="E214">
        <f t="shared" si="18"/>
        <v>-50.442597733276088</v>
      </c>
      <c r="F214">
        <f t="shared" si="19"/>
        <v>-197.4425977332761</v>
      </c>
      <c r="O214" s="5">
        <v>-2.5720000000000001</v>
      </c>
      <c r="P214" s="5">
        <v>-3.8820000000000001</v>
      </c>
      <c r="Q214" s="5">
        <v>-4.9379999999999997</v>
      </c>
    </row>
    <row r="215" spans="2:17" x14ac:dyDescent="0.25">
      <c r="B215">
        <v>740</v>
      </c>
      <c r="C215">
        <v>-54.747840897767723</v>
      </c>
      <c r="E215">
        <f t="shared" si="18"/>
        <v>-51.183596527306321</v>
      </c>
      <c r="F215">
        <f t="shared" si="19"/>
        <v>-198.18359652730632</v>
      </c>
      <c r="O215">
        <v>-12</v>
      </c>
      <c r="P215">
        <v>-12.59</v>
      </c>
      <c r="Q215">
        <v>-13.09</v>
      </c>
    </row>
    <row r="216" spans="2:17" x14ac:dyDescent="0.25">
      <c r="B216">
        <v>745</v>
      </c>
      <c r="C216">
        <v>-55.492245822672615</v>
      </c>
      <c r="E216">
        <f t="shared" si="18"/>
        <v>-51.928001452211205</v>
      </c>
      <c r="F216">
        <f t="shared" si="19"/>
        <v>-198.92800145221122</v>
      </c>
      <c r="O216">
        <v>-23.442</v>
      </c>
      <c r="P216">
        <v>-22.322000000000003</v>
      </c>
      <c r="Q216">
        <v>-21.597999999999999</v>
      </c>
    </row>
    <row r="217" spans="2:17" x14ac:dyDescent="0.25">
      <c r="B217">
        <v>750</v>
      </c>
      <c r="C217">
        <v>-56.24</v>
      </c>
      <c r="E217">
        <f t="shared" si="18"/>
        <v>-52.6757556295386</v>
      </c>
      <c r="F217">
        <f t="shared" si="19"/>
        <v>-199.6757556295386</v>
      </c>
      <c r="O217">
        <v>-44.312000000000005</v>
      </c>
      <c r="P217">
        <v>-40.762</v>
      </c>
      <c r="Q217">
        <v>-38.258000000000003</v>
      </c>
    </row>
    <row r="221" spans="2:17" x14ac:dyDescent="0.25">
      <c r="H221">
        <v>655</v>
      </c>
      <c r="I221">
        <v>-4</v>
      </c>
      <c r="J221">
        <v>-9</v>
      </c>
      <c r="K221">
        <v>-21</v>
      </c>
      <c r="L221">
        <v>-38</v>
      </c>
    </row>
    <row r="222" spans="2:17" x14ac:dyDescent="0.25">
      <c r="H222">
        <v>655</v>
      </c>
      <c r="I222">
        <v>-6</v>
      </c>
      <c r="J222">
        <v>-13</v>
      </c>
      <c r="K222">
        <v>-25</v>
      </c>
      <c r="L222">
        <v>-44</v>
      </c>
    </row>
    <row r="260" spans="7:11" x14ac:dyDescent="0.25">
      <c r="H260" t="s">
        <v>87</v>
      </c>
    </row>
    <row r="261" spans="7:11" x14ac:dyDescent="0.25">
      <c r="H261" s="18" t="s">
        <v>37</v>
      </c>
      <c r="I261" s="18" t="s">
        <v>6</v>
      </c>
      <c r="J261" s="18" t="s">
        <v>26</v>
      </c>
      <c r="K261" s="18" t="s">
        <v>27</v>
      </c>
    </row>
    <row r="262" spans="7:11" x14ac:dyDescent="0.25">
      <c r="G262">
        <v>680</v>
      </c>
      <c r="H262" t="e">
        <f ca="1">J175-W155</f>
        <v>#NAME?</v>
      </c>
      <c r="I262" t="e">
        <f t="shared" ref="I262:K262" ca="1" si="23">K175-X155</f>
        <v>#NAME?</v>
      </c>
      <c r="J262" t="e">
        <f t="shared" ca="1" si="23"/>
        <v>#NAME?</v>
      </c>
      <c r="K262" t="e">
        <f t="shared" ca="1" si="23"/>
        <v>#NAME?</v>
      </c>
    </row>
  </sheetData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248"/>
  <sheetViews>
    <sheetView topLeftCell="H1" workbookViewId="0">
      <selection activeCell="M33" sqref="M33"/>
    </sheetView>
  </sheetViews>
  <sheetFormatPr defaultRowHeight="15" x14ac:dyDescent="0.25"/>
  <sheetData>
    <row r="2" spans="2:27" x14ac:dyDescent="0.25">
      <c r="B2" s="16" t="s">
        <v>64</v>
      </c>
    </row>
    <row r="3" spans="2:27" ht="18.75" x14ac:dyDescent="0.35">
      <c r="C3" s="30" t="s">
        <v>57</v>
      </c>
      <c r="D3" s="30"/>
      <c r="J3" s="30" t="s">
        <v>57</v>
      </c>
      <c r="Q3" s="30" t="s">
        <v>57</v>
      </c>
      <c r="X3" s="30" t="s">
        <v>57</v>
      </c>
    </row>
    <row r="4" spans="2:27" x14ac:dyDescent="0.25">
      <c r="B4" t="s">
        <v>41</v>
      </c>
      <c r="C4" s="31" t="s">
        <v>58</v>
      </c>
      <c r="D4" s="34"/>
      <c r="E4" s="16" t="s">
        <v>63</v>
      </c>
      <c r="I4" t="s">
        <v>41</v>
      </c>
      <c r="J4" s="31" t="s">
        <v>59</v>
      </c>
      <c r="L4" s="16" t="s">
        <v>63</v>
      </c>
      <c r="P4" t="s">
        <v>41</v>
      </c>
      <c r="Q4" s="32" t="s">
        <v>61</v>
      </c>
      <c r="S4" s="16" t="s">
        <v>63</v>
      </c>
      <c r="W4" t="s">
        <v>41</v>
      </c>
      <c r="X4" s="32" t="s">
        <v>60</v>
      </c>
      <c r="Z4" s="16" t="s">
        <v>63</v>
      </c>
    </row>
    <row r="5" spans="2:27" x14ac:dyDescent="0.25">
      <c r="B5">
        <v>1</v>
      </c>
      <c r="C5" t="e">
        <f ca="1">[1]!SInterpolation($E$5:$E$19,$F$5:$F$19,B5)</f>
        <v>#NAME?</v>
      </c>
      <c r="E5">
        <v>0</v>
      </c>
      <c r="F5">
        <v>21.61</v>
      </c>
      <c r="I5">
        <v>1</v>
      </c>
      <c r="J5" t="e">
        <f ca="1">[1]!SInterpolation($L$5:$L$19,$M$5:$M$19,I5)</f>
        <v>#NAME?</v>
      </c>
      <c r="L5">
        <v>0</v>
      </c>
      <c r="M5">
        <v>15.89</v>
      </c>
      <c r="P5">
        <v>1</v>
      </c>
      <c r="Q5" t="e">
        <f ca="1">[1]!SInterpolation($S$5:$S$19,$T$5:$T$19,P5)</f>
        <v>#NAME?</v>
      </c>
      <c r="S5">
        <v>0</v>
      </c>
      <c r="T5">
        <v>19.73</v>
      </c>
      <c r="W5">
        <v>1</v>
      </c>
      <c r="X5" t="e">
        <f ca="1">[1]!SInterpolation($Z$5:$Z$29,$AA$5:$AA$29,W5)</f>
        <v>#NAME?</v>
      </c>
      <c r="Z5">
        <v>0</v>
      </c>
      <c r="AA5">
        <v>12.13</v>
      </c>
    </row>
    <row r="6" spans="2:27" x14ac:dyDescent="0.25">
      <c r="B6">
        <v>3</v>
      </c>
      <c r="C6" t="e">
        <f ca="1">[1]!SInterpolation($E$5:$E$19,$F$5:$F$19,B6)</f>
        <v>#NAME?</v>
      </c>
      <c r="E6">
        <v>50</v>
      </c>
      <c r="F6">
        <v>19.760000000000002</v>
      </c>
      <c r="I6">
        <v>3</v>
      </c>
      <c r="J6" t="e">
        <f ca="1">[1]!SInterpolation($L$5:$L$19,$M$5:$M$19,I6)</f>
        <v>#NAME?</v>
      </c>
      <c r="L6">
        <v>50</v>
      </c>
      <c r="M6">
        <v>14.41</v>
      </c>
      <c r="P6">
        <v>3</v>
      </c>
      <c r="Q6" t="e">
        <f ca="1">[1]!SInterpolation($S$5:$S$19,$T$5:$T$19,P6)</f>
        <v>#NAME?</v>
      </c>
      <c r="S6">
        <v>50</v>
      </c>
      <c r="T6">
        <v>17.84</v>
      </c>
      <c r="W6">
        <v>3</v>
      </c>
      <c r="X6" t="e">
        <f ca="1">[1]!SInterpolation($Z$5:$Z$29,$AA$5:$AA$29,W6)</f>
        <v>#NAME?</v>
      </c>
      <c r="Z6">
        <v>50</v>
      </c>
      <c r="AA6">
        <v>10.96</v>
      </c>
    </row>
    <row r="7" spans="2:27" x14ac:dyDescent="0.25">
      <c r="B7">
        <v>5</v>
      </c>
      <c r="C7" t="e">
        <f ca="1">[1]!SInterpolation($E$5:$E$19,$F$5:$F$19,B7)</f>
        <v>#NAME?</v>
      </c>
      <c r="E7">
        <v>100</v>
      </c>
      <c r="F7">
        <v>17.52</v>
      </c>
      <c r="I7">
        <v>5</v>
      </c>
      <c r="J7" t="e">
        <f ca="1">[1]!SInterpolation($L$5:$L$19,$M$5:$M$19,I7)</f>
        <v>#NAME?</v>
      </c>
      <c r="L7">
        <v>100</v>
      </c>
      <c r="M7">
        <v>12.38</v>
      </c>
      <c r="P7">
        <v>5</v>
      </c>
      <c r="Q7" t="e">
        <f ca="1">[1]!SInterpolation($S$5:$S$19,$T$5:$T$19,P7)</f>
        <v>#NAME?</v>
      </c>
      <c r="S7">
        <v>100</v>
      </c>
      <c r="T7">
        <v>15.14</v>
      </c>
      <c r="W7">
        <v>5</v>
      </c>
      <c r="X7" t="e">
        <f ca="1">[1]!SInterpolation($Z$5:$Z$29,$AA$5:$AA$29,W7)</f>
        <v>#NAME?</v>
      </c>
      <c r="Z7">
        <v>100</v>
      </c>
      <c r="AA7">
        <v>9.16</v>
      </c>
    </row>
    <row r="8" spans="2:27" x14ac:dyDescent="0.25">
      <c r="B8">
        <v>10</v>
      </c>
      <c r="C8" t="e">
        <f ca="1">[1]!SInterpolation($E$5:$E$19,$F$5:$F$19,B8)</f>
        <v>#NAME?</v>
      </c>
      <c r="E8">
        <v>150</v>
      </c>
      <c r="F8">
        <v>14.87</v>
      </c>
      <c r="I8">
        <v>10</v>
      </c>
      <c r="J8" t="e">
        <f ca="1">[1]!SInterpolation($L$5:$L$19,$M$5:$M$19,I8)</f>
        <v>#NAME?</v>
      </c>
      <c r="L8">
        <v>150</v>
      </c>
      <c r="M8">
        <v>9.7799999999999994</v>
      </c>
      <c r="P8">
        <v>10</v>
      </c>
      <c r="Q8" t="e">
        <f ca="1">[1]!SInterpolation($S$5:$S$19,$T$5:$T$19,P8)</f>
        <v>#NAME?</v>
      </c>
      <c r="S8">
        <v>150</v>
      </c>
      <c r="T8">
        <v>11.72</v>
      </c>
      <c r="W8">
        <v>10</v>
      </c>
      <c r="X8" t="e">
        <f ca="1">[1]!SInterpolation($Z$5:$Z$29,$AA$5:$AA$29,W8)</f>
        <v>#NAME?</v>
      </c>
      <c r="Z8">
        <v>150</v>
      </c>
      <c r="AA8">
        <v>6.75</v>
      </c>
    </row>
    <row r="9" spans="2:27" x14ac:dyDescent="0.25">
      <c r="B9">
        <v>20</v>
      </c>
      <c r="C9" t="e">
        <f ca="1">[1]!SInterpolation($E$5:$E$19,$F$5:$F$19,B9)</f>
        <v>#NAME?</v>
      </c>
      <c r="E9">
        <v>200</v>
      </c>
      <c r="F9">
        <v>11.79</v>
      </c>
      <c r="I9">
        <v>20</v>
      </c>
      <c r="J9" t="e">
        <f ca="1">[1]!SInterpolation($L$5:$L$19,$M$5:$M$19,I9)</f>
        <v>#NAME?</v>
      </c>
      <c r="L9">
        <v>200</v>
      </c>
      <c r="M9">
        <v>6.64</v>
      </c>
      <c r="P9">
        <v>20</v>
      </c>
      <c r="Q9" t="e">
        <f ca="1">[1]!SInterpolation($S$5:$S$19,$T$5:$T$19,P9)</f>
        <v>#NAME?</v>
      </c>
      <c r="S9">
        <v>200</v>
      </c>
      <c r="T9">
        <v>7.65</v>
      </c>
      <c r="W9">
        <v>20</v>
      </c>
      <c r="X9" t="e">
        <f ca="1">[1]!SInterpolation($Z$5:$Z$29,$AA$5:$AA$29,W9)</f>
        <v>#NAME?</v>
      </c>
      <c r="Z9">
        <v>200</v>
      </c>
      <c r="AA9">
        <v>3.78</v>
      </c>
    </row>
    <row r="10" spans="2:27" x14ac:dyDescent="0.25">
      <c r="B10">
        <v>50</v>
      </c>
      <c r="C10" t="e">
        <f ca="1">[1]!SInterpolation($E$5:$E$19,$F$5:$F$19,B10)</f>
        <v>#NAME?</v>
      </c>
      <c r="E10">
        <v>250</v>
      </c>
      <c r="F10">
        <v>8.2799999999999994</v>
      </c>
      <c r="I10">
        <v>50</v>
      </c>
      <c r="J10" t="e">
        <f ca="1">[1]!SInterpolation($L$5:$L$19,$M$5:$M$19,I10)</f>
        <v>#NAME?</v>
      </c>
      <c r="L10">
        <v>250</v>
      </c>
      <c r="M10">
        <v>3</v>
      </c>
      <c r="P10">
        <v>50</v>
      </c>
      <c r="Q10" t="e">
        <f ca="1">[1]!SInterpolation($S$5:$S$19,$T$5:$T$19,P10)</f>
        <v>#NAME?</v>
      </c>
      <c r="S10">
        <v>250</v>
      </c>
      <c r="T10">
        <v>3.02</v>
      </c>
      <c r="W10">
        <v>50</v>
      </c>
      <c r="X10" t="e">
        <f ca="1">[1]!SInterpolation($Z$5:$Z$29,$AA$5:$AA$29,W10)</f>
        <v>#NAME?</v>
      </c>
      <c r="Z10">
        <v>250</v>
      </c>
      <c r="AA10">
        <v>0.27</v>
      </c>
    </row>
    <row r="11" spans="2:27" x14ac:dyDescent="0.25">
      <c r="B11">
        <v>100</v>
      </c>
      <c r="C11" t="e">
        <f ca="1">[1]!SInterpolation($E$5:$E$19,$F$5:$F$19,B11)</f>
        <v>#NAME?</v>
      </c>
      <c r="E11">
        <v>300</v>
      </c>
      <c r="F11">
        <v>4.3499999999999996</v>
      </c>
      <c r="I11">
        <v>100</v>
      </c>
      <c r="J11" t="e">
        <f ca="1">[1]!SInterpolation($L$5:$L$19,$M$5:$M$19,I11)</f>
        <v>#NAME?</v>
      </c>
      <c r="L11">
        <v>300</v>
      </c>
      <c r="M11">
        <v>-1.1100000000000001</v>
      </c>
      <c r="P11">
        <v>100</v>
      </c>
      <c r="Q11" t="e">
        <f ca="1">[1]!SInterpolation($S$5:$S$19,$T$5:$T$19,P11)</f>
        <v>#NAME?</v>
      </c>
      <c r="S11">
        <v>300</v>
      </c>
      <c r="T11">
        <v>-2.12</v>
      </c>
      <c r="W11">
        <v>100</v>
      </c>
      <c r="X11" t="e">
        <f ca="1">[1]!SInterpolation($Z$5:$Z$29,$AA$5:$AA$29,W11)</f>
        <v>#NAME?</v>
      </c>
      <c r="Z11">
        <v>300</v>
      </c>
      <c r="AA11">
        <v>-3.72</v>
      </c>
    </row>
    <row r="12" spans="2:27" x14ac:dyDescent="0.25">
      <c r="B12">
        <v>150</v>
      </c>
      <c r="C12" t="e">
        <f ca="1">[1]!SInterpolation($E$5:$E$19,$F$5:$F$19,B12)</f>
        <v>#NAME?</v>
      </c>
      <c r="E12">
        <v>400</v>
      </c>
      <c r="F12">
        <v>-4.68</v>
      </c>
      <c r="I12">
        <v>150</v>
      </c>
      <c r="J12" t="e">
        <f ca="1">[1]!SInterpolation($L$5:$L$19,$M$5:$M$19,I12)</f>
        <v>#NAME?</v>
      </c>
      <c r="L12">
        <v>400</v>
      </c>
      <c r="M12">
        <v>-10.57</v>
      </c>
      <c r="P12">
        <v>150</v>
      </c>
      <c r="Q12" t="e">
        <f ca="1">[1]!SInterpolation($S$5:$S$19,$T$5:$T$19,P12)</f>
        <v>#NAME?</v>
      </c>
      <c r="S12">
        <v>400</v>
      </c>
      <c r="T12">
        <v>-13.67</v>
      </c>
      <c r="W12">
        <v>150</v>
      </c>
      <c r="X12" t="e">
        <f ca="1">[1]!SInterpolation($Z$5:$Z$29,$AA$5:$AA$29,W12)</f>
        <v>#NAME?</v>
      </c>
      <c r="Z12">
        <v>400</v>
      </c>
      <c r="AA12">
        <v>-12.99</v>
      </c>
    </row>
    <row r="13" spans="2:27" x14ac:dyDescent="0.25">
      <c r="B13">
        <v>200</v>
      </c>
      <c r="C13" t="e">
        <f ca="1">[1]!SInterpolation($E$5:$E$19,$F$5:$F$19,B13)</f>
        <v>#NAME?</v>
      </c>
      <c r="E13">
        <v>500</v>
      </c>
      <c r="F13">
        <v>-15.08</v>
      </c>
      <c r="I13">
        <v>200</v>
      </c>
      <c r="J13" t="e">
        <f ca="1">[1]!SInterpolation($L$5:$L$19,$M$5:$M$19,I13)</f>
        <v>#NAME?</v>
      </c>
      <c r="L13">
        <v>500</v>
      </c>
      <c r="M13">
        <v>-21.45</v>
      </c>
      <c r="P13">
        <v>200</v>
      </c>
      <c r="Q13" t="e">
        <f ca="1">[1]!SInterpolation($S$5:$S$19,$T$5:$T$19,P13)</f>
        <v>#NAME?</v>
      </c>
      <c r="S13">
        <v>500</v>
      </c>
      <c r="T13">
        <v>-26.65</v>
      </c>
      <c r="W13">
        <v>200</v>
      </c>
      <c r="X13" t="e">
        <f ca="1">[1]!SInterpolation($Z$5:$Z$29,$AA$5:$AA$29,W13)</f>
        <v>#NAME?</v>
      </c>
      <c r="Z13">
        <v>500</v>
      </c>
      <c r="AA13">
        <v>-23.72</v>
      </c>
    </row>
    <row r="14" spans="2:27" x14ac:dyDescent="0.25">
      <c r="B14">
        <v>250</v>
      </c>
      <c r="C14" t="e">
        <f ca="1">[1]!SInterpolation($E$5:$E$19,$F$5:$F$19,B14)</f>
        <v>#NAME?</v>
      </c>
      <c r="E14">
        <v>600</v>
      </c>
      <c r="F14">
        <v>-26.58</v>
      </c>
      <c r="I14">
        <v>250</v>
      </c>
      <c r="J14" t="e">
        <f ca="1">[1]!SInterpolation($L$5:$L$19,$M$5:$M$19,I14)</f>
        <v>#NAME?</v>
      </c>
      <c r="L14">
        <v>600</v>
      </c>
      <c r="M14">
        <v>-33.47</v>
      </c>
      <c r="P14">
        <v>250</v>
      </c>
      <c r="Q14" t="e">
        <f ca="1">[1]!SInterpolation($S$5:$S$19,$T$5:$T$19,P14)</f>
        <v>#NAME?</v>
      </c>
      <c r="S14">
        <v>600</v>
      </c>
      <c r="T14">
        <v>-40.770000000000003</v>
      </c>
      <c r="W14">
        <v>250</v>
      </c>
      <c r="X14" t="e">
        <f ca="1">[1]!SInterpolation($Z$5:$Z$29,$AA$5:$AA$29,W14)</f>
        <v>#NAME?</v>
      </c>
      <c r="Z14">
        <v>600</v>
      </c>
      <c r="AA14">
        <v>-35.64</v>
      </c>
    </row>
    <row r="15" spans="2:27" x14ac:dyDescent="0.25">
      <c r="B15">
        <v>293.14999999999998</v>
      </c>
      <c r="C15" t="e">
        <f ca="1">[1]!SInterpolation($E$5:$E$19,$F$5:$F$19,B15)</f>
        <v>#NAME?</v>
      </c>
      <c r="E15">
        <v>620</v>
      </c>
      <c r="F15">
        <v>-28.99</v>
      </c>
      <c r="I15">
        <v>293.14999999999998</v>
      </c>
      <c r="J15" t="e">
        <f ca="1">[1]!SInterpolation($L$5:$L$19,$M$5:$M$19,I15)</f>
        <v>#NAME?</v>
      </c>
      <c r="L15">
        <v>625</v>
      </c>
      <c r="M15">
        <v>-36.630000000000003</v>
      </c>
      <c r="P15">
        <v>293.14999999999998</v>
      </c>
      <c r="Q15" t="e">
        <f ca="1">[1]!SInterpolation($S$5:$S$19,$T$5:$T$19,P15)</f>
        <v>#NAME?</v>
      </c>
      <c r="S15">
        <v>630</v>
      </c>
      <c r="T15">
        <v>-45.19</v>
      </c>
      <c r="W15">
        <v>293.14999999999998</v>
      </c>
      <c r="X15" t="e">
        <f ca="1">[1]!SInterpolation($Z$5:$Z$29,$AA$5:$AA$29,W15)</f>
        <v>#NAME?</v>
      </c>
      <c r="Z15">
        <v>655</v>
      </c>
      <c r="AA15">
        <v>-42.64</v>
      </c>
    </row>
    <row r="16" spans="2:27" x14ac:dyDescent="0.25">
      <c r="B16">
        <v>298.14999999999998</v>
      </c>
      <c r="C16" t="e">
        <f ca="1">[1]!SInterpolation($E$5:$E$19,$F$5:$F$19,B16)</f>
        <v>#NAME?</v>
      </c>
      <c r="E16">
        <v>630</v>
      </c>
      <c r="F16">
        <v>-30.34</v>
      </c>
      <c r="I16">
        <v>298.14999999999998</v>
      </c>
      <c r="J16" t="e">
        <f ca="1">[1]!SInterpolation($L$5:$L$19,$M$5:$M$19,I16)</f>
        <v>#NAME?</v>
      </c>
      <c r="L16">
        <v>630</v>
      </c>
      <c r="M16">
        <v>-37.31</v>
      </c>
      <c r="P16">
        <v>298.14999999999998</v>
      </c>
      <c r="Q16" t="e">
        <f ca="1">[1]!SInterpolation($S$5:$S$19,$T$5:$T$19,P16)</f>
        <v>#NAME?</v>
      </c>
      <c r="S16">
        <v>640</v>
      </c>
      <c r="T16">
        <v>-46.78</v>
      </c>
      <c r="W16">
        <v>298.14999999999998</v>
      </c>
      <c r="X16" t="e">
        <f ca="1">[1]!SInterpolation($Z$5:$Z$29,$AA$5:$AA$29,W16)</f>
        <v>#NAME?</v>
      </c>
      <c r="Z16">
        <v>670</v>
      </c>
      <c r="AA16">
        <v>-44.7</v>
      </c>
    </row>
    <row r="17" spans="2:27" x14ac:dyDescent="0.25">
      <c r="B17">
        <v>300</v>
      </c>
      <c r="C17" t="e">
        <f ca="1">[1]!SInterpolation($E$5:$E$19,$F$5:$F$19,B17)</f>
        <v>#NAME?</v>
      </c>
      <c r="E17">
        <v>640</v>
      </c>
      <c r="F17">
        <v>-31.72</v>
      </c>
      <c r="I17">
        <v>300</v>
      </c>
      <c r="J17" t="e">
        <f ca="1">[1]!SInterpolation($L$5:$L$19,$M$5:$M$19,I17)</f>
        <v>#NAME?</v>
      </c>
      <c r="L17">
        <v>640</v>
      </c>
      <c r="M17">
        <v>-38.68</v>
      </c>
      <c r="P17">
        <v>300</v>
      </c>
      <c r="Q17" t="e">
        <f ca="1">[1]!SInterpolation($S$5:$S$19,$T$5:$T$19,P17)</f>
        <v>#NAME?</v>
      </c>
      <c r="S17">
        <v>650</v>
      </c>
      <c r="T17">
        <v>-48.38</v>
      </c>
      <c r="W17">
        <v>300</v>
      </c>
      <c r="X17" t="e">
        <f ca="1">[1]!SInterpolation($Z$5:$Z$29,$AA$5:$AA$29,W17)</f>
        <v>#NAME?</v>
      </c>
      <c r="Z17">
        <v>700</v>
      </c>
      <c r="AA17">
        <v>-48.92</v>
      </c>
    </row>
    <row r="18" spans="2:27" x14ac:dyDescent="0.25">
      <c r="B18">
        <v>305</v>
      </c>
      <c r="C18" t="e">
        <f ca="1">[1]!SInterpolation($E$5:$E$19,$F$5:$F$19,B18)</f>
        <v>#NAME?</v>
      </c>
      <c r="E18">
        <v>650</v>
      </c>
      <c r="F18">
        <v>-33.14</v>
      </c>
      <c r="I18">
        <v>305</v>
      </c>
      <c r="J18" t="e">
        <f ca="1">[1]!SInterpolation($L$5:$L$19,$M$5:$M$19,I18)</f>
        <v>#NAME?</v>
      </c>
      <c r="L18">
        <v>660</v>
      </c>
      <c r="M18">
        <v>-41.51</v>
      </c>
      <c r="P18">
        <v>305</v>
      </c>
      <c r="Q18" t="e">
        <f ca="1">[1]!SInterpolation($S$5:$S$19,$T$5:$T$19,P18)</f>
        <v>#NAME?</v>
      </c>
      <c r="S18">
        <v>700</v>
      </c>
      <c r="T18">
        <v>-56.72</v>
      </c>
      <c r="W18">
        <v>305</v>
      </c>
      <c r="X18" t="e">
        <f ca="1">[1]!SInterpolation($Z$5:$Z$29,$AA$5:$AA$29,W18)</f>
        <v>#NAME?</v>
      </c>
      <c r="Z18">
        <v>750</v>
      </c>
      <c r="AA18">
        <v>-56.24</v>
      </c>
    </row>
    <row r="19" spans="2:27" x14ac:dyDescent="0.25">
      <c r="B19">
        <v>310</v>
      </c>
      <c r="C19" t="e">
        <f ca="1">[1]!SInterpolation($E$5:$E$19,$F$5:$F$19,B19)</f>
        <v>#NAME?</v>
      </c>
      <c r="E19">
        <v>660</v>
      </c>
      <c r="F19">
        <v>-34.590000000000003</v>
      </c>
      <c r="I19">
        <v>310</v>
      </c>
      <c r="J19" t="e">
        <f ca="1">[1]!SInterpolation($L$5:$L$19,$M$5:$M$19,I19)</f>
        <v>#NAME?</v>
      </c>
      <c r="L19">
        <v>680</v>
      </c>
      <c r="M19">
        <v>-44.42</v>
      </c>
      <c r="P19">
        <v>310</v>
      </c>
      <c r="Q19" t="e">
        <f ca="1">[1]!SInterpolation($S$5:$S$19,$T$5:$T$19,P19)</f>
        <v>#NAME?</v>
      </c>
      <c r="S19">
        <v>720</v>
      </c>
      <c r="T19">
        <v>-60.21</v>
      </c>
      <c r="W19">
        <v>310</v>
      </c>
      <c r="X19" t="e">
        <f ca="1">[1]!SInterpolation($Z$5:$Z$29,$AA$5:$AA$29,W19)</f>
        <v>#NAME?</v>
      </c>
      <c r="Z19" s="68">
        <v>800</v>
      </c>
      <c r="AA19">
        <v>-64.944176385191795</v>
      </c>
    </row>
    <row r="20" spans="2:27" x14ac:dyDescent="0.25">
      <c r="B20">
        <v>315</v>
      </c>
      <c r="C20" t="e">
        <f ca="1">[1]!SInterpolation($E$5:$E$19,$F$5:$F$19,B20)</f>
        <v>#NAME?</v>
      </c>
      <c r="I20">
        <v>315</v>
      </c>
      <c r="J20" t="e">
        <f ca="1">[1]!SInterpolation($L$5:$L$19,$M$5:$M$19,I20)</f>
        <v>#NAME?</v>
      </c>
      <c r="P20">
        <v>315</v>
      </c>
      <c r="Q20" t="e">
        <f ca="1">[1]!SInterpolation($S$5:$S$19,$T$5:$T$19,P20)</f>
        <v>#NAME?</v>
      </c>
      <c r="W20">
        <v>315</v>
      </c>
      <c r="X20" t="e">
        <f ca="1">[1]!SInterpolation($Z$5:$Z$29,$AA$5:$AA$29,W20)</f>
        <v>#NAME?</v>
      </c>
      <c r="Z20" s="69">
        <v>850</v>
      </c>
      <c r="AA20">
        <v>-73.191654497513682</v>
      </c>
    </row>
    <row r="21" spans="2:27" x14ac:dyDescent="0.25">
      <c r="B21">
        <v>320</v>
      </c>
      <c r="C21" t="e">
        <f ca="1">[1]!SInterpolation($E$5:$E$19,$F$5:$F$19,B21)</f>
        <v>#NAME?</v>
      </c>
      <c r="I21">
        <v>320</v>
      </c>
      <c r="J21" t="e">
        <f ca="1">[1]!SInterpolation($L$5:$L$19,$M$5:$M$19,I21)</f>
        <v>#NAME?</v>
      </c>
      <c r="P21">
        <v>320</v>
      </c>
      <c r="Q21" t="e">
        <f ca="1">[1]!SInterpolation($S$5:$S$19,$T$5:$T$19,P21)</f>
        <v>#NAME?</v>
      </c>
      <c r="W21">
        <v>320</v>
      </c>
      <c r="X21" t="e">
        <f ca="1">[1]!SInterpolation($Z$5:$Z$29,$AA$5:$AA$29,W21)</f>
        <v>#NAME?</v>
      </c>
      <c r="Z21" s="69">
        <v>900</v>
      </c>
      <c r="AA21">
        <v>-81.676923421190665</v>
      </c>
    </row>
    <row r="22" spans="2:27" x14ac:dyDescent="0.25">
      <c r="B22">
        <v>325</v>
      </c>
      <c r="C22" t="e">
        <f ca="1">[1]!SInterpolation($E$5:$E$19,$F$5:$F$19,B22)</f>
        <v>#NAME?</v>
      </c>
      <c r="I22">
        <v>325</v>
      </c>
      <c r="J22" t="e">
        <f ca="1">[1]!SInterpolation($L$5:$L$19,$M$5:$M$19,I22)</f>
        <v>#NAME?</v>
      </c>
      <c r="P22">
        <v>325</v>
      </c>
      <c r="Q22" t="e">
        <f ca="1">[1]!SInterpolation($S$5:$S$19,$T$5:$T$19,P22)</f>
        <v>#NAME?</v>
      </c>
      <c r="W22">
        <v>325</v>
      </c>
      <c r="X22" t="e">
        <f ca="1">[1]!SInterpolation($Z$5:$Z$29,$AA$5:$AA$29,W22)</f>
        <v>#NAME?</v>
      </c>
      <c r="Z22" s="70">
        <v>950</v>
      </c>
      <c r="AA22">
        <v>-90.370246405525364</v>
      </c>
    </row>
    <row r="23" spans="2:27" x14ac:dyDescent="0.25">
      <c r="B23">
        <v>330</v>
      </c>
      <c r="C23" t="e">
        <f ca="1">[1]!SInterpolation($E$5:$E$19,$F$5:$F$19,B23)</f>
        <v>#NAME?</v>
      </c>
      <c r="I23">
        <v>330</v>
      </c>
      <c r="J23" t="e">
        <f ca="1">[1]!SInterpolation($L$5:$L$19,$M$5:$M$19,I23)</f>
        <v>#NAME?</v>
      </c>
      <c r="P23">
        <v>330</v>
      </c>
      <c r="Q23" t="e">
        <f ca="1">[1]!SInterpolation($S$5:$S$19,$T$5:$T$19,P23)</f>
        <v>#NAME?</v>
      </c>
      <c r="W23">
        <v>330</v>
      </c>
      <c r="X23" t="e">
        <f ca="1">[1]!SInterpolation($Z$5:$Z$29,$AA$5:$AA$29,W23)</f>
        <v>#NAME?</v>
      </c>
      <c r="Z23" s="69">
        <v>1000</v>
      </c>
      <c r="AA23">
        <v>-100.246058196953</v>
      </c>
    </row>
    <row r="24" spans="2:27" x14ac:dyDescent="0.25">
      <c r="B24">
        <v>335</v>
      </c>
      <c r="C24" t="e">
        <f ca="1">[1]!SInterpolation($E$5:$E$19,$F$5:$F$19,B24)</f>
        <v>#NAME?</v>
      </c>
      <c r="I24">
        <v>335</v>
      </c>
      <c r="J24" t="e">
        <f ca="1">[1]!SInterpolation($L$5:$L$19,$M$5:$M$19,I24)</f>
        <v>#NAME?</v>
      </c>
      <c r="P24">
        <v>335</v>
      </c>
      <c r="Q24" t="e">
        <f ca="1">[1]!SInterpolation($S$5:$S$19,$T$5:$T$19,P24)</f>
        <v>#NAME?</v>
      </c>
      <c r="W24">
        <v>335</v>
      </c>
      <c r="X24" t="e">
        <f ca="1">[1]!SInterpolation($Z$5:$Z$29,$AA$5:$AA$29,W24)</f>
        <v>#NAME?</v>
      </c>
      <c r="Z24" s="69">
        <v>1050</v>
      </c>
      <c r="AA24">
        <v>-108.28243066733096</v>
      </c>
    </row>
    <row r="25" spans="2:27" x14ac:dyDescent="0.25">
      <c r="B25">
        <v>340</v>
      </c>
      <c r="C25" t="e">
        <f ca="1">[1]!SInterpolation($E$5:$E$19,$F$5:$F$19,B25)</f>
        <v>#NAME?</v>
      </c>
      <c r="I25">
        <v>340</v>
      </c>
      <c r="J25" t="e">
        <f ca="1">[1]!SInterpolation($L$5:$L$19,$M$5:$M$19,I25)</f>
        <v>#NAME?</v>
      </c>
      <c r="P25">
        <v>340</v>
      </c>
      <c r="Q25" t="e">
        <f ca="1">[1]!SInterpolation($S$5:$S$19,$T$5:$T$19,P25)</f>
        <v>#NAME?</v>
      </c>
      <c r="W25">
        <v>340</v>
      </c>
      <c r="X25" t="e">
        <f ca="1">[1]!SInterpolation($Z$5:$Z$29,$AA$5:$AA$29,W25)</f>
        <v>#NAME?</v>
      </c>
      <c r="Z25" s="70">
        <v>1100</v>
      </c>
      <c r="AA25">
        <v>-119.46056524533587</v>
      </c>
    </row>
    <row r="26" spans="2:27" x14ac:dyDescent="0.25">
      <c r="B26">
        <v>345</v>
      </c>
      <c r="C26" t="e">
        <f ca="1">[1]!SInterpolation($E$5:$E$19,$F$5:$F$19,B26)</f>
        <v>#NAME?</v>
      </c>
      <c r="I26">
        <v>345</v>
      </c>
      <c r="J26" t="e">
        <f ca="1">[1]!SInterpolation($L$5:$L$19,$M$5:$M$19,I26)</f>
        <v>#NAME?</v>
      </c>
      <c r="P26">
        <v>345</v>
      </c>
      <c r="Q26" t="e">
        <f ca="1">[1]!SInterpolation($S$5:$S$19,$T$5:$T$19,P26)</f>
        <v>#NAME?</v>
      </c>
      <c r="W26">
        <v>345</v>
      </c>
      <c r="X26" t="e">
        <f ca="1">[1]!SInterpolation($Z$5:$Z$29,$AA$5:$AA$29,W26)</f>
        <v>#NAME?</v>
      </c>
      <c r="Z26" s="69">
        <v>1150</v>
      </c>
      <c r="AA26">
        <v>-128.76433391221661</v>
      </c>
    </row>
    <row r="27" spans="2:27" x14ac:dyDescent="0.25">
      <c r="B27">
        <v>350</v>
      </c>
      <c r="C27" t="e">
        <f ca="1">[1]!SInterpolation($E$5:$E$19,$F$5:$F$19,B27)</f>
        <v>#NAME?</v>
      </c>
      <c r="I27">
        <v>350</v>
      </c>
      <c r="J27" t="e">
        <f ca="1">[1]!SInterpolation($L$5:$L$19,$M$5:$M$19,I27)</f>
        <v>#NAME?</v>
      </c>
      <c r="P27">
        <v>350</v>
      </c>
      <c r="Q27" t="e">
        <f ca="1">[1]!SInterpolation($S$5:$S$19,$T$5:$T$19,P27)</f>
        <v>#NAME?</v>
      </c>
      <c r="W27">
        <v>350</v>
      </c>
      <c r="X27" t="e">
        <f ca="1">[1]!SInterpolation($Z$5:$Z$29,$AA$5:$AA$29,W27)</f>
        <v>#NAME?</v>
      </c>
      <c r="Z27" s="69">
        <v>1200</v>
      </c>
      <c r="AA27">
        <v>-138.1798764026129</v>
      </c>
    </row>
    <row r="28" spans="2:27" x14ac:dyDescent="0.25">
      <c r="B28">
        <v>355</v>
      </c>
      <c r="C28" t="e">
        <f ca="1">[1]!SInterpolation($E$5:$E$19,$F$5:$F$19,B28)</f>
        <v>#NAME?</v>
      </c>
      <c r="I28">
        <v>355</v>
      </c>
      <c r="J28" t="e">
        <f ca="1">[1]!SInterpolation($L$5:$L$19,$M$5:$M$19,I28)</f>
        <v>#NAME?</v>
      </c>
      <c r="P28">
        <v>355</v>
      </c>
      <c r="Q28" t="e">
        <f ca="1">[1]!SInterpolation($S$5:$S$19,$T$5:$T$19,P28)</f>
        <v>#NAME?</v>
      </c>
      <c r="W28">
        <v>355</v>
      </c>
      <c r="X28" t="e">
        <f ca="1">[1]!SInterpolation($Z$5:$Z$29,$AA$5:$AA$29,W28)</f>
        <v>#NAME?</v>
      </c>
      <c r="Z28" s="70">
        <v>1250</v>
      </c>
      <c r="AA28">
        <v>-147.69525339272843</v>
      </c>
    </row>
    <row r="29" spans="2:27" x14ac:dyDescent="0.25">
      <c r="B29">
        <v>360</v>
      </c>
      <c r="C29" t="e">
        <f ca="1">[1]!SInterpolation($E$5:$E$19,$F$5:$F$19,B29)</f>
        <v>#NAME?</v>
      </c>
      <c r="I29">
        <v>360</v>
      </c>
      <c r="J29" t="e">
        <f ca="1">[1]!SInterpolation($L$5:$L$19,$M$5:$M$19,I29)</f>
        <v>#NAME?</v>
      </c>
      <c r="P29">
        <v>360</v>
      </c>
      <c r="Q29" t="e">
        <f ca="1">[1]!SInterpolation($S$5:$S$19,$T$5:$T$19,P29)</f>
        <v>#NAME?</v>
      </c>
      <c r="W29">
        <v>360</v>
      </c>
      <c r="X29" t="e">
        <f ca="1">[1]!SInterpolation($Z$5:$Z$29,$AA$5:$AA$29,W29)</f>
        <v>#NAME?</v>
      </c>
      <c r="Z29" s="69">
        <v>1300</v>
      </c>
      <c r="AA29">
        <v>-157.30015149524868</v>
      </c>
    </row>
    <row r="30" spans="2:27" x14ac:dyDescent="0.25">
      <c r="B30">
        <v>365</v>
      </c>
      <c r="C30" t="e">
        <f ca="1">[1]!SInterpolation($E$5:$E$19,$F$5:$F$19,B30)</f>
        <v>#NAME?</v>
      </c>
      <c r="I30">
        <v>365</v>
      </c>
      <c r="J30" t="e">
        <f ca="1">[1]!SInterpolation($L$5:$L$19,$M$5:$M$19,I30)</f>
        <v>#NAME?</v>
      </c>
      <c r="P30">
        <v>365</v>
      </c>
      <c r="Q30" t="e">
        <f ca="1">[1]!SInterpolation($S$5:$S$19,$T$5:$T$19,P30)</f>
        <v>#NAME?</v>
      </c>
      <c r="W30">
        <v>365</v>
      </c>
      <c r="X30" t="e">
        <f ca="1">[1]!SInterpolation($Z$5:$Z$29,$AA$5:$AA$29,W30)</f>
        <v>#NAME?</v>
      </c>
    </row>
    <row r="31" spans="2:27" x14ac:dyDescent="0.25">
      <c r="B31">
        <v>370</v>
      </c>
      <c r="C31" t="e">
        <f ca="1">[1]!SInterpolation($E$5:$E$19,$F$5:$F$19,B31)</f>
        <v>#NAME?</v>
      </c>
      <c r="I31">
        <v>370</v>
      </c>
      <c r="J31" t="e">
        <f ca="1">[1]!SInterpolation($L$5:$L$19,$M$5:$M$19,I31)</f>
        <v>#NAME?</v>
      </c>
      <c r="P31">
        <v>370</v>
      </c>
      <c r="Q31" t="e">
        <f ca="1">[1]!SInterpolation($S$5:$S$19,$T$5:$T$19,P31)</f>
        <v>#NAME?</v>
      </c>
      <c r="W31">
        <v>370</v>
      </c>
      <c r="X31" t="e">
        <f ca="1">[1]!SInterpolation($Z$5:$Z$29,$AA$5:$AA$29,W31)</f>
        <v>#NAME?</v>
      </c>
    </row>
    <row r="32" spans="2:27" x14ac:dyDescent="0.25">
      <c r="B32">
        <v>375</v>
      </c>
      <c r="C32" t="e">
        <f ca="1">[1]!SInterpolation($E$5:$E$19,$F$5:$F$19,B32)</f>
        <v>#NAME?</v>
      </c>
      <c r="I32">
        <v>375</v>
      </c>
      <c r="J32" t="e">
        <f ca="1">[1]!SInterpolation($L$5:$L$19,$M$5:$M$19,I32)</f>
        <v>#NAME?</v>
      </c>
      <c r="P32">
        <v>375</v>
      </c>
      <c r="Q32" t="e">
        <f ca="1">[1]!SInterpolation($S$5:$S$19,$T$5:$T$19,P32)</f>
        <v>#NAME?</v>
      </c>
      <c r="W32">
        <v>375</v>
      </c>
      <c r="X32" t="e">
        <f ca="1">[1]!SInterpolation($Z$5:$Z$29,$AA$5:$AA$29,W32)</f>
        <v>#NAME?</v>
      </c>
    </row>
    <row r="33" spans="2:36" x14ac:dyDescent="0.25">
      <c r="B33">
        <v>380</v>
      </c>
      <c r="C33" t="e">
        <f ca="1">[1]!SInterpolation($E$5:$E$19,$F$5:$F$19,B33)</f>
        <v>#NAME?</v>
      </c>
      <c r="I33">
        <v>380</v>
      </c>
      <c r="J33" t="e">
        <f ca="1">[1]!SInterpolation($L$5:$L$19,$M$5:$M$19,I33)</f>
        <v>#NAME?</v>
      </c>
      <c r="P33">
        <v>380</v>
      </c>
      <c r="Q33" t="e">
        <f ca="1">[1]!SInterpolation($S$5:$S$19,$T$5:$T$19,P33)</f>
        <v>#NAME?</v>
      </c>
      <c r="W33">
        <v>380</v>
      </c>
      <c r="X33" t="e">
        <f ca="1">[1]!SInterpolation($Z$5:$Z$29,$AA$5:$AA$29,W33)</f>
        <v>#NAME?</v>
      </c>
    </row>
    <row r="34" spans="2:36" x14ac:dyDescent="0.25">
      <c r="B34">
        <v>385</v>
      </c>
      <c r="C34" t="e">
        <f ca="1">[1]!SInterpolation($E$5:$E$19,$F$5:$F$19,B34)</f>
        <v>#NAME?</v>
      </c>
      <c r="I34">
        <v>385</v>
      </c>
      <c r="J34" t="e">
        <f ca="1">[1]!SInterpolation($L$5:$L$19,$M$5:$M$19,I34)</f>
        <v>#NAME?</v>
      </c>
      <c r="P34">
        <v>385</v>
      </c>
      <c r="Q34" t="e">
        <f ca="1">[1]!SInterpolation($S$5:$S$19,$T$5:$T$19,P34)</f>
        <v>#NAME?</v>
      </c>
      <c r="W34">
        <v>385</v>
      </c>
      <c r="X34" t="e">
        <f ca="1">[1]!SInterpolation($Z$5:$Z$29,$AA$5:$AA$29,W34)</f>
        <v>#NAME?</v>
      </c>
    </row>
    <row r="35" spans="2:36" x14ac:dyDescent="0.25">
      <c r="B35">
        <v>390</v>
      </c>
      <c r="C35" t="e">
        <f ca="1">[1]!SInterpolation($E$5:$E$19,$F$5:$F$19,B35)</f>
        <v>#NAME?</v>
      </c>
      <c r="I35">
        <v>390</v>
      </c>
      <c r="J35" t="e">
        <f ca="1">[1]!SInterpolation($L$5:$L$19,$M$5:$M$19,I35)</f>
        <v>#NAME?</v>
      </c>
      <c r="P35">
        <v>390</v>
      </c>
      <c r="Q35" t="e">
        <f ca="1">[1]!SInterpolation($S$5:$S$19,$T$5:$T$19,P35)</f>
        <v>#NAME?</v>
      </c>
      <c r="W35">
        <v>390</v>
      </c>
      <c r="X35" t="e">
        <f ca="1">[1]!SInterpolation($Z$5:$Z$29,$AA$5:$AA$29,W35)</f>
        <v>#NAME?</v>
      </c>
    </row>
    <row r="36" spans="2:36" x14ac:dyDescent="0.25">
      <c r="B36">
        <v>395</v>
      </c>
      <c r="C36" t="e">
        <f ca="1">[1]!SInterpolation($E$5:$E$19,$F$5:$F$19,B36)</f>
        <v>#NAME?</v>
      </c>
      <c r="I36">
        <v>395</v>
      </c>
      <c r="J36" t="e">
        <f ca="1">[1]!SInterpolation($L$5:$L$19,$M$5:$M$19,I36)</f>
        <v>#NAME?</v>
      </c>
      <c r="P36">
        <v>395</v>
      </c>
      <c r="Q36" t="e">
        <f ca="1">[1]!SInterpolation($S$5:$S$19,$T$5:$T$19,P36)</f>
        <v>#NAME?</v>
      </c>
      <c r="W36">
        <v>395</v>
      </c>
      <c r="X36" t="e">
        <f ca="1">[1]!SInterpolation($Z$5:$Z$29,$AA$5:$AA$29,W36)</f>
        <v>#NAME?</v>
      </c>
      <c r="Z36">
        <v>1</v>
      </c>
      <c r="AA36">
        <v>12.31975977979288</v>
      </c>
      <c r="AB36">
        <v>12.31975977979288</v>
      </c>
      <c r="AD36">
        <v>1</v>
      </c>
      <c r="AE36">
        <v>19.530822707243068</v>
      </c>
      <c r="AF36">
        <v>19.530822707243068</v>
      </c>
      <c r="AI36">
        <v>1</v>
      </c>
      <c r="AJ36">
        <v>18.900602492400349</v>
      </c>
    </row>
    <row r="37" spans="2:36" x14ac:dyDescent="0.25">
      <c r="B37">
        <v>400</v>
      </c>
      <c r="C37" t="e">
        <f ca="1">[1]!SInterpolation($E$5:$E$19,$F$5:$F$19,B37)</f>
        <v>#NAME?</v>
      </c>
      <c r="I37">
        <v>400</v>
      </c>
      <c r="J37" t="e">
        <f ca="1">[1]!SInterpolation($L$5:$L$19,$M$5:$M$19,I37)</f>
        <v>#NAME?</v>
      </c>
      <c r="P37">
        <v>400</v>
      </c>
      <c r="Q37" t="e">
        <f ca="1">[1]!SInterpolation($S$5:$S$19,$T$5:$T$19,P37)</f>
        <v>#NAME?</v>
      </c>
      <c r="W37">
        <v>400</v>
      </c>
      <c r="X37" t="e">
        <f ca="1">[1]!SInterpolation($Z$5:$Z$29,$AA$5:$AA$29,W37)</f>
        <v>#NAME?</v>
      </c>
      <c r="Z37">
        <v>3</v>
      </c>
      <c r="AA37">
        <v>12.281537577842238</v>
      </c>
      <c r="AB37">
        <v>12.281537577842238</v>
      </c>
      <c r="AD37">
        <v>3</v>
      </c>
      <c r="AE37">
        <v>19.476943612016328</v>
      </c>
      <c r="AF37">
        <v>19.476943612016328</v>
      </c>
      <c r="AI37">
        <v>3</v>
      </c>
      <c r="AJ37">
        <v>18.84846802972184</v>
      </c>
    </row>
    <row r="38" spans="2:36" x14ac:dyDescent="0.25">
      <c r="B38">
        <v>405</v>
      </c>
      <c r="C38" t="e">
        <f ca="1">[1]!SInterpolation($E$5:$E$19,$F$5:$F$19,B38)</f>
        <v>#NAME?</v>
      </c>
      <c r="I38">
        <v>405</v>
      </c>
      <c r="J38" t="e">
        <f ca="1">[1]!SInterpolation($L$5:$L$19,$M$5:$M$19,I38)</f>
        <v>#NAME?</v>
      </c>
      <c r="P38">
        <v>405</v>
      </c>
      <c r="Q38" t="e">
        <f ca="1">[1]!SInterpolation($S$5:$S$19,$T$5:$T$19,P38)</f>
        <v>#NAME?</v>
      </c>
      <c r="W38">
        <v>405</v>
      </c>
      <c r="X38" t="e">
        <f ca="1">[1]!SInterpolation($Z$5:$Z$29,$AA$5:$AA$29,W38)</f>
        <v>#NAME?</v>
      </c>
      <c r="Z38">
        <v>5</v>
      </c>
      <c r="AA38">
        <v>12.242622044181649</v>
      </c>
      <c r="AB38">
        <v>12.242622044181649</v>
      </c>
      <c r="AD38">
        <v>5</v>
      </c>
      <c r="AE38">
        <v>19.422650403297752</v>
      </c>
      <c r="AF38">
        <v>19.422650403297752</v>
      </c>
      <c r="AI38">
        <v>5</v>
      </c>
      <c r="AJ38">
        <v>18.795689474450516</v>
      </c>
    </row>
    <row r="39" spans="2:36" x14ac:dyDescent="0.25">
      <c r="B39">
        <v>410</v>
      </c>
      <c r="C39" t="e">
        <f ca="1">[1]!SInterpolation($E$5:$E$19,$F$5:$F$19,B39)</f>
        <v>#NAME?</v>
      </c>
      <c r="I39">
        <v>410</v>
      </c>
      <c r="J39" t="e">
        <f ca="1">[1]!SInterpolation($L$5:$L$19,$M$5:$M$19,I39)</f>
        <v>#NAME?</v>
      </c>
      <c r="P39">
        <v>410</v>
      </c>
      <c r="Q39" t="e">
        <f ca="1">[1]!SInterpolation($S$5:$S$19,$T$5:$T$19,P39)</f>
        <v>#NAME?</v>
      </c>
      <c r="W39">
        <v>410</v>
      </c>
      <c r="X39" t="e">
        <f ca="1">[1]!SInterpolation($Z$5:$Z$29,$AA$5:$AA$29,W39)</f>
        <v>#NAME?</v>
      </c>
      <c r="Z39">
        <v>10</v>
      </c>
      <c r="AA39">
        <v>12.141894038088445</v>
      </c>
      <c r="AB39">
        <v>12.141894038088445</v>
      </c>
      <c r="AD39">
        <v>10</v>
      </c>
      <c r="AE39">
        <v>19.284741621020327</v>
      </c>
      <c r="AF39">
        <v>19.284741621020327</v>
      </c>
      <c r="AI39">
        <v>10</v>
      </c>
      <c r="AJ39">
        <v>18.660543388305708</v>
      </c>
    </row>
    <row r="40" spans="2:36" x14ac:dyDescent="0.25">
      <c r="B40">
        <v>415</v>
      </c>
      <c r="C40" t="e">
        <f ca="1">[1]!SInterpolation($E$5:$E$19,$F$5:$F$19,B40)</f>
        <v>#NAME?</v>
      </c>
      <c r="I40">
        <v>415</v>
      </c>
      <c r="J40" t="e">
        <f ca="1">[1]!SInterpolation($L$5:$L$19,$M$5:$M$19,I40)</f>
        <v>#NAME?</v>
      </c>
      <c r="P40">
        <v>415</v>
      </c>
      <c r="Q40" t="e">
        <f ca="1">[1]!SInterpolation($S$5:$S$19,$T$5:$T$19,P40)</f>
        <v>#NAME?</v>
      </c>
      <c r="W40">
        <v>415</v>
      </c>
      <c r="X40" t="e">
        <f ca="1">[1]!SInterpolation($Z$5:$Z$29,$AA$5:$AA$29,W40)</f>
        <v>#NAME?</v>
      </c>
      <c r="Z40">
        <v>20</v>
      </c>
      <c r="AA40">
        <v>11.924051697523032</v>
      </c>
      <c r="AB40">
        <v>11.924051697523032</v>
      </c>
      <c r="AD40">
        <v>20</v>
      </c>
      <c r="AE40">
        <v>18.993813231144465</v>
      </c>
      <c r="AF40">
        <v>18.993813231144465</v>
      </c>
      <c r="AI40">
        <v>20</v>
      </c>
      <c r="AJ40">
        <v>18.374964872095305</v>
      </c>
    </row>
    <row r="41" spans="2:36" x14ac:dyDescent="0.25">
      <c r="B41">
        <v>420</v>
      </c>
      <c r="C41" t="e">
        <f ca="1">[1]!SInterpolation($E$5:$E$19,$F$5:$F$19,B41)</f>
        <v>#NAME?</v>
      </c>
      <c r="I41">
        <v>420</v>
      </c>
      <c r="J41" t="e">
        <f ca="1">[1]!SInterpolation($L$5:$L$19,$M$5:$M$19,I41)</f>
        <v>#NAME?</v>
      </c>
      <c r="P41">
        <v>420</v>
      </c>
      <c r="Q41" t="e">
        <f ca="1">[1]!SInterpolation($S$5:$S$19,$T$5:$T$19,P41)</f>
        <v>#NAME?</v>
      </c>
      <c r="W41">
        <v>420</v>
      </c>
      <c r="X41" t="e">
        <f ca="1">[1]!SInterpolation($Z$5:$Z$29,$AA$5:$AA$29,W41)</f>
        <v>#NAME?</v>
      </c>
      <c r="Z41">
        <v>50</v>
      </c>
      <c r="AA41">
        <v>11.125588731485335</v>
      </c>
      <c r="AB41">
        <v>11.125588731485335</v>
      </c>
      <c r="AD41">
        <v>50</v>
      </c>
      <c r="AE41">
        <v>17.943499123022516</v>
      </c>
      <c r="AF41">
        <v>17.943499123022516</v>
      </c>
      <c r="AI41">
        <v>50</v>
      </c>
      <c r="AJ41">
        <v>17.382131021879125</v>
      </c>
    </row>
    <row r="42" spans="2:36" x14ac:dyDescent="0.25">
      <c r="B42">
        <v>425</v>
      </c>
      <c r="C42" t="e">
        <f ca="1">[1]!SInterpolation($E$5:$E$19,$F$5:$F$19,B42)</f>
        <v>#NAME?</v>
      </c>
      <c r="I42">
        <v>425</v>
      </c>
      <c r="J42" t="e">
        <f ca="1">[1]!SInterpolation($L$5:$L$19,$M$5:$M$19,I42)</f>
        <v>#NAME?</v>
      </c>
      <c r="P42">
        <v>425</v>
      </c>
      <c r="Q42" t="e">
        <f ca="1">[1]!SInterpolation($S$5:$S$19,$T$5:$T$19,P42)</f>
        <v>#NAME?</v>
      </c>
      <c r="W42">
        <v>425</v>
      </c>
      <c r="X42" t="e">
        <f ca="1">[1]!SInterpolation($Z$5:$Z$29,$AA$5:$AA$29,W42)</f>
        <v>#NAME?</v>
      </c>
      <c r="Z42">
        <v>100</v>
      </c>
      <c r="AA42">
        <v>9.2908282231389236</v>
      </c>
      <c r="AB42">
        <v>9.2908282231389236</v>
      </c>
      <c r="AD42">
        <v>100</v>
      </c>
      <c r="AE42">
        <v>15.635469284807302</v>
      </c>
      <c r="AF42">
        <v>15.635469284807302</v>
      </c>
      <c r="AI42">
        <v>100</v>
      </c>
      <c r="AJ42">
        <v>15.248585782261612</v>
      </c>
    </row>
    <row r="43" spans="2:36" x14ac:dyDescent="0.25">
      <c r="B43">
        <v>430</v>
      </c>
      <c r="C43" t="e">
        <f ca="1">[1]!SInterpolation($E$5:$E$19,$F$5:$F$19,B43)</f>
        <v>#NAME?</v>
      </c>
      <c r="I43">
        <v>430</v>
      </c>
      <c r="J43" t="e">
        <f ca="1">[1]!SInterpolation($L$5:$L$19,$M$5:$M$19,I43)</f>
        <v>#NAME?</v>
      </c>
      <c r="P43">
        <v>430</v>
      </c>
      <c r="Q43" t="e">
        <f ca="1">[1]!SInterpolation($S$5:$S$19,$T$5:$T$19,P43)</f>
        <v>#NAME?</v>
      </c>
      <c r="W43">
        <v>430</v>
      </c>
      <c r="X43" t="e">
        <f ca="1">[1]!SInterpolation($Z$5:$Z$29,$AA$5:$AA$29,W43)</f>
        <v>#NAME?</v>
      </c>
      <c r="Z43">
        <v>150</v>
      </c>
      <c r="AA43">
        <v>6.8405493730893454</v>
      </c>
      <c r="AB43">
        <v>6.8405493730893454</v>
      </c>
      <c r="AD43">
        <v>150</v>
      </c>
      <c r="AE43">
        <v>12.70998526819931</v>
      </c>
      <c r="AF43">
        <v>12.70998526819931</v>
      </c>
      <c r="AI43">
        <v>150</v>
      </c>
      <c r="AJ43">
        <v>12.521574449762356</v>
      </c>
    </row>
    <row r="44" spans="2:36" x14ac:dyDescent="0.25">
      <c r="B44">
        <v>435</v>
      </c>
      <c r="C44" t="e">
        <f ca="1">[1]!SInterpolation($E$5:$E$19,$F$5:$F$19,B44)</f>
        <v>#NAME?</v>
      </c>
      <c r="I44">
        <v>435</v>
      </c>
      <c r="J44" t="e">
        <f ca="1">[1]!SInterpolation($L$5:$L$19,$M$5:$M$19,I44)</f>
        <v>#NAME?</v>
      </c>
      <c r="P44">
        <v>435</v>
      </c>
      <c r="Q44" t="e">
        <f ca="1">[1]!SInterpolation($S$5:$S$19,$T$5:$T$19,P44)</f>
        <v>#NAME?</v>
      </c>
      <c r="W44">
        <v>435</v>
      </c>
      <c r="X44" t="e">
        <f ca="1">[1]!SInterpolation($Z$5:$Z$29,$AA$5:$AA$29,W44)</f>
        <v>#NAME?</v>
      </c>
      <c r="Z44">
        <v>200</v>
      </c>
      <c r="AA44">
        <v>3.8133976447757045</v>
      </c>
      <c r="AB44">
        <v>3.8133976447757045</v>
      </c>
      <c r="AD44">
        <v>200</v>
      </c>
      <c r="AE44">
        <v>9.2126077279930882</v>
      </c>
      <c r="AF44">
        <v>9.2126077279930882</v>
      </c>
      <c r="AI44">
        <v>200</v>
      </c>
      <c r="AJ44">
        <v>9.2304801817807451</v>
      </c>
    </row>
    <row r="45" spans="2:36" x14ac:dyDescent="0.25">
      <c r="B45">
        <v>440</v>
      </c>
      <c r="C45" t="e">
        <f ca="1">[1]!SInterpolation($E$5:$E$19,$F$5:$F$19,B45)</f>
        <v>#NAME?</v>
      </c>
      <c r="I45">
        <v>440</v>
      </c>
      <c r="J45" t="e">
        <f ca="1">[1]!SInterpolation($L$5:$L$19,$M$5:$M$19,I45)</f>
        <v>#NAME?</v>
      </c>
      <c r="P45">
        <v>440</v>
      </c>
      <c r="Q45" t="e">
        <f ca="1">[1]!SInterpolation($S$5:$S$19,$T$5:$T$19,P45)</f>
        <v>#NAME?</v>
      </c>
      <c r="W45">
        <v>440</v>
      </c>
      <c r="X45" t="e">
        <f ca="1">[1]!SInterpolation($Z$5:$Z$29,$AA$5:$AA$29,W45)</f>
        <v>#NAME?</v>
      </c>
      <c r="Z45">
        <v>250</v>
      </c>
      <c r="AA45">
        <v>0.25369942078134988</v>
      </c>
      <c r="AB45">
        <v>0.25369942078134988</v>
      </c>
      <c r="AD45">
        <v>250</v>
      </c>
      <c r="AE45">
        <v>5.175743770793388</v>
      </c>
      <c r="AF45">
        <v>5.175743770793388</v>
      </c>
      <c r="AI45">
        <v>250</v>
      </c>
      <c r="AJ45">
        <v>5.4131488756705881</v>
      </c>
    </row>
    <row r="46" spans="2:36" x14ac:dyDescent="0.25">
      <c r="B46">
        <v>445</v>
      </c>
      <c r="C46" t="e">
        <f ca="1">[1]!SInterpolation($E$5:$E$19,$F$5:$F$19,B46)</f>
        <v>#NAME?</v>
      </c>
      <c r="I46">
        <v>445</v>
      </c>
      <c r="J46" t="e">
        <f ca="1">[1]!SInterpolation($L$5:$L$19,$M$5:$M$19,I46)</f>
        <v>#NAME?</v>
      </c>
      <c r="P46">
        <v>445</v>
      </c>
      <c r="Q46" t="e">
        <f ca="1">[1]!SInterpolation($S$5:$S$19,$T$5:$T$19,P46)</f>
        <v>#NAME?</v>
      </c>
      <c r="W46">
        <v>445</v>
      </c>
      <c r="X46" t="e">
        <f ca="1">[1]!SInterpolation($Z$5:$Z$29,$AA$5:$AA$29,W46)</f>
        <v>#NAME?</v>
      </c>
      <c r="Z46">
        <v>300</v>
      </c>
      <c r="AA46">
        <v>-3.7939279585784638</v>
      </c>
      <c r="AB46">
        <v>-3.7939279585784638</v>
      </c>
      <c r="AD46">
        <v>293.14999999999998</v>
      </c>
      <c r="AE46">
        <v>1.2837461204753691</v>
      </c>
      <c r="AF46">
        <v>1.2837461204753691</v>
      </c>
      <c r="AI46">
        <v>293.14999999999998</v>
      </c>
      <c r="AJ46">
        <v>1.72701582958776</v>
      </c>
    </row>
    <row r="47" spans="2:36" x14ac:dyDescent="0.25">
      <c r="B47">
        <v>450</v>
      </c>
      <c r="C47" t="e">
        <f ca="1">[1]!SInterpolation($E$5:$E$19,$F$5:$F$19,B47)</f>
        <v>#NAME?</v>
      </c>
      <c r="I47">
        <v>450</v>
      </c>
      <c r="J47" t="e">
        <f ca="1">[1]!SInterpolation($L$5:$L$19,$M$5:$M$19,I47)</f>
        <v>#NAME?</v>
      </c>
      <c r="P47">
        <v>450</v>
      </c>
      <c r="Q47" t="e">
        <f ca="1">[1]!SInterpolation($S$5:$S$19,$T$5:$T$19,P47)</f>
        <v>#NAME?</v>
      </c>
      <c r="W47">
        <v>450</v>
      </c>
      <c r="X47" t="e">
        <f ca="1">[1]!SInterpolation($Z$5:$Z$29,$AA$5:$AA$29,W47)</f>
        <v>#NAME?</v>
      </c>
      <c r="Z47">
        <v>305</v>
      </c>
      <c r="AA47">
        <v>-4.2238406309924095</v>
      </c>
      <c r="AB47">
        <v>-4.2238406309924095</v>
      </c>
      <c r="AD47">
        <v>298.14999999999998</v>
      </c>
      <c r="AE47">
        <v>0.80946562664085109</v>
      </c>
      <c r="AF47">
        <v>0.80946562664085109</v>
      </c>
      <c r="AI47">
        <v>298.14999999999998</v>
      </c>
      <c r="AJ47">
        <v>1.2777319575214761</v>
      </c>
    </row>
    <row r="48" spans="2:36" x14ac:dyDescent="0.25">
      <c r="B48">
        <v>455</v>
      </c>
      <c r="C48" t="e">
        <f ca="1">[1]!SInterpolation($E$5:$E$19,$F$5:$F$19,B48)</f>
        <v>#NAME?</v>
      </c>
      <c r="I48">
        <v>455</v>
      </c>
      <c r="J48" t="e">
        <f ca="1">[1]!SInterpolation($L$5:$L$19,$M$5:$M$19,I48)</f>
        <v>#NAME?</v>
      </c>
      <c r="P48">
        <v>455</v>
      </c>
      <c r="Q48" t="e">
        <f ca="1">[1]!SInterpolation($S$5:$S$19,$T$5:$T$19,P48)</f>
        <v>#NAME?</v>
      </c>
      <c r="W48">
        <v>455</v>
      </c>
      <c r="X48" t="e">
        <f ca="1">[1]!SInterpolation($Z$5:$Z$29,$AA$5:$AA$29,W48)</f>
        <v>#NAME?</v>
      </c>
      <c r="Z48">
        <v>310</v>
      </c>
      <c r="AA48">
        <v>-4.6581541903808414</v>
      </c>
      <c r="AB48">
        <v>-4.6581541903808414</v>
      </c>
      <c r="AD48">
        <v>300</v>
      </c>
      <c r="AE48">
        <v>0.63278867842360231</v>
      </c>
      <c r="AF48">
        <v>0.63278867842360231</v>
      </c>
      <c r="AI48">
        <v>300</v>
      </c>
      <c r="AJ48">
        <v>1.1103661441019024</v>
      </c>
    </row>
    <row r="49" spans="2:36" x14ac:dyDescent="0.25">
      <c r="B49">
        <v>460</v>
      </c>
      <c r="C49" t="e">
        <f ca="1">[1]!SInterpolation($E$5:$E$19,$F$5:$F$19,B49)</f>
        <v>#NAME?</v>
      </c>
      <c r="I49">
        <v>460</v>
      </c>
      <c r="J49" t="e">
        <f ca="1">[1]!SInterpolation($L$5:$L$19,$M$5:$M$19,I49)</f>
        <v>#NAME?</v>
      </c>
      <c r="P49">
        <v>460</v>
      </c>
      <c r="Q49" t="e">
        <f ca="1">[1]!SInterpolation($S$5:$S$19,$T$5:$T$19,P49)</f>
        <v>#NAME?</v>
      </c>
      <c r="W49">
        <v>460</v>
      </c>
      <c r="X49" t="e">
        <f ca="1">[1]!SInterpolation($Z$5:$Z$29,$AA$5:$AA$29,W49)</f>
        <v>#NAME?</v>
      </c>
      <c r="Z49">
        <v>315</v>
      </c>
      <c r="AA49">
        <v>-5.096826260235602</v>
      </c>
      <c r="AB49">
        <v>-5.096826260235602</v>
      </c>
      <c r="AD49">
        <v>305</v>
      </c>
      <c r="AE49">
        <v>0.15208052862766497</v>
      </c>
      <c r="AF49">
        <v>0.15208052862766497</v>
      </c>
      <c r="AI49">
        <v>305</v>
      </c>
      <c r="AJ49">
        <v>0.6549925485382122</v>
      </c>
    </row>
    <row r="50" spans="2:36" x14ac:dyDescent="0.25">
      <c r="B50">
        <v>465</v>
      </c>
      <c r="C50" t="e">
        <f ca="1">[1]!SInterpolation($E$5:$E$19,$F$5:$F$19,B50)</f>
        <v>#NAME?</v>
      </c>
      <c r="I50">
        <v>465</v>
      </c>
      <c r="J50" t="e">
        <f ca="1">[1]!SInterpolation($L$5:$L$19,$M$5:$M$19,I50)</f>
        <v>#NAME?</v>
      </c>
      <c r="P50">
        <v>465</v>
      </c>
      <c r="Q50" t="e">
        <f ca="1">[1]!SInterpolation($S$5:$S$19,$T$5:$T$19,P50)</f>
        <v>#NAME?</v>
      </c>
      <c r="W50">
        <v>465</v>
      </c>
      <c r="X50" t="e">
        <f ca="1">[1]!SInterpolation($Z$5:$Z$29,$AA$5:$AA$29,W50)</f>
        <v>#NAME?</v>
      </c>
      <c r="Z50">
        <v>320</v>
      </c>
      <c r="AA50">
        <v>-5.5398146590853656</v>
      </c>
      <c r="AB50">
        <v>-5.5398146590853656</v>
      </c>
      <c r="AD50">
        <v>310</v>
      </c>
      <c r="AE50">
        <v>-0.33327112611804521</v>
      </c>
      <c r="AF50">
        <v>-0.33327112611804521</v>
      </c>
      <c r="AI50">
        <v>310</v>
      </c>
      <c r="AJ50">
        <v>0.19522336381833361</v>
      </c>
    </row>
    <row r="51" spans="2:36" x14ac:dyDescent="0.25">
      <c r="B51">
        <v>470</v>
      </c>
      <c r="C51" t="e">
        <f ca="1">[1]!SInterpolation($E$5:$E$19,$F$5:$F$19,B51)</f>
        <v>#NAME?</v>
      </c>
      <c r="I51">
        <v>470</v>
      </c>
      <c r="J51" t="e">
        <f ca="1">[1]!SInterpolation($L$5:$L$19,$M$5:$M$19,I51)</f>
        <v>#NAME?</v>
      </c>
      <c r="P51">
        <v>470</v>
      </c>
      <c r="Q51" t="e">
        <f ca="1">[1]!SInterpolation($S$5:$S$19,$T$5:$T$19,P51)</f>
        <v>#NAME?</v>
      </c>
      <c r="W51">
        <v>470</v>
      </c>
      <c r="X51" t="e">
        <f ca="1">[1]!SInterpolation($Z$5:$Z$29,$AA$5:$AA$29,W51)</f>
        <v>#NAME?</v>
      </c>
      <c r="Z51">
        <v>325</v>
      </c>
      <c r="AA51">
        <v>-5.9870774067438752</v>
      </c>
      <c r="AB51">
        <v>-5.9870774067438752</v>
      </c>
      <c r="AD51">
        <v>315</v>
      </c>
      <c r="AE51">
        <v>-0.82322513111624707</v>
      </c>
      <c r="AF51">
        <v>-0.82322513111624707</v>
      </c>
      <c r="AI51">
        <v>315</v>
      </c>
      <c r="AJ51">
        <v>-0.26889973750860596</v>
      </c>
    </row>
    <row r="52" spans="2:36" x14ac:dyDescent="0.25">
      <c r="B52">
        <v>475</v>
      </c>
      <c r="C52" t="e">
        <f ca="1">[1]!SInterpolation($E$5:$E$19,$F$5:$F$19,B52)</f>
        <v>#NAME?</v>
      </c>
      <c r="I52">
        <v>475</v>
      </c>
      <c r="J52" t="e">
        <f ca="1">[1]!SInterpolation($L$5:$L$19,$M$5:$M$19,I52)</f>
        <v>#NAME?</v>
      </c>
      <c r="P52">
        <v>475</v>
      </c>
      <c r="Q52" t="e">
        <f ca="1">[1]!SInterpolation($S$5:$S$19,$T$5:$T$19,P52)</f>
        <v>#NAME?</v>
      </c>
      <c r="W52">
        <v>475</v>
      </c>
      <c r="X52" t="e">
        <f ca="1">[1]!SInterpolation($Z$5:$Z$29,$AA$5:$AA$29,W52)</f>
        <v>#NAME?</v>
      </c>
      <c r="Z52">
        <v>330</v>
      </c>
      <c r="AA52">
        <v>-6.4385727307382581</v>
      </c>
      <c r="AB52">
        <v>-6.4385727307382581</v>
      </c>
      <c r="AD52">
        <v>320</v>
      </c>
      <c r="AE52">
        <v>-1.3177399411072424</v>
      </c>
      <c r="AF52">
        <v>-1.3177399411072424</v>
      </c>
      <c r="AI52">
        <v>320</v>
      </c>
      <c r="AJ52">
        <v>-0.73733515987126808</v>
      </c>
    </row>
    <row r="53" spans="2:36" x14ac:dyDescent="0.25">
      <c r="B53">
        <v>480</v>
      </c>
      <c r="C53" t="e">
        <f ca="1">[1]!SInterpolation($E$5:$E$19,$F$5:$F$19,B53)</f>
        <v>#NAME?</v>
      </c>
      <c r="I53">
        <v>480</v>
      </c>
      <c r="J53" t="e">
        <f ca="1">[1]!SInterpolation($L$5:$L$19,$M$5:$M$19,I53)</f>
        <v>#NAME?</v>
      </c>
      <c r="P53">
        <v>480</v>
      </c>
      <c r="Q53" t="e">
        <f ca="1">[1]!SInterpolation($S$5:$S$19,$T$5:$T$19,P53)</f>
        <v>#NAME?</v>
      </c>
      <c r="W53">
        <v>480</v>
      </c>
      <c r="X53" t="e">
        <f ca="1">[1]!SInterpolation($Z$5:$Z$29,$AA$5:$AA$29,W53)</f>
        <v>#NAME?</v>
      </c>
      <c r="Z53">
        <v>335</v>
      </c>
      <c r="AA53">
        <v>-6.8942590729186088</v>
      </c>
      <c r="AB53">
        <v>-6.8942590729186088</v>
      </c>
      <c r="AD53">
        <v>325</v>
      </c>
      <c r="AE53">
        <v>-1.816773645059989</v>
      </c>
      <c r="AF53">
        <v>-1.816773645059989</v>
      </c>
      <c r="AI53">
        <v>325</v>
      </c>
      <c r="AJ53">
        <v>-1.210041398496656</v>
      </c>
    </row>
    <row r="54" spans="2:36" x14ac:dyDescent="0.25">
      <c r="B54">
        <v>485</v>
      </c>
      <c r="C54" t="e">
        <f ca="1">[1]!SInterpolation($E$5:$E$19,$F$5:$F$19,B54)</f>
        <v>#NAME?</v>
      </c>
      <c r="I54">
        <v>485</v>
      </c>
      <c r="J54" t="e">
        <f ca="1">[1]!SInterpolation($L$5:$L$19,$M$5:$M$19,I54)</f>
        <v>#NAME?</v>
      </c>
      <c r="P54">
        <v>485</v>
      </c>
      <c r="Q54" t="e">
        <f ca="1">[1]!SInterpolation($S$5:$S$19,$T$5:$T$19,P54)</f>
        <v>#NAME?</v>
      </c>
      <c r="W54">
        <v>485</v>
      </c>
      <c r="X54" t="e">
        <f ca="1">[1]!SInterpolation($Z$5:$Z$29,$AA$5:$AA$29,W54)</f>
        <v>#NAME?</v>
      </c>
      <c r="Z54">
        <v>340</v>
      </c>
      <c r="AA54">
        <v>-7.3540950962466507</v>
      </c>
      <c r="AB54">
        <v>-7.3540950962466507</v>
      </c>
      <c r="AD54">
        <v>330</v>
      </c>
      <c r="AE54">
        <v>-2.320283992332365</v>
      </c>
      <c r="AF54">
        <v>-2.320283992332365</v>
      </c>
      <c r="AI54">
        <v>330</v>
      </c>
      <c r="AJ54">
        <v>-1.6869770533185635</v>
      </c>
    </row>
    <row r="55" spans="2:36" x14ac:dyDescent="0.25">
      <c r="B55">
        <v>490</v>
      </c>
      <c r="C55" t="e">
        <f ca="1">[1]!SInterpolation($E$5:$E$19,$F$5:$F$19,B55)</f>
        <v>#NAME?</v>
      </c>
      <c r="I55">
        <v>490</v>
      </c>
      <c r="J55" t="e">
        <f ca="1">[1]!SInterpolation($L$5:$L$19,$M$5:$M$19,I55)</f>
        <v>#NAME?</v>
      </c>
      <c r="P55">
        <v>490</v>
      </c>
      <c r="Q55" t="e">
        <f ca="1">[1]!SInterpolation($S$5:$S$19,$T$5:$T$19,P55)</f>
        <v>#NAME?</v>
      </c>
      <c r="W55">
        <v>490</v>
      </c>
      <c r="X55" t="e">
        <f ca="1">[1]!SInterpolation($Z$5:$Z$29,$AA$5:$AA$29,W55)</f>
        <v>#NAME?</v>
      </c>
      <c r="Z55">
        <v>345</v>
      </c>
      <c r="AA55">
        <v>-7.8180396917589343</v>
      </c>
      <c r="AB55">
        <v>-7.8180396917589343</v>
      </c>
      <c r="AD55">
        <v>335</v>
      </c>
      <c r="AE55">
        <v>-2.8282284200713024</v>
      </c>
      <c r="AF55">
        <v>-2.8282284200713024</v>
      </c>
      <c r="AI55">
        <v>335</v>
      </c>
      <c r="AJ55">
        <v>-2.168100842963141</v>
      </c>
    </row>
    <row r="56" spans="2:36" x14ac:dyDescent="0.25">
      <c r="B56">
        <v>495</v>
      </c>
      <c r="C56" t="e">
        <f ca="1">[1]!SInterpolation($E$5:$E$19,$F$5:$F$19,B56)</f>
        <v>#NAME?</v>
      </c>
      <c r="I56">
        <v>495</v>
      </c>
      <c r="J56" t="e">
        <f ca="1">[1]!SInterpolation($L$5:$L$19,$M$5:$M$19,I56)</f>
        <v>#NAME?</v>
      </c>
      <c r="P56">
        <v>495</v>
      </c>
      <c r="Q56" t="e">
        <f ca="1">[1]!SInterpolation($S$5:$S$19,$T$5:$T$19,P56)</f>
        <v>#NAME?</v>
      </c>
      <c r="W56">
        <v>495</v>
      </c>
      <c r="X56" t="e">
        <f ca="1">[1]!SInterpolation($Z$5:$Z$29,$AA$5:$AA$29,W56)</f>
        <v>#NAME?</v>
      </c>
      <c r="Z56">
        <v>350</v>
      </c>
      <c r="AA56">
        <v>-8.2860519856974584</v>
      </c>
      <c r="AB56">
        <v>-8.2860519856974584</v>
      </c>
      <c r="AD56">
        <v>340</v>
      </c>
      <c r="AE56">
        <v>-3.340564081728973</v>
      </c>
      <c r="AF56">
        <v>-3.340564081728973</v>
      </c>
      <c r="AI56">
        <v>340</v>
      </c>
      <c r="AJ56">
        <v>-2.6533716187986824</v>
      </c>
    </row>
    <row r="57" spans="2:36" x14ac:dyDescent="0.25">
      <c r="B57">
        <v>500</v>
      </c>
      <c r="C57" t="e">
        <f ca="1">[1]!SInterpolation($E$5:$E$19,$F$5:$F$19,B57)</f>
        <v>#NAME?</v>
      </c>
      <c r="I57">
        <v>500</v>
      </c>
      <c r="J57" t="e">
        <f ca="1">[1]!SInterpolation($L$5:$L$19,$M$5:$M$19,I57)</f>
        <v>#NAME?</v>
      </c>
      <c r="P57">
        <v>500</v>
      </c>
      <c r="Q57" t="e">
        <f ca="1">[1]!SInterpolation($S$5:$S$19,$T$5:$T$19,P57)</f>
        <v>#NAME?</v>
      </c>
      <c r="W57">
        <v>500</v>
      </c>
      <c r="X57" t="e">
        <f ca="1">[1]!SInterpolation($Z$5:$Z$29,$AA$5:$AA$29,W57)</f>
        <v>#NAME?</v>
      </c>
      <c r="Z57">
        <v>355</v>
      </c>
      <c r="AA57">
        <v>-8.7580913467987962</v>
      </c>
      <c r="AB57">
        <v>-8.7580913467987962</v>
      </c>
      <c r="AD57">
        <v>345</v>
      </c>
      <c r="AE57">
        <v>-3.8572478765773988</v>
      </c>
      <c r="AF57">
        <v>-3.8572478765773988</v>
      </c>
      <c r="AI57">
        <v>345</v>
      </c>
      <c r="AJ57">
        <v>-3.142748379035174</v>
      </c>
    </row>
    <row r="58" spans="2:36" x14ac:dyDescent="0.25">
      <c r="B58">
        <v>505</v>
      </c>
      <c r="C58" t="e">
        <f ca="1">[1]!SInterpolation($E$5:$E$19,$F$5:$F$19,B58)</f>
        <v>#NAME?</v>
      </c>
      <c r="I58">
        <v>505</v>
      </c>
      <c r="J58" t="e">
        <f ca="1">[1]!SInterpolation($L$5:$L$19,$M$5:$M$19,I58)</f>
        <v>#NAME?</v>
      </c>
      <c r="P58">
        <v>505</v>
      </c>
      <c r="Q58" t="e">
        <f ca="1">[1]!SInterpolation($S$5:$S$19,$T$5:$T$19,P58)</f>
        <v>#NAME?</v>
      </c>
      <c r="W58">
        <v>505</v>
      </c>
      <c r="X58" t="e">
        <f ca="1">[1]!SInterpolation($Z$5:$Z$29,$AA$5:$AA$29,W58)</f>
        <v>#NAME?</v>
      </c>
      <c r="Z58">
        <v>360</v>
      </c>
      <c r="AA58">
        <v>-9.2341173937312799</v>
      </c>
      <c r="AB58">
        <v>-9.2341173937312799</v>
      </c>
      <c r="AD58">
        <v>350</v>
      </c>
      <c r="AE58">
        <v>-4.3782364801097629</v>
      </c>
      <c r="AF58">
        <v>-4.3782364801097629</v>
      </c>
      <c r="AI58">
        <v>350</v>
      </c>
      <c r="AJ58">
        <v>-3.6361902828581165</v>
      </c>
    </row>
    <row r="59" spans="2:36" x14ac:dyDescent="0.25">
      <c r="B59">
        <v>510</v>
      </c>
      <c r="C59" t="e">
        <f ca="1">[1]!SInterpolation($E$5:$E$19,$F$5:$F$19,B59)</f>
        <v>#NAME?</v>
      </c>
      <c r="I59">
        <v>510</v>
      </c>
      <c r="J59" t="e">
        <f ca="1">[1]!SInterpolation($L$5:$L$19,$M$5:$M$19,I59)</f>
        <v>#NAME?</v>
      </c>
      <c r="P59">
        <v>510</v>
      </c>
      <c r="Q59" t="e">
        <f ca="1">[1]!SInterpolation($S$5:$S$19,$T$5:$T$19,P59)</f>
        <v>#NAME?</v>
      </c>
      <c r="W59">
        <v>510</v>
      </c>
      <c r="X59" t="e">
        <f ca="1">[1]!SInterpolation($Z$5:$Z$29,$AA$5:$AA$29,W59)</f>
        <v>#NAME?</v>
      </c>
      <c r="Z59">
        <v>365</v>
      </c>
      <c r="AA59">
        <v>-9.7140900026685095</v>
      </c>
      <c r="AB59">
        <v>-9.7140900026685095</v>
      </c>
      <c r="AD59">
        <v>355</v>
      </c>
      <c r="AE59">
        <v>-4.9034863752223039</v>
      </c>
      <c r="AF59">
        <v>-4.9034863752223039</v>
      </c>
      <c r="AI59">
        <v>355</v>
      </c>
      <c r="AJ59">
        <v>-4.1336566645799877</v>
      </c>
    </row>
    <row r="60" spans="2:36" x14ac:dyDescent="0.25">
      <c r="B60">
        <v>515</v>
      </c>
      <c r="C60" t="e">
        <f ca="1">[1]!SInterpolation($E$5:$E$19,$F$5:$F$19,B60)</f>
        <v>#NAME?</v>
      </c>
      <c r="I60">
        <v>515</v>
      </c>
      <c r="J60" t="e">
        <f ca="1">[1]!SInterpolation($L$5:$L$19,$M$5:$M$19,I60)</f>
        <v>#NAME?</v>
      </c>
      <c r="P60">
        <v>515</v>
      </c>
      <c r="Q60" t="e">
        <f ca="1">[1]!SInterpolation($S$5:$S$19,$T$5:$T$19,P60)</f>
        <v>#NAME?</v>
      </c>
      <c r="W60">
        <v>515</v>
      </c>
      <c r="X60" t="e">
        <f ca="1">[1]!SInterpolation($Z$5:$Z$29,$AA$5:$AA$29,W60)</f>
        <v>#NAME?</v>
      </c>
      <c r="Z60">
        <v>370</v>
      </c>
      <c r="AA60">
        <v>-10.197969314986372</v>
      </c>
      <c r="AB60">
        <v>-10.197969314986372</v>
      </c>
      <c r="AD60">
        <v>360</v>
      </c>
      <c r="AE60">
        <v>-5.4329538840770306</v>
      </c>
      <c r="AF60">
        <v>-5.4329538840770306</v>
      </c>
      <c r="AI60">
        <v>360</v>
      </c>
      <c r="AJ60">
        <v>-4.6351070477923386</v>
      </c>
    </row>
    <row r="61" spans="2:36" x14ac:dyDescent="0.25">
      <c r="B61">
        <v>520</v>
      </c>
      <c r="C61" t="e">
        <f ca="1">[1]!SInterpolation($E$5:$E$19,$F$5:$F$19,B61)</f>
        <v>#NAME?</v>
      </c>
      <c r="I61">
        <v>520</v>
      </c>
      <c r="J61" t="e">
        <f ca="1">[1]!SInterpolation($L$5:$L$19,$M$5:$M$19,I61)</f>
        <v>#NAME?</v>
      </c>
      <c r="P61">
        <v>520</v>
      </c>
      <c r="Q61" t="e">
        <f ca="1">[1]!SInterpolation($S$5:$S$19,$T$5:$T$19,P61)</f>
        <v>#NAME?</v>
      </c>
      <c r="W61">
        <v>520</v>
      </c>
      <c r="X61" t="e">
        <f ca="1">[1]!SInterpolation($Z$5:$Z$29,$AA$5:$AA$29,W61)</f>
        <v>#NAME?</v>
      </c>
      <c r="Z61">
        <v>375</v>
      </c>
      <c r="AA61">
        <v>-10.685715745070231</v>
      </c>
      <c r="AB61">
        <v>-10.685715745070231</v>
      </c>
      <c r="AD61">
        <v>365</v>
      </c>
      <c r="AE61">
        <v>-5.966595200550727</v>
      </c>
      <c r="AF61">
        <v>-5.966595200550727</v>
      </c>
      <c r="AI61">
        <v>365</v>
      </c>
      <c r="AJ61">
        <v>-5.1405011595014241</v>
      </c>
    </row>
    <row r="62" spans="2:36" x14ac:dyDescent="0.25">
      <c r="B62">
        <v>525</v>
      </c>
      <c r="C62" t="e">
        <f ca="1">[1]!SInterpolation($E$5:$E$19,$F$5:$F$19,B62)</f>
        <v>#NAME?</v>
      </c>
      <c r="I62">
        <v>525</v>
      </c>
      <c r="J62" t="e">
        <f ca="1">[1]!SInterpolation($L$5:$L$19,$M$5:$M$19,I62)</f>
        <v>#NAME?</v>
      </c>
      <c r="P62">
        <v>525</v>
      </c>
      <c r="Q62" t="e">
        <f ca="1">[1]!SInterpolation($S$5:$S$19,$T$5:$T$19,P62)</f>
        <v>#NAME?</v>
      </c>
      <c r="W62">
        <v>525</v>
      </c>
      <c r="X62" t="e">
        <f ca="1">[1]!SInterpolation($Z$5:$Z$29,$AA$5:$AA$29,W62)</f>
        <v>#NAME?</v>
      </c>
      <c r="Z62">
        <v>380</v>
      </c>
      <c r="AA62">
        <v>-11.177289988218336</v>
      </c>
      <c r="AB62">
        <v>-11.177289988218336</v>
      </c>
      <c r="AD62">
        <v>370</v>
      </c>
      <c r="AE62">
        <v>-6.5043664231822405</v>
      </c>
      <c r="AF62">
        <v>-6.5043664231822405</v>
      </c>
      <c r="AI62">
        <v>370</v>
      </c>
      <c r="AJ62">
        <v>-5.6497989442298016</v>
      </c>
    </row>
    <row r="63" spans="2:36" x14ac:dyDescent="0.25">
      <c r="B63">
        <v>530</v>
      </c>
      <c r="C63" t="e">
        <f ca="1">[1]!SInterpolation($E$5:$E$19,$F$5:$F$19,B63)</f>
        <v>#NAME?</v>
      </c>
      <c r="I63">
        <v>530</v>
      </c>
      <c r="J63" t="e">
        <f ca="1">[1]!SInterpolation($L$5:$L$19,$M$5:$M$19,I63)</f>
        <v>#NAME?</v>
      </c>
      <c r="P63">
        <v>530</v>
      </c>
      <c r="Q63" t="e">
        <f ca="1">[1]!SInterpolation($S$5:$S$19,$T$5:$T$19,P63)</f>
        <v>#NAME?</v>
      </c>
      <c r="W63">
        <v>530</v>
      </c>
      <c r="X63" t="e">
        <f ca="1">[1]!SInterpolation($Z$5:$Z$29,$AA$5:$AA$29,W63)</f>
        <v>#NAME?</v>
      </c>
      <c r="Z63">
        <v>385</v>
      </c>
      <c r="AA63">
        <v>-11.672653028627121</v>
      </c>
      <c r="AB63">
        <v>-11.672653028627121</v>
      </c>
      <c r="AD63">
        <v>375</v>
      </c>
      <c r="AE63">
        <v>-7.0462235885351934</v>
      </c>
      <c r="AF63">
        <v>-7.0462235885351934</v>
      </c>
      <c r="AI63">
        <v>375</v>
      </c>
      <c r="AJ63">
        <v>-6.1629605780670316</v>
      </c>
    </row>
    <row r="64" spans="2:36" x14ac:dyDescent="0.25">
      <c r="B64">
        <v>535</v>
      </c>
      <c r="C64" t="e">
        <f ca="1">[1]!SInterpolation($E$5:$E$19,$F$5:$F$19,B64)</f>
        <v>#NAME?</v>
      </c>
      <c r="I64">
        <v>535</v>
      </c>
      <c r="J64" t="e">
        <f ca="1">[1]!SInterpolation($L$5:$L$19,$M$5:$M$19,I64)</f>
        <v>#NAME?</v>
      </c>
      <c r="P64">
        <v>535</v>
      </c>
      <c r="Q64" t="e">
        <f ca="1">[1]!SInterpolation($S$5:$S$19,$T$5:$T$19,P64)</f>
        <v>#NAME?</v>
      </c>
      <c r="W64">
        <v>535</v>
      </c>
      <c r="X64" t="e">
        <f ca="1">[1]!SInterpolation($Z$5:$Z$29,$AA$5:$AA$29,W64)</f>
        <v>#NAME?</v>
      </c>
      <c r="Z64">
        <v>390</v>
      </c>
      <c r="AA64">
        <v>-12.171766147444213</v>
      </c>
      <c r="AB64">
        <v>-12.171766147444213</v>
      </c>
      <c r="AD64">
        <v>380</v>
      </c>
      <c r="AE64">
        <v>-7.5921227048995048</v>
      </c>
      <c r="AF64">
        <v>-7.5921227048995048</v>
      </c>
      <c r="AI64">
        <v>380</v>
      </c>
      <c r="AJ64">
        <v>-6.6799464826525901</v>
      </c>
    </row>
    <row r="65" spans="2:36" x14ac:dyDescent="0.25">
      <c r="B65">
        <v>540</v>
      </c>
      <c r="C65" t="e">
        <f ca="1">[1]!SInterpolation($E$5:$E$19,$F$5:$F$19,B65)</f>
        <v>#NAME?</v>
      </c>
      <c r="I65">
        <v>540</v>
      </c>
      <c r="J65" t="e">
        <f ca="1">[1]!SInterpolation($L$5:$L$19,$M$5:$M$19,I65)</f>
        <v>#NAME?</v>
      </c>
      <c r="P65">
        <v>540</v>
      </c>
      <c r="Q65" t="e">
        <f ca="1">[1]!SInterpolation($S$5:$S$19,$T$5:$T$19,P65)</f>
        <v>#NAME?</v>
      </c>
      <c r="W65">
        <v>540</v>
      </c>
      <c r="X65" t="e">
        <f ca="1">[1]!SInterpolation($Z$5:$Z$29,$AA$5:$AA$29,W65)</f>
        <v>#NAME?</v>
      </c>
      <c r="Z65">
        <v>395</v>
      </c>
      <c r="AA65">
        <v>-12.674590930874775</v>
      </c>
      <c r="AB65">
        <v>-12.674590930874775</v>
      </c>
      <c r="AD65">
        <v>385</v>
      </c>
      <c r="AE65">
        <v>-8.1420197862606738</v>
      </c>
      <c r="AF65">
        <v>-8.1420197862606738</v>
      </c>
      <c r="AI65">
        <v>385</v>
      </c>
      <c r="AJ65">
        <v>-7.2007173390750445</v>
      </c>
    </row>
    <row r="66" spans="2:36" x14ac:dyDescent="0.25">
      <c r="B66">
        <v>545</v>
      </c>
      <c r="C66" t="e">
        <f ca="1">[1]!SInterpolation($E$5:$E$19,$F$5:$F$19,B66)</f>
        <v>#NAME?</v>
      </c>
      <c r="I66">
        <v>545</v>
      </c>
      <c r="J66" t="e">
        <f ca="1">[1]!SInterpolation($L$5:$L$19,$M$5:$M$19,I66)</f>
        <v>#NAME?</v>
      </c>
      <c r="P66">
        <v>545</v>
      </c>
      <c r="Q66" t="e">
        <f ca="1">[1]!SInterpolation($S$5:$S$19,$T$5:$T$19,P66)</f>
        <v>#NAME?</v>
      </c>
      <c r="W66">
        <v>545</v>
      </c>
      <c r="X66" t="e">
        <f ca="1">[1]!SInterpolation($Z$5:$Z$29,$AA$5:$AA$29,W66)</f>
        <v>#NAME?</v>
      </c>
      <c r="Z66">
        <v>400</v>
      </c>
      <c r="AA66">
        <v>-13.181089278327187</v>
      </c>
      <c r="AB66">
        <v>-13.181089278327187</v>
      </c>
      <c r="AD66">
        <v>390</v>
      </c>
      <c r="AE66">
        <v>-8.695870886471269</v>
      </c>
      <c r="AF66">
        <v>-8.695870886471269</v>
      </c>
      <c r="AI66">
        <v>390</v>
      </c>
      <c r="AJ66">
        <v>-7.7252341016716359</v>
      </c>
    </row>
    <row r="67" spans="2:36" x14ac:dyDescent="0.25">
      <c r="B67">
        <v>550</v>
      </c>
      <c r="C67" t="e">
        <f ca="1">[1]!SInterpolation($E$5:$E$19,$F$5:$F$19,B67)</f>
        <v>#NAME?</v>
      </c>
      <c r="I67">
        <v>550</v>
      </c>
      <c r="J67" t="e">
        <f ca="1">[1]!SInterpolation($L$5:$L$19,$M$5:$M$19,I67)</f>
        <v>#NAME?</v>
      </c>
      <c r="P67">
        <v>550</v>
      </c>
      <c r="Q67" t="e">
        <f ca="1">[1]!SInterpolation($S$5:$S$19,$T$5:$T$19,P67)</f>
        <v>#NAME?</v>
      </c>
      <c r="W67">
        <v>550</v>
      </c>
      <c r="X67" t="e">
        <f ca="1">[1]!SInterpolation($Z$5:$Z$29,$AA$5:$AA$29,W67)</f>
        <v>#NAME?</v>
      </c>
      <c r="Z67">
        <v>405</v>
      </c>
      <c r="AA67">
        <v>-13.691223410584133</v>
      </c>
      <c r="AB67">
        <v>-13.691223410584133</v>
      </c>
      <c r="AD67">
        <v>395</v>
      </c>
      <c r="AE67">
        <v>-9.2536321335649845</v>
      </c>
      <c r="AF67">
        <v>-9.2536321335649845</v>
      </c>
      <c r="AI67">
        <v>395</v>
      </c>
      <c r="AJ67">
        <v>-8.2534580117140539</v>
      </c>
    </row>
    <row r="68" spans="2:36" x14ac:dyDescent="0.25">
      <c r="B68">
        <v>555</v>
      </c>
      <c r="C68" t="e">
        <f ca="1">[1]!SInterpolation($E$5:$E$19,$F$5:$F$19,B68)</f>
        <v>#NAME?</v>
      </c>
      <c r="I68">
        <v>555</v>
      </c>
      <c r="J68" t="e">
        <f ca="1">[1]!SInterpolation($L$5:$L$19,$M$5:$M$19,I68)</f>
        <v>#NAME?</v>
      </c>
      <c r="P68">
        <v>555</v>
      </c>
      <c r="Q68" t="e">
        <f ca="1">[1]!SInterpolation($S$5:$S$19,$T$5:$T$19,P68)</f>
        <v>#NAME?</v>
      </c>
      <c r="W68">
        <v>555</v>
      </c>
      <c r="X68" t="e">
        <f ca="1">[1]!SInterpolation($Z$5:$Z$29,$AA$5:$AA$29,W68)</f>
        <v>#NAME?</v>
      </c>
      <c r="Z68">
        <v>410</v>
      </c>
      <c r="AA68">
        <v>-14.204955877986011</v>
      </c>
      <c r="AB68">
        <v>-14.204955877986011</v>
      </c>
      <c r="AD68">
        <v>400</v>
      </c>
      <c r="AE68">
        <v>-9.8152597641588955</v>
      </c>
      <c r="AF68">
        <v>-9.8152597641588955</v>
      </c>
      <c r="AI68">
        <v>400</v>
      </c>
      <c r="AJ68">
        <v>-8.7853506109661232</v>
      </c>
    </row>
    <row r="69" spans="2:36" x14ac:dyDescent="0.25">
      <c r="B69">
        <v>560</v>
      </c>
      <c r="C69" t="e">
        <f ca="1">[1]!SInterpolation($E$5:$E$19,$F$5:$F$19,B69)</f>
        <v>#NAME?</v>
      </c>
      <c r="I69">
        <v>560</v>
      </c>
      <c r="J69" t="e">
        <f ca="1">[1]!SInterpolation($L$5:$L$19,$M$5:$M$19,I69)</f>
        <v>#NAME?</v>
      </c>
      <c r="P69">
        <v>560</v>
      </c>
      <c r="Q69" t="e">
        <f ca="1">[1]!SInterpolation($S$5:$S$19,$T$5:$T$19,P69)</f>
        <v>#NAME?</v>
      </c>
      <c r="W69">
        <v>560</v>
      </c>
      <c r="X69" t="e">
        <f ca="1">[1]!SInterpolation($Z$5:$Z$29,$AA$5:$AA$29,W69)</f>
        <v>#NAME?</v>
      </c>
      <c r="Z69">
        <v>415</v>
      </c>
      <c r="AA69">
        <v>-14.722249568613579</v>
      </c>
      <c r="AB69">
        <v>-14.722249568613579</v>
      </c>
      <c r="AD69">
        <v>405</v>
      </c>
      <c r="AE69">
        <v>-10.380710157895079</v>
      </c>
      <c r="AF69">
        <v>-10.380710157895079</v>
      </c>
      <c r="AI69">
        <v>405</v>
      </c>
      <c r="AJ69">
        <v>-9.3208737551009335</v>
      </c>
    </row>
    <row r="70" spans="2:36" x14ac:dyDescent="0.25">
      <c r="B70">
        <v>565</v>
      </c>
      <c r="C70" t="e">
        <f ca="1">[1]!SInterpolation($E$5:$E$19,$F$5:$F$19,B70)</f>
        <v>#NAME?</v>
      </c>
      <c r="I70">
        <v>565</v>
      </c>
      <c r="J70" t="e">
        <f ca="1">[1]!SInterpolation($L$5:$L$19,$M$5:$M$19,I70)</f>
        <v>#NAME?</v>
      </c>
      <c r="P70">
        <v>565</v>
      </c>
      <c r="Q70" t="e">
        <f ca="1">[1]!SInterpolation($S$5:$S$19,$T$5:$T$19,P70)</f>
        <v>#NAME?</v>
      </c>
      <c r="W70">
        <v>565</v>
      </c>
      <c r="X70" t="e">
        <f ca="1">[1]!SInterpolation($Z$5:$Z$29,$AA$5:$AA$29,W70)</f>
        <v>#NAME?</v>
      </c>
      <c r="Z70">
        <v>420</v>
      </c>
      <c r="AA70">
        <v>-15.243067716457801</v>
      </c>
      <c r="AB70">
        <v>-15.243067716457801</v>
      </c>
      <c r="AD70">
        <v>410</v>
      </c>
      <c r="AE70">
        <v>-10.94993987187816</v>
      </c>
      <c r="AF70">
        <v>-10.94993987187816</v>
      </c>
      <c r="AI70">
        <v>410</v>
      </c>
      <c r="AJ70">
        <v>-9.8599896269652643</v>
      </c>
    </row>
    <row r="71" spans="2:36" x14ac:dyDescent="0.25">
      <c r="B71">
        <v>570</v>
      </c>
      <c r="C71" t="e">
        <f ca="1">[1]!SInterpolation($E$5:$E$19,$F$5:$F$19,B71)</f>
        <v>#NAME?</v>
      </c>
      <c r="I71">
        <v>570</v>
      </c>
      <c r="J71" t="e">
        <f ca="1">[1]!SInterpolation($L$5:$L$19,$M$5:$M$19,I71)</f>
        <v>#NAME?</v>
      </c>
      <c r="P71">
        <v>570</v>
      </c>
      <c r="Q71" t="e">
        <f ca="1">[1]!SInterpolation($S$5:$S$19,$T$5:$T$19,P71)</f>
        <v>#NAME?</v>
      </c>
      <c r="W71">
        <v>570</v>
      </c>
      <c r="X71" t="e">
        <f ca="1">[1]!SInterpolation($Z$5:$Z$29,$AA$5:$AA$29,W71)</f>
        <v>#NAME?</v>
      </c>
      <c r="Z71">
        <v>425</v>
      </c>
      <c r="AA71">
        <v>-15.767373909565208</v>
      </c>
      <c r="AB71">
        <v>-15.767373909565208</v>
      </c>
      <c r="AD71">
        <v>415</v>
      </c>
      <c r="AE71">
        <v>-11.522905675070419</v>
      </c>
      <c r="AF71">
        <v>-11.522905675070419</v>
      </c>
      <c r="AI71">
        <v>415</v>
      </c>
      <c r="AJ71">
        <v>-10.402660749680924</v>
      </c>
    </row>
    <row r="72" spans="2:36" x14ac:dyDescent="0.25">
      <c r="B72">
        <v>575</v>
      </c>
      <c r="C72" t="e">
        <f ca="1">[1]!SInterpolation($E$5:$E$19,$F$5:$F$19,B72)</f>
        <v>#NAME?</v>
      </c>
      <c r="I72">
        <v>575</v>
      </c>
      <c r="J72" t="e">
        <f ca="1">[1]!SInterpolation($L$5:$L$19,$M$5:$M$19,I72)</f>
        <v>#NAME?</v>
      </c>
      <c r="P72">
        <v>575</v>
      </c>
      <c r="Q72" t="e">
        <f ca="1">[1]!SInterpolation($S$5:$S$19,$T$5:$T$19,P72)</f>
        <v>#NAME?</v>
      </c>
      <c r="W72">
        <v>575</v>
      </c>
      <c r="X72" t="e">
        <f ca="1">[1]!SInterpolation($Z$5:$Z$29,$AA$5:$AA$29,W72)</f>
        <v>#NAME?</v>
      </c>
      <c r="Z72">
        <v>430</v>
      </c>
      <c r="AA72">
        <v>-16.295132098147825</v>
      </c>
      <c r="AB72">
        <v>-16.295132098147825</v>
      </c>
      <c r="AD72">
        <v>420</v>
      </c>
      <c r="AE72">
        <v>-12.099564582611439</v>
      </c>
      <c r="AF72">
        <v>-12.099564582611439</v>
      </c>
      <c r="AI72">
        <v>420</v>
      </c>
      <c r="AJ72">
        <v>-10.948849999572905</v>
      </c>
    </row>
    <row r="73" spans="2:36" x14ac:dyDescent="0.25">
      <c r="B73">
        <v>580</v>
      </c>
      <c r="C73" t="e">
        <f ca="1">[1]!SInterpolation($E$5:$E$19,$F$5:$F$19,B73)</f>
        <v>#NAME?</v>
      </c>
      <c r="I73">
        <v>580</v>
      </c>
      <c r="J73" t="e">
        <f ca="1">[1]!SInterpolation($L$5:$L$19,$M$5:$M$19,I73)</f>
        <v>#NAME?</v>
      </c>
      <c r="P73">
        <v>580</v>
      </c>
      <c r="Q73" t="e">
        <f ca="1">[1]!SInterpolation($S$5:$S$19,$T$5:$T$19,P73)</f>
        <v>#NAME?</v>
      </c>
      <c r="W73">
        <v>580</v>
      </c>
      <c r="X73" t="e">
        <f ca="1">[1]!SInterpolation($Z$5:$Z$29,$AA$5:$AA$29,W73)</f>
        <v>#NAME?</v>
      </c>
      <c r="Z73">
        <v>435</v>
      </c>
      <c r="AA73">
        <v>-16.826306602647637</v>
      </c>
      <c r="AB73">
        <v>-16.826306602647637</v>
      </c>
      <c r="AD73">
        <v>425</v>
      </c>
      <c r="AE73">
        <v>-12.679873890034131</v>
      </c>
      <c r="AF73">
        <v>-12.679873890034131</v>
      </c>
      <c r="AI73">
        <v>425</v>
      </c>
      <c r="AJ73">
        <v>-11.498520618916238</v>
      </c>
    </row>
    <row r="74" spans="2:36" x14ac:dyDescent="0.25">
      <c r="B74">
        <v>585</v>
      </c>
      <c r="C74" t="e">
        <f ca="1">[1]!SInterpolation($E$5:$E$19,$F$5:$F$19,B74)</f>
        <v>#NAME?</v>
      </c>
      <c r="I74">
        <v>585</v>
      </c>
      <c r="J74" t="e">
        <f ca="1">[1]!SInterpolation($L$5:$L$19,$M$5:$M$19,I74)</f>
        <v>#NAME?</v>
      </c>
      <c r="P74">
        <v>585</v>
      </c>
      <c r="Q74" t="e">
        <f ca="1">[1]!SInterpolation($S$5:$S$19,$T$5:$T$19,P74)</f>
        <v>#NAME?</v>
      </c>
      <c r="W74">
        <v>585</v>
      </c>
      <c r="X74" t="e">
        <f ca="1">[1]!SInterpolation($Z$5:$Z$29,$AA$5:$AA$29,W74)</f>
        <v>#NAME?</v>
      </c>
      <c r="Z74">
        <v>440</v>
      </c>
      <c r="AA74">
        <v>-17.36086212174618</v>
      </c>
      <c r="AB74">
        <v>-17.36086212174618</v>
      </c>
      <c r="AD74">
        <v>430</v>
      </c>
      <c r="AE74">
        <v>-13.263791207353897</v>
      </c>
      <c r="AF74">
        <v>-13.263791207353897</v>
      </c>
      <c r="AI74">
        <v>430</v>
      </c>
      <c r="AJ74">
        <v>-12.051636228493869</v>
      </c>
    </row>
    <row r="75" spans="2:36" x14ac:dyDescent="0.25">
      <c r="B75">
        <v>590</v>
      </c>
      <c r="C75" t="e">
        <f ca="1">[1]!SInterpolation($E$5:$E$19,$F$5:$F$19,B75)</f>
        <v>#NAME?</v>
      </c>
      <c r="I75">
        <v>590</v>
      </c>
      <c r="J75" t="e">
        <f ca="1">[1]!SInterpolation($L$5:$L$19,$M$5:$M$19,I75)</f>
        <v>#NAME?</v>
      </c>
      <c r="P75">
        <v>590</v>
      </c>
      <c r="Q75" t="e">
        <f ca="1">[1]!SInterpolation($S$5:$S$19,$T$5:$T$19,P75)</f>
        <v>#NAME?</v>
      </c>
      <c r="W75">
        <v>590</v>
      </c>
      <c r="X75" t="e">
        <f ca="1">[1]!SInterpolation($Z$5:$Z$29,$AA$5:$AA$29,W75)</f>
        <v>#NAME?</v>
      </c>
      <c r="Z75">
        <v>445</v>
      </c>
      <c r="AA75">
        <v>-17.89876374031055</v>
      </c>
      <c r="AB75">
        <v>-17.89876374031055</v>
      </c>
      <c r="AD75">
        <v>435</v>
      </c>
      <c r="AE75">
        <v>-13.851274493012472</v>
      </c>
      <c r="AF75">
        <v>-13.851274493012472</v>
      </c>
      <c r="AI75">
        <v>435</v>
      </c>
      <c r="AJ75">
        <v>-12.608160839959348</v>
      </c>
    </row>
    <row r="76" spans="2:36" x14ac:dyDescent="0.25">
      <c r="B76">
        <v>595</v>
      </c>
      <c r="C76" t="e">
        <f ca="1">[1]!SInterpolation($E$5:$E$19,$F$5:$F$19,B76)</f>
        <v>#NAME?</v>
      </c>
      <c r="I76">
        <v>595</v>
      </c>
      <c r="J76" t="e">
        <f ca="1">[1]!SInterpolation($L$5:$L$19,$M$5:$M$19,I76)</f>
        <v>#NAME?</v>
      </c>
      <c r="P76">
        <v>595</v>
      </c>
      <c r="Q76" t="e">
        <f ca="1">[1]!SInterpolation($S$5:$S$19,$T$5:$T$19,P76)</f>
        <v>#NAME?</v>
      </c>
      <c r="W76">
        <v>595</v>
      </c>
      <c r="X76" t="e">
        <f ca="1">[1]!SInterpolation($Z$5:$Z$29,$AA$5:$AA$29,W76)</f>
        <v>#NAME?</v>
      </c>
      <c r="Z76">
        <v>450</v>
      </c>
      <c r="AA76">
        <v>-18.439976937268199</v>
      </c>
      <c r="AB76">
        <v>-18.439976937268199</v>
      </c>
      <c r="AD76">
        <v>440</v>
      </c>
      <c r="AE76">
        <v>-14.442282087662687</v>
      </c>
      <c r="AF76">
        <v>-14.442282087662687</v>
      </c>
      <c r="AI76">
        <v>440</v>
      </c>
      <c r="AJ76">
        <v>-13.168058867999173</v>
      </c>
    </row>
    <row r="77" spans="2:36" x14ac:dyDescent="0.25">
      <c r="B77">
        <v>600</v>
      </c>
      <c r="C77" t="e">
        <f ca="1">[1]!SInterpolation($E$5:$E$19,$F$5:$F$19,B77)</f>
        <v>#NAME?</v>
      </c>
      <c r="I77">
        <v>600</v>
      </c>
      <c r="J77" t="e">
        <f ca="1">[1]!SInterpolation($L$5:$L$19,$M$5:$M$19,I77)</f>
        <v>#NAME?</v>
      </c>
      <c r="P77">
        <v>600</v>
      </c>
      <c r="Q77" t="e">
        <f ca="1">[1]!SInterpolation($S$5:$S$19,$T$5:$T$19,P77)</f>
        <v>#NAME?</v>
      </c>
      <c r="W77">
        <v>600</v>
      </c>
      <c r="X77" t="e">
        <f ca="1">[1]!SInterpolation($Z$5:$Z$29,$AA$5:$AA$29,W77)</f>
        <v>#NAME?</v>
      </c>
      <c r="Z77">
        <v>455</v>
      </c>
      <c r="AA77">
        <v>-18.984467593403451</v>
      </c>
      <c r="AB77">
        <v>-18.984467593403451</v>
      </c>
      <c r="AD77">
        <v>445</v>
      </c>
      <c r="AE77">
        <v>-15.036772747784731</v>
      </c>
      <c r="AF77">
        <v>-15.036772747784731</v>
      </c>
      <c r="AI77">
        <v>445</v>
      </c>
      <c r="AJ77">
        <v>-13.731295142290737</v>
      </c>
    </row>
    <row r="78" spans="2:36" x14ac:dyDescent="0.25">
      <c r="B78">
        <v>605</v>
      </c>
      <c r="C78" t="e">
        <f ca="1">[1]!SInterpolation($E$5:$E$19,$F$5:$F$19,B78)</f>
        <v>#NAME?</v>
      </c>
      <c r="I78">
        <v>605</v>
      </c>
      <c r="J78" t="e">
        <f ca="1">[1]!SInterpolation($L$5:$L$19,$M$5:$M$19,I78)</f>
        <v>#NAME?</v>
      </c>
      <c r="P78">
        <v>605</v>
      </c>
      <c r="Q78" t="e">
        <f ca="1">[1]!SInterpolation($S$5:$S$19,$T$5:$T$19,P78)</f>
        <v>#NAME?</v>
      </c>
      <c r="W78">
        <v>605</v>
      </c>
      <c r="X78" t="e">
        <f ca="1">[1]!SInterpolation($Z$5:$Z$29,$AA$5:$AA$29,W78)</f>
        <v>#NAME?</v>
      </c>
      <c r="Z78">
        <v>460</v>
      </c>
      <c r="AA78">
        <v>-19.532201999069457</v>
      </c>
      <c r="AB78">
        <v>-19.532201999069457</v>
      </c>
      <c r="AD78">
        <v>450</v>
      </c>
      <c r="AE78">
        <v>-15.634705679128972</v>
      </c>
      <c r="AF78">
        <v>-15.634705679128972</v>
      </c>
      <c r="AI78">
        <v>450</v>
      </c>
      <c r="AJ78">
        <v>-14.297834919252786</v>
      </c>
    </row>
    <row r="79" spans="2:36" x14ac:dyDescent="0.25">
      <c r="B79">
        <v>610</v>
      </c>
      <c r="C79" t="e">
        <f ca="1">[1]!SInterpolation($E$5:$E$19,$F$5:$F$19,B79)</f>
        <v>#NAME?</v>
      </c>
      <c r="I79">
        <v>610</v>
      </c>
      <c r="J79" t="e">
        <f ca="1">[1]!SInterpolation($L$5:$L$19,$M$5:$M$19,I79)</f>
        <v>#NAME?</v>
      </c>
      <c r="P79">
        <v>610</v>
      </c>
      <c r="Q79" t="e">
        <f ca="1">[1]!SInterpolation($S$5:$S$19,$T$5:$T$19,P79)</f>
        <v>#NAME?</v>
      </c>
      <c r="W79">
        <v>610</v>
      </c>
      <c r="X79" t="e">
        <f ca="1">[1]!SInterpolation($Z$5:$Z$29,$AA$5:$AA$29,W79)</f>
        <v>#NAME?</v>
      </c>
      <c r="Z79">
        <v>465</v>
      </c>
      <c r="AA79">
        <v>-20.083146861810395</v>
      </c>
      <c r="AB79">
        <v>-20.083146861810395</v>
      </c>
      <c r="AD79">
        <v>455</v>
      </c>
      <c r="AE79">
        <v>-16.236040569984549</v>
      </c>
      <c r="AF79">
        <v>-16.236040569984549</v>
      </c>
      <c r="AI79">
        <v>455</v>
      </c>
      <c r="AJ79">
        <v>-14.867643893586571</v>
      </c>
    </row>
    <row r="80" spans="2:36" x14ac:dyDescent="0.25">
      <c r="B80">
        <v>615</v>
      </c>
      <c r="C80" t="e">
        <f ca="1">[1]!SInterpolation($E$5:$E$19,$F$5:$F$19,B80)</f>
        <v>#NAME?</v>
      </c>
      <c r="I80">
        <v>615</v>
      </c>
      <c r="J80" t="e">
        <f ca="1">[1]!SInterpolation($L$5:$L$19,$M$5:$M$19,I80)</f>
        <v>#NAME?</v>
      </c>
      <c r="P80">
        <v>615</v>
      </c>
      <c r="Q80" t="e">
        <f ca="1">[1]!SInterpolation($S$5:$S$19,$T$5:$T$19,P80)</f>
        <v>#NAME?</v>
      </c>
      <c r="W80">
        <v>615</v>
      </c>
      <c r="X80" t="e">
        <f ca="1">[1]!SInterpolation($Z$5:$Z$29,$AA$5:$AA$29,W80)</f>
        <v>#NAME?</v>
      </c>
      <c r="Z80">
        <v>470</v>
      </c>
      <c r="AA80">
        <v>-20.637269313889171</v>
      </c>
      <c r="AB80">
        <v>-20.637269313889171</v>
      </c>
      <c r="AD80">
        <v>460</v>
      </c>
      <c r="AE80">
        <v>-16.840737624277157</v>
      </c>
      <c r="AF80">
        <v>-16.840737624277157</v>
      </c>
      <c r="AI80">
        <v>460</v>
      </c>
      <c r="AJ80">
        <v>-15.440688209606741</v>
      </c>
    </row>
    <row r="81" spans="2:36" x14ac:dyDescent="0.25">
      <c r="B81" s="33">
        <v>620</v>
      </c>
      <c r="C81" t="e">
        <f ca="1">[1]!SInterpolation($E$5:$E$19,$F$5:$F$19,B81)</f>
        <v>#NAME?</v>
      </c>
      <c r="I81">
        <v>620</v>
      </c>
      <c r="J81" t="e">
        <f ca="1">[1]!SInterpolation($L$5:$L$19,$M$5:$M$19,I81)</f>
        <v>#NAME?</v>
      </c>
      <c r="P81">
        <v>620</v>
      </c>
      <c r="Q81" t="e">
        <f ca="1">[1]!SInterpolation($S$5:$S$19,$T$5:$T$19,P81)</f>
        <v>#NAME?</v>
      </c>
      <c r="W81">
        <v>620</v>
      </c>
      <c r="X81" t="e">
        <f ca="1">[1]!SInterpolation($Z$5:$Z$29,$AA$5:$AA$29,W81)</f>
        <v>#NAME?</v>
      </c>
      <c r="Z81">
        <v>475</v>
      </c>
      <c r="AA81">
        <v>-21.194536919716914</v>
      </c>
      <c r="AB81">
        <v>-21.194536919716914</v>
      </c>
      <c r="AD81">
        <v>465</v>
      </c>
      <c r="AE81">
        <v>-17.448757594503196</v>
      </c>
      <c r="AF81">
        <v>-17.448757594503196</v>
      </c>
      <c r="AI81">
        <v>465</v>
      </c>
      <c r="AJ81">
        <v>-16.016934472361875</v>
      </c>
    </row>
    <row r="82" spans="2:36" x14ac:dyDescent="0.25">
      <c r="B82">
        <v>625</v>
      </c>
      <c r="C82" t="e">
        <f ca="1">[1]!SInterpolation($E$5:$E$19,$F$5:$F$19,B82)</f>
        <v>#NAME?</v>
      </c>
      <c r="I82" s="33">
        <v>625</v>
      </c>
      <c r="J82" t="e">
        <f ca="1">[1]!SInterpolation($L$5:$L$19,$M$5:$M$19,I82)</f>
        <v>#NAME?</v>
      </c>
      <c r="P82">
        <v>625</v>
      </c>
      <c r="Q82" t="e">
        <f ca="1">[1]!SInterpolation($S$5:$S$19,$T$5:$T$19,P82)</f>
        <v>#NAME?</v>
      </c>
      <c r="W82">
        <v>625</v>
      </c>
      <c r="X82" t="e">
        <f ca="1">[1]!SInterpolation($Z$5:$Z$29,$AA$5:$AA$29,W82)</f>
        <v>#NAME?</v>
      </c>
      <c r="Z82">
        <v>480</v>
      </c>
      <c r="AA82">
        <v>-21.754917683180938</v>
      </c>
      <c r="AB82">
        <v>-21.754917683180938</v>
      </c>
      <c r="AD82">
        <v>470</v>
      </c>
      <c r="AE82">
        <v>-18.06006181451124</v>
      </c>
      <c r="AF82">
        <v>-18.06006181451124</v>
      </c>
      <c r="AI82">
        <v>470</v>
      </c>
      <c r="AJ82">
        <v>-16.596349758545895</v>
      </c>
    </row>
    <row r="83" spans="2:36" x14ac:dyDescent="0.25">
      <c r="B83">
        <v>630</v>
      </c>
      <c r="C83" t="e">
        <f ca="1">[1]!SInterpolation($E$5:$E$19,$F$5:$F$19,B83)</f>
        <v>#NAME?</v>
      </c>
      <c r="I83">
        <v>630</v>
      </c>
      <c r="J83" t="e">
        <f ca="1">[1]!SInterpolation($L$5:$L$19,$M$5:$M$19,I83)</f>
        <v>#NAME?</v>
      </c>
      <c r="P83" s="33">
        <v>630</v>
      </c>
      <c r="Q83" t="e">
        <f ca="1">[1]!SInterpolation($S$5:$S$19,$T$5:$T$19,P83)</f>
        <v>#NAME?</v>
      </c>
      <c r="W83">
        <v>630</v>
      </c>
      <c r="X83" t="e">
        <f ca="1">[1]!SInterpolation($Z$5:$Z$29,$AA$5:$AA$29,W83)</f>
        <v>#NAME?</v>
      </c>
      <c r="Z83">
        <v>485</v>
      </c>
      <c r="AA83">
        <v>-22.31838005486911</v>
      </c>
      <c r="AB83">
        <v>-22.31838005486911</v>
      </c>
      <c r="AD83">
        <v>475</v>
      </c>
      <c r="AE83">
        <v>-18.674612232145972</v>
      </c>
      <c r="AF83">
        <v>-18.674612232145972</v>
      </c>
      <c r="AI83">
        <v>475</v>
      </c>
      <c r="AJ83">
        <v>-17.178901627202109</v>
      </c>
    </row>
    <row r="84" spans="2:36" x14ac:dyDescent="0.25">
      <c r="B84">
        <v>635</v>
      </c>
      <c r="C84" t="e">
        <f ca="1">[1]!SInterpolation($E$5:$E$19,$F$5:$F$19,B84)</f>
        <v>#NAME?</v>
      </c>
      <c r="I84">
        <v>635</v>
      </c>
      <c r="J84" t="e">
        <f ca="1">[1]!SInterpolation($L$5:$L$19,$M$5:$M$19,I84)</f>
        <v>#NAME?</v>
      </c>
      <c r="P84">
        <v>635</v>
      </c>
      <c r="Q84" t="e">
        <f ca="1">[1]!SInterpolation($S$5:$S$19,$T$5:$T$19,P84)</f>
        <v>#NAME?</v>
      </c>
      <c r="W84">
        <v>635</v>
      </c>
      <c r="X84" t="e">
        <f ca="1">[1]!SInterpolation($Z$5:$Z$29,$AA$5:$AA$29,W84)</f>
        <v>#NAME?</v>
      </c>
      <c r="Z84">
        <v>490</v>
      </c>
      <c r="AA84">
        <v>-22.884892939188891</v>
      </c>
      <c r="AB84">
        <v>-22.884892939188891</v>
      </c>
      <c r="AD84">
        <v>480</v>
      </c>
      <c r="AE84">
        <v>-19.292371441772165</v>
      </c>
      <c r="AF84">
        <v>-19.292371441772165</v>
      </c>
      <c r="AI84">
        <v>480</v>
      </c>
      <c r="AJ84">
        <v>-17.764558130222639</v>
      </c>
    </row>
    <row r="85" spans="2:36" x14ac:dyDescent="0.25">
      <c r="B85">
        <v>640</v>
      </c>
      <c r="C85" t="e">
        <f ca="1">[1]!SInterpolation($E$5:$E$19,$F$5:$F$19,B85)</f>
        <v>#NAME?</v>
      </c>
      <c r="I85">
        <v>640</v>
      </c>
      <c r="J85" t="e">
        <f ca="1">[1]!SInterpolation($L$5:$L$19,$M$5:$M$19,I85)</f>
        <v>#NAME?</v>
      </c>
      <c r="P85">
        <v>640</v>
      </c>
      <c r="Q85" t="e">
        <f ca="1">[1]!SInterpolation($S$5:$S$19,$T$5:$T$19,P85)</f>
        <v>#NAME?</v>
      </c>
      <c r="W85">
        <v>640</v>
      </c>
      <c r="X85" t="e">
        <f ca="1">[1]!SInterpolation($Z$5:$Z$29,$AA$5:$AA$29,W85)</f>
        <v>#NAME?</v>
      </c>
      <c r="Z85">
        <v>495</v>
      </c>
      <c r="AA85">
        <v>-23.454425701379947</v>
      </c>
      <c r="AB85">
        <v>-23.454425701379947</v>
      </c>
      <c r="AD85">
        <v>485</v>
      </c>
      <c r="AE85">
        <v>-19.913302716701025</v>
      </c>
      <c r="AF85">
        <v>-19.913302716701025</v>
      </c>
      <c r="AI85">
        <v>485</v>
      </c>
      <c r="AJ85">
        <v>-18.353287822646934</v>
      </c>
    </row>
    <row r="86" spans="2:36" x14ac:dyDescent="0.25">
      <c r="B86">
        <v>645</v>
      </c>
      <c r="C86" t="e">
        <f ca="1">[1]!SInterpolation($E$5:$E$19,$F$5:$F$19,B86)</f>
        <v>#NAME?</v>
      </c>
      <c r="I86">
        <v>645</v>
      </c>
      <c r="J86" t="e">
        <f ca="1">[1]!SInterpolation($L$5:$L$19,$M$5:$M$19,I86)</f>
        <v>#NAME?</v>
      </c>
      <c r="P86">
        <v>645</v>
      </c>
      <c r="Q86" t="e">
        <f ca="1">[1]!SInterpolation($S$5:$S$19,$T$5:$T$19,P86)</f>
        <v>#NAME?</v>
      </c>
      <c r="W86">
        <v>645</v>
      </c>
      <c r="X86" t="e">
        <f ca="1">[1]!SInterpolation($Z$5:$Z$29,$AA$5:$AA$29,W86)</f>
        <v>#NAME?</v>
      </c>
      <c r="Z86">
        <v>500</v>
      </c>
      <c r="AA86">
        <v>-24.026948174420081</v>
      </c>
      <c r="AB86">
        <f>AA86+0.3</f>
        <v>-23.72694817442008</v>
      </c>
      <c r="AD86">
        <v>490</v>
      </c>
      <c r="AE86">
        <v>-20.537370041543284</v>
      </c>
      <c r="AF86">
        <v>-20.537370041543284</v>
      </c>
      <c r="AI86">
        <v>490</v>
      </c>
      <c r="AJ86">
        <v>-18.945059772763596</v>
      </c>
    </row>
    <row r="87" spans="2:36" x14ac:dyDescent="0.25">
      <c r="B87">
        <v>650</v>
      </c>
      <c r="C87" t="e">
        <f ca="1">[1]!SInterpolation($E$5:$E$19,$F$5:$F$19,B87)</f>
        <v>#NAME?</v>
      </c>
      <c r="I87">
        <v>650</v>
      </c>
      <c r="J87" t="e">
        <f ca="1">[1]!SInterpolation($L$5:$L$19,$M$5:$M$19,I87)</f>
        <v>#NAME?</v>
      </c>
      <c r="P87">
        <v>650</v>
      </c>
      <c r="Q87" t="e">
        <f ca="1">[1]!SInterpolation($S$5:$S$19,$T$5:$T$19,P87)</f>
        <v>#NAME?</v>
      </c>
      <c r="W87">
        <v>650</v>
      </c>
      <c r="X87" t="e">
        <f ca="1">[1]!SInterpolation($Z$5:$Z$29,$AA$5:$AA$29,W87)</f>
        <v>#NAME?</v>
      </c>
      <c r="Z87">
        <v>505</v>
      </c>
      <c r="AA87">
        <v>-24.602430665824983</v>
      </c>
      <c r="AB87">
        <f t="shared" ref="AB87:AB126" si="0">AA87+0.3</f>
        <v>-24.302430665824982</v>
      </c>
      <c r="AD87">
        <v>495</v>
      </c>
      <c r="AE87">
        <v>-21.164538144517362</v>
      </c>
      <c r="AF87">
        <v>-21.164538144517362</v>
      </c>
      <c r="AI87">
        <v>495</v>
      </c>
      <c r="AJ87">
        <v>-19.539843572020537</v>
      </c>
    </row>
    <row r="88" spans="2:36" x14ac:dyDescent="0.25">
      <c r="B88">
        <v>655</v>
      </c>
      <c r="C88" t="e">
        <f ca="1">[1]!SInterpolation($E$5:$E$19,$F$5:$F$19,B88)</f>
        <v>#NAME?</v>
      </c>
      <c r="I88">
        <v>655</v>
      </c>
      <c r="J88" t="e">
        <f ca="1">[1]!SInterpolation($L$5:$L$19,$M$5:$M$19,I88)</f>
        <v>#NAME?</v>
      </c>
      <c r="P88">
        <v>655</v>
      </c>
      <c r="Q88" t="e">
        <f ca="1">[1]!SInterpolation($S$5:$S$19,$T$5:$T$19,P88)</f>
        <v>#NAME?</v>
      </c>
      <c r="W88" s="33">
        <v>655</v>
      </c>
      <c r="X88" t="e">
        <f ca="1">[1]!SInterpolation($Z$5:$Z$29,$AA$5:$AA$29,W88)</f>
        <v>#NAME?</v>
      </c>
      <c r="Z88">
        <v>510</v>
      </c>
      <c r="AA88">
        <v>-25.180843964342099</v>
      </c>
      <c r="AB88">
        <f t="shared" si="0"/>
        <v>-24.880843964342098</v>
      </c>
      <c r="AD88">
        <v>500</v>
      </c>
      <c r="AE88">
        <v>-21.794772529743405</v>
      </c>
      <c r="AF88">
        <v>-21.794772529743405</v>
      </c>
      <c r="AI88">
        <v>500</v>
      </c>
      <c r="AJ88">
        <v>-20.137609344749624</v>
      </c>
    </row>
    <row r="89" spans="2:36" x14ac:dyDescent="0.25">
      <c r="B89">
        <v>660</v>
      </c>
      <c r="C89" t="e">
        <f ca="1">[1]!SInterpolation($E$5:$E$19,$F$5:$F$19,B89)</f>
        <v>#NAME?</v>
      </c>
      <c r="I89">
        <v>660</v>
      </c>
      <c r="J89" t="e">
        <f ca="1">[1]!SInterpolation($L$5:$L$19,$M$5:$M$19,I89)</f>
        <v>#NAME?</v>
      </c>
      <c r="P89">
        <v>660</v>
      </c>
      <c r="Q89" t="e">
        <f ca="1">[1]!SInterpolation($S$5:$S$19,$T$5:$T$19,P89)</f>
        <v>#NAME?</v>
      </c>
      <c r="W89">
        <v>660</v>
      </c>
      <c r="X89" t="e">
        <f ca="1">[1]!SInterpolation($Z$5:$Z$29,$AA$5:$AA$29,W89)</f>
        <v>#NAME?</v>
      </c>
      <c r="Z89">
        <v>515</v>
      </c>
      <c r="AA89">
        <v>-25.762159346540972</v>
      </c>
      <c r="AB89">
        <f t="shared" si="0"/>
        <v>-25.462159346540972</v>
      </c>
      <c r="AD89">
        <v>505</v>
      </c>
      <c r="AE89">
        <v>-22.428039509557195</v>
      </c>
      <c r="AF89">
        <v>-22.428039509557195</v>
      </c>
      <c r="AI89">
        <v>505</v>
      </c>
      <c r="AJ89">
        <v>-20.738327757711733</v>
      </c>
    </row>
    <row r="90" spans="2:36" x14ac:dyDescent="0.25">
      <c r="I90">
        <v>665</v>
      </c>
      <c r="J90" t="e">
        <f ca="1">[1]!SInterpolation($L$5:$L$19,$M$5:$M$19,I90)</f>
        <v>#NAME?</v>
      </c>
      <c r="P90">
        <v>665</v>
      </c>
      <c r="Q90" t="e">
        <f ca="1">[1]!SInterpolation($S$5:$S$19,$T$5:$T$19,P90)</f>
        <v>#NAME?</v>
      </c>
      <c r="W90">
        <v>665</v>
      </c>
      <c r="X90" t="e">
        <f ca="1">[1]!SInterpolation($Z$5:$Z$29,$AA$5:$AA$29,W90)</f>
        <v>#NAME?</v>
      </c>
      <c r="Z90">
        <v>520</v>
      </c>
      <c r="AA90">
        <v>-26.34634858330088</v>
      </c>
      <c r="AB90">
        <f t="shared" si="0"/>
        <v>-26.04634858330088</v>
      </c>
      <c r="AD90">
        <v>510</v>
      </c>
      <c r="AE90">
        <v>-23.064306236880618</v>
      </c>
      <c r="AF90">
        <v>-23.064306236880618</v>
      </c>
      <c r="AI90">
        <v>510</v>
      </c>
      <c r="AJ90">
        <v>-21.341970029469291</v>
      </c>
    </row>
    <row r="91" spans="2:36" x14ac:dyDescent="0.25">
      <c r="I91">
        <v>670</v>
      </c>
      <c r="J91" t="e">
        <f ca="1">[1]!SInterpolation($L$5:$L$19,$M$5:$M$19,I91)</f>
        <v>#NAME?</v>
      </c>
      <c r="P91">
        <v>670</v>
      </c>
      <c r="Q91" t="e">
        <f ca="1">[1]!SInterpolation($S$5:$S$19,$T$5:$T$19,P91)</f>
        <v>#NAME?</v>
      </c>
      <c r="W91">
        <v>670</v>
      </c>
      <c r="X91" t="e">
        <f ca="1">[1]!SInterpolation($Z$5:$Z$29,$AA$5:$AA$29,W91)</f>
        <v>#NAME?</v>
      </c>
      <c r="Z91">
        <v>525</v>
      </c>
      <c r="AA91">
        <v>-26.933383946199385</v>
      </c>
      <c r="AB91">
        <f t="shared" si="0"/>
        <v>-26.633383946199384</v>
      </c>
      <c r="AD91">
        <v>515</v>
      </c>
      <c r="AE91">
        <v>-23.703540737687643</v>
      </c>
      <c r="AF91">
        <v>-23.703540737687643</v>
      </c>
      <c r="AI91">
        <v>515</v>
      </c>
      <c r="AJ91">
        <v>-21.948507939594446</v>
      </c>
    </row>
    <row r="92" spans="2:36" x14ac:dyDescent="0.25">
      <c r="I92">
        <v>675</v>
      </c>
      <c r="J92" t="e">
        <f ca="1">[1]!SInterpolation($L$5:$L$19,$M$5:$M$19,I92)</f>
        <v>#NAME?</v>
      </c>
      <c r="P92">
        <v>675</v>
      </c>
      <c r="Q92" t="e">
        <f ca="1">[1]!SInterpolation($S$5:$S$19,$T$5:$T$19,P92)</f>
        <v>#NAME?</v>
      </c>
      <c r="W92">
        <v>675</v>
      </c>
      <c r="X92" t="e">
        <f ca="1">[1]!SInterpolation($Z$5:$Z$29,$AA$5:$AA$29,W92)</f>
        <v>#NAME?</v>
      </c>
      <c r="Z92">
        <v>530</v>
      </c>
      <c r="AA92">
        <v>-27.523238213803481</v>
      </c>
      <c r="AB92">
        <f t="shared" si="0"/>
        <v>-27.22323821380348</v>
      </c>
      <c r="AD92">
        <v>520</v>
      </c>
      <c r="AE92">
        <v>-24.345711943608116</v>
      </c>
      <c r="AF92">
        <v>-24.345711943608116</v>
      </c>
      <c r="AI92">
        <v>520</v>
      </c>
      <c r="AJ92">
        <v>-22.557913837720125</v>
      </c>
    </row>
    <row r="93" spans="2:36" x14ac:dyDescent="0.25">
      <c r="I93">
        <v>680</v>
      </c>
      <c r="J93" t="e">
        <f ca="1">[1]!SInterpolation($L$5:$L$19,$M$5:$M$19,I93)</f>
        <v>#NAME?</v>
      </c>
      <c r="P93">
        <v>680</v>
      </c>
      <c r="Q93" t="e">
        <f ca="1">[1]!SInterpolation($S$5:$S$19,$T$5:$T$19,P93)</f>
        <v>#NAME?</v>
      </c>
      <c r="W93">
        <v>680</v>
      </c>
      <c r="X93" t="e">
        <f ca="1">[1]!SInterpolation($Z$5:$Z$29,$AA$5:$AA$29,W93)</f>
        <v>#NAME?</v>
      </c>
      <c r="Z93">
        <v>535</v>
      </c>
      <c r="AA93">
        <v>-28.115884677867754</v>
      </c>
      <c r="AB93">
        <f t="shared" si="0"/>
        <v>-27.815884677867754</v>
      </c>
      <c r="AD93">
        <v>525</v>
      </c>
      <c r="AE93">
        <v>-24.990789724712783</v>
      </c>
      <c r="AF93">
        <v>-24.990789724712783</v>
      </c>
      <c r="AI93">
        <v>525</v>
      </c>
      <c r="AJ93">
        <v>-23.17016065244308</v>
      </c>
    </row>
    <row r="94" spans="2:36" x14ac:dyDescent="0.25">
      <c r="I94">
        <v>685</v>
      </c>
      <c r="J94" t="e">
        <f ca="1">[1]!SInterpolation($L$5:$L$19,$M$5:$M$19,I94)</f>
        <v>#NAME?</v>
      </c>
      <c r="P94">
        <v>685</v>
      </c>
      <c r="Q94" t="e">
        <f ca="1">[1]!SInterpolation($S$5:$S$19,$T$5:$T$19,P94)</f>
        <v>#NAME?</v>
      </c>
      <c r="W94">
        <v>685</v>
      </c>
      <c r="X94" t="e">
        <f ca="1">[1]!SInterpolation($Z$5:$Z$29,$AA$5:$AA$29,W94)</f>
        <v>#NAME?</v>
      </c>
      <c r="Z94">
        <v>540</v>
      </c>
      <c r="AA94">
        <v>-28.711297149442572</v>
      </c>
      <c r="AB94">
        <f t="shared" si="0"/>
        <v>-28.411297149442571</v>
      </c>
      <c r="AD94">
        <v>530</v>
      </c>
      <c r="AE94">
        <v>-25.638744922526758</v>
      </c>
      <c r="AF94">
        <v>-25.638744922526758</v>
      </c>
      <c r="AI94">
        <v>530</v>
      </c>
      <c r="AJ94">
        <v>-23.785221900087784</v>
      </c>
    </row>
    <row r="95" spans="2:36" x14ac:dyDescent="0.25">
      <c r="P95">
        <v>690</v>
      </c>
      <c r="Q95" t="e">
        <f ca="1">[1]!SInterpolation($S$5:$S$19,$T$5:$T$19,P95)</f>
        <v>#NAME?</v>
      </c>
      <c r="W95">
        <v>690</v>
      </c>
      <c r="X95" t="e">
        <f ca="1">[1]!SInterpolation($Z$5:$Z$29,$AA$5:$AA$29,W95)</f>
        <v>#NAME?</v>
      </c>
      <c r="Z95">
        <v>545</v>
      </c>
      <c r="AA95">
        <v>-29.309449964896572</v>
      </c>
      <c r="AB95">
        <f t="shared" si="0"/>
        <v>-29.009449964896572</v>
      </c>
      <c r="AD95">
        <v>535</v>
      </c>
      <c r="AE95">
        <v>-26.289549383319343</v>
      </c>
      <c r="AF95">
        <v>-26.289549383319343</v>
      </c>
      <c r="AI95">
        <v>535</v>
      </c>
      <c r="AJ95">
        <v>-24.403071693340692</v>
      </c>
    </row>
    <row r="96" spans="2:36" x14ac:dyDescent="0.25">
      <c r="P96">
        <v>695</v>
      </c>
      <c r="Q96" t="e">
        <f ca="1">[1]!SInterpolation($S$5:$S$19,$T$5:$T$19,P96)</f>
        <v>#NAME?</v>
      </c>
      <c r="W96">
        <v>695</v>
      </c>
      <c r="X96" t="e">
        <f ca="1">[1]!SInterpolation($Z$5:$Z$29,$AA$5:$AA$29,W96)</f>
        <v>#NAME?</v>
      </c>
      <c r="Z96">
        <v>550</v>
      </c>
      <c r="AA96">
        <v>-29.910317991857738</v>
      </c>
      <c r="AB96">
        <f t="shared" si="0"/>
        <v>-29.610317991857737</v>
      </c>
      <c r="AD96">
        <v>540</v>
      </c>
      <c r="AE96">
        <v>-26.943175991721233</v>
      </c>
      <c r="AF96">
        <v>-26.943175991721233</v>
      </c>
      <c r="AI96">
        <v>540</v>
      </c>
      <c r="AJ96">
        <v>-25.023684749764396</v>
      </c>
    </row>
    <row r="97" spans="16:36" x14ac:dyDescent="0.25">
      <c r="P97">
        <v>700</v>
      </c>
      <c r="Q97" t="e">
        <f ca="1">[1]!SInterpolation($S$5:$S$19,$T$5:$T$19,P97)</f>
        <v>#NAME?</v>
      </c>
      <c r="W97">
        <v>700</v>
      </c>
      <c r="X97" t="e">
        <f ca="1">[1]!SInterpolation($Z$5:$Z$29,$AA$5:$AA$29,W97)</f>
        <v>#NAME?</v>
      </c>
      <c r="Z97">
        <v>555</v>
      </c>
      <c r="AA97">
        <v>-30.51387663507796</v>
      </c>
      <c r="AB97">
        <f t="shared" si="0"/>
        <v>-30.213876635077959</v>
      </c>
      <c r="AD97">
        <v>545</v>
      </c>
      <c r="AE97">
        <v>-27.599598704721579</v>
      </c>
      <c r="AF97">
        <v>-27.599598704721579</v>
      </c>
      <c r="AI97">
        <v>545</v>
      </c>
      <c r="AJ97">
        <v>-25.647036400202094</v>
      </c>
    </row>
    <row r="98" spans="16:36" x14ac:dyDescent="0.25">
      <c r="P98">
        <v>705</v>
      </c>
      <c r="Q98" t="e">
        <f ca="1">[1]!SInterpolation($S$5:$S$19,$T$5:$T$19,P98)</f>
        <v>#NAME?</v>
      </c>
      <c r="W98">
        <v>705</v>
      </c>
      <c r="X98" t="e">
        <f ca="1">[1]!SInterpolation($Z$5:$Z$29,$AA$5:$AA$29,W98)</f>
        <v>#NAME?</v>
      </c>
      <c r="Z98">
        <v>560</v>
      </c>
      <c r="AA98">
        <v>-31.120101842225832</v>
      </c>
      <c r="AB98">
        <f t="shared" si="0"/>
        <v>-30.820101842225831</v>
      </c>
      <c r="AD98">
        <v>550</v>
      </c>
      <c r="AE98">
        <v>-28.258792586098988</v>
      </c>
      <c r="AF98">
        <v>-28.258792586098988</v>
      </c>
      <c r="AI98">
        <v>550</v>
      </c>
      <c r="AJ98">
        <v>-26.273102597082936</v>
      </c>
    </row>
    <row r="99" spans="16:36" x14ac:dyDescent="0.25">
      <c r="P99">
        <v>710</v>
      </c>
      <c r="Q99" t="e">
        <f ca="1">[1]!SInterpolation($S$5:$S$19,$T$5:$T$19,P99)</f>
        <v>#NAME?</v>
      </c>
      <c r="W99">
        <v>710</v>
      </c>
      <c r="X99" t="e">
        <f ca="1">[1]!SInterpolation($Z$5:$Z$29,$AA$5:$AA$29,W99)</f>
        <v>#NAME?</v>
      </c>
      <c r="Z99">
        <v>565</v>
      </c>
      <c r="AA99">
        <v>-31.728970109612955</v>
      </c>
      <c r="AB99">
        <f t="shared" si="0"/>
        <v>-31.428970109612955</v>
      </c>
      <c r="AD99">
        <v>555</v>
      </c>
      <c r="AE99">
        <v>-28.920733841342994</v>
      </c>
      <c r="AF99">
        <v>-28.920733841342994</v>
      </c>
      <c r="AI99">
        <v>555</v>
      </c>
      <c r="AJ99">
        <v>-26.901859922638408</v>
      </c>
    </row>
    <row r="100" spans="16:36" x14ac:dyDescent="0.25">
      <c r="P100">
        <v>715</v>
      </c>
      <c r="Q100" t="e">
        <f ca="1">[1]!SInterpolation($S$5:$S$19,$T$5:$T$19,P100)</f>
        <v>#NAME?</v>
      </c>
      <c r="W100">
        <v>715</v>
      </c>
      <c r="X100" t="e">
        <f ca="1">[1]!SInterpolation($Z$5:$Z$29,$AA$5:$AA$29,W100)</f>
        <v>#NAME?</v>
      </c>
      <c r="Z100">
        <v>570</v>
      </c>
      <c r="AA100">
        <v>-32.340458487858918</v>
      </c>
      <c r="AB100">
        <f t="shared" si="0"/>
        <v>-32.04045848785892</v>
      </c>
      <c r="AD100">
        <v>560</v>
      </c>
      <c r="AE100">
        <v>-29.585399853123164</v>
      </c>
      <c r="AF100">
        <v>-29.585399853123164</v>
      </c>
      <c r="AI100">
        <v>560</v>
      </c>
      <c r="AJ100">
        <v>-27.533285597041857</v>
      </c>
    </row>
    <row r="101" spans="16:36" x14ac:dyDescent="0.25">
      <c r="P101">
        <v>720</v>
      </c>
      <c r="Q101" t="e">
        <f ca="1">[1]!SInterpolation($S$5:$S$19,$T$5:$T$19,P101)</f>
        <v>#NAME?</v>
      </c>
      <c r="W101">
        <v>720</v>
      </c>
      <c r="X101" t="e">
        <f ca="1">[1]!SInterpolation($Z$5:$Z$29,$AA$5:$AA$29,W101)</f>
        <v>#NAME?</v>
      </c>
      <c r="Z101">
        <v>575</v>
      </c>
      <c r="AA101">
        <v>-32.954544587501026</v>
      </c>
      <c r="AB101">
        <f t="shared" si="0"/>
        <v>-32.654544587501029</v>
      </c>
      <c r="AD101">
        <v>565</v>
      </c>
      <c r="AE101">
        <v>-30.252769217364964</v>
      </c>
      <c r="AF101">
        <v>-30.252769217364964</v>
      </c>
      <c r="AI101">
        <v>565</v>
      </c>
      <c r="AJ101">
        <v>-28.167357486481158</v>
      </c>
    </row>
    <row r="102" spans="16:36" x14ac:dyDescent="0.25">
      <c r="P102">
        <v>725</v>
      </c>
      <c r="Q102" t="e">
        <f ca="1">[1]!SInterpolation($S$5:$S$19,$T$5:$T$19,P102)</f>
        <v>#NAME?</v>
      </c>
      <c r="W102">
        <v>725</v>
      </c>
      <c r="X102" t="e">
        <f ca="1">[1]!SInterpolation($Z$5:$Z$29,$AA$5:$AA$29,W102)</f>
        <v>#NAME?</v>
      </c>
      <c r="Z102">
        <v>580</v>
      </c>
      <c r="AA102">
        <v>-33.571206584553764</v>
      </c>
      <c r="AB102">
        <f t="shared" si="0"/>
        <v>-33.271206584553767</v>
      </c>
      <c r="AD102">
        <v>570</v>
      </c>
      <c r="AE102">
        <v>-30.922821779992802</v>
      </c>
      <c r="AF102">
        <v>-30.922821779992802</v>
      </c>
      <c r="AI102">
        <v>570</v>
      </c>
      <c r="AJ102">
        <v>-28.804054111177422</v>
      </c>
    </row>
    <row r="103" spans="16:36" x14ac:dyDescent="0.25">
      <c r="P103">
        <v>730</v>
      </c>
      <c r="Q103" t="e">
        <f ca="1">[1]!SInterpolation($S$5:$S$19,$T$5:$T$19,P103)</f>
        <v>#NAME?</v>
      </c>
      <c r="W103">
        <v>730</v>
      </c>
      <c r="X103" t="e">
        <f ca="1">[1]!SInterpolation($Z$5:$Z$29,$AA$5:$AA$29,W103)</f>
        <v>#NAME?</v>
      </c>
      <c r="Z103">
        <v>585</v>
      </c>
      <c r="AA103">
        <v>-34.1904232260245</v>
      </c>
      <c r="AB103">
        <f t="shared" si="0"/>
        <v>-33.890423226024502</v>
      </c>
      <c r="AD103">
        <v>575</v>
      </c>
      <c r="AE103">
        <v>-31.595538674401531</v>
      </c>
      <c r="AF103">
        <v>-31.595538674401531</v>
      </c>
      <c r="AI103">
        <v>575</v>
      </c>
      <c r="AJ103">
        <v>-29.443354653360601</v>
      </c>
    </row>
    <row r="104" spans="16:36" x14ac:dyDescent="0.25">
      <c r="W104">
        <v>735</v>
      </c>
      <c r="X104" t="e">
        <f ca="1">[1]!SInterpolation($Z$5:$Z$29,$AA$5:$AA$29,W104)</f>
        <v>#NAME?</v>
      </c>
      <c r="Z104">
        <v>590</v>
      </c>
      <c r="AA104">
        <v>-34.812173835391057</v>
      </c>
      <c r="AB104">
        <f t="shared" si="0"/>
        <v>-34.51217383539106</v>
      </c>
      <c r="AD104">
        <v>580</v>
      </c>
      <c r="AE104">
        <v>-32.270902359719059</v>
      </c>
      <c r="AF104">
        <v>-32.270902359719059</v>
      </c>
      <c r="AI104">
        <v>580</v>
      </c>
      <c r="AJ104">
        <v>-30.085238965214547</v>
      </c>
    </row>
    <row r="105" spans="16:36" x14ac:dyDescent="0.25">
      <c r="W105">
        <v>740</v>
      </c>
      <c r="X105" t="e">
        <f ca="1">[1]!SInterpolation($Z$5:$Z$29,$AA$5:$AA$29,W105)</f>
        <v>#NAME?</v>
      </c>
      <c r="Z105">
        <v>595</v>
      </c>
      <c r="AA105">
        <v>-35.436438318046896</v>
      </c>
      <c r="AB105">
        <f t="shared" si="0"/>
        <v>-35.136438318046899</v>
      </c>
      <c r="AD105">
        <v>585</v>
      </c>
      <c r="AE105">
        <v>-32.948896659922774</v>
      </c>
      <c r="AF105">
        <v>-32.948896659922774</v>
      </c>
      <c r="AI105">
        <v>585</v>
      </c>
      <c r="AJ105">
        <v>-30.729687576803482</v>
      </c>
    </row>
    <row r="106" spans="16:36" x14ac:dyDescent="0.25">
      <c r="W106">
        <v>745</v>
      </c>
      <c r="X106" t="e">
        <f ca="1">[1]!SInterpolation($Z$5:$Z$29,$AA$5:$AA$29,W106)</f>
        <v>#NAME?</v>
      </c>
      <c r="Z106">
        <v>600</v>
      </c>
      <c r="AA106">
        <v>-36.063197166720812</v>
      </c>
      <c r="AB106">
        <f t="shared" si="0"/>
        <v>-35.763197166720815</v>
      </c>
      <c r="AD106">
        <v>590</v>
      </c>
      <c r="AE106">
        <v>-33.629506803874257</v>
      </c>
      <c r="AF106">
        <v>-33.629506803874257</v>
      </c>
      <c r="AI106">
        <v>590</v>
      </c>
      <c r="AJ106">
        <v>-31.376681703993022</v>
      </c>
    </row>
    <row r="107" spans="16:36" x14ac:dyDescent="0.25">
      <c r="W107">
        <v>750</v>
      </c>
      <c r="X107" t="e">
        <f ca="1">[1]!SInterpolation($Z$5:$Z$29,$AA$5:$AA$29,W107)</f>
        <v>#NAME?</v>
      </c>
      <c r="Z107">
        <v>605</v>
      </c>
      <c r="AA107">
        <v>-36.69243146687586</v>
      </c>
      <c r="AB107">
        <f t="shared" si="0"/>
        <v>-36.392431466875863</v>
      </c>
      <c r="AD107">
        <v>595</v>
      </c>
      <c r="AE107">
        <v>-34.312719466335956</v>
      </c>
      <c r="AF107">
        <v>-34.312719466335956</v>
      </c>
      <c r="AI107">
        <v>595</v>
      </c>
      <c r="AJ107">
        <v>-32.026203256377983</v>
      </c>
    </row>
    <row r="108" spans="16:36" x14ac:dyDescent="0.25">
      <c r="W108">
        <v>755</v>
      </c>
      <c r="X108" t="e">
        <f ca="1">[1]!SInterpolation($Z$5:$Z$29,$AA$5:$AA$29,W108)</f>
        <v>#NAME?</v>
      </c>
      <c r="Z108">
        <v>610</v>
      </c>
      <c r="AA108">
        <v>-37.32412290209529</v>
      </c>
      <c r="AB108">
        <f t="shared" si="0"/>
        <v>-37.024122902095293</v>
      </c>
      <c r="AD108">
        <v>600</v>
      </c>
      <c r="AE108">
        <v>-34.998522810034409</v>
      </c>
      <c r="AF108">
        <v>-34.998522810034409</v>
      </c>
      <c r="AI108">
        <v>600</v>
      </c>
      <c r="AJ108">
        <v>-32.6782348452302</v>
      </c>
    </row>
    <row r="109" spans="16:36" x14ac:dyDescent="0.25">
      <c r="W109">
        <v>760</v>
      </c>
      <c r="X109" t="e">
        <f ca="1">[1]!SInterpolation($Z$5:$Z$29,$AA$5:$AA$29,W109)</f>
        <v>#NAME?</v>
      </c>
      <c r="Z109">
        <v>615</v>
      </c>
      <c r="AA109">
        <v>-37.958253759459843</v>
      </c>
      <c r="AB109">
        <f t="shared" si="0"/>
        <v>-37.658253759459846</v>
      </c>
      <c r="AD109">
        <v>605</v>
      </c>
      <c r="AE109">
        <v>-35.68690652883447</v>
      </c>
      <c r="AF109">
        <v>-35.68690652883447</v>
      </c>
      <c r="AI109">
        <v>605</v>
      </c>
      <c r="AJ109">
        <v>-33.332759791480697</v>
      </c>
    </row>
    <row r="110" spans="16:36" x14ac:dyDescent="0.25">
      <c r="W110">
        <v>765</v>
      </c>
      <c r="X110" t="e">
        <f ca="1">[1]!SInterpolation($Z$5:$Z$29,$AA$5:$AA$29,W110)</f>
        <v>#NAME?</v>
      </c>
      <c r="Z110">
        <v>620</v>
      </c>
      <c r="AA110">
        <v>-38.594806934923774</v>
      </c>
      <c r="AB110">
        <f t="shared" si="0"/>
        <v>-38.294806934923777</v>
      </c>
      <c r="AD110">
        <v>610</v>
      </c>
      <c r="AE110">
        <v>-36.377861892088049</v>
      </c>
      <c r="AF110">
        <v>-36.377861892088049</v>
      </c>
      <c r="AI110">
        <v>610</v>
      </c>
      <c r="AJ110">
        <v>-33.989762133748897</v>
      </c>
    </row>
    <row r="111" spans="16:36" x14ac:dyDescent="0.25">
      <c r="W111">
        <v>770</v>
      </c>
      <c r="X111" t="e">
        <f ca="1">[1]!SInterpolation($Z$5:$Z$29,$AA$5:$AA$29,W111)</f>
        <v>#NAME?</v>
      </c>
      <c r="Z111">
        <v>625</v>
      </c>
      <c r="AA111">
        <v>-39.23376593869466</v>
      </c>
      <c r="AB111">
        <f t="shared" si="0"/>
        <v>-38.933765938694663</v>
      </c>
      <c r="AD111">
        <v>615</v>
      </c>
      <c r="AE111">
        <v>-37.071381790221075</v>
      </c>
      <c r="AF111">
        <v>-37.071381790221075</v>
      </c>
      <c r="AI111">
        <v>615</v>
      </c>
      <c r="AJ111">
        <v>-34.649226636433653</v>
      </c>
    </row>
    <row r="112" spans="16:36" x14ac:dyDescent="0.25">
      <c r="W112">
        <v>775</v>
      </c>
      <c r="X112" t="e">
        <f ca="1">[1]!SInterpolation($Z$5:$Z$29,$AA$5:$AA$29,W112)</f>
        <v>#NAME?</v>
      </c>
      <c r="Z112">
        <v>630</v>
      </c>
      <c r="AA112">
        <v>-39.875114900623501</v>
      </c>
      <c r="AB112">
        <f t="shared" si="0"/>
        <v>-39.575114900623504</v>
      </c>
      <c r="AD112">
        <v>620</v>
      </c>
      <c r="AE112">
        <v>-37.767460781620592</v>
      </c>
      <c r="AF112">
        <v>-37.767460781620592</v>
      </c>
      <c r="AI112">
        <v>620</v>
      </c>
      <c r="AJ112">
        <v>-35.31113879788159</v>
      </c>
    </row>
    <row r="113" spans="23:36" x14ac:dyDescent="0.25">
      <c r="W113">
        <v>780</v>
      </c>
      <c r="X113" t="e">
        <f ca="1">[1]!SInterpolation($Z$5:$Z$29,$AA$5:$AA$29,W113)</f>
        <v>#NAME?</v>
      </c>
      <c r="Z113">
        <v>635</v>
      </c>
      <c r="AA113">
        <v>-40.518838575610459</v>
      </c>
      <c r="AB113">
        <f t="shared" si="0"/>
        <v>-40.218838575610462</v>
      </c>
      <c r="AD113">
        <v>625</v>
      </c>
      <c r="AE113">
        <v>-38.4660951408827</v>
      </c>
      <c r="AF113">
        <v>-38.4660951408827</v>
      </c>
      <c r="AI113">
        <v>625</v>
      </c>
      <c r="AJ113">
        <v>-35.975484858647199</v>
      </c>
    </row>
    <row r="114" spans="23:36" x14ac:dyDescent="0.25">
      <c r="W114">
        <v>785</v>
      </c>
      <c r="X114" t="e">
        <f ca="1">[1]!SInterpolation($Z$5:$Z$29,$AA$5:$AA$29,W114)</f>
        <v>#NAME?</v>
      </c>
      <c r="Z114">
        <v>640</v>
      </c>
      <c r="AA114">
        <v>-41.164922349031499</v>
      </c>
      <c r="AB114">
        <f t="shared" si="0"/>
        <v>-40.864922349031502</v>
      </c>
      <c r="AD114">
        <v>630</v>
      </c>
      <c r="AE114">
        <v>-39.167282908480807</v>
      </c>
      <c r="AF114">
        <v>-39.167282908480807</v>
      </c>
      <c r="AI114">
        <v>630</v>
      </c>
      <c r="AJ114">
        <v>-36.642251809862103</v>
      </c>
    </row>
    <row r="115" spans="23:36" x14ac:dyDescent="0.25">
      <c r="W115">
        <v>790</v>
      </c>
      <c r="X115" t="e">
        <f ca="1">[1]!SInterpolation($Z$5:$Z$29,$AA$5:$AA$29,W115)</f>
        <v>#NAME?</v>
      </c>
      <c r="Z115">
        <v>645</v>
      </c>
      <c r="AA115">
        <v>-41.813352242193162</v>
      </c>
      <c r="AB115">
        <f t="shared" si="0"/>
        <v>-41.513352242193164</v>
      </c>
      <c r="AD115">
        <v>635</v>
      </c>
      <c r="AE115">
        <v>-39.871023941909719</v>
      </c>
      <c r="AF115">
        <v>-39.871023941909719</v>
      </c>
      <c r="AI115">
        <v>635</v>
      </c>
      <c r="AJ115">
        <v>-37.311427401729006</v>
      </c>
    </row>
    <row r="116" spans="23:36" x14ac:dyDescent="0.25">
      <c r="W116">
        <v>795</v>
      </c>
      <c r="X116" t="e">
        <f ca="1">[1]!SInterpolation($Z$5:$Z$29,$AA$5:$AA$29,W116)</f>
        <v>#NAME?</v>
      </c>
      <c r="Z116">
        <v>650</v>
      </c>
      <c r="AA116">
        <v>-42.464114917817774</v>
      </c>
      <c r="AB116">
        <f t="shared" si="0"/>
        <v>-42.164114917817777</v>
      </c>
      <c r="AD116">
        <v>640</v>
      </c>
      <c r="AE116">
        <v>-40.57731996836052</v>
      </c>
      <c r="AF116">
        <v>-40.57731996836052</v>
      </c>
      <c r="AI116">
        <v>640</v>
      </c>
      <c r="AJ116">
        <v>-37.983000152160812</v>
      </c>
    </row>
    <row r="117" spans="23:36" x14ac:dyDescent="0.25">
      <c r="W117">
        <v>800</v>
      </c>
      <c r="X117" t="e">
        <f ca="1">[1]!SInterpolation($Z$5:$Z$29,$AA$5:$AA$29,W117)</f>
        <v>#NAME?</v>
      </c>
      <c r="Z117">
        <v>655</v>
      </c>
      <c r="AA117">
        <v>-43.117197685568428</v>
      </c>
      <c r="AB117">
        <f t="shared" si="0"/>
        <v>-42.817197685568431</v>
      </c>
      <c r="AD117">
        <v>645</v>
      </c>
      <c r="AE117">
        <v>-41.286174638975062</v>
      </c>
      <c r="AF117">
        <v>-41.286174638975062</v>
      </c>
      <c r="AI117">
        <v>645</v>
      </c>
      <c r="AJ117">
        <v>-38.656959355581812</v>
      </c>
    </row>
    <row r="118" spans="23:36" x14ac:dyDescent="0.25">
      <c r="W118">
        <v>805</v>
      </c>
      <c r="X118" t="e">
        <f ca="1">[1]!SInterpolation($Z$5:$Z$29,$AA$5:$AA$29,W118)</f>
        <v>#NAME?</v>
      </c>
      <c r="Z118">
        <v>655</v>
      </c>
      <c r="AA118">
        <v>-43.117197685568428</v>
      </c>
      <c r="AB118">
        <f t="shared" si="0"/>
        <v>-42.817197685568431</v>
      </c>
      <c r="AD118">
        <v>650</v>
      </c>
      <c r="AE118">
        <v>-41.997593584727397</v>
      </c>
      <c r="AF118">
        <v>-41.997593584727397</v>
      </c>
      <c r="AI118">
        <v>650</v>
      </c>
      <c r="AJ118">
        <v>-39.33329509191384</v>
      </c>
    </row>
    <row r="119" spans="23:36" x14ac:dyDescent="0.25">
      <c r="W119">
        <v>810</v>
      </c>
      <c r="X119" t="e">
        <f ca="1">[1]!SInterpolation($Z$5:$Z$29,$AA$5:$AA$29,W119)</f>
        <v>#NAME?</v>
      </c>
      <c r="Z119">
        <v>660</v>
      </c>
      <c r="AA119">
        <v>-43.806109858831633</v>
      </c>
      <c r="AB119">
        <f t="shared" si="0"/>
        <v>-43.506109858831636</v>
      </c>
      <c r="AD119">
        <v>655</v>
      </c>
      <c r="AE119">
        <v>-42.711584473971072</v>
      </c>
      <c r="AF119">
        <v>-42.711584473971072</v>
      </c>
      <c r="AI119">
        <v>655</v>
      </c>
      <c r="AJ119">
        <v>-40.011998235772758</v>
      </c>
    </row>
    <row r="120" spans="23:36" x14ac:dyDescent="0.25">
      <c r="W120">
        <v>815</v>
      </c>
      <c r="X120" t="e">
        <f ca="1">[1]!SInterpolation($Z$5:$Z$29,$AA$5:$AA$29,W120)</f>
        <v>#NAME?</v>
      </c>
      <c r="Z120">
        <v>665</v>
      </c>
      <c r="AA120">
        <v>-44.498901405329612</v>
      </c>
      <c r="AB120">
        <f t="shared" si="0"/>
        <v>-44.198901405329615</v>
      </c>
      <c r="AD120">
        <v>660</v>
      </c>
      <c r="AE120">
        <v>-43.428966255812384</v>
      </c>
      <c r="AF120">
        <v>-43.428966255812384</v>
      </c>
      <c r="AI120">
        <v>660</v>
      </c>
      <c r="AJ120">
        <v>-40.693875085713785</v>
      </c>
    </row>
    <row r="121" spans="23:36" x14ac:dyDescent="0.25">
      <c r="W121">
        <v>820</v>
      </c>
      <c r="X121" t="e">
        <f ca="1">[1]!SInterpolation($Z$5:$Z$29,$AA$5:$AA$29,W121)</f>
        <v>#NAME?</v>
      </c>
      <c r="Z121">
        <v>670</v>
      </c>
      <c r="AA121">
        <v>-45.195531842017559</v>
      </c>
      <c r="AB121">
        <f t="shared" si="0"/>
        <v>-44.895531842017562</v>
      </c>
      <c r="AD121">
        <v>665</v>
      </c>
      <c r="AE121">
        <v>-44.150199786346363</v>
      </c>
      <c r="AF121">
        <v>-44.150199786346363</v>
      </c>
      <c r="AI121">
        <v>665</v>
      </c>
      <c r="AJ121">
        <v>-41.379539555057811</v>
      </c>
    </row>
    <row r="122" spans="23:36" x14ac:dyDescent="0.25">
      <c r="W122">
        <v>825</v>
      </c>
      <c r="X122" t="e">
        <f ca="1">[1]!SInterpolation($Z$5:$Z$29,$AA$5:$AA$29,W122)</f>
        <v>#NAME?</v>
      </c>
      <c r="Z122">
        <v>675</v>
      </c>
      <c r="AA122">
        <v>-45.895960881823093</v>
      </c>
      <c r="AB122">
        <f t="shared" si="0"/>
        <v>-45.595960881823096</v>
      </c>
      <c r="AD122">
        <v>670</v>
      </c>
      <c r="AE122">
        <v>-44.875339052516516</v>
      </c>
      <c r="AF122">
        <v>-44.875339052516516</v>
      </c>
      <c r="AI122">
        <v>670</v>
      </c>
      <c r="AJ122">
        <v>-42.069004768490963</v>
      </c>
    </row>
    <row r="123" spans="23:36" x14ac:dyDescent="0.25">
      <c r="W123">
        <v>830</v>
      </c>
      <c r="X123" t="e">
        <f ca="1">[1]!SInterpolation($Z$5:$Z$29,$AA$5:$AA$29,W123)</f>
        <v>#NAME?</v>
      </c>
      <c r="Z123">
        <v>680</v>
      </c>
      <c r="AA123">
        <v>-46.600148442576668</v>
      </c>
      <c r="AB123">
        <f t="shared" si="0"/>
        <v>-46.300148442576671</v>
      </c>
      <c r="AD123">
        <v>675</v>
      </c>
      <c r="AE123">
        <v>-45.604333393444989</v>
      </c>
      <c r="AF123">
        <v>-45.604333393444989</v>
      </c>
      <c r="AI123">
        <v>675</v>
      </c>
      <c r="AJ123">
        <v>-42.762228113119818</v>
      </c>
    </row>
    <row r="124" spans="23:36" x14ac:dyDescent="0.25">
      <c r="W124">
        <v>835</v>
      </c>
      <c r="X124" t="e">
        <f ca="1">[1]!SInterpolation($Z$5:$Z$29,$AA$5:$AA$29,W124)</f>
        <v>#NAME?</v>
      </c>
      <c r="Z124">
        <v>685</v>
      </c>
      <c r="AA124">
        <v>-47.30805465559763</v>
      </c>
      <c r="AB124">
        <f t="shared" si="0"/>
        <v>-47.008054655597633</v>
      </c>
      <c r="AD124">
        <v>680</v>
      </c>
      <c r="AE124">
        <v>-46.337132618898281</v>
      </c>
      <c r="AF124">
        <v>-46.337132618898281</v>
      </c>
      <c r="AI124">
        <v>680</v>
      </c>
      <c r="AJ124">
        <v>-43.459167285050455</v>
      </c>
    </row>
    <row r="125" spans="23:36" x14ac:dyDescent="0.25">
      <c r="W125">
        <v>840</v>
      </c>
      <c r="X125" t="e">
        <f ca="1">[1]!SInterpolation($Z$5:$Z$29,$AA$5:$AA$29,W125)</f>
        <v>#NAME?</v>
      </c>
      <c r="Z125">
        <v>690</v>
      </c>
      <c r="AA125">
        <v>-48.019639873934011</v>
      </c>
      <c r="AB125">
        <f t="shared" si="0"/>
        <v>-47.719639873934014</v>
      </c>
      <c r="AD125">
        <v>685</v>
      </c>
      <c r="AE125">
        <v>-47.073687018565892</v>
      </c>
      <c r="AF125">
        <v>-47.073687018565892</v>
      </c>
      <c r="AI125">
        <v>685</v>
      </c>
      <c r="AJ125">
        <v>-44.159780300780575</v>
      </c>
    </row>
    <row r="126" spans="23:36" x14ac:dyDescent="0.25">
      <c r="W126">
        <v>845</v>
      </c>
      <c r="X126" t="e">
        <f ca="1">[1]!SInterpolation($Z$5:$Z$29,$AA$5:$AA$29,W126)</f>
        <v>#NAME?</v>
      </c>
      <c r="Z126">
        <v>695</v>
      </c>
      <c r="AA126">
        <v>-48.734864680254731</v>
      </c>
      <c r="AB126">
        <f t="shared" si="0"/>
        <v>-48.434864680254734</v>
      </c>
      <c r="AD126">
        <v>690</v>
      </c>
      <c r="AE126">
        <v>-47.813947370500699</v>
      </c>
      <c r="AF126">
        <v>-47.813947370500699</v>
      </c>
      <c r="AI126">
        <v>690</v>
      </c>
      <c r="AJ126">
        <v>-44.864025508509762</v>
      </c>
    </row>
    <row r="127" spans="23:36" x14ac:dyDescent="0.25">
      <c r="W127">
        <v>850</v>
      </c>
      <c r="X127" t="e">
        <f ca="1">[1]!SInterpolation($Z$5:$Z$29,$AA$5:$AA$29,W127)</f>
        <v>#NAME?</v>
      </c>
      <c r="Z127">
        <v>700</v>
      </c>
      <c r="AA127">
        <v>-49.453689894394493</v>
      </c>
      <c r="AB127">
        <f>AA127+0.5</f>
        <v>-48.953689894394493</v>
      </c>
      <c r="AD127">
        <v>695</v>
      </c>
      <c r="AE127">
        <v>-48.557864948752041</v>
      </c>
      <c r="AF127">
        <v>-48.557864948752041</v>
      </c>
      <c r="AI127">
        <v>695</v>
      </c>
      <c r="AJ127">
        <v>-45.571861599439274</v>
      </c>
    </row>
    <row r="128" spans="23:36" x14ac:dyDescent="0.25">
      <c r="W128">
        <v>855</v>
      </c>
      <c r="X128" t="e">
        <f ca="1">[1]!SInterpolation($Z$5:$Z$29,$AA$5:$AA$29,W128)</f>
        <v>#NAME?</v>
      </c>
      <c r="Z128">
        <v>705</v>
      </c>
      <c r="AA128">
        <v>-50.176076580552071</v>
      </c>
      <c r="AB128">
        <f t="shared" ref="AB128:AB136" si="1">AA128+0.5</f>
        <v>-49.676076580552071</v>
      </c>
      <c r="AD128">
        <v>700</v>
      </c>
      <c r="AE128">
        <v>-49.305391530221918</v>
      </c>
      <c r="AF128">
        <v>-49.305391530221918</v>
      </c>
      <c r="AI128">
        <v>700</v>
      </c>
      <c r="AJ128">
        <v>-46.283247619146266</v>
      </c>
    </row>
    <row r="129" spans="23:36" x14ac:dyDescent="0.25">
      <c r="W129">
        <v>860</v>
      </c>
      <c r="X129" t="e">
        <f ca="1">[1]!SInterpolation($Z$5:$Z$29,$AA$5:$AA$29,W129)</f>
        <v>#NAME?</v>
      </c>
      <c r="Z129">
        <v>710</v>
      </c>
      <c r="AA129">
        <v>-50.901986054143535</v>
      </c>
      <c r="AB129">
        <f t="shared" si="1"/>
        <v>-50.401986054143535</v>
      </c>
      <c r="AD129">
        <v>705</v>
      </c>
      <c r="AE129">
        <v>-50.056479400775245</v>
      </c>
      <c r="AF129">
        <v>-50.056479400775245</v>
      </c>
      <c r="AI129">
        <v>705</v>
      </c>
      <c r="AJ129">
        <v>-46.998142979134492</v>
      </c>
    </row>
    <row r="130" spans="23:36" x14ac:dyDescent="0.25">
      <c r="W130">
        <v>865</v>
      </c>
      <c r="X130" t="e">
        <f ca="1">[1]!SInterpolation($Z$5:$Z$29,$AA$5:$AA$29,W130)</f>
        <v>#NAME?</v>
      </c>
      <c r="Z130">
        <v>715</v>
      </c>
      <c r="AA130">
        <v>-51.631379888313219</v>
      </c>
      <c r="AB130">
        <f t="shared" si="1"/>
        <v>-51.131379888313219</v>
      </c>
      <c r="AD130">
        <v>710</v>
      </c>
      <c r="AE130">
        <v>-50.811081360634141</v>
      </c>
      <c r="AF130">
        <v>-50.811081360634141</v>
      </c>
      <c r="AI130">
        <v>710</v>
      </c>
      <c r="AJ130">
        <v>-47.716507468683808</v>
      </c>
    </row>
    <row r="131" spans="23:36" x14ac:dyDescent="0.25">
      <c r="W131">
        <v>870</v>
      </c>
      <c r="X131" t="e">
        <f ca="1">[1]!SInterpolation($Z$5:$Z$29,$AA$5:$AA$29,W131)</f>
        <v>#NAME?</v>
      </c>
      <c r="Z131">
        <v>720</v>
      </c>
      <c r="AA131">
        <v>-52.364219920105178</v>
      </c>
      <c r="AB131">
        <f t="shared" si="1"/>
        <v>-51.864219920105178</v>
      </c>
      <c r="AD131">
        <v>715</v>
      </c>
      <c r="AE131">
        <v>-51.569150729086438</v>
      </c>
      <c r="AF131">
        <v>-51.569150729086438</v>
      </c>
      <c r="AI131">
        <v>715</v>
      </c>
      <c r="AJ131">
        <v>-48.438301267147089</v>
      </c>
    </row>
    <row r="132" spans="23:36" x14ac:dyDescent="0.25">
      <c r="W132">
        <v>875</v>
      </c>
      <c r="X132" t="e">
        <f ca="1">[1]!SInterpolation($Z$5:$Z$29,$AA$5:$AA$29,W132)</f>
        <v>#NAME?</v>
      </c>
      <c r="Z132">
        <v>725</v>
      </c>
      <c r="AA132">
        <v>-53.100468256299109</v>
      </c>
      <c r="AB132">
        <f t="shared" si="1"/>
        <v>-52.600468256299109</v>
      </c>
      <c r="AD132">
        <v>720</v>
      </c>
      <c r="AE132">
        <v>-52.330641348537682</v>
      </c>
      <c r="AF132">
        <v>-52.330641348537682</v>
      </c>
      <c r="AI132">
        <v>720</v>
      </c>
      <c r="AJ132">
        <v>-49.163484956874861</v>
      </c>
    </row>
    <row r="133" spans="23:36" x14ac:dyDescent="0.25">
      <c r="W133">
        <v>880</v>
      </c>
      <c r="X133" t="e">
        <f ca="1">[1]!SInterpolation($Z$5:$Z$29,$AA$5:$AA$29,W133)</f>
        <v>#NAME?</v>
      </c>
      <c r="Z133">
        <v>730</v>
      </c>
      <c r="AA133">
        <v>-53.840087278915092</v>
      </c>
      <c r="AB133">
        <f t="shared" si="1"/>
        <v>-53.340087278915092</v>
      </c>
      <c r="AD133">
        <v>725</v>
      </c>
      <c r="AE133">
        <v>-53.095507587936176</v>
      </c>
      <c r="AF133">
        <v>-53.095507587936176</v>
      </c>
      <c r="AI133">
        <v>725</v>
      </c>
      <c r="AJ133">
        <v>-49.892019536989189</v>
      </c>
    </row>
    <row r="134" spans="23:36" x14ac:dyDescent="0.25">
      <c r="W134">
        <v>885</v>
      </c>
      <c r="X134" t="e">
        <f ca="1">[1]!SInterpolation($Z$5:$Z$29,$AA$5:$AA$29,W134)</f>
        <v>#NAME?</v>
      </c>
      <c r="Z134">
        <v>735</v>
      </c>
      <c r="AA134">
        <v>-54.583039650392024</v>
      </c>
      <c r="AB134">
        <f t="shared" si="1"/>
        <v>-54.083039650392024</v>
      </c>
      <c r="AD134">
        <v>730</v>
      </c>
      <c r="AE134">
        <v>-53.863704345598975</v>
      </c>
      <c r="AF134">
        <v>-53.863704345598975</v>
      </c>
      <c r="AI134">
        <v>730</v>
      </c>
      <c r="AJ134">
        <v>-50.623866438280437</v>
      </c>
    </row>
    <row r="135" spans="23:36" x14ac:dyDescent="0.25">
      <c r="W135">
        <v>890</v>
      </c>
      <c r="X135" t="e">
        <f ca="1">[1]!SInterpolation($Z$5:$Z$29,$AA$5:$AA$29,W135)</f>
        <v>#NAME?</v>
      </c>
      <c r="Z135">
        <v>740</v>
      </c>
      <c r="AA135">
        <v>-55.329288318445066</v>
      </c>
      <c r="AB135">
        <f t="shared" si="1"/>
        <v>-54.829288318445066</v>
      </c>
      <c r="AD135">
        <v>735</v>
      </c>
      <c r="AE135">
        <v>-54.635187051467504</v>
      </c>
      <c r="AF135">
        <v>-54.635187051467504</v>
      </c>
      <c r="AI135">
        <v>735</v>
      </c>
      <c r="AJ135">
        <v>-51.358987539567075</v>
      </c>
    </row>
    <row r="136" spans="23:36" x14ac:dyDescent="0.25">
      <c r="W136">
        <v>895</v>
      </c>
      <c r="X136" t="e">
        <f ca="1">[1]!SInterpolation($Z$5:$Z$29,$AA$5:$AA$29,W136)</f>
        <v>#NAME?</v>
      </c>
      <c r="Z136">
        <v>745</v>
      </c>
      <c r="AA136">
        <v>-56.078796520607746</v>
      </c>
      <c r="AB136">
        <f t="shared" si="1"/>
        <v>-55.578796520607746</v>
      </c>
      <c r="AD136">
        <v>740</v>
      </c>
      <c r="AE136">
        <v>-55.409911668819575</v>
      </c>
      <c r="AF136">
        <v>-55.409911668819575</v>
      </c>
      <c r="AI136">
        <v>740</v>
      </c>
      <c r="AJ136">
        <v>-52.097345185946637</v>
      </c>
    </row>
    <row r="137" spans="23:36" x14ac:dyDescent="0.25">
      <c r="W137">
        <v>900</v>
      </c>
      <c r="X137" t="e">
        <f ca="1">[1]!SInterpolation($Z$5:$Z$29,$AA$5:$AA$29,W137)</f>
        <v>#NAME?</v>
      </c>
      <c r="Z137">
        <v>750</v>
      </c>
      <c r="AA137">
        <v>-56.831527788465117</v>
      </c>
      <c r="AB137">
        <f>AA137+0.6</f>
        <v>-56.231527788465115</v>
      </c>
      <c r="AD137">
        <v>745</v>
      </c>
      <c r="AE137">
        <v>-56.187834695465028</v>
      </c>
      <c r="AF137">
        <v>-56.187834695465028</v>
      </c>
      <c r="AI137">
        <v>745</v>
      </c>
      <c r="AJ137">
        <v>-52.838902209479429</v>
      </c>
    </row>
    <row r="138" spans="23:36" x14ac:dyDescent="0.25">
      <c r="W138">
        <v>905</v>
      </c>
      <c r="X138" t="e">
        <f ca="1">[1]!SInterpolation($Z$5:$Z$29,$AA$5:$AA$29,W138)</f>
        <v>#NAME?</v>
      </c>
      <c r="Z138">
        <v>755</v>
      </c>
      <c r="AA138">
        <v>-57.587445951584321</v>
      </c>
      <c r="AB138">
        <f>AA138+0.9</f>
        <v>-56.687445951584323</v>
      </c>
      <c r="AD138">
        <v>750</v>
      </c>
      <c r="AE138">
        <v>-56.968913164450697</v>
      </c>
      <c r="AF138">
        <v>-56.968913164450697</v>
      </c>
      <c r="AI138">
        <v>750</v>
      </c>
      <c r="AJ138">
        <v>-53.583621952998463</v>
      </c>
    </row>
    <row r="139" spans="23:36" x14ac:dyDescent="0.25">
      <c r="W139">
        <v>910</v>
      </c>
      <c r="X139" t="e">
        <f ca="1">[1]!SInterpolation($Z$5:$Z$29,$AA$5:$AA$29,W139)</f>
        <v>#NAME?</v>
      </c>
      <c r="Z139">
        <v>760</v>
      </c>
      <c r="AA139">
        <v>-58.346515141149013</v>
      </c>
      <c r="AB139">
        <f t="shared" ref="AB139:AB202" si="2">AA139+0.9</f>
        <v>-57.446515141149014</v>
      </c>
      <c r="AD139">
        <v>755</v>
      </c>
      <c r="AE139">
        <v>-57.753104644300343</v>
      </c>
      <c r="AF139">
        <v>-57.753104644300343</v>
      </c>
      <c r="AI139">
        <v>755</v>
      </c>
      <c r="AJ139">
        <v>-54.331468297941875</v>
      </c>
    </row>
    <row r="140" spans="23:36" x14ac:dyDescent="0.25">
      <c r="W140">
        <v>915</v>
      </c>
      <c r="X140" t="e">
        <f ca="1">[1]!SInterpolation($Z$5:$Z$29,$AA$5:$AA$29,W140)</f>
        <v>#NAME?</v>
      </c>
      <c r="Z140">
        <v>765</v>
      </c>
      <c r="AA140">
        <v>-59.108699793305227</v>
      </c>
      <c r="AB140">
        <f t="shared" si="2"/>
        <v>-58.208699793305229</v>
      </c>
      <c r="AD140">
        <v>760</v>
      </c>
      <c r="AE140">
        <v>-58.540367238814113</v>
      </c>
      <c r="AF140">
        <v>-58.540367238814113</v>
      </c>
      <c r="AI140">
        <v>760</v>
      </c>
      <c r="AJ140">
        <v>-55.082405697379002</v>
      </c>
    </row>
    <row r="141" spans="23:36" x14ac:dyDescent="0.25">
      <c r="W141">
        <v>920</v>
      </c>
      <c r="X141" t="e">
        <f ca="1">[1]!SInterpolation($Z$5:$Z$29,$AA$5:$AA$29,W141)</f>
        <v>#NAME?</v>
      </c>
      <c r="Z141">
        <v>770</v>
      </c>
      <c r="AA141">
        <v>-59.873964652225226</v>
      </c>
      <c r="AB141">
        <f t="shared" si="2"/>
        <v>-58.973964652225227</v>
      </c>
      <c r="AD141">
        <v>765</v>
      </c>
      <c r="AE141">
        <v>-59.330659586451262</v>
      </c>
      <c r="AF141">
        <v>-59.330659586451262</v>
      </c>
      <c r="AI141">
        <v>765</v>
      </c>
      <c r="AJ141">
        <v>-55.836399215777888</v>
      </c>
    </row>
    <row r="142" spans="23:36" x14ac:dyDescent="0.25">
      <c r="W142">
        <v>925</v>
      </c>
      <c r="X142" t="e">
        <f ca="1">[1]!SInterpolation($Z$5:$Z$29,$AA$5:$AA$29,W142)</f>
        <v>#NAME?</v>
      </c>
      <c r="Z142">
        <v>775</v>
      </c>
      <c r="AA142">
        <v>-60.642274772897174</v>
      </c>
      <c r="AB142">
        <f t="shared" si="2"/>
        <v>-59.742274772897176</v>
      </c>
      <c r="AD142">
        <v>770</v>
      </c>
      <c r="AE142">
        <v>-60.123940859319674</v>
      </c>
      <c r="AF142">
        <v>-60.123940859319674</v>
      </c>
      <c r="AI142">
        <v>770</v>
      </c>
      <c r="AJ142">
        <v>-56.593414577586429</v>
      </c>
    </row>
    <row r="143" spans="23:36" x14ac:dyDescent="0.25">
      <c r="W143">
        <v>930</v>
      </c>
      <c r="X143" t="e">
        <f ca="1">[1]!SInterpolation($Z$5:$Z$29,$AA$5:$AA$29,W143)</f>
        <v>#NAME?</v>
      </c>
      <c r="Z143">
        <v>780</v>
      </c>
      <c r="AA143">
        <v>-61.413595523647935</v>
      </c>
      <c r="AB143">
        <f t="shared" si="2"/>
        <v>-60.513595523647936</v>
      </c>
      <c r="AD143">
        <v>775</v>
      </c>
      <c r="AE143">
        <v>-60.920170761794616</v>
      </c>
      <c r="AF143">
        <v>-60.920170761794616</v>
      </c>
      <c r="AI143">
        <v>775</v>
      </c>
      <c r="AJ143">
        <v>-57.353418227437743</v>
      </c>
    </row>
    <row r="144" spans="23:36" x14ac:dyDescent="0.25">
      <c r="W144">
        <v>935</v>
      </c>
      <c r="X144" t="e">
        <f ca="1">[1]!SInterpolation($Z$5:$Z$29,$AA$5:$AA$29,W144)</f>
        <v>#NAME?</v>
      </c>
      <c r="Z144">
        <v>785</v>
      </c>
      <c r="AA144">
        <v>-62.187892588406491</v>
      </c>
      <c r="AB144">
        <f t="shared" si="2"/>
        <v>-61.287892588406493</v>
      </c>
      <c r="AD144">
        <v>780</v>
      </c>
      <c r="AE144">
        <v>-61.719309528787775</v>
      </c>
      <c r="AF144">
        <v>-61.719309528787775</v>
      </c>
      <c r="AI144">
        <v>780</v>
      </c>
      <c r="AJ144">
        <v>-58.116377405849171</v>
      </c>
    </row>
    <row r="145" spans="23:36" x14ac:dyDescent="0.25">
      <c r="W145">
        <v>940</v>
      </c>
      <c r="X145" t="e">
        <f ca="1">[1]!SInterpolation($Z$5:$Z$29,$AA$5:$AA$29,W145)</f>
        <v>#NAME?</v>
      </c>
      <c r="Z145">
        <v>790</v>
      </c>
      <c r="AA145">
        <v>-62.965131968716001</v>
      </c>
      <c r="AB145">
        <f t="shared" si="2"/>
        <v>-62.065131968716003</v>
      </c>
      <c r="AD145">
        <v>785</v>
      </c>
      <c r="AE145">
        <v>-62.521317923688692</v>
      </c>
      <c r="AF145">
        <v>-62.521317923688692</v>
      </c>
      <c r="AI145">
        <v>785</v>
      </c>
      <c r="AJ145">
        <v>-58.882260245826011</v>
      </c>
    </row>
    <row r="146" spans="23:36" x14ac:dyDescent="0.25">
      <c r="W146">
        <v>945</v>
      </c>
      <c r="X146" t="e">
        <f ca="1">[1]!SInterpolation($Z$5:$Z$29,$AA$5:$AA$29,W146)</f>
        <v>#NAME?</v>
      </c>
      <c r="Z146">
        <v>795</v>
      </c>
      <c r="AA146">
        <v>-63.745279985501853</v>
      </c>
      <c r="AB146">
        <f t="shared" si="2"/>
        <v>-62.845279985501854</v>
      </c>
      <c r="AD146">
        <v>790</v>
      </c>
      <c r="AE146">
        <v>-63.326157235997648</v>
      </c>
      <c r="AF146">
        <v>-63.326157235997648</v>
      </c>
      <c r="AI146">
        <v>790</v>
      </c>
      <c r="AJ146">
        <v>-59.651035898072557</v>
      </c>
    </row>
    <row r="147" spans="23:36" x14ac:dyDescent="0.25">
      <c r="W147">
        <v>950</v>
      </c>
      <c r="X147" t="e">
        <f ca="1">[1]!SInterpolation($Z$5:$Z$29,$AA$5:$AA$29,W147)</f>
        <v>#NAME?</v>
      </c>
      <c r="Z147">
        <v>800</v>
      </c>
      <c r="AA147">
        <v>-64.528303280603652</v>
      </c>
      <c r="AB147">
        <f t="shared" si="2"/>
        <v>-63.628303280603653</v>
      </c>
      <c r="AD147">
        <v>795</v>
      </c>
      <c r="AE147">
        <v>-64.133789278670207</v>
      </c>
      <c r="AF147">
        <v>-64.133789278670207</v>
      </c>
      <c r="AI147">
        <v>795</v>
      </c>
      <c r="AJ147">
        <v>-60.422674695987062</v>
      </c>
    </row>
    <row r="148" spans="23:36" x14ac:dyDescent="0.25">
      <c r="W148">
        <v>955</v>
      </c>
      <c r="X148" t="e">
        <f ca="1">[1]!SInterpolation($Z$5:$Z$29,$AA$5:$AA$29,W148)</f>
        <v>#NAME?</v>
      </c>
      <c r="Z148">
        <v>805</v>
      </c>
      <c r="AA148">
        <v>-65.31416881807921</v>
      </c>
      <c r="AB148">
        <f t="shared" si="2"/>
        <v>-64.414168818079204</v>
      </c>
      <c r="AD148">
        <v>800</v>
      </c>
      <c r="AE148">
        <v>-64.944176385191795</v>
      </c>
      <c r="AF148">
        <v>-64.944176385191795</v>
      </c>
      <c r="AI148">
        <v>800</v>
      </c>
      <c r="AJ148">
        <v>-61.197148377012496</v>
      </c>
    </row>
    <row r="149" spans="23:36" x14ac:dyDescent="0.25">
      <c r="W149">
        <v>960</v>
      </c>
      <c r="X149" t="e">
        <f ca="1">[1]!SInterpolation($Z$5:$Z$29,$AA$5:$AA$29,W149)</f>
        <v>#NAME?</v>
      </c>
      <c r="Z149">
        <v>810</v>
      </c>
      <c r="AA149">
        <v>-66.102843885287513</v>
      </c>
      <c r="AB149">
        <f t="shared" si="2"/>
        <v>-65.202843885287507</v>
      </c>
      <c r="AD149">
        <v>805</v>
      </c>
      <c r="AE149">
        <v>-65.757281406400566</v>
      </c>
      <c r="AF149">
        <v>-65.757281406400566</v>
      </c>
      <c r="AI149">
        <v>805</v>
      </c>
      <c r="AJ149">
        <v>-61.974430385514708</v>
      </c>
    </row>
    <row r="150" spans="23:36" x14ac:dyDescent="0.25">
      <c r="W150">
        <v>965</v>
      </c>
      <c r="X150" t="e">
        <f ca="1">[1]!SInterpolation($Z$5:$Z$29,$AA$5:$AA$29,W150)</f>
        <v>#NAME?</v>
      </c>
      <c r="Z150">
        <v>815</v>
      </c>
      <c r="AA150">
        <v>-66.894296093759309</v>
      </c>
      <c r="AB150">
        <f t="shared" si="2"/>
        <v>-65.994296093759303</v>
      </c>
      <c r="AD150">
        <v>810</v>
      </c>
      <c r="AE150">
        <v>-66.57306770707558</v>
      </c>
      <c r="AF150">
        <v>-66.57306770707558</v>
      </c>
      <c r="AI150">
        <v>810</v>
      </c>
      <c r="AJ150">
        <v>-62.754496296478628</v>
      </c>
    </row>
    <row r="151" spans="23:36" x14ac:dyDescent="0.25">
      <c r="W151">
        <v>970</v>
      </c>
      <c r="X151" t="e">
        <f ca="1">[1]!SInterpolation($Z$5:$Z$29,$AA$5:$AA$29,W151)</f>
        <v>#NAME?</v>
      </c>
      <c r="Z151">
        <v>820</v>
      </c>
      <c r="AA151">
        <v>-67.688493379862251</v>
      </c>
      <c r="AB151">
        <f t="shared" si="2"/>
        <v>-66.788493379862246</v>
      </c>
      <c r="AD151">
        <v>815</v>
      </c>
      <c r="AE151">
        <v>-67.391499162307142</v>
      </c>
      <c r="AF151">
        <v>-67.391499162307142</v>
      </c>
      <c r="AI151">
        <v>815</v>
      </c>
      <c r="AJ151">
        <v>-63.53732442329428</v>
      </c>
    </row>
    <row r="152" spans="23:36" x14ac:dyDescent="0.25">
      <c r="W152">
        <v>975</v>
      </c>
      <c r="X152" t="e">
        <f ca="1">[1]!SInterpolation($Z$5:$Z$29,$AA$5:$AA$29,W152)</f>
        <v>#NAME?</v>
      </c>
      <c r="Z152">
        <v>825</v>
      </c>
      <c r="AA152">
        <v>-68.485404005268904</v>
      </c>
      <c r="AB152">
        <f t="shared" si="2"/>
        <v>-67.585404005268899</v>
      </c>
      <c r="AD152">
        <v>820</v>
      </c>
      <c r="AE152">
        <v>-68.212540153664861</v>
      </c>
      <c r="AF152">
        <v>-68.212540153664861</v>
      </c>
      <c r="AI152">
        <v>820</v>
      </c>
      <c r="AJ152">
        <v>-64.322896715241356</v>
      </c>
    </row>
    <row r="153" spans="23:36" x14ac:dyDescent="0.25">
      <c r="W153">
        <v>980</v>
      </c>
      <c r="X153" t="e">
        <f ca="1">[1]!SInterpolation($Z$5:$Z$29,$AA$5:$AA$29,W153)</f>
        <v>#NAME?</v>
      </c>
      <c r="Z153">
        <v>830</v>
      </c>
      <c r="AA153">
        <v>-69.284996557234351</v>
      </c>
      <c r="AB153">
        <f t="shared" si="2"/>
        <v>-68.384996557234345</v>
      </c>
      <c r="AD153">
        <v>825</v>
      </c>
      <c r="AE153">
        <v>-69.036155565179115</v>
      </c>
      <c r="AF153">
        <v>-69.036155565179115</v>
      </c>
      <c r="AI153">
        <v>825</v>
      </c>
      <c r="AJ153">
        <v>-65.111200128491788</v>
      </c>
    </row>
    <row r="154" spans="23:36" x14ac:dyDescent="0.25">
      <c r="W154">
        <v>985</v>
      </c>
      <c r="X154" t="e">
        <f ca="1">[1]!SInterpolation($Z$5:$Z$29,$AA$5:$AA$29,W154)</f>
        <v>#NAME?</v>
      </c>
      <c r="Z154">
        <v>835</v>
      </c>
      <c r="AA154">
        <v>-70.087239948691476</v>
      </c>
      <c r="AB154">
        <f t="shared" si="2"/>
        <v>-69.18723994869147</v>
      </c>
      <c r="AD154">
        <v>830</v>
      </c>
      <c r="AE154">
        <v>-69.862310779149908</v>
      </c>
      <c r="AF154">
        <v>-69.862310779149908</v>
      </c>
      <c r="AI154">
        <v>830</v>
      </c>
      <c r="AJ154">
        <v>-65.902228806833861</v>
      </c>
    </row>
    <row r="155" spans="23:36" x14ac:dyDescent="0.25">
      <c r="W155">
        <v>990</v>
      </c>
      <c r="X155" t="e">
        <f ca="1">[1]!SInterpolation($Z$5:$Z$29,$AA$5:$AA$29,W155)</f>
        <v>#NAME?</v>
      </c>
      <c r="Z155">
        <v>840</v>
      </c>
      <c r="AA155">
        <v>-70.892103418171075</v>
      </c>
      <c r="AB155">
        <f t="shared" si="2"/>
        <v>-69.99210341817107</v>
      </c>
      <c r="AD155">
        <v>835</v>
      </c>
      <c r="AE155">
        <v>-70.690971671797712</v>
      </c>
      <c r="AF155">
        <v>-70.690971671797712</v>
      </c>
      <c r="AI155">
        <v>835</v>
      </c>
      <c r="AJ155">
        <v>-66.695987724856934</v>
      </c>
    </row>
    <row r="156" spans="23:36" x14ac:dyDescent="0.25">
      <c r="W156">
        <v>995</v>
      </c>
      <c r="X156" t="e">
        <f ca="1">[1]!SInterpolation($Z$5:$Z$29,$AA$5:$AA$29,W156)</f>
        <v>#NAME?</v>
      </c>
      <c r="Z156">
        <v>845</v>
      </c>
      <c r="AA156">
        <v>-71.69955652955403</v>
      </c>
      <c r="AB156">
        <f t="shared" si="2"/>
        <v>-70.799556529554025</v>
      </c>
      <c r="AD156">
        <v>840</v>
      </c>
      <c r="AE156">
        <v>-71.522104608768885</v>
      </c>
      <c r="AF156">
        <v>-71.522104608768885</v>
      </c>
      <c r="AI156">
        <v>840</v>
      </c>
      <c r="AJ156">
        <v>-67.492499157491523</v>
      </c>
    </row>
    <row r="157" spans="23:36" x14ac:dyDescent="0.25">
      <c r="W157">
        <v>1000</v>
      </c>
      <c r="X157" t="e">
        <f ca="1">[1]!SInterpolation($Z$5:$Z$29,$AA$5:$AA$29,W157)</f>
        <v>#NAME?</v>
      </c>
      <c r="Z157">
        <v>850</v>
      </c>
      <c r="AA157">
        <v>-72.509569171662179</v>
      </c>
      <c r="AB157">
        <f t="shared" si="2"/>
        <v>-71.609569171662173</v>
      </c>
      <c r="AD157">
        <v>845</v>
      </c>
      <c r="AE157">
        <v>-72.355676440508546</v>
      </c>
      <c r="AF157">
        <v>-72.355676440508546</v>
      </c>
      <c r="AI157">
        <v>845</v>
      </c>
      <c r="AJ157">
        <v>-68.291815103358331</v>
      </c>
    </row>
    <row r="158" spans="23:36" x14ac:dyDescent="0.25">
      <c r="W158">
        <v>1005</v>
      </c>
      <c r="X158" t="e">
        <f ca="1">[1]!SInterpolation($Z$5:$Z$29,$AA$5:$AA$29,W158)</f>
        <v>#NAME?</v>
      </c>
      <c r="Z158">
        <v>855</v>
      </c>
      <c r="AA158">
        <v>-73.322111557695976</v>
      </c>
      <c r="AB158">
        <f t="shared" si="2"/>
        <v>-72.42211155769597</v>
      </c>
      <c r="AD158">
        <v>850</v>
      </c>
      <c r="AE158">
        <v>-73.191654497513682</v>
      </c>
      <c r="AF158">
        <v>-73.191654497513682</v>
      </c>
      <c r="AI158">
        <v>850</v>
      </c>
      <c r="AJ158">
        <v>-69.094043765147646</v>
      </c>
    </row>
    <row r="159" spans="23:36" x14ac:dyDescent="0.25">
      <c r="W159">
        <v>1010</v>
      </c>
      <c r="X159" t="e">
        <f ca="1">[1]!SInterpolation($Z$5:$Z$29,$AA$5:$AA$29,W159)</f>
        <v>#NAME?</v>
      </c>
      <c r="Z159">
        <v>860</v>
      </c>
      <c r="AA159">
        <v>-74.137154224524721</v>
      </c>
      <c r="AB159">
        <f t="shared" si="2"/>
        <v>-73.237154224524716</v>
      </c>
      <c r="AD159">
        <v>855</v>
      </c>
      <c r="AE159">
        <v>-74.030006585476386</v>
      </c>
      <c r="AF159">
        <v>-74.030006585476386</v>
      </c>
      <c r="AI159">
        <v>855</v>
      </c>
      <c r="AJ159">
        <v>-69.899414963360641</v>
      </c>
    </row>
    <row r="160" spans="23:36" x14ac:dyDescent="0.25">
      <c r="W160">
        <v>1015</v>
      </c>
      <c r="X160" t="e">
        <f ca="1">[1]!SInterpolation($Z$5:$Z$29,$AA$5:$AA$29,W160)</f>
        <v>#NAME?</v>
      </c>
      <c r="Z160">
        <v>865</v>
      </c>
      <c r="AA160">
        <v>-74.954668031836107</v>
      </c>
      <c r="AB160">
        <f t="shared" si="2"/>
        <v>-74.054668031836101</v>
      </c>
      <c r="AD160">
        <v>860</v>
      </c>
      <c r="AE160">
        <v>-74.870700980330184</v>
      </c>
      <c r="AF160">
        <v>-74.870700980330184</v>
      </c>
      <c r="AI160">
        <v>860</v>
      </c>
      <c r="AJ160">
        <v>-70.708483276391846</v>
      </c>
    </row>
    <row r="161" spans="23:36" x14ac:dyDescent="0.25">
      <c r="W161">
        <v>1020</v>
      </c>
      <c r="X161" t="e">
        <f ca="1">[1]!SInterpolation($Z$5:$Z$29,$AA$5:$AA$29,W161)</f>
        <v>#NAME?</v>
      </c>
      <c r="Z161">
        <v>870</v>
      </c>
      <c r="AA161">
        <v>-75.774624161152801</v>
      </c>
      <c r="AB161">
        <f t="shared" si="2"/>
        <v>-74.874624161152795</v>
      </c>
      <c r="AD161">
        <v>865</v>
      </c>
      <c r="AE161">
        <v>-75.713706423208166</v>
      </c>
      <c r="AF161">
        <v>-75.713706423208166</v>
      </c>
      <c r="AI161">
        <v>865</v>
      </c>
      <c r="AJ161">
        <v>-71.523095420683205</v>
      </c>
    </row>
    <row r="162" spans="23:36" x14ac:dyDescent="0.25">
      <c r="W162">
        <v>1025</v>
      </c>
      <c r="X162" t="e">
        <f ca="1">[1]!SInterpolation($Z$5:$Z$29,$AA$5:$AA$29,W162)</f>
        <v>#NAME?</v>
      </c>
      <c r="Z162">
        <v>875</v>
      </c>
      <c r="AA162">
        <v>-76.596994114720744</v>
      </c>
      <c r="AB162">
        <f t="shared" si="2"/>
        <v>-75.696994114720738</v>
      </c>
      <c r="AD162">
        <v>870</v>
      </c>
      <c r="AE162">
        <v>-76.558992115323264</v>
      </c>
      <c r="AF162">
        <v>-76.558992115323264</v>
      </c>
    </row>
    <row r="163" spans="23:36" x14ac:dyDescent="0.25">
      <c r="W163">
        <v>1030</v>
      </c>
      <c r="X163" t="e">
        <f ca="1">[1]!SInterpolation($Z$5:$Z$29,$AA$5:$AA$29,W163)</f>
        <v>#NAME?</v>
      </c>
      <c r="Z163">
        <v>880</v>
      </c>
      <c r="AA163">
        <v>-77.421749714276785</v>
      </c>
      <c r="AB163">
        <f t="shared" si="2"/>
        <v>-76.52174971427678</v>
      </c>
      <c r="AD163">
        <v>875</v>
      </c>
      <c r="AE163">
        <v>-77.406527712780871</v>
      </c>
      <c r="AF163">
        <v>-77.406527712780871</v>
      </c>
    </row>
    <row r="164" spans="23:36" x14ac:dyDescent="0.25">
      <c r="W164">
        <v>1035</v>
      </c>
      <c r="X164" t="e">
        <f ca="1">[1]!SInterpolation($Z$5:$Z$29,$AA$5:$AA$29,W164)</f>
        <v>#NAME?</v>
      </c>
      <c r="Z164">
        <v>885</v>
      </c>
      <c r="AA164">
        <v>-78.248863099701111</v>
      </c>
      <c r="AB164">
        <f t="shared" si="2"/>
        <v>-77.348863099701106</v>
      </c>
      <c r="AD164">
        <v>880</v>
      </c>
      <c r="AE164">
        <v>-78.256283321331409</v>
      </c>
      <c r="AF164">
        <v>-78.256283321331409</v>
      </c>
    </row>
    <row r="165" spans="23:36" x14ac:dyDescent="0.25">
      <c r="W165">
        <v>1040</v>
      </c>
      <c r="X165" t="e">
        <f ca="1">[1]!SInterpolation($Z$5:$Z$29,$AA$5:$AA$29,W165)</f>
        <v>#NAME?</v>
      </c>
      <c r="Z165">
        <v>890</v>
      </c>
      <c r="AA165">
        <v>-79.078306727560431</v>
      </c>
      <c r="AB165">
        <f t="shared" si="2"/>
        <v>-78.178306727560425</v>
      </c>
      <c r="AD165">
        <v>885</v>
      </c>
      <c r="AE165">
        <v>-79.10822949107191</v>
      </c>
      <c r="AF165">
        <v>-79.10822949107191</v>
      </c>
    </row>
    <row r="166" spans="23:36" x14ac:dyDescent="0.25">
      <c r="W166">
        <v>1045</v>
      </c>
      <c r="X166" t="e">
        <f ca="1">[1]!SInterpolation($Z$5:$Z$29,$AA$5:$AA$29,W166)</f>
        <v>#NAME?</v>
      </c>
      <c r="Z166">
        <v>895</v>
      </c>
      <c r="AA166">
        <v>-79.91005336954774</v>
      </c>
      <c r="AB166">
        <f t="shared" si="2"/>
        <v>-79.010053369547734</v>
      </c>
      <c r="AD166">
        <v>890</v>
      </c>
      <c r="AE166">
        <v>-79.962337211104568</v>
      </c>
      <c r="AF166">
        <v>-79.962337211104568</v>
      </c>
    </row>
    <row r="167" spans="23:36" x14ac:dyDescent="0.25">
      <c r="W167">
        <v>1050</v>
      </c>
      <c r="X167" t="e">
        <f ca="1">[1]!SInterpolation($Z$5:$Z$29,$AA$5:$AA$29,W167)</f>
        <v>#NAME?</v>
      </c>
      <c r="Z167">
        <v>900</v>
      </c>
      <c r="AA167">
        <v>-80.744076110824565</v>
      </c>
      <c r="AB167">
        <f t="shared" si="2"/>
        <v>-79.84407611082456</v>
      </c>
      <c r="AD167">
        <v>895</v>
      </c>
      <c r="AE167">
        <v>-80.818577904159909</v>
      </c>
      <c r="AF167">
        <v>-80.818577904159909</v>
      </c>
    </row>
    <row r="168" spans="23:36" x14ac:dyDescent="0.25">
      <c r="W168">
        <v>1055</v>
      </c>
      <c r="X168" t="e">
        <f ca="1">[1]!SInterpolation($Z$5:$Z$29,$AA$5:$AA$29,W168)</f>
        <v>#NAME?</v>
      </c>
      <c r="Z168">
        <v>905</v>
      </c>
      <c r="AA168">
        <v>-81.580348348270462</v>
      </c>
      <c r="AB168">
        <f t="shared" si="2"/>
        <v>-80.680348348270456</v>
      </c>
      <c r="AD168">
        <v>900</v>
      </c>
      <c r="AE168">
        <v>-81.676923421190665</v>
      </c>
      <c r="AF168">
        <v>-81.676923421190665</v>
      </c>
    </row>
    <row r="169" spans="23:36" x14ac:dyDescent="0.25">
      <c r="W169">
        <v>1060</v>
      </c>
      <c r="X169" t="e">
        <f ca="1">[1]!SInterpolation($Z$5:$Z$29,$AA$5:$AA$29,W169)</f>
        <v>#NAME?</v>
      </c>
      <c r="Z169">
        <v>910</v>
      </c>
      <c r="AA169">
        <v>-82.418843788645617</v>
      </c>
      <c r="AB169">
        <f t="shared" si="2"/>
        <v>-81.518843788645611</v>
      </c>
      <c r="AD169">
        <v>905</v>
      </c>
      <c r="AE169">
        <v>-82.537346035944623</v>
      </c>
      <c r="AF169">
        <v>-82.537346035944623</v>
      </c>
    </row>
    <row r="170" spans="23:36" x14ac:dyDescent="0.25">
      <c r="W170">
        <v>1065</v>
      </c>
      <c r="X170" t="e">
        <f ca="1">[1]!SInterpolation($Z$5:$Z$29,$AA$5:$AA$29,W170)</f>
        <v>#NAME?</v>
      </c>
      <c r="Z170">
        <v>915</v>
      </c>
      <c r="AA170">
        <v>-83.259536446671646</v>
      </c>
      <c r="AB170">
        <f t="shared" si="2"/>
        <v>-82.35953644667164</v>
      </c>
      <c r="AD170">
        <v>910</v>
      </c>
      <c r="AE170">
        <v>-83.399818439521468</v>
      </c>
      <c r="AF170">
        <v>-83.399818439521468</v>
      </c>
    </row>
    <row r="171" spans="23:36" x14ac:dyDescent="0.25">
      <c r="W171">
        <v>1070</v>
      </c>
      <c r="X171" t="e">
        <f ca="1">[1]!SInterpolation($Z$5:$Z$29,$AA$5:$AA$29,W171)</f>
        <v>#NAME?</v>
      </c>
      <c r="Z171">
        <v>920</v>
      </c>
      <c r="AA171">
        <v>-84.102400643034741</v>
      </c>
      <c r="AB171">
        <f t="shared" si="2"/>
        <v>-83.202400643034736</v>
      </c>
      <c r="AD171">
        <v>915</v>
      </c>
      <c r="AE171">
        <v>-84.26431373492008</v>
      </c>
      <c r="AF171">
        <v>-84.26431373492008</v>
      </c>
    </row>
    <row r="172" spans="23:36" x14ac:dyDescent="0.25">
      <c r="W172">
        <v>1075</v>
      </c>
      <c r="X172" t="e">
        <f ca="1">[1]!SInterpolation($Z$5:$Z$29,$AA$5:$AA$29,W172)</f>
        <v>#NAME?</v>
      </c>
      <c r="Z172">
        <v>925</v>
      </c>
      <c r="AA172">
        <v>-84.947411002317523</v>
      </c>
      <c r="AB172">
        <f t="shared" si="2"/>
        <v>-84.047411002317517</v>
      </c>
      <c r="AD172">
        <v>920</v>
      </c>
      <c r="AE172">
        <v>-85.130805431581678</v>
      </c>
      <c r="AF172">
        <v>-85.130805431581678</v>
      </c>
    </row>
    <row r="173" spans="23:36" x14ac:dyDescent="0.25">
      <c r="W173">
        <v>1080</v>
      </c>
      <c r="X173" t="e">
        <f ca="1">[1]!SInterpolation($Z$5:$Z$29,$AA$5:$AA$29,W173)</f>
        <v>#NAME?</v>
      </c>
      <c r="Z173">
        <v>930</v>
      </c>
      <c r="AA173">
        <v>-85.794542450862565</v>
      </c>
      <c r="AB173">
        <f t="shared" si="2"/>
        <v>-84.894542450862559</v>
      </c>
      <c r="AD173">
        <v>925</v>
      </c>
      <c r="AE173">
        <v>-85.999267439934258</v>
      </c>
      <c r="AF173">
        <v>-85.999267439934258</v>
      </c>
    </row>
    <row r="174" spans="23:36" x14ac:dyDescent="0.25">
      <c r="W174">
        <v>1085</v>
      </c>
      <c r="X174" t="e">
        <f ca="1">[1]!SInterpolation($Z$5:$Z$29,$AA$5:$AA$29,W174)</f>
        <v>#NAME?</v>
      </c>
      <c r="Z174">
        <v>935</v>
      </c>
      <c r="AA174">
        <v>-86.643770214572754</v>
      </c>
      <c r="AB174">
        <f t="shared" si="2"/>
        <v>-85.743770214572749</v>
      </c>
      <c r="AD174">
        <v>930</v>
      </c>
      <c r="AE174">
        <v>-86.869674065943173</v>
      </c>
      <c r="AF174">
        <v>-86.869674065943173</v>
      </c>
    </row>
    <row r="175" spans="23:36" x14ac:dyDescent="0.25">
      <c r="W175">
        <v>1090</v>
      </c>
      <c r="X175" t="e">
        <f ca="1">[1]!SInterpolation($Z$5:$Z$29,$AA$5:$AA$29,W175)</f>
        <v>#NAME?</v>
      </c>
      <c r="Z175">
        <v>940</v>
      </c>
      <c r="AA175">
        <v>-87.495069816653611</v>
      </c>
      <c r="AB175">
        <f t="shared" si="2"/>
        <v>-86.595069816653606</v>
      </c>
      <c r="AD175">
        <v>935</v>
      </c>
      <c r="AE175">
        <v>-87.742000005672111</v>
      </c>
      <c r="AF175">
        <v>-87.742000005672111</v>
      </c>
    </row>
    <row r="176" spans="23:36" x14ac:dyDescent="0.25">
      <c r="W176">
        <v>1095</v>
      </c>
      <c r="X176" t="e">
        <f ca="1">[1]!SInterpolation($Z$5:$Z$29,$AA$5:$AA$29,W176)</f>
        <v>#NAME?</v>
      </c>
      <c r="Z176">
        <v>945</v>
      </c>
      <c r="AA176">
        <v>-88.348417075299935</v>
      </c>
      <c r="AB176">
        <f t="shared" si="2"/>
        <v>-87.448417075299929</v>
      </c>
      <c r="AD176">
        <v>940</v>
      </c>
      <c r="AE176">
        <v>-88.616220339859169</v>
      </c>
      <c r="AF176">
        <v>-88.616220339859169</v>
      </c>
    </row>
    <row r="177" spans="23:32" x14ac:dyDescent="0.25">
      <c r="W177">
        <v>1100</v>
      </c>
      <c r="X177" t="e">
        <f ca="1">[1]!SInterpolation($Z$5:$Z$29,$AA$5:$AA$29,W177)</f>
        <v>#NAME?</v>
      </c>
      <c r="Z177">
        <v>950</v>
      </c>
      <c r="AA177">
        <v>-89.203788101332748</v>
      </c>
      <c r="AB177">
        <f t="shared" si="2"/>
        <v>-88.303788101332742</v>
      </c>
      <c r="AD177">
        <v>945</v>
      </c>
      <c r="AE177">
        <v>-89.492310528511936</v>
      </c>
      <c r="AF177">
        <v>-89.492310528511936</v>
      </c>
    </row>
    <row r="178" spans="23:32" x14ac:dyDescent="0.25">
      <c r="W178">
        <v>1105</v>
      </c>
      <c r="X178" t="e">
        <f ca="1">[1]!SInterpolation($Z$5:$Z$29,$AA$5:$AA$29,W178)</f>
        <v>#NAME?</v>
      </c>
      <c r="Z178">
        <v>955</v>
      </c>
      <c r="AA178">
        <v>-90.061159295788883</v>
      </c>
      <c r="AB178">
        <f t="shared" si="2"/>
        <v>-89.161159295788877</v>
      </c>
      <c r="AD178">
        <v>950</v>
      </c>
      <c r="AE178">
        <v>-90.370246405525364</v>
      </c>
      <c r="AF178">
        <v>-90.370246405525364</v>
      </c>
    </row>
    <row r="179" spans="23:32" x14ac:dyDescent="0.25">
      <c r="W179">
        <v>1110</v>
      </c>
      <c r="X179" t="e">
        <f ca="1">[1]!SInterpolation($Z$5:$Z$29,$AA$5:$AA$29,W179)</f>
        <v>#NAME?</v>
      </c>
      <c r="Z179">
        <v>960</v>
      </c>
      <c r="AA179">
        <v>-90.920507347467492</v>
      </c>
      <c r="AB179">
        <f t="shared" si="2"/>
        <v>-90.020507347467486</v>
      </c>
      <c r="AD179">
        <v>955</v>
      </c>
      <c r="AE179">
        <v>-91.250004173325365</v>
      </c>
      <c r="AF179">
        <v>-91.250004173325365</v>
      </c>
    </row>
    <row r="180" spans="23:32" x14ac:dyDescent="0.25">
      <c r="W180">
        <v>1115</v>
      </c>
      <c r="X180" t="e">
        <f ca="1">[1]!SInterpolation($Z$5:$Z$29,$AA$5:$AA$29,W180)</f>
        <v>#NAME?</v>
      </c>
      <c r="Z180">
        <v>965</v>
      </c>
      <c r="AA180">
        <v>-91.781809230437929</v>
      </c>
      <c r="AB180">
        <f t="shared" si="2"/>
        <v>-90.881809230437923</v>
      </c>
      <c r="AD180">
        <v>960</v>
      </c>
      <c r="AE180">
        <v>-92.131560397542671</v>
      </c>
      <c r="AF180">
        <v>-92.131560397542671</v>
      </c>
    </row>
    <row r="181" spans="23:32" x14ac:dyDescent="0.25">
      <c r="W181">
        <v>1120</v>
      </c>
      <c r="X181" t="e">
        <f ca="1">[1]!SInterpolation($Z$5:$Z$29,$AA$5:$AA$29,W181)</f>
        <v>#NAME?</v>
      </c>
      <c r="Z181">
        <v>970</v>
      </c>
      <c r="AA181">
        <v>-92.645042201510321</v>
      </c>
      <c r="AB181">
        <f t="shared" si="2"/>
        <v>-91.745042201510316</v>
      </c>
      <c r="AD181">
        <v>965</v>
      </c>
      <c r="AE181">
        <v>-93.014892001718252</v>
      </c>
      <c r="AF181">
        <v>-93.014892001718252</v>
      </c>
    </row>
    <row r="182" spans="23:32" x14ac:dyDescent="0.25">
      <c r="W182">
        <v>1125</v>
      </c>
      <c r="X182" t="e">
        <f ca="1">[1]!SInterpolation($Z$5:$Z$29,$AA$5:$AA$29,W182)</f>
        <v>#NAME?</v>
      </c>
      <c r="Z182">
        <v>975</v>
      </c>
      <c r="AA182">
        <v>-93.5101837976745</v>
      </c>
      <c r="AB182">
        <f t="shared" si="2"/>
        <v>-92.610183797674495</v>
      </c>
      <c r="AD182">
        <v>970</v>
      </c>
      <c r="AE182">
        <v>-93.89997626204449</v>
      </c>
      <c r="AF182">
        <v>-93.89997626204449</v>
      </c>
    </row>
    <row r="183" spans="23:32" x14ac:dyDescent="0.25">
      <c r="W183">
        <v>1130</v>
      </c>
      <c r="X183" t="e">
        <f ca="1">[1]!SInterpolation($Z$5:$Z$29,$AA$5:$AA$29,W183)</f>
        <v>#NAME?</v>
      </c>
      <c r="Z183">
        <v>980</v>
      </c>
      <c r="AA183">
        <v>-94.377211833509094</v>
      </c>
      <c r="AB183">
        <f t="shared" si="2"/>
        <v>-93.477211833509088</v>
      </c>
      <c r="AD183">
        <v>975</v>
      </c>
      <c r="AE183">
        <v>-94.78679080214394</v>
      </c>
      <c r="AF183">
        <v>-94.78679080214394</v>
      </c>
    </row>
    <row r="184" spans="23:32" x14ac:dyDescent="0.25">
      <c r="W184">
        <v>1135</v>
      </c>
      <c r="X184" t="e">
        <f ca="1">[1]!SInterpolation($Z$5:$Z$29,$AA$5:$AA$29,W184)</f>
        <v>#NAME?</v>
      </c>
      <c r="Z184">
        <v>985</v>
      </c>
      <c r="AA184">
        <v>-95.246104398563673</v>
      </c>
      <c r="AB184">
        <f t="shared" si="2"/>
        <v>-94.346104398563668</v>
      </c>
      <c r="AD184">
        <v>980</v>
      </c>
      <c r="AE184">
        <v>-95.67531358788824</v>
      </c>
      <c r="AF184">
        <v>-95.67531358788824</v>
      </c>
    </row>
    <row r="185" spans="23:32" x14ac:dyDescent="0.25">
      <c r="W185">
        <v>1140</v>
      </c>
      <c r="X185" t="e">
        <f ca="1">[1]!SInterpolation($Z$5:$Z$29,$AA$5:$AA$29,W185)</f>
        <v>#NAME?</v>
      </c>
      <c r="Z185">
        <v>990</v>
      </c>
      <c r="AA185">
        <v>-96.116839854717853</v>
      </c>
      <c r="AB185">
        <f t="shared" si="2"/>
        <v>-95.216839854717847</v>
      </c>
      <c r="AD185">
        <v>985</v>
      </c>
      <c r="AE185">
        <v>-96.565522922259461</v>
      </c>
      <c r="AF185">
        <v>-96.565522922259461</v>
      </c>
    </row>
    <row r="186" spans="23:32" x14ac:dyDescent="0.25">
      <c r="W186">
        <v>1145</v>
      </c>
      <c r="X186" t="e">
        <f ca="1">[1]!SInterpolation($Z$5:$Z$29,$AA$5:$AA$29,W186)</f>
        <v>#NAME?</v>
      </c>
      <c r="Z186">
        <v>995</v>
      </c>
      <c r="AA186">
        <v>-96.989396833519493</v>
      </c>
      <c r="AB186">
        <f t="shared" si="2"/>
        <v>-96.089396833519487</v>
      </c>
      <c r="AD186">
        <v>990</v>
      </c>
      <c r="AE186">
        <v>-97.45739744025559</v>
      </c>
      <c r="AF186">
        <v>-97.45739744025559</v>
      </c>
    </row>
    <row r="187" spans="23:32" x14ac:dyDescent="0.25">
      <c r="W187">
        <v>1150</v>
      </c>
      <c r="X187" t="e">
        <f ca="1">[1]!SInterpolation($Z$5:$Z$29,$AA$5:$AA$29,W187)</f>
        <v>#NAME?</v>
      </c>
      <c r="Z187">
        <v>1000</v>
      </c>
      <c r="AA187">
        <v>-97.863754233504608</v>
      </c>
      <c r="AB187">
        <f t="shared" si="2"/>
        <v>-96.963754233504602</v>
      </c>
      <c r="AD187">
        <v>995</v>
      </c>
      <c r="AE187">
        <v>-98.350916103842309</v>
      </c>
      <c r="AF187">
        <v>-98.350916103842309</v>
      </c>
    </row>
    <row r="188" spans="23:32" x14ac:dyDescent="0.25">
      <c r="W188">
        <v>1155</v>
      </c>
      <c r="X188" t="e">
        <f ca="1">[1]!SInterpolation($Z$5:$Z$29,$AA$5:$AA$29,W188)</f>
        <v>#NAME?</v>
      </c>
      <c r="Z188">
        <v>1005</v>
      </c>
      <c r="AA188">
        <v>-98.739891217501508</v>
      </c>
      <c r="AB188">
        <f t="shared" si="2"/>
        <v>-97.839891217501503</v>
      </c>
      <c r="AD188">
        <v>1000</v>
      </c>
      <c r="AE188">
        <v>-99.246058196952617</v>
      </c>
      <c r="AF188">
        <f>AE188-2</f>
        <v>-101.24605819695262</v>
      </c>
    </row>
    <row r="189" spans="23:32" x14ac:dyDescent="0.25">
      <c r="W189">
        <v>1160</v>
      </c>
      <c r="X189" t="e">
        <f ca="1">[1]!SInterpolation($Z$5:$Z$29,$AA$5:$AA$29,W189)</f>
        <v>#NAME?</v>
      </c>
      <c r="Z189">
        <v>1010</v>
      </c>
      <c r="AA189">
        <v>-99.617787209922668</v>
      </c>
      <c r="AB189">
        <f t="shared" si="2"/>
        <v>-98.717787209922662</v>
      </c>
      <c r="AD189">
        <v>1005</v>
      </c>
      <c r="AE189">
        <v>-100.14280332053532</v>
      </c>
      <c r="AF189">
        <f t="shared" ref="AF189:AF248" si="3">AE189-2</f>
        <v>-102.14280332053532</v>
      </c>
    </row>
    <row r="190" spans="23:32" x14ac:dyDescent="0.25">
      <c r="W190">
        <v>1165</v>
      </c>
      <c r="X190" t="e">
        <f ca="1">[1]!SInterpolation($Z$5:$Z$29,$AA$5:$AA$29,W190)</f>
        <v>#NAME?</v>
      </c>
      <c r="Z190">
        <v>1015</v>
      </c>
      <c r="AA190">
        <v>-100.49742189404461</v>
      </c>
      <c r="AB190">
        <f t="shared" si="2"/>
        <v>-99.597421894044601</v>
      </c>
      <c r="AD190">
        <v>1010</v>
      </c>
      <c r="AE190">
        <v>-101.04113138765489</v>
      </c>
      <c r="AF190">
        <f t="shared" si="3"/>
        <v>-103.04113138765489</v>
      </c>
    </row>
    <row r="191" spans="23:32" x14ac:dyDescent="0.25">
      <c r="W191">
        <v>1170</v>
      </c>
      <c r="X191" t="e">
        <f ca="1">[1]!SInterpolation($Z$5:$Z$29,$AA$5:$AA$29,W191)</f>
        <v>#NAME?</v>
      </c>
      <c r="Z191">
        <v>1020</v>
      </c>
      <c r="AA191">
        <v>-101.37877520927998</v>
      </c>
      <c r="AB191">
        <f t="shared" si="2"/>
        <v>-100.47877520927997</v>
      </c>
      <c r="AD191">
        <v>1015</v>
      </c>
      <c r="AE191">
        <v>-101.94102261864253</v>
      </c>
      <c r="AF191">
        <f t="shared" si="3"/>
        <v>-103.94102261864253</v>
      </c>
    </row>
    <row r="192" spans="23:32" x14ac:dyDescent="0.25">
      <c r="W192">
        <v>1175</v>
      </c>
      <c r="X192" t="e">
        <f ca="1">[1]!SInterpolation($Z$5:$Z$29,$AA$5:$AA$29,W192)</f>
        <v>#NAME?</v>
      </c>
      <c r="Z192">
        <v>1025</v>
      </c>
      <c r="AA192">
        <v>-102.26182734844319</v>
      </c>
      <c r="AB192">
        <f t="shared" si="2"/>
        <v>-101.36182734844319</v>
      </c>
      <c r="AD192">
        <v>1020</v>
      </c>
      <c r="AE192">
        <v>-102.84245753630083</v>
      </c>
      <c r="AF192">
        <f t="shared" si="3"/>
        <v>-104.84245753630083</v>
      </c>
    </row>
    <row r="193" spans="23:32" x14ac:dyDescent="0.25">
      <c r="W193">
        <v>1180</v>
      </c>
      <c r="X193" t="e">
        <f ca="1">[1]!SInterpolation($Z$5:$Z$29,$AA$5:$AA$29,W193)</f>
        <v>#NAME?</v>
      </c>
      <c r="Z193">
        <v>1030</v>
      </c>
      <c r="AA193">
        <v>-103.14655875501103</v>
      </c>
      <c r="AB193">
        <f t="shared" si="2"/>
        <v>-102.24655875501102</v>
      </c>
      <c r="AD193">
        <v>1025</v>
      </c>
      <c r="AE193">
        <v>-103.74541696116185</v>
      </c>
      <c r="AF193">
        <f t="shared" si="3"/>
        <v>-105.74541696116185</v>
      </c>
    </row>
    <row r="194" spans="23:32" x14ac:dyDescent="0.25">
      <c r="W194">
        <v>1185</v>
      </c>
      <c r="X194" t="e">
        <f ca="1">[1]!SInterpolation($Z$5:$Z$29,$AA$5:$AA$29,W194)</f>
        <v>#NAME?</v>
      </c>
      <c r="Z194">
        <v>1035</v>
      </c>
      <c r="AA194">
        <v>-104.03295012038123</v>
      </c>
      <c r="AB194">
        <f t="shared" si="2"/>
        <v>-103.13295012038122</v>
      </c>
      <c r="AD194">
        <v>1030</v>
      </c>
      <c r="AE194">
        <v>-104.64988200680011</v>
      </c>
      <c r="AF194">
        <f t="shared" si="3"/>
        <v>-106.64988200680011</v>
      </c>
    </row>
    <row r="195" spans="23:32" x14ac:dyDescent="0.25">
      <c r="W195">
        <v>1190</v>
      </c>
      <c r="X195" t="e">
        <f ca="1">[1]!SInterpolation($Z$5:$Z$29,$AA$5:$AA$29,W195)</f>
        <v>#NAME?</v>
      </c>
      <c r="Z195">
        <v>1040</v>
      </c>
      <c r="AA195">
        <v>-104.9209823811304</v>
      </c>
      <c r="AB195">
        <f t="shared" si="2"/>
        <v>-104.02098238113039</v>
      </c>
      <c r="AD195">
        <v>1035</v>
      </c>
      <c r="AE195">
        <v>-105.55583407520157</v>
      </c>
      <c r="AF195">
        <f t="shared" si="3"/>
        <v>-107.55583407520157</v>
      </c>
    </row>
    <row r="196" spans="23:32" x14ac:dyDescent="0.25">
      <c r="W196">
        <v>1195</v>
      </c>
      <c r="X196" t="e">
        <f ca="1">[1]!SInterpolation($Z$5:$Z$29,$AA$5:$AA$29,W196)</f>
        <v>#NAME?</v>
      </c>
      <c r="Z196">
        <v>1045</v>
      </c>
      <c r="AA196">
        <v>-105.81063671627227</v>
      </c>
      <c r="AB196">
        <f t="shared" si="2"/>
        <v>-104.91063671627226</v>
      </c>
      <c r="AD196">
        <v>1040</v>
      </c>
      <c r="AE196">
        <v>-106.46325485218817</v>
      </c>
      <c r="AF196">
        <f t="shared" si="3"/>
        <v>-108.46325485218817</v>
      </c>
    </row>
    <row r="197" spans="23:32" x14ac:dyDescent="0.25">
      <c r="W197">
        <v>1200</v>
      </c>
      <c r="X197" t="e">
        <f ca="1">[1]!SInterpolation($Z$5:$Z$29,$AA$5:$AA$29,W197)</f>
        <v>#NAME?</v>
      </c>
      <c r="Z197">
        <v>1050</v>
      </c>
      <c r="AA197">
        <v>-106.70189454451992</v>
      </c>
      <c r="AB197">
        <f t="shared" si="2"/>
        <v>-105.80189454451991</v>
      </c>
      <c r="AD197">
        <v>1045</v>
      </c>
      <c r="AE197">
        <v>-107.3721263028994</v>
      </c>
      <c r="AF197">
        <f t="shared" si="3"/>
        <v>-109.3721263028994</v>
      </c>
    </row>
    <row r="198" spans="23:32" x14ac:dyDescent="0.25">
      <c r="W198">
        <v>1205</v>
      </c>
      <c r="X198" t="e">
        <f ca="1">[1]!SInterpolation($Z$5:$Z$29,$AA$5:$AA$29,W198)</f>
        <v>#NAME?</v>
      </c>
      <c r="Z198">
        <v>1055</v>
      </c>
      <c r="AA198">
        <v>-107.5947375215505</v>
      </c>
      <c r="AB198">
        <f t="shared" si="2"/>
        <v>-106.69473752155049</v>
      </c>
      <c r="AD198">
        <v>1050</v>
      </c>
      <c r="AE198">
        <v>-108.28243066733096</v>
      </c>
      <c r="AF198">
        <f t="shared" si="3"/>
        <v>-110.28243066733096</v>
      </c>
    </row>
    <row r="199" spans="23:32" x14ac:dyDescent="0.25">
      <c r="W199">
        <v>1210</v>
      </c>
      <c r="X199" t="e">
        <f ca="1">[1]!SInterpolation($Z$5:$Z$29,$AA$5:$AA$29,W199)</f>
        <v>#NAME?</v>
      </c>
      <c r="Z199">
        <v>1060</v>
      </c>
      <c r="AA199">
        <v>-108.48914753727755</v>
      </c>
      <c r="AB199">
        <f t="shared" si="2"/>
        <v>-107.58914753727754</v>
      </c>
      <c r="AD199">
        <v>1055</v>
      </c>
      <c r="AE199">
        <v>-109.19415045593112</v>
      </c>
      <c r="AF199">
        <f t="shared" si="3"/>
        <v>-111.19415045593112</v>
      </c>
    </row>
    <row r="200" spans="23:32" x14ac:dyDescent="0.25">
      <c r="W200">
        <v>1215</v>
      </c>
      <c r="X200" t="e">
        <f ca="1">[1]!SInterpolation($Z$5:$Z$29,$AA$5:$AA$29,W200)</f>
        <v>#NAME?</v>
      </c>
      <c r="Z200">
        <v>1065</v>
      </c>
      <c r="AA200">
        <v>-109.38510671312886</v>
      </c>
      <c r="AB200">
        <f t="shared" si="2"/>
        <v>-108.48510671312886</v>
      </c>
      <c r="AD200">
        <v>1060</v>
      </c>
      <c r="AE200">
        <v>-110.10726844525459</v>
      </c>
      <c r="AF200">
        <f t="shared" si="3"/>
        <v>-112.10726844525459</v>
      </c>
    </row>
    <row r="201" spans="23:32" x14ac:dyDescent="0.25">
      <c r="W201">
        <v>1220</v>
      </c>
      <c r="X201" t="e">
        <f ca="1">[1]!SInterpolation($Z$5:$Z$29,$AA$5:$AA$29,W201)</f>
        <v>#NAME?</v>
      </c>
      <c r="Z201">
        <v>1070</v>
      </c>
      <c r="AA201">
        <v>-110.28259739933371</v>
      </c>
      <c r="AB201">
        <f t="shared" si="2"/>
        <v>-109.3825973993337</v>
      </c>
      <c r="AD201">
        <v>1065</v>
      </c>
      <c r="AE201">
        <v>-111.02176767367474</v>
      </c>
      <c r="AF201">
        <f t="shared" si="3"/>
        <v>-113.02176767367474</v>
      </c>
    </row>
    <row r="202" spans="23:32" x14ac:dyDescent="0.25">
      <c r="W202">
        <v>1225</v>
      </c>
      <c r="X202" t="e">
        <f ca="1">[1]!SInterpolation($Z$5:$Z$29,$AA$5:$AA$29,W202)</f>
        <v>#NAME?</v>
      </c>
      <c r="Z202">
        <v>1075</v>
      </c>
      <c r="AA202">
        <v>-111.18160217221958</v>
      </c>
      <c r="AB202">
        <f t="shared" si="2"/>
        <v>-110.28160217221958</v>
      </c>
      <c r="AD202">
        <v>1070</v>
      </c>
      <c r="AE202">
        <v>-111.93763143715381</v>
      </c>
      <c r="AF202">
        <f t="shared" si="3"/>
        <v>-113.93763143715381</v>
      </c>
    </row>
    <row r="203" spans="23:32" x14ac:dyDescent="0.25">
      <c r="W203">
        <v>1230</v>
      </c>
      <c r="X203" t="e">
        <f ca="1">[1]!SInterpolation($Z$5:$Z$29,$AA$5:$AA$29,W203)</f>
        <v>#NAME?</v>
      </c>
      <c r="Z203">
        <v>1080</v>
      </c>
      <c r="AA203">
        <v>-112.08210383151959</v>
      </c>
      <c r="AB203">
        <f t="shared" ref="AB203:AB247" si="4">AA203+0.9</f>
        <v>-111.18210383151958</v>
      </c>
      <c r="AD203">
        <v>1075</v>
      </c>
      <c r="AE203">
        <v>-112.85484328507127</v>
      </c>
      <c r="AF203">
        <f t="shared" si="3"/>
        <v>-114.85484328507127</v>
      </c>
    </row>
    <row r="204" spans="23:32" x14ac:dyDescent="0.25">
      <c r="W204">
        <v>1235</v>
      </c>
      <c r="X204" t="e">
        <f ca="1">[1]!SInterpolation($Z$5:$Z$29,$AA$5:$AA$29,W204)</f>
        <v>#NAME?</v>
      </c>
      <c r="Z204">
        <v>1085</v>
      </c>
      <c r="AA204">
        <v>-112.98408539769204</v>
      </c>
      <c r="AB204">
        <f t="shared" si="4"/>
        <v>-112.08408539769204</v>
      </c>
      <c r="AD204">
        <v>1080</v>
      </c>
      <c r="AE204">
        <v>-113.77338701611065</v>
      </c>
      <c r="AF204">
        <f t="shared" si="3"/>
        <v>-115.77338701611065</v>
      </c>
    </row>
    <row r="205" spans="23:32" x14ac:dyDescent="0.25">
      <c r="W205">
        <v>1240</v>
      </c>
      <c r="X205" t="e">
        <f ca="1">[1]!SInterpolation($Z$5:$Z$29,$AA$5:$AA$29,W205)</f>
        <v>#NAME?</v>
      </c>
      <c r="Z205">
        <v>1090</v>
      </c>
      <c r="AA205">
        <v>-113.88753010925289</v>
      </c>
      <c r="AB205">
        <f t="shared" si="4"/>
        <v>-112.98753010925289</v>
      </c>
      <c r="AD205">
        <v>1085</v>
      </c>
      <c r="AE205">
        <v>-114.6932466742042</v>
      </c>
      <c r="AF205">
        <f t="shared" si="3"/>
        <v>-116.6932466742042</v>
      </c>
    </row>
    <row r="206" spans="23:32" x14ac:dyDescent="0.25">
      <c r="W206">
        <v>1245</v>
      </c>
      <c r="X206" t="e">
        <f ca="1">[1]!SInterpolation($Z$5:$Z$29,$AA$5:$AA$29,W206)</f>
        <v>#NAME?</v>
      </c>
      <c r="Z206">
        <v>1095</v>
      </c>
      <c r="AA206">
        <v>-114.79242142012252</v>
      </c>
      <c r="AB206">
        <f t="shared" si="4"/>
        <v>-113.89242142012252</v>
      </c>
      <c r="AD206">
        <v>1090</v>
      </c>
      <c r="AE206">
        <v>-115.61440654453634</v>
      </c>
      <c r="AF206">
        <f t="shared" si="3"/>
        <v>-117.61440654453634</v>
      </c>
    </row>
    <row r="207" spans="23:32" x14ac:dyDescent="0.25">
      <c r="W207">
        <v>1250</v>
      </c>
      <c r="X207" t="e">
        <f ca="1">[1]!SInterpolation($Z$5:$Z$29,$AA$5:$AA$29,W207)</f>
        <v>#NAME?</v>
      </c>
      <c r="Z207">
        <v>1100</v>
      </c>
      <c r="AA207">
        <v>-115.69874299698728</v>
      </c>
      <c r="AB207">
        <f t="shared" si="4"/>
        <v>-114.79874299698727</v>
      </c>
      <c r="AD207">
        <v>1095</v>
      </c>
      <c r="AE207">
        <v>-116.53685114960396</v>
      </c>
      <c r="AF207">
        <f t="shared" si="3"/>
        <v>-118.53685114960396</v>
      </c>
    </row>
    <row r="208" spans="23:32" x14ac:dyDescent="0.25">
      <c r="W208">
        <v>1255</v>
      </c>
      <c r="X208" t="e">
        <f ca="1">[1]!SInterpolation($Z$5:$Z$29,$AA$5:$AA$29,W208)</f>
        <v>#NAME?</v>
      </c>
      <c r="Z208">
        <v>1105</v>
      </c>
      <c r="AA208">
        <v>-116.60647871667639</v>
      </c>
      <c r="AB208">
        <f t="shared" si="4"/>
        <v>-115.70647871667639</v>
      </c>
      <c r="AD208">
        <v>1100</v>
      </c>
      <c r="AE208">
        <v>-117.46056524533587</v>
      </c>
      <c r="AF208">
        <f t="shared" si="3"/>
        <v>-119.46056524533587</v>
      </c>
    </row>
    <row r="209" spans="23:32" x14ac:dyDescent="0.25">
      <c r="W209">
        <v>1260</v>
      </c>
      <c r="X209" t="e">
        <f ca="1">[1]!SInterpolation($Z$5:$Z$29,$AA$5:$AA$29,W209)</f>
        <v>#NAME?</v>
      </c>
      <c r="Z209">
        <v>1110</v>
      </c>
      <c r="AA209">
        <v>-117.51561266355648</v>
      </c>
      <c r="AB209">
        <f t="shared" si="4"/>
        <v>-116.61561266355648</v>
      </c>
      <c r="AD209">
        <v>1105</v>
      </c>
      <c r="AE209">
        <v>-118.38553381726811</v>
      </c>
      <c r="AF209">
        <f t="shared" si="3"/>
        <v>-120.38553381726811</v>
      </c>
    </row>
    <row r="210" spans="23:32" x14ac:dyDescent="0.25">
      <c r="W210">
        <v>1265</v>
      </c>
      <c r="X210" t="e">
        <f ca="1">[1]!SInterpolation($Z$5:$Z$29,$AA$5:$AA$29,W210)</f>
        <v>#NAME?</v>
      </c>
      <c r="Z210">
        <v>1115</v>
      </c>
      <c r="AA210">
        <v>-118.42612912694254</v>
      </c>
      <c r="AB210">
        <f t="shared" si="4"/>
        <v>-117.52612912694254</v>
      </c>
      <c r="AD210">
        <v>1110</v>
      </c>
      <c r="AE210">
        <v>-119.31174207677793</v>
      </c>
      <c r="AF210">
        <f t="shared" si="3"/>
        <v>-121.31174207677793</v>
      </c>
    </row>
    <row r="211" spans="23:32" x14ac:dyDescent="0.25">
      <c r="W211">
        <v>1270</v>
      </c>
      <c r="X211" t="e">
        <f ca="1">[1]!SInterpolation($Z$5:$Z$29,$AA$5:$AA$29,W211)</f>
        <v>#NAME?</v>
      </c>
      <c r="Z211">
        <v>1120</v>
      </c>
      <c r="AA211">
        <v>-119.33801259852748</v>
      </c>
      <c r="AB211">
        <f t="shared" si="4"/>
        <v>-118.43801259852748</v>
      </c>
      <c r="AD211">
        <v>1115</v>
      </c>
      <c r="AE211">
        <v>-120.23917545737352</v>
      </c>
      <c r="AF211">
        <f t="shared" si="3"/>
        <v>-122.23917545737352</v>
      </c>
    </row>
    <row r="212" spans="23:32" x14ac:dyDescent="0.25">
      <c r="W212">
        <v>1275</v>
      </c>
      <c r="X212" t="e">
        <f ca="1">[1]!SInterpolation($Z$5:$Z$29,$AA$5:$AA$29,W212)</f>
        <v>#NAME?</v>
      </c>
      <c r="Z212">
        <v>1125</v>
      </c>
      <c r="AA212">
        <v>-120.25124776982986</v>
      </c>
      <c r="AB212">
        <f t="shared" si="4"/>
        <v>-119.35124776982985</v>
      </c>
      <c r="AD212">
        <v>1120</v>
      </c>
      <c r="AE212">
        <v>-121.16781961104148</v>
      </c>
      <c r="AF212">
        <f t="shared" si="3"/>
        <v>-123.16781961104148</v>
      </c>
    </row>
    <row r="213" spans="23:32" x14ac:dyDescent="0.25">
      <c r="W213">
        <v>1280</v>
      </c>
      <c r="X213" t="e">
        <f ca="1">[1]!SInterpolation($Z$5:$Z$29,$AA$5:$AA$29,W213)</f>
        <v>#NAME?</v>
      </c>
      <c r="Z213">
        <v>1130</v>
      </c>
      <c r="AA213">
        <v>-121.16581952966213</v>
      </c>
      <c r="AB213">
        <f t="shared" si="4"/>
        <v>-120.26581952966212</v>
      </c>
      <c r="AD213">
        <v>1125</v>
      </c>
      <c r="AE213">
        <v>-122.09766040464919</v>
      </c>
      <c r="AF213">
        <f t="shared" si="3"/>
        <v>-124.09766040464919</v>
      </c>
    </row>
    <row r="214" spans="23:32" x14ac:dyDescent="0.25">
      <c r="W214">
        <v>1285</v>
      </c>
      <c r="X214" t="e">
        <f ca="1">[1]!SInterpolation($Z$5:$Z$29,$AA$5:$AA$29,W214)</f>
        <v>#NAME?</v>
      </c>
      <c r="Z214">
        <v>1135</v>
      </c>
      <c r="AA214">
        <v>-122.08171296161719</v>
      </c>
      <c r="AB214">
        <f t="shared" si="4"/>
        <v>-121.18171296161718</v>
      </c>
      <c r="AD214">
        <v>1130</v>
      </c>
      <c r="AE214">
        <v>-123.02868391640331</v>
      </c>
      <c r="AF214">
        <f t="shared" si="3"/>
        <v>-125.02868391640331</v>
      </c>
    </row>
    <row r="215" spans="23:32" x14ac:dyDescent="0.25">
      <c r="W215">
        <v>1290</v>
      </c>
      <c r="X215" t="e">
        <f ca="1">[1]!SInterpolation($Z$5:$Z$29,$AA$5:$AA$29,W215)</f>
        <v>#NAME?</v>
      </c>
      <c r="Z215">
        <v>1140</v>
      </c>
      <c r="AA215">
        <v>-122.99891334157671</v>
      </c>
      <c r="AB215">
        <f t="shared" si="4"/>
        <v>-122.0989133415767</v>
      </c>
      <c r="AD215">
        <v>1135</v>
      </c>
      <c r="AE215">
        <v>-123.96087643236427</v>
      </c>
      <c r="AF215">
        <f t="shared" si="3"/>
        <v>-125.96087643236427</v>
      </c>
    </row>
    <row r="216" spans="23:32" x14ac:dyDescent="0.25">
      <c r="W216">
        <v>1295</v>
      </c>
      <c r="X216" t="e">
        <f ca="1">[1]!SInterpolation($Z$5:$Z$29,$AA$5:$AA$29,W216)</f>
        <v>#NAME?</v>
      </c>
      <c r="Z216">
        <v>1145</v>
      </c>
      <c r="AA216">
        <v>-123.91740613523942</v>
      </c>
      <c r="AB216">
        <f t="shared" si="4"/>
        <v>-123.01740613523941</v>
      </c>
      <c r="AD216">
        <v>1140</v>
      </c>
      <c r="AE216">
        <v>-124.89422444301459</v>
      </c>
      <c r="AF216">
        <f t="shared" si="3"/>
        <v>-126.89422444301459</v>
      </c>
    </row>
    <row r="217" spans="23:32" x14ac:dyDescent="0.25">
      <c r="W217">
        <v>1300</v>
      </c>
      <c r="X217" t="e">
        <f ca="1">[1]!SInterpolation($Z$5:$Z$29,$AA$5:$AA$29,W217)</f>
        <v>#NAME?</v>
      </c>
      <c r="Z217">
        <v>1150</v>
      </c>
      <c r="AA217">
        <v>-124.8371769956715</v>
      </c>
      <c r="AB217">
        <f t="shared" si="4"/>
        <v>-123.93717699567149</v>
      </c>
      <c r="AD217">
        <v>1145</v>
      </c>
      <c r="AE217">
        <v>-125.82871463988205</v>
      </c>
      <c r="AF217">
        <f t="shared" si="3"/>
        <v>-127.82871463988205</v>
      </c>
    </row>
    <row r="218" spans="23:32" x14ac:dyDescent="0.25">
      <c r="Z218">
        <v>1155</v>
      </c>
      <c r="AA218">
        <v>-125.75821176087828</v>
      </c>
      <c r="AB218">
        <f t="shared" si="4"/>
        <v>-124.85821176087828</v>
      </c>
      <c r="AD218">
        <v>1150</v>
      </c>
      <c r="AE218">
        <v>-126.76433391221661</v>
      </c>
      <c r="AF218">
        <f t="shared" si="3"/>
        <v>-128.76433391221661</v>
      </c>
    </row>
    <row r="219" spans="23:32" x14ac:dyDescent="0.25">
      <c r="Z219">
        <v>1160</v>
      </c>
      <c r="AA219">
        <v>-126.6804964513977</v>
      </c>
      <c r="AB219">
        <f t="shared" si="4"/>
        <v>-125.7804964513977</v>
      </c>
      <c r="AD219">
        <v>1155</v>
      </c>
      <c r="AE219">
        <v>-127.70106934372021</v>
      </c>
      <c r="AF219">
        <f t="shared" si="3"/>
        <v>-129.70106934372021</v>
      </c>
    </row>
    <row r="220" spans="23:32" x14ac:dyDescent="0.25">
      <c r="Z220">
        <v>1165</v>
      </c>
      <c r="AA220">
        <v>-127.60401726791713</v>
      </c>
      <c r="AB220">
        <f t="shared" si="4"/>
        <v>-126.70401726791712</v>
      </c>
      <c r="AD220">
        <v>1160</v>
      </c>
      <c r="AE220">
        <v>-128.63890820932994</v>
      </c>
      <c r="AF220">
        <f t="shared" si="3"/>
        <v>-130.63890820932994</v>
      </c>
    </row>
    <row r="221" spans="23:32" x14ac:dyDescent="0.25">
      <c r="Z221">
        <v>1170</v>
      </c>
      <c r="AA221">
        <v>-128.52876058891215</v>
      </c>
      <c r="AB221">
        <f t="shared" si="4"/>
        <v>-127.62876058891214</v>
      </c>
      <c r="AD221">
        <v>1165</v>
      </c>
      <c r="AE221">
        <v>-129.57783797205352</v>
      </c>
      <c r="AF221">
        <f t="shared" si="3"/>
        <v>-131.57783797205352</v>
      </c>
    </row>
    <row r="222" spans="23:32" x14ac:dyDescent="0.25">
      <c r="Z222">
        <v>1175</v>
      </c>
      <c r="AA222">
        <v>-129.45471296830863</v>
      </c>
      <c r="AB222">
        <f t="shared" si="4"/>
        <v>-128.55471296830862</v>
      </c>
      <c r="AD222">
        <v>1170</v>
      </c>
      <c r="AE222">
        <v>-130.51784627985464</v>
      </c>
      <c r="AF222">
        <f t="shared" si="3"/>
        <v>-132.51784627985464</v>
      </c>
    </row>
    <row r="223" spans="23:32" x14ac:dyDescent="0.25">
      <c r="Z223">
        <v>1180</v>
      </c>
      <c r="AA223">
        <v>-130.38186113316803</v>
      </c>
      <c r="AB223">
        <f t="shared" si="4"/>
        <v>-129.48186113316802</v>
      </c>
      <c r="AD223">
        <v>1175</v>
      </c>
      <c r="AE223">
        <v>-131.45892096259158</v>
      </c>
      <c r="AF223">
        <f t="shared" si="3"/>
        <v>-133.45892096259158</v>
      </c>
    </row>
    <row r="224" spans="23:32" x14ac:dyDescent="0.25">
      <c r="Z224">
        <v>1185</v>
      </c>
      <c r="AA224">
        <v>-131.31019198139609</v>
      </c>
      <c r="AB224">
        <f t="shared" si="4"/>
        <v>-130.41019198139608</v>
      </c>
      <c r="AD224">
        <v>1180</v>
      </c>
      <c r="AE224">
        <v>-132.40105002900512</v>
      </c>
      <c r="AF224">
        <f t="shared" si="3"/>
        <v>-134.40105002900512</v>
      </c>
    </row>
    <row r="225" spans="26:32" x14ac:dyDescent="0.25">
      <c r="Z225">
        <v>1190</v>
      </c>
      <c r="AA225">
        <v>-132.23969257947502</v>
      </c>
      <c r="AB225">
        <f t="shared" si="4"/>
        <v>-131.33969257947501</v>
      </c>
      <c r="AD225">
        <v>1185</v>
      </c>
      <c r="AE225">
        <v>-133.3442216637564</v>
      </c>
      <c r="AF225">
        <f t="shared" si="3"/>
        <v>-135.3442216637564</v>
      </c>
    </row>
    <row r="226" spans="26:32" x14ac:dyDescent="0.25">
      <c r="Z226">
        <v>1195</v>
      </c>
      <c r="AA226">
        <v>-133.17035016021993</v>
      </c>
      <c r="AB226">
        <f t="shared" si="4"/>
        <v>-132.27035016021992</v>
      </c>
      <c r="AD226">
        <v>1190</v>
      </c>
      <c r="AE226">
        <v>-134.28842422451294</v>
      </c>
      <c r="AF226">
        <f t="shared" si="3"/>
        <v>-136.28842422451294</v>
      </c>
    </row>
    <row r="227" spans="26:32" x14ac:dyDescent="0.25">
      <c r="Z227">
        <v>1200</v>
      </c>
      <c r="AA227">
        <v>-134.1021521205586</v>
      </c>
      <c r="AB227">
        <f t="shared" si="4"/>
        <v>-133.20215212055859</v>
      </c>
      <c r="AD227">
        <v>1195</v>
      </c>
      <c r="AE227">
        <v>-135.23364623908637</v>
      </c>
      <c r="AF227">
        <f t="shared" si="3"/>
        <v>-137.23364623908637</v>
      </c>
    </row>
    <row r="228" spans="26:32" x14ac:dyDescent="0.25">
      <c r="Z228">
        <v>1205</v>
      </c>
      <c r="AA228">
        <v>-135.03508601933578</v>
      </c>
      <c r="AB228">
        <f t="shared" si="4"/>
        <v>-134.13508601933577</v>
      </c>
      <c r="AD228">
        <v>1200</v>
      </c>
      <c r="AE228">
        <v>-136.1798764026129</v>
      </c>
      <c r="AF228">
        <f t="shared" si="3"/>
        <v>-138.1798764026129</v>
      </c>
    </row>
    <row r="229" spans="26:32" x14ac:dyDescent="0.25">
      <c r="Z229">
        <v>1210</v>
      </c>
      <c r="AA229">
        <v>-135.9691395751411</v>
      </c>
      <c r="AB229">
        <f t="shared" si="4"/>
        <v>-135.06913957514109</v>
      </c>
      <c r="AD229">
        <v>1205</v>
      </c>
      <c r="AE229">
        <v>-137.12710357478721</v>
      </c>
      <c r="AF229">
        <f t="shared" si="3"/>
        <v>-139.12710357478721</v>
      </c>
    </row>
    <row r="230" spans="26:32" x14ac:dyDescent="0.25">
      <c r="Z230">
        <v>1215</v>
      </c>
      <c r="AA230">
        <v>-136.90430066416147</v>
      </c>
      <c r="AB230">
        <f t="shared" si="4"/>
        <v>-136.00430066416146</v>
      </c>
      <c r="AD230">
        <v>1210</v>
      </c>
      <c r="AE230">
        <v>-138.07531677713803</v>
      </c>
      <c r="AF230">
        <f t="shared" si="3"/>
        <v>-140.07531677713803</v>
      </c>
    </row>
    <row r="231" spans="26:32" x14ac:dyDescent="0.25">
      <c r="Z231">
        <v>1220</v>
      </c>
      <c r="AA231">
        <v>-137.84055731805779</v>
      </c>
      <c r="AB231">
        <f t="shared" si="4"/>
        <v>-136.94055731805778</v>
      </c>
      <c r="AD231">
        <v>1215</v>
      </c>
      <c r="AE231">
        <v>-139.02450519035114</v>
      </c>
      <c r="AF231">
        <f t="shared" si="3"/>
        <v>-141.02450519035114</v>
      </c>
    </row>
    <row r="232" spans="26:32" x14ac:dyDescent="0.25">
      <c r="Z232">
        <v>1225</v>
      </c>
      <c r="AA232">
        <v>-138.77789772186557</v>
      </c>
      <c r="AB232">
        <f t="shared" si="4"/>
        <v>-137.87789772186557</v>
      </c>
      <c r="AD232">
        <v>1220</v>
      </c>
      <c r="AE232">
        <v>-139.97465815164074</v>
      </c>
      <c r="AF232">
        <f t="shared" si="3"/>
        <v>-141.97465815164074</v>
      </c>
    </row>
    <row r="233" spans="26:32" x14ac:dyDescent="0.25">
      <c r="Z233">
        <v>1230</v>
      </c>
      <c r="AA233">
        <v>-139.71631021192016</v>
      </c>
      <c r="AB233">
        <f t="shared" si="4"/>
        <v>-138.81631021192015</v>
      </c>
      <c r="AD233">
        <v>1225</v>
      </c>
      <c r="AE233">
        <v>-140.92576515216081</v>
      </c>
      <c r="AF233">
        <f t="shared" si="3"/>
        <v>-142.92576515216081</v>
      </c>
    </row>
    <row r="234" spans="26:32" x14ac:dyDescent="0.25">
      <c r="Z234">
        <v>1235</v>
      </c>
      <c r="AA234">
        <v>-140.65578327380584</v>
      </c>
      <c r="AB234">
        <f t="shared" si="4"/>
        <v>-139.75578327380583</v>
      </c>
      <c r="AD234">
        <v>1230</v>
      </c>
      <c r="AE234">
        <v>-141.87781583446298</v>
      </c>
      <c r="AF234">
        <f t="shared" si="3"/>
        <v>-143.87781583446298</v>
      </c>
    </row>
    <row r="235" spans="26:32" x14ac:dyDescent="0.25">
      <c r="Z235">
        <v>1240</v>
      </c>
      <c r="AA235">
        <v>-141.59630554032935</v>
      </c>
      <c r="AB235">
        <f t="shared" si="4"/>
        <v>-140.69630554032935</v>
      </c>
      <c r="AD235">
        <v>1235</v>
      </c>
      <c r="AE235">
        <v>-142.83079998999813</v>
      </c>
      <c r="AF235">
        <f t="shared" si="3"/>
        <v>-144.83079998999813</v>
      </c>
    </row>
    <row r="236" spans="26:32" x14ac:dyDescent="0.25">
      <c r="Z236">
        <v>1245</v>
      </c>
      <c r="AA236">
        <v>-142.53786578951781</v>
      </c>
      <c r="AB236">
        <f t="shared" si="4"/>
        <v>-141.6378657895178</v>
      </c>
      <c r="AD236">
        <v>1240</v>
      </c>
      <c r="AE236">
        <v>-143.78470755666191</v>
      </c>
      <c r="AF236">
        <f t="shared" si="3"/>
        <v>-145.78470755666191</v>
      </c>
    </row>
    <row r="237" spans="26:32" x14ac:dyDescent="0.25">
      <c r="Z237">
        <v>1250</v>
      </c>
      <c r="AA237">
        <v>-143.48045294264017</v>
      </c>
      <c r="AB237">
        <f t="shared" si="4"/>
        <v>-142.58045294264016</v>
      </c>
      <c r="AD237">
        <v>1245</v>
      </c>
      <c r="AE237">
        <v>-144.73952861637841</v>
      </c>
      <c r="AF237">
        <f t="shared" si="3"/>
        <v>-146.73952861637841</v>
      </c>
    </row>
    <row r="238" spans="26:32" x14ac:dyDescent="0.25">
      <c r="Z238">
        <v>1255</v>
      </c>
      <c r="AA238">
        <v>-144.42405606225378</v>
      </c>
      <c r="AB238">
        <f t="shared" si="4"/>
        <v>-143.52405606225378</v>
      </c>
      <c r="AD238">
        <v>1250</v>
      </c>
      <c r="AE238">
        <v>-145.69525339272843</v>
      </c>
      <c r="AF238">
        <f t="shared" si="3"/>
        <v>-147.69525339272843</v>
      </c>
    </row>
    <row r="239" spans="26:32" x14ac:dyDescent="0.25">
      <c r="Z239">
        <v>1260</v>
      </c>
      <c r="AA239">
        <v>-145.36866435027312</v>
      </c>
      <c r="AB239">
        <f t="shared" si="4"/>
        <v>-144.46866435027312</v>
      </c>
      <c r="AD239">
        <v>1255</v>
      </c>
      <c r="AE239">
        <v>-146.65187224861893</v>
      </c>
      <c r="AF239">
        <f t="shared" si="3"/>
        <v>-148.65187224861893</v>
      </c>
    </row>
    <row r="240" spans="26:32" x14ac:dyDescent="0.25">
      <c r="Z240">
        <v>1265</v>
      </c>
      <c r="AA240">
        <v>-146.31426714606474</v>
      </c>
      <c r="AB240">
        <f t="shared" si="4"/>
        <v>-145.41426714606473</v>
      </c>
      <c r="AD240">
        <v>1260</v>
      </c>
      <c r="AE240">
        <v>-147.60937568399345</v>
      </c>
      <c r="AF240">
        <f t="shared" si="3"/>
        <v>-149.60937568399345</v>
      </c>
    </row>
    <row r="241" spans="26:32" x14ac:dyDescent="0.25">
      <c r="Z241">
        <v>1270</v>
      </c>
      <c r="AA241">
        <v>-147.26085392456429</v>
      </c>
      <c r="AB241">
        <f t="shared" si="4"/>
        <v>-146.36085392456428</v>
      </c>
      <c r="AD241">
        <v>1265</v>
      </c>
      <c r="AE241">
        <v>-148.56775433357521</v>
      </c>
      <c r="AF241">
        <f t="shared" si="3"/>
        <v>-150.56775433357521</v>
      </c>
    </row>
    <row r="242" spans="26:32" x14ac:dyDescent="0.25">
      <c r="Z242">
        <v>1275</v>
      </c>
      <c r="AA242">
        <v>-148.20841429441751</v>
      </c>
      <c r="AB242">
        <f t="shared" si="4"/>
        <v>-147.3084142944175</v>
      </c>
      <c r="AD242">
        <v>1270</v>
      </c>
      <c r="AE242">
        <v>-149.52699896466024</v>
      </c>
      <c r="AF242">
        <f t="shared" si="3"/>
        <v>-151.52699896466024</v>
      </c>
    </row>
    <row r="243" spans="26:32" x14ac:dyDescent="0.25">
      <c r="Z243">
        <v>1280</v>
      </c>
      <c r="AA243">
        <v>-149.15693799614539</v>
      </c>
      <c r="AB243">
        <f t="shared" si="4"/>
        <v>-148.25693799614538</v>
      </c>
      <c r="AD243">
        <v>1275</v>
      </c>
      <c r="AE243">
        <v>-150.48710047494268</v>
      </c>
      <c r="AF243">
        <f t="shared" si="3"/>
        <v>-152.48710047494268</v>
      </c>
    </row>
    <row r="244" spans="26:32" x14ac:dyDescent="0.25">
      <c r="Z244">
        <v>1285</v>
      </c>
      <c r="AA244">
        <v>-150.10641490033268</v>
      </c>
      <c r="AB244">
        <f t="shared" si="4"/>
        <v>-149.20641490033267</v>
      </c>
      <c r="AD244">
        <v>1280</v>
      </c>
      <c r="AE244">
        <v>-151.44804989037323</v>
      </c>
      <c r="AF244">
        <f t="shared" si="3"/>
        <v>-153.44804989037323</v>
      </c>
    </row>
    <row r="245" spans="26:32" x14ac:dyDescent="0.25">
      <c r="Z245">
        <v>1290</v>
      </c>
      <c r="AA245">
        <v>-151.05683500583811</v>
      </c>
      <c r="AB245">
        <f t="shared" si="4"/>
        <v>-150.1568350058381</v>
      </c>
      <c r="AD245">
        <v>1285</v>
      </c>
      <c r="AE245">
        <v>-152.40983836307066</v>
      </c>
      <c r="AF245">
        <f t="shared" si="3"/>
        <v>-154.40983836307066</v>
      </c>
    </row>
    <row r="246" spans="26:32" x14ac:dyDescent="0.25">
      <c r="Z246">
        <v>1295</v>
      </c>
      <c r="AA246">
        <v>-152.00818843803091</v>
      </c>
      <c r="AB246">
        <f t="shared" si="4"/>
        <v>-151.10818843803091</v>
      </c>
      <c r="AD246">
        <v>1290</v>
      </c>
      <c r="AE246">
        <v>-153.37245716924002</v>
      </c>
      <c r="AF246">
        <f t="shared" si="3"/>
        <v>-155.37245716924002</v>
      </c>
    </row>
    <row r="247" spans="26:32" x14ac:dyDescent="0.25">
      <c r="Z247">
        <v>1300</v>
      </c>
      <c r="AA247">
        <v>-152.96046544704683</v>
      </c>
      <c r="AB247">
        <f t="shared" si="4"/>
        <v>-152.06046544704682</v>
      </c>
      <c r="AD247">
        <v>1295</v>
      </c>
      <c r="AE247">
        <v>-154.33589770717748</v>
      </c>
      <c r="AF247">
        <f t="shared" si="3"/>
        <v>-156.33589770717748</v>
      </c>
    </row>
    <row r="248" spans="26:32" x14ac:dyDescent="0.25">
      <c r="AD248">
        <v>1300</v>
      </c>
      <c r="AE248">
        <v>-155.30015149524868</v>
      </c>
      <c r="AF248">
        <f t="shared" si="3"/>
        <v>-157.30015149524868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39"/>
  <sheetViews>
    <sheetView workbookViewId="0">
      <selection activeCell="E40" sqref="E40"/>
    </sheetView>
  </sheetViews>
  <sheetFormatPr defaultRowHeight="15" x14ac:dyDescent="0.25"/>
  <sheetData>
    <row r="2" spans="2:30" x14ac:dyDescent="0.25">
      <c r="C2" s="16" t="s">
        <v>38</v>
      </c>
    </row>
    <row r="4" spans="2:30" x14ac:dyDescent="0.25">
      <c r="C4" s="12" t="s">
        <v>29</v>
      </c>
      <c r="D4" s="12" t="s">
        <v>28</v>
      </c>
      <c r="E4" s="12" t="s">
        <v>2</v>
      </c>
      <c r="F4" s="12" t="s">
        <v>3</v>
      </c>
      <c r="G4" s="12" t="s">
        <v>4</v>
      </c>
      <c r="H4" s="12" t="s">
        <v>26</v>
      </c>
      <c r="I4" s="12" t="s">
        <v>5</v>
      </c>
      <c r="J4" s="12" t="s">
        <v>27</v>
      </c>
      <c r="K4" s="12" t="s">
        <v>6</v>
      </c>
      <c r="L4" s="12" t="s">
        <v>7</v>
      </c>
      <c r="M4" s="12" t="s">
        <v>8</v>
      </c>
      <c r="N4" s="12" t="s">
        <v>9</v>
      </c>
      <c r="O4" s="12" t="s">
        <v>10</v>
      </c>
      <c r="P4" s="12" t="s">
        <v>11</v>
      </c>
      <c r="Q4" s="12" t="s">
        <v>12</v>
      </c>
      <c r="R4" s="12" t="s">
        <v>30</v>
      </c>
      <c r="S4" s="12" t="s">
        <v>13</v>
      </c>
      <c r="T4" s="12" t="s">
        <v>14</v>
      </c>
      <c r="U4" s="12" t="s">
        <v>15</v>
      </c>
      <c r="V4" s="12" t="s">
        <v>16</v>
      </c>
      <c r="W4" s="12" t="s">
        <v>31</v>
      </c>
      <c r="X4" s="12" t="s">
        <v>32</v>
      </c>
      <c r="Y4" s="12" t="s">
        <v>33</v>
      </c>
      <c r="Z4" s="12" t="s">
        <v>17</v>
      </c>
      <c r="AA4" s="12" t="s">
        <v>18</v>
      </c>
      <c r="AB4" s="12" t="s">
        <v>19</v>
      </c>
      <c r="AC4" s="12" t="s">
        <v>34</v>
      </c>
      <c r="AD4" s="12" t="s">
        <v>35</v>
      </c>
    </row>
    <row r="5" spans="2:30" x14ac:dyDescent="0.25">
      <c r="B5" s="12" t="s">
        <v>41</v>
      </c>
    </row>
    <row r="6" spans="2:30" x14ac:dyDescent="0.25">
      <c r="B6">
        <v>300</v>
      </c>
      <c r="C6" s="8">
        <v>1.9882999999999999E-12</v>
      </c>
      <c r="D6" s="8">
        <v>3.9948000000000003E-9</v>
      </c>
      <c r="E6" s="12">
        <v>0</v>
      </c>
      <c r="F6" s="12">
        <v>0</v>
      </c>
      <c r="G6" s="12">
        <v>0</v>
      </c>
      <c r="H6" s="8">
        <v>1.5831E-22</v>
      </c>
      <c r="I6" s="12">
        <v>0</v>
      </c>
      <c r="J6" s="8">
        <v>2.2887E-34</v>
      </c>
      <c r="K6" s="8">
        <v>1.6988000000000001E-33</v>
      </c>
      <c r="L6" s="8">
        <v>0</v>
      </c>
      <c r="M6" s="8">
        <v>2.7206000000000001E-36</v>
      </c>
      <c r="N6" s="8">
        <v>0</v>
      </c>
      <c r="O6" s="8">
        <v>0</v>
      </c>
      <c r="P6" s="8">
        <v>0</v>
      </c>
      <c r="Q6" s="8">
        <v>0.30556</v>
      </c>
      <c r="R6" s="8">
        <v>7.4587000000000005E-17</v>
      </c>
      <c r="S6" s="8">
        <v>2.344E-33</v>
      </c>
      <c r="T6" s="8">
        <v>1.8415999999999999E-24</v>
      </c>
      <c r="U6" s="8">
        <v>6.1489999999999999E-14</v>
      </c>
      <c r="V6" s="8">
        <v>4.5551999999999999E-14</v>
      </c>
      <c r="W6" s="8">
        <v>5.9188000000000005E-14</v>
      </c>
      <c r="X6" s="8">
        <v>6.1482E-12</v>
      </c>
      <c r="Y6" s="8">
        <v>7.0521E-2</v>
      </c>
      <c r="Z6" s="8">
        <v>1.7088E-16</v>
      </c>
      <c r="AA6" s="8">
        <v>7.4056000000000003E-15</v>
      </c>
      <c r="AB6" s="8">
        <v>6.9452999999999997E-3</v>
      </c>
      <c r="AC6" s="8">
        <v>8.8123999999999994E-2</v>
      </c>
      <c r="AD6" s="8">
        <v>0.14691000000000001</v>
      </c>
    </row>
    <row r="7" spans="2:30" x14ac:dyDescent="0.25">
      <c r="B7">
        <v>391.7</v>
      </c>
      <c r="C7" s="8">
        <v>5.2258E-17</v>
      </c>
      <c r="D7" s="8">
        <v>2.7013000000000002E-9</v>
      </c>
      <c r="E7" s="12">
        <v>0</v>
      </c>
      <c r="F7" s="12">
        <v>0</v>
      </c>
      <c r="G7" s="12">
        <v>0</v>
      </c>
      <c r="H7" s="8">
        <v>1.382E-15</v>
      </c>
      <c r="I7" s="8">
        <v>1.9991999999999999E-29</v>
      </c>
      <c r="J7" s="8">
        <v>1.3133E-24</v>
      </c>
      <c r="K7" s="8">
        <v>9.6360999999999996E-25</v>
      </c>
      <c r="L7" s="8">
        <v>0</v>
      </c>
      <c r="M7" s="8">
        <v>6.0755E-27</v>
      </c>
      <c r="N7" s="8">
        <v>2.0449E-36</v>
      </c>
      <c r="O7" s="8">
        <v>1.5203E-33</v>
      </c>
      <c r="P7" s="8">
        <v>1.0835E-28</v>
      </c>
      <c r="Q7" s="8">
        <v>0.30556</v>
      </c>
      <c r="R7" s="8">
        <v>1.0512999999999999E-18</v>
      </c>
      <c r="S7" s="8">
        <v>5.1368000000000002E-32</v>
      </c>
      <c r="T7" s="8">
        <v>1.6062E-24</v>
      </c>
      <c r="U7" s="8">
        <v>8.3569000000000003E-17</v>
      </c>
      <c r="V7" s="8">
        <v>7.4648000000000005E-17</v>
      </c>
      <c r="W7" s="8">
        <v>1.3166E-16</v>
      </c>
      <c r="X7" s="8">
        <v>2.0432000000000001E-15</v>
      </c>
      <c r="Y7" s="8">
        <v>6.5452999999999997E-2</v>
      </c>
      <c r="Z7" s="8">
        <v>1.254E-13</v>
      </c>
      <c r="AA7" s="8">
        <v>1.3215E-11</v>
      </c>
      <c r="AB7" s="8">
        <v>6.9452999999999997E-3</v>
      </c>
      <c r="AC7" s="8">
        <v>9.826E-2</v>
      </c>
      <c r="AD7" s="8">
        <v>0.14183999999999999</v>
      </c>
    </row>
    <row r="8" spans="2:30" x14ac:dyDescent="0.25">
      <c r="B8">
        <v>483.3</v>
      </c>
      <c r="C8" s="8">
        <v>1.6216999999999999E-17</v>
      </c>
      <c r="D8" s="8">
        <v>3.5561000000000002E-9</v>
      </c>
      <c r="E8" s="12">
        <v>0</v>
      </c>
      <c r="F8" s="12">
        <v>0</v>
      </c>
      <c r="G8" s="8">
        <v>3.0804E-31</v>
      </c>
      <c r="H8" s="8">
        <v>2.6191000000000001E-11</v>
      </c>
      <c r="I8" s="8">
        <v>2.2143999999999998E-22</v>
      </c>
      <c r="J8" s="8">
        <v>1.4061E-18</v>
      </c>
      <c r="K8" s="8">
        <v>2.5461999999999999E-19</v>
      </c>
      <c r="L8" s="8">
        <v>5.4885999999999999E-32</v>
      </c>
      <c r="M8" s="8">
        <v>3.5485999999999996E-21</v>
      </c>
      <c r="N8" s="8">
        <v>8.7077999999999995E-29</v>
      </c>
      <c r="O8" s="8">
        <v>4.3280000000000003E-27</v>
      </c>
      <c r="P8" s="8">
        <v>4.0113999999999998E-22</v>
      </c>
      <c r="Q8" s="8">
        <v>0.30556</v>
      </c>
      <c r="R8" s="8">
        <v>1.1138E-16</v>
      </c>
      <c r="S8" s="8">
        <v>7.6622E-28</v>
      </c>
      <c r="T8" s="8">
        <v>2.1180000000000001E-21</v>
      </c>
      <c r="U8" s="8">
        <v>2.182E-15</v>
      </c>
      <c r="V8" s="8">
        <v>2.0807999999999998E-15</v>
      </c>
      <c r="W8" s="8">
        <v>4.8958999999999997E-15</v>
      </c>
      <c r="X8" s="8">
        <v>2.4899E-14</v>
      </c>
      <c r="Y8" s="8">
        <v>6.1559999999999997E-2</v>
      </c>
      <c r="Z8" s="8">
        <v>7.9359000000000005E-12</v>
      </c>
      <c r="AA8" s="8">
        <v>1.4342000000000001E-9</v>
      </c>
      <c r="AB8" s="8">
        <v>6.9452999999999997E-3</v>
      </c>
      <c r="AC8" s="8">
        <v>0.10605000000000001</v>
      </c>
      <c r="AD8" s="8">
        <v>0.13794999999999999</v>
      </c>
    </row>
    <row r="9" spans="2:30" x14ac:dyDescent="0.25">
      <c r="B9">
        <v>506.2</v>
      </c>
      <c r="C9" s="8">
        <v>1.4880000000000001E-17</v>
      </c>
      <c r="D9" s="8">
        <v>3.1587999999999999E-9</v>
      </c>
      <c r="E9" s="12">
        <v>0</v>
      </c>
      <c r="F9" s="12">
        <v>0</v>
      </c>
      <c r="G9" s="8">
        <v>1.915E-29</v>
      </c>
      <c r="H9" s="8">
        <v>1.7438E-10</v>
      </c>
      <c r="I9" s="8">
        <v>4.8296999999999999E-21</v>
      </c>
      <c r="J9" s="8">
        <v>2.0451E-17</v>
      </c>
      <c r="K9" s="8">
        <v>2.8367000000000001E-18</v>
      </c>
      <c r="L9" s="8">
        <v>2.9190000000000001E-30</v>
      </c>
      <c r="M9" s="8">
        <v>4.5714000000000003E-20</v>
      </c>
      <c r="N9" s="8">
        <v>2.5588000000000001E-27</v>
      </c>
      <c r="O9" s="8">
        <v>7.5203000000000002E-26</v>
      </c>
      <c r="P9" s="5">
        <v>7.4138000000000005E-21</v>
      </c>
      <c r="Q9" s="5">
        <v>0.30556</v>
      </c>
      <c r="R9" s="5">
        <v>4.1259999999999999E-16</v>
      </c>
      <c r="S9" s="5">
        <v>7.7443999999999994E-27</v>
      </c>
      <c r="T9" s="5">
        <v>1.2953000000000001E-20</v>
      </c>
      <c r="U9" s="5">
        <v>6.1869999999999998E-15</v>
      </c>
      <c r="V9" s="5">
        <v>5.9525000000000004E-15</v>
      </c>
      <c r="W9" s="5">
        <v>1.4994E-14</v>
      </c>
      <c r="X9" s="5">
        <v>6.1947000000000001E-14</v>
      </c>
      <c r="Y9" s="5">
        <v>6.0703E-2</v>
      </c>
      <c r="Z9" s="5">
        <v>1.7811E-11</v>
      </c>
      <c r="AA9" s="5">
        <v>3.5636E-9</v>
      </c>
      <c r="AB9" s="5">
        <v>6.9452999999999997E-3</v>
      </c>
      <c r="AC9" s="5">
        <v>0.10775999999999999</v>
      </c>
      <c r="AD9" s="5">
        <v>0.13708999999999999</v>
      </c>
    </row>
    <row r="10" spans="2:30" x14ac:dyDescent="0.25">
      <c r="B10">
        <v>529.20000000000005</v>
      </c>
      <c r="C10" s="8">
        <v>1.5991999999999999E-17</v>
      </c>
      <c r="D10" s="8">
        <v>2.8194E-9</v>
      </c>
      <c r="E10" s="12">
        <v>0</v>
      </c>
      <c r="F10" s="8">
        <v>7.4859999999999999E-35</v>
      </c>
      <c r="G10" s="8">
        <v>8.3044000000000006E-28</v>
      </c>
      <c r="H10" s="8">
        <v>9.8197000000000007E-10</v>
      </c>
      <c r="I10" s="8">
        <v>8.3620000000000005E-20</v>
      </c>
      <c r="J10" s="8">
        <v>2.3520999999999998E-16</v>
      </c>
      <c r="K10" s="8">
        <v>2.5604999999999999E-17</v>
      </c>
      <c r="L10" s="8">
        <v>1.1006999999999999E-28</v>
      </c>
      <c r="M10" s="8">
        <v>4.6971999999999995E-19</v>
      </c>
      <c r="N10" s="8">
        <v>5.5730000000000005E-26</v>
      </c>
      <c r="O10" s="8">
        <v>1.0126000000000001E-24</v>
      </c>
      <c r="P10" s="11">
        <v>1.0609E-19</v>
      </c>
      <c r="Q10" s="5">
        <v>0.30556</v>
      </c>
      <c r="R10" s="5">
        <v>1.7367999999999999E-15</v>
      </c>
      <c r="S10" s="5">
        <v>8.2842999999999999E-26</v>
      </c>
      <c r="T10" s="5">
        <v>8.6542000000000002E-20</v>
      </c>
      <c r="U10" s="5">
        <v>2.0419E-14</v>
      </c>
      <c r="V10" s="5">
        <v>1.9784000000000001E-14</v>
      </c>
      <c r="W10" s="5">
        <v>5.3276000000000002E-14</v>
      </c>
      <c r="X10" s="5">
        <v>1.8254E-13</v>
      </c>
      <c r="Y10" s="5">
        <v>5.9881999999999998E-2</v>
      </c>
      <c r="Z10" s="5">
        <v>3.7345000000000001E-11</v>
      </c>
      <c r="AA10" s="5">
        <v>8.1948999999999995E-9</v>
      </c>
      <c r="AB10" s="5">
        <v>6.9452999999999997E-3</v>
      </c>
      <c r="AC10" s="5">
        <v>0.1094</v>
      </c>
      <c r="AD10" s="5">
        <v>0.13627</v>
      </c>
    </row>
    <row r="11" spans="2:30" x14ac:dyDescent="0.25">
      <c r="B11">
        <v>552.1</v>
      </c>
      <c r="C11" s="8">
        <v>1.9558999999999999E-17</v>
      </c>
      <c r="D11" s="8">
        <v>2.5247000000000002E-9</v>
      </c>
      <c r="E11" s="12">
        <v>0</v>
      </c>
      <c r="F11" s="8">
        <v>4.4679999999999998E-33</v>
      </c>
      <c r="G11" s="8">
        <v>2.6275999999999997E-26</v>
      </c>
      <c r="H11" s="8">
        <v>4.7758E-9</v>
      </c>
      <c r="I11" s="8">
        <v>1.1407E-18</v>
      </c>
      <c r="J11" s="8">
        <v>2.2027999999999998E-15</v>
      </c>
      <c r="K11" s="8">
        <v>1.9222E-16</v>
      </c>
      <c r="L11" s="8">
        <v>3.0713999999999998E-27</v>
      </c>
      <c r="M11" s="8">
        <v>3.9593000000000002E-18</v>
      </c>
      <c r="N11" s="8">
        <v>9.3372000000000007E-25</v>
      </c>
      <c r="O11" s="8">
        <v>1.0904E-23</v>
      </c>
      <c r="P11" s="5">
        <v>1.2134999999999999E-18</v>
      </c>
      <c r="Q11" s="5">
        <v>0.30556</v>
      </c>
      <c r="R11" s="5">
        <v>8.0890000000000003E-15</v>
      </c>
      <c r="S11" s="5">
        <v>9.2053000000000005E-25</v>
      </c>
      <c r="T11" s="5">
        <v>6.1782999999999999E-19</v>
      </c>
      <c r="U11" s="5">
        <v>7.6122000000000001E-14</v>
      </c>
      <c r="V11" s="5">
        <v>7.4177000000000003E-14</v>
      </c>
      <c r="W11" s="5">
        <v>2.1322999999999999E-13</v>
      </c>
      <c r="X11" s="5">
        <v>6.1697000000000005E-13</v>
      </c>
      <c r="Y11" s="5">
        <v>5.9090999999999998E-2</v>
      </c>
      <c r="Z11" s="5">
        <v>7.3765999999999999E-11</v>
      </c>
      <c r="AA11" s="5">
        <v>1.7611000000000001E-8</v>
      </c>
      <c r="AB11" s="5">
        <v>6.9452999999999997E-3</v>
      </c>
      <c r="AC11" s="5">
        <v>0.11098</v>
      </c>
      <c r="AD11" s="5">
        <v>0.13547999999999999</v>
      </c>
    </row>
    <row r="12" spans="2:30" x14ac:dyDescent="0.25">
      <c r="B12">
        <v>575</v>
      </c>
      <c r="C12" s="5">
        <v>2.6776E-17</v>
      </c>
      <c r="D12" s="5">
        <v>2.2809999999999999E-9</v>
      </c>
      <c r="E12" s="5">
        <v>2.4368000000000001E-36</v>
      </c>
      <c r="F12" s="5">
        <v>1.9214E-31</v>
      </c>
      <c r="G12" s="5">
        <v>6.2999999999999996E-25</v>
      </c>
      <c r="H12" s="5">
        <v>2.0415999999999999E-8</v>
      </c>
      <c r="I12" s="5">
        <v>1.2616E-17</v>
      </c>
      <c r="J12" s="5">
        <v>1.7216999999999999E-14</v>
      </c>
      <c r="K12" s="5">
        <v>1.2267999999999999E-15</v>
      </c>
      <c r="L12" s="5">
        <v>6.5743000000000001E-26</v>
      </c>
      <c r="M12" s="5">
        <v>2.8032999999999999E-17</v>
      </c>
      <c r="N12" s="5">
        <v>1.2417E-23</v>
      </c>
      <c r="O12" s="5">
        <v>9.6438000000000001E-23</v>
      </c>
      <c r="P12" s="5">
        <v>1.1397E-17</v>
      </c>
      <c r="Q12" s="5">
        <v>0.30556</v>
      </c>
      <c r="R12" s="5">
        <v>4.0229E-14</v>
      </c>
      <c r="S12" s="5">
        <v>1.0323999999999999E-23</v>
      </c>
      <c r="T12" s="5">
        <v>4.5663999999999998E-18</v>
      </c>
      <c r="U12" s="5">
        <v>3.0857999999999998E-13</v>
      </c>
      <c r="V12" s="5">
        <v>3.0208000000000001E-13</v>
      </c>
      <c r="W12" s="5">
        <v>9.2569000000000007E-13</v>
      </c>
      <c r="X12" s="5">
        <v>2.2977000000000002E-12</v>
      </c>
      <c r="Y12" s="5">
        <v>5.8327999999999998E-2</v>
      </c>
      <c r="Z12" s="5">
        <v>1.3823E-10</v>
      </c>
      <c r="AA12" s="5">
        <v>3.5658000000000001E-8</v>
      </c>
      <c r="AB12" s="5">
        <v>6.9452999999999997E-3</v>
      </c>
      <c r="AC12" s="5">
        <v>0.11251</v>
      </c>
      <c r="AD12" s="5">
        <v>0.13472000000000001</v>
      </c>
    </row>
    <row r="13" spans="2:30" x14ac:dyDescent="0.25">
      <c r="B13">
        <v>666.7</v>
      </c>
      <c r="C13" s="5">
        <v>1.9806000000000001E-16</v>
      </c>
      <c r="D13" s="5">
        <v>1.5595E-9</v>
      </c>
      <c r="E13" s="5">
        <v>4.9021E-30</v>
      </c>
      <c r="F13" s="5">
        <v>4.8799000000000003E-26</v>
      </c>
      <c r="G13" s="5">
        <v>2.3069E-20</v>
      </c>
      <c r="H13" s="5">
        <v>2.4524E-6</v>
      </c>
      <c r="I13" s="5">
        <v>3.5742000000000001E-14</v>
      </c>
      <c r="J13" s="5">
        <v>1.5313E-11</v>
      </c>
      <c r="K13" s="5">
        <v>5.6081000000000001E-13</v>
      </c>
      <c r="L13" s="5">
        <v>1.6816E-21</v>
      </c>
      <c r="M13" s="5">
        <v>1.7634999999999999E-14</v>
      </c>
      <c r="N13" s="5">
        <v>6.1965999999999999E-20</v>
      </c>
      <c r="O13" s="5">
        <v>1.2335E-19</v>
      </c>
      <c r="P13" s="5">
        <v>1.8537E-14</v>
      </c>
      <c r="Q13" s="5">
        <v>0.30556</v>
      </c>
      <c r="R13" s="5">
        <v>3.0782E-11</v>
      </c>
      <c r="S13" s="5">
        <v>1.2914E-19</v>
      </c>
      <c r="T13" s="5">
        <v>1.3293E-14</v>
      </c>
      <c r="U13" s="5">
        <v>1.2006E-10</v>
      </c>
      <c r="V13" s="5">
        <v>1.1888000000000001E-10</v>
      </c>
      <c r="W13" s="5">
        <v>4.6446000000000002E-10</v>
      </c>
      <c r="X13" s="5">
        <v>7.0643000000000001E-10</v>
      </c>
      <c r="Y13" s="5">
        <v>5.5487000000000002E-2</v>
      </c>
      <c r="Z13" s="5">
        <v>1.1193000000000001E-9</v>
      </c>
      <c r="AA13" s="5">
        <v>3.7356999999999998E-7</v>
      </c>
      <c r="AB13" s="5">
        <v>6.9452999999999997E-3</v>
      </c>
      <c r="AC13" s="5">
        <v>0.11819</v>
      </c>
      <c r="AD13" s="5">
        <v>0.13188</v>
      </c>
    </row>
    <row r="14" spans="2:30" x14ac:dyDescent="0.25">
      <c r="B14">
        <v>758.3</v>
      </c>
      <c r="C14" s="5">
        <v>4.3508000000000004E-19</v>
      </c>
      <c r="D14" s="5">
        <v>5.4079E-12</v>
      </c>
      <c r="E14" s="5">
        <v>2.9287999999999999E-25</v>
      </c>
      <c r="F14" s="5">
        <v>6.0230000000000003E-22</v>
      </c>
      <c r="G14" s="5">
        <v>6.5377E-17</v>
      </c>
      <c r="H14" s="5">
        <v>8.9691999999999994E-5</v>
      </c>
      <c r="I14" s="5">
        <v>1.4614999999999999E-11</v>
      </c>
      <c r="J14" s="5">
        <v>2.5669999999999999E-9</v>
      </c>
      <c r="K14" s="5">
        <v>5.7044E-11</v>
      </c>
      <c r="L14" s="5">
        <v>3.7031999999999997E-18</v>
      </c>
      <c r="M14" s="5">
        <v>2.2085000000000001E-12</v>
      </c>
      <c r="N14" s="5">
        <v>3.6394999999999998E-17</v>
      </c>
      <c r="O14" s="5">
        <v>2.5384E-17</v>
      </c>
      <c r="P14" s="5">
        <v>4.8746000000000003E-12</v>
      </c>
      <c r="Q14" s="5">
        <v>0.30556</v>
      </c>
      <c r="R14" s="5">
        <v>5.5618000000000004E-10</v>
      </c>
      <c r="S14" s="5">
        <v>2.1937E-17</v>
      </c>
      <c r="T14" s="5">
        <v>6.8159000000000003E-13</v>
      </c>
      <c r="U14" s="5">
        <v>1.297E-9</v>
      </c>
      <c r="V14" s="5">
        <v>1.291E-9</v>
      </c>
      <c r="W14" s="5">
        <v>6.3156999999999996E-9</v>
      </c>
      <c r="X14" s="5">
        <v>6.7794E-9</v>
      </c>
      <c r="Y14" s="5">
        <v>5.2864000000000001E-2</v>
      </c>
      <c r="Z14" s="5">
        <v>5.5364E-9</v>
      </c>
      <c r="AA14" s="5">
        <v>2.2585000000000001E-6</v>
      </c>
      <c r="AB14" s="5">
        <v>6.9452999999999997E-3</v>
      </c>
      <c r="AC14" s="5">
        <v>0.12335</v>
      </c>
      <c r="AD14" s="5">
        <v>0.12925</v>
      </c>
    </row>
    <row r="15" spans="2:30" x14ac:dyDescent="0.25">
      <c r="B15">
        <v>781.2</v>
      </c>
      <c r="C15" s="5">
        <v>1.4675E-20</v>
      </c>
      <c r="D15" s="5">
        <v>3.3372999999999998E-13</v>
      </c>
      <c r="E15" s="5">
        <v>3.0592000000000002E-24</v>
      </c>
      <c r="F15" s="5">
        <v>4.4885999999999997E-21</v>
      </c>
      <c r="G15" s="5">
        <v>3.5575000000000001E-16</v>
      </c>
      <c r="H15" s="5">
        <v>1.9244999999999999E-4</v>
      </c>
      <c r="I15" s="5">
        <v>5.2642999999999999E-11</v>
      </c>
      <c r="J15" s="5">
        <v>7.6275E-9</v>
      </c>
      <c r="K15" s="5">
        <v>1.5243999999999999E-10</v>
      </c>
      <c r="L15" s="5">
        <v>1.9140000000000001E-17</v>
      </c>
      <c r="M15" s="5">
        <v>6.1392999999999999E-12</v>
      </c>
      <c r="N15" s="5">
        <v>1.4014999999999999E-16</v>
      </c>
      <c r="O15" s="5">
        <v>7.7953999999999997E-17</v>
      </c>
      <c r="P15" s="5">
        <v>1.5927E-11</v>
      </c>
      <c r="Q15" s="5">
        <v>0.30556</v>
      </c>
      <c r="R15" s="5">
        <v>7.9783000000000003E-10</v>
      </c>
      <c r="S15" s="5">
        <v>5.1621E-17</v>
      </c>
      <c r="T15" s="5">
        <v>1.2267E-12</v>
      </c>
      <c r="U15" s="5">
        <v>1.6668000000000001E-9</v>
      </c>
      <c r="V15" s="8">
        <v>1.6605E-9</v>
      </c>
      <c r="W15" s="8">
        <v>8.5694999999999994E-9</v>
      </c>
      <c r="X15" s="8">
        <v>8.5674E-9</v>
      </c>
      <c r="Y15" s="8">
        <v>5.2214000000000003E-2</v>
      </c>
      <c r="Z15" s="8">
        <v>7.8023000000000007E-9</v>
      </c>
      <c r="AA15" s="8">
        <v>3.3245000000000001E-6</v>
      </c>
      <c r="AB15" s="8">
        <v>6.9452999999999997E-3</v>
      </c>
      <c r="AC15" s="8">
        <v>0.12454999999999999</v>
      </c>
      <c r="AD15" s="8">
        <v>0.12859999999999999</v>
      </c>
    </row>
    <row r="16" spans="2:30" x14ac:dyDescent="0.25">
      <c r="B16">
        <v>804.2</v>
      </c>
      <c r="C16" s="9">
        <v>1.5189E-22</v>
      </c>
      <c r="D16" s="9">
        <v>8.2683000000000007E-15</v>
      </c>
      <c r="E16" s="9">
        <v>2.7977999999999999E-23</v>
      </c>
      <c r="F16" s="9">
        <v>2.9840999999999998E-20</v>
      </c>
      <c r="G16" s="9">
        <v>1.7575000000000001E-15</v>
      </c>
      <c r="H16" s="9">
        <v>3.9479000000000001E-4</v>
      </c>
      <c r="I16" s="9">
        <v>1.7627E-10</v>
      </c>
      <c r="J16" s="9">
        <v>2.1278E-8</v>
      </c>
      <c r="K16" s="9">
        <v>3.8488000000000002E-10</v>
      </c>
      <c r="L16" s="9">
        <v>9.0126999999999995E-17</v>
      </c>
      <c r="M16" s="9">
        <v>1.6061E-11</v>
      </c>
      <c r="N16" s="9">
        <v>4.9792000000000001E-16</v>
      </c>
      <c r="O16" s="9">
        <v>2.2353999999999998E-16</v>
      </c>
      <c r="P16" s="9">
        <v>4.8584999999999999E-11</v>
      </c>
      <c r="Q16" s="9">
        <v>0.30556</v>
      </c>
      <c r="R16" s="9">
        <v>1.0288E-9</v>
      </c>
      <c r="S16" s="9">
        <v>1.069E-16</v>
      </c>
      <c r="T16" s="9">
        <v>1.9628000000000001E-12</v>
      </c>
      <c r="U16" s="5">
        <v>1.9381000000000002E-9</v>
      </c>
      <c r="V16" s="5">
        <v>1.9319999999999999E-9</v>
      </c>
      <c r="W16" s="5">
        <v>1.0506E-8</v>
      </c>
      <c r="X16" s="5">
        <v>9.8348000000000008E-9</v>
      </c>
      <c r="Y16" s="5">
        <v>5.1546000000000002E-2</v>
      </c>
      <c r="Z16" s="5">
        <v>1.0796E-8</v>
      </c>
      <c r="AA16" s="5">
        <v>4.7917000000000002E-6</v>
      </c>
      <c r="AB16" s="5">
        <v>6.9452000000000003E-3</v>
      </c>
      <c r="AC16" s="5">
        <v>0.12567999999999999</v>
      </c>
      <c r="AD16" s="5">
        <v>0.12792999999999999</v>
      </c>
    </row>
    <row r="17" spans="2:30" x14ac:dyDescent="0.25">
      <c r="B17">
        <v>827.1</v>
      </c>
      <c r="C17" s="5">
        <v>2.1046000000000001E-24</v>
      </c>
      <c r="D17" s="5">
        <v>2.0026E-16</v>
      </c>
      <c r="E17" s="5">
        <v>2.2675999999999998E-22</v>
      </c>
      <c r="F17" s="5">
        <v>1.7884000000000001E-19</v>
      </c>
      <c r="G17" s="5">
        <v>7.9529999999999997E-15</v>
      </c>
      <c r="H17" s="5">
        <v>7.7736000000000005E-4</v>
      </c>
      <c r="I17" s="5">
        <v>5.5230000000000005E-10</v>
      </c>
      <c r="J17" s="5">
        <v>5.6043000000000001E-8</v>
      </c>
      <c r="K17" s="5">
        <v>9.2293000000000004E-10</v>
      </c>
      <c r="L17" s="5">
        <v>3.8985000000000001E-16</v>
      </c>
      <c r="M17" s="5">
        <v>3.9773000000000002E-11</v>
      </c>
      <c r="N17" s="5">
        <v>1.6448E-15</v>
      </c>
      <c r="O17" s="5">
        <v>6.0281000000000003E-16</v>
      </c>
      <c r="P17" s="5">
        <v>1.3925999999999999E-10</v>
      </c>
      <c r="Q17" s="5">
        <v>0.30556</v>
      </c>
      <c r="R17" s="5">
        <v>2.1127E-9</v>
      </c>
      <c r="S17" s="5">
        <v>3.4609999999999999E-16</v>
      </c>
      <c r="T17" s="5">
        <v>4.9532999999999999E-12</v>
      </c>
      <c r="U17" s="5">
        <v>3.6119999999999999E-9</v>
      </c>
      <c r="V17" s="5">
        <v>3.6027E-9</v>
      </c>
      <c r="W17" s="5">
        <v>2.0610000000000001E-8</v>
      </c>
      <c r="X17" s="5">
        <v>1.8158E-8</v>
      </c>
      <c r="Y17" s="5">
        <v>5.0839000000000002E-2</v>
      </c>
      <c r="Z17" s="5">
        <v>1.4699999999999999E-8</v>
      </c>
      <c r="AA17" s="5">
        <v>6.7734000000000002E-6</v>
      </c>
      <c r="AB17" s="5">
        <v>6.9452000000000003E-3</v>
      </c>
      <c r="AC17" s="5">
        <v>0.12672</v>
      </c>
      <c r="AD17" s="5">
        <v>0.12722</v>
      </c>
    </row>
    <row r="18" spans="2:30" x14ac:dyDescent="0.25">
      <c r="B18">
        <v>850</v>
      </c>
      <c r="C18" s="5">
        <v>2.7451999999999999E-27</v>
      </c>
      <c r="D18" s="5">
        <v>7.9171999999999996E-19</v>
      </c>
      <c r="E18" s="5">
        <v>1.6476000000000001E-21</v>
      </c>
      <c r="F18" s="5">
        <v>9.7574999999999999E-19</v>
      </c>
      <c r="G18" s="5">
        <v>3.3239999999999999E-14</v>
      </c>
      <c r="H18" s="5">
        <v>1.4747E-3</v>
      </c>
      <c r="I18" s="5">
        <v>1.6298000000000001E-9</v>
      </c>
      <c r="J18" s="5">
        <v>1.4011E-7</v>
      </c>
      <c r="K18" s="5">
        <v>2.1127E-9</v>
      </c>
      <c r="L18" s="5">
        <v>1.5608E-15</v>
      </c>
      <c r="M18" s="5">
        <v>9.3785000000000002E-11</v>
      </c>
      <c r="N18" s="5">
        <v>5.0910000000000001E-15</v>
      </c>
      <c r="O18" s="5">
        <v>1.5398000000000001E-15</v>
      </c>
      <c r="P18" s="5">
        <v>3.7738999999999998E-10</v>
      </c>
      <c r="Q18" s="5">
        <v>0.30556</v>
      </c>
      <c r="R18" s="5">
        <v>3.5131999999999998E-9</v>
      </c>
      <c r="S18" s="5">
        <v>8.9358999999999999E-16</v>
      </c>
      <c r="T18" s="5">
        <v>1.0037E-11</v>
      </c>
      <c r="U18" s="5">
        <v>5.4871999999999998E-9</v>
      </c>
      <c r="V18" s="5">
        <v>5.4756000000000004E-9</v>
      </c>
      <c r="W18" s="5">
        <v>3.2891E-8</v>
      </c>
      <c r="X18" s="5">
        <v>2.7401999999999999E-8</v>
      </c>
      <c r="Y18" s="5">
        <v>5.0057999999999998E-2</v>
      </c>
      <c r="Z18" s="5">
        <v>1.9744000000000001E-8</v>
      </c>
      <c r="AA18" s="5">
        <v>9.4032E-6</v>
      </c>
      <c r="AB18" s="5">
        <v>6.9452000000000003E-3</v>
      </c>
      <c r="AC18" s="5">
        <v>0.12759000000000001</v>
      </c>
      <c r="AD18" s="5">
        <v>0.12644</v>
      </c>
    </row>
    <row r="19" spans="2:30" x14ac:dyDescent="0.25">
      <c r="B19">
        <v>872.9</v>
      </c>
      <c r="C19" s="5">
        <v>4.2144000000000001E-31</v>
      </c>
      <c r="D19" s="5">
        <v>5.0893000000000001E-22</v>
      </c>
      <c r="E19" s="5">
        <v>1.0855999999999999E-20</v>
      </c>
      <c r="F19" s="5">
        <v>4.8946999999999998E-18</v>
      </c>
      <c r="G19" s="5">
        <v>1.2938999999999999E-13</v>
      </c>
      <c r="H19" s="5">
        <v>2.7051000000000002E-3</v>
      </c>
      <c r="I19" s="5">
        <v>4.5582000000000002E-9</v>
      </c>
      <c r="J19" s="5">
        <v>3.3420000000000001E-7</v>
      </c>
      <c r="K19" s="5">
        <v>4.641E-9</v>
      </c>
      <c r="L19" s="5">
        <v>5.8261999999999999E-15</v>
      </c>
      <c r="M19" s="5">
        <v>2.1188E-10</v>
      </c>
      <c r="N19" s="5">
        <v>1.4888000000000001E-14</v>
      </c>
      <c r="O19" s="5">
        <v>3.7564000000000001E-15</v>
      </c>
      <c r="P19" s="5">
        <v>9.7319000000000003E-10</v>
      </c>
      <c r="Q19" s="5">
        <v>0.30556</v>
      </c>
      <c r="R19" s="5">
        <v>6.7251999999999999E-9</v>
      </c>
      <c r="S19" s="5">
        <v>2.6272999999999999E-15</v>
      </c>
      <c r="T19" s="5">
        <v>2.3253E-11</v>
      </c>
      <c r="U19" s="5">
        <v>9.6679000000000005E-9</v>
      </c>
      <c r="V19" s="5">
        <v>9.6511000000000003E-9</v>
      </c>
      <c r="W19" s="5">
        <v>6.0706000000000001E-8</v>
      </c>
      <c r="X19" s="5">
        <v>4.8057999999999999E-8</v>
      </c>
      <c r="Y19" s="5">
        <v>4.9147000000000003E-2</v>
      </c>
      <c r="Z19" s="5">
        <v>2.6241E-8</v>
      </c>
      <c r="AA19" s="5">
        <v>1.2833999999999999E-5</v>
      </c>
      <c r="AB19" s="5">
        <v>6.9452000000000003E-3</v>
      </c>
      <c r="AC19" s="5">
        <v>0.12817999999999999</v>
      </c>
      <c r="AD19" s="5">
        <v>0.12551999999999999</v>
      </c>
    </row>
    <row r="20" spans="2:30" x14ac:dyDescent="0.25">
      <c r="B20">
        <v>895.8</v>
      </c>
      <c r="C20" s="5">
        <v>0</v>
      </c>
      <c r="D20" s="11">
        <v>8.8878000000000003E-27</v>
      </c>
      <c r="E20" s="5">
        <v>6.5660000000000006E-20</v>
      </c>
      <c r="F20" s="5">
        <v>2.2811999999999998E-17</v>
      </c>
      <c r="G20" s="5">
        <v>4.7318000000000001E-13</v>
      </c>
      <c r="H20" s="5">
        <v>4.8152999999999998E-3</v>
      </c>
      <c r="I20" s="5">
        <v>1.2164000000000001E-8</v>
      </c>
      <c r="J20" s="5">
        <v>7.6466000000000002E-7</v>
      </c>
      <c r="K20" s="5">
        <v>9.8386999999999999E-9</v>
      </c>
      <c r="L20" s="5">
        <v>2.0424999999999999E-14</v>
      </c>
      <c r="M20" s="5">
        <v>4.6188999999999999E-10</v>
      </c>
      <c r="N20" s="5">
        <v>4.1520999999999999E-14</v>
      </c>
      <c r="O20" s="11">
        <v>8.8375999999999999E-15</v>
      </c>
      <c r="P20" s="5">
        <v>2.4047999999999998E-9</v>
      </c>
      <c r="Q20" s="5">
        <v>0.30556</v>
      </c>
      <c r="R20" s="5">
        <v>1.3713E-8</v>
      </c>
      <c r="S20" s="11">
        <v>8.1891999999999998E-15</v>
      </c>
      <c r="T20" s="5">
        <v>5.7115000000000001E-11</v>
      </c>
      <c r="U20" s="5">
        <v>1.8308999999999999E-8</v>
      </c>
      <c r="V20" s="5">
        <v>1.8282999999999999E-8</v>
      </c>
      <c r="W20" s="5">
        <v>1.1992999999999999E-7</v>
      </c>
      <c r="X20" s="5">
        <v>9.0683000000000005E-8</v>
      </c>
      <c r="Y20" s="5">
        <v>4.802E-2</v>
      </c>
      <c r="Z20" s="5">
        <v>3.4650000000000003E-8</v>
      </c>
      <c r="AA20" s="5">
        <v>1.7232E-5</v>
      </c>
      <c r="AB20" s="5">
        <v>6.9452000000000003E-3</v>
      </c>
      <c r="AC20" s="5">
        <v>0.12833</v>
      </c>
      <c r="AD20" s="5">
        <v>0.12439</v>
      </c>
    </row>
    <row r="21" spans="2:30" x14ac:dyDescent="0.25">
      <c r="B21">
        <v>918.7</v>
      </c>
      <c r="C21" s="5">
        <v>0</v>
      </c>
      <c r="D21" s="5">
        <v>1.2059000000000001E-34</v>
      </c>
      <c r="E21" s="5">
        <v>3.697E-19</v>
      </c>
      <c r="F21" s="5">
        <v>9.9968999999999996E-17</v>
      </c>
      <c r="G21" s="5">
        <v>1.6422E-12</v>
      </c>
      <c r="H21" s="11">
        <v>8.3499999999999998E-3</v>
      </c>
      <c r="I21" s="5">
        <v>3.1214999999999999E-8</v>
      </c>
      <c r="J21" s="5">
        <v>1.688E-6</v>
      </c>
      <c r="K21" s="5">
        <v>2.0262E-8</v>
      </c>
      <c r="L21" s="5">
        <v>6.7772000000000004E-14</v>
      </c>
      <c r="M21" s="5">
        <v>9.7999999999999992E-10</v>
      </c>
      <c r="N21" s="5">
        <v>1.1172E-13</v>
      </c>
      <c r="O21" s="5">
        <v>2.0311E-14</v>
      </c>
      <c r="P21" s="5">
        <v>5.7418999999999998E-9</v>
      </c>
      <c r="Q21" s="5">
        <v>0.30556</v>
      </c>
      <c r="R21" s="5">
        <v>3.2642000000000002E-8</v>
      </c>
      <c r="S21" s="5">
        <v>2.9933000000000001E-14</v>
      </c>
      <c r="T21" s="5">
        <v>1.6349E-10</v>
      </c>
      <c r="U21" s="5">
        <v>4.0959000000000003E-8</v>
      </c>
      <c r="V21" s="5">
        <v>4.0912000000000003E-8</v>
      </c>
      <c r="W21" s="5">
        <v>2.7816E-7</v>
      </c>
      <c r="X21" s="5">
        <v>2.0207000000000001E-7</v>
      </c>
      <c r="Y21" s="5">
        <v>4.6543000000000001E-2</v>
      </c>
      <c r="Z21" s="5">
        <v>4.5731000000000001E-8</v>
      </c>
      <c r="AA21" s="5">
        <v>2.2772000000000002E-5</v>
      </c>
      <c r="AB21" s="5">
        <v>6.9451000000000001E-3</v>
      </c>
      <c r="AC21" s="5">
        <v>0.12775</v>
      </c>
      <c r="AD21" s="5">
        <v>0.12291000000000001</v>
      </c>
    </row>
    <row r="22" spans="2:30" x14ac:dyDescent="0.25">
      <c r="B22">
        <v>941.7</v>
      </c>
      <c r="C22" s="5">
        <v>0</v>
      </c>
      <c r="D22" s="5">
        <v>0</v>
      </c>
      <c r="E22" s="5">
        <v>1.9728E-18</v>
      </c>
      <c r="F22" s="5">
        <v>4.1824000000000002E-16</v>
      </c>
      <c r="G22" s="5">
        <v>5.4772999999999997E-12</v>
      </c>
      <c r="H22" s="5">
        <v>1.4164E-2</v>
      </c>
      <c r="I22" s="5">
        <v>7.7770000000000001E-8</v>
      </c>
      <c r="J22" s="5">
        <v>3.6196E-6</v>
      </c>
      <c r="K22" s="5">
        <v>4.0872999999999998E-8</v>
      </c>
      <c r="L22" s="5">
        <v>2.1471999999999999E-13</v>
      </c>
      <c r="M22" s="5">
        <v>2.0472000000000001E-9</v>
      </c>
      <c r="N22" s="5">
        <v>2.9456999999999998E-13</v>
      </c>
      <c r="O22" s="5">
        <v>4.6421000000000002E-14</v>
      </c>
      <c r="P22" s="5">
        <v>1.3389E-8</v>
      </c>
      <c r="Q22" s="5">
        <v>0.30556</v>
      </c>
      <c r="R22" s="5">
        <v>1.2171E-7</v>
      </c>
      <c r="S22" s="5">
        <v>1.747E-13</v>
      </c>
      <c r="T22" s="5">
        <v>7.3524000000000004E-10</v>
      </c>
      <c r="U22" s="5">
        <v>1.4599E-7</v>
      </c>
      <c r="V22" s="5">
        <v>1.4586000000000001E-7</v>
      </c>
      <c r="W22" s="5">
        <v>1.0179E-6</v>
      </c>
      <c r="X22" s="5">
        <v>7.1569999999999998E-7</v>
      </c>
      <c r="Y22" s="5">
        <v>4.4510000000000001E-2</v>
      </c>
      <c r="Z22" s="5">
        <v>6.0883000000000003E-8</v>
      </c>
      <c r="AA22" s="5">
        <v>2.9607E-5</v>
      </c>
      <c r="AB22" s="5">
        <v>6.9448000000000001E-3</v>
      </c>
      <c r="AC22" s="5">
        <v>0.12601000000000001</v>
      </c>
      <c r="AD22" s="5">
        <v>0.12086</v>
      </c>
    </row>
    <row r="23" spans="2:30" x14ac:dyDescent="0.25">
      <c r="B23">
        <v>964.6</v>
      </c>
      <c r="C23" s="5">
        <v>0</v>
      </c>
      <c r="D23" s="5">
        <v>0</v>
      </c>
      <c r="E23" s="5">
        <v>1.0232000000000001E-17</v>
      </c>
      <c r="F23" s="5">
        <v>1.7066E-15</v>
      </c>
      <c r="G23" s="5">
        <v>1.7865000000000001E-11</v>
      </c>
      <c r="H23" s="5">
        <v>2.3618E-2</v>
      </c>
      <c r="I23" s="5">
        <v>1.9063000000000001E-7</v>
      </c>
      <c r="J23" s="5">
        <v>7.6074000000000002E-6</v>
      </c>
      <c r="K23" s="5">
        <v>8.0902000000000005E-8</v>
      </c>
      <c r="L23" s="5">
        <v>6.5673999999999999E-13</v>
      </c>
      <c r="M23" s="5">
        <v>4.1992999999999998E-9</v>
      </c>
      <c r="N23" s="5">
        <v>7.5614999999999996E-13</v>
      </c>
      <c r="O23" s="5">
        <v>1.0429999999999999E-13</v>
      </c>
      <c r="P23" s="5">
        <v>3.0652000000000002E-8</v>
      </c>
      <c r="Q23" s="5">
        <v>0.30556</v>
      </c>
      <c r="R23" s="5">
        <v>3.5627000000000003E-5</v>
      </c>
      <c r="S23" s="5">
        <v>8.2000999999999997E-11</v>
      </c>
      <c r="T23" s="5">
        <v>2.6227999999999999E-7</v>
      </c>
      <c r="U23" s="5">
        <v>4.1505999999999999E-5</v>
      </c>
      <c r="V23" s="8">
        <v>4.1474999999999998E-5</v>
      </c>
      <c r="W23" s="8">
        <v>2.9535E-4</v>
      </c>
      <c r="X23" s="8">
        <v>2.0306999999999999E-4</v>
      </c>
      <c r="Y23" s="8">
        <v>4.1529999999999997E-2</v>
      </c>
      <c r="Z23" s="8">
        <v>8.1248000000000001E-8</v>
      </c>
      <c r="AA23" s="8">
        <v>3.7749000000000001E-5</v>
      </c>
      <c r="AB23" s="8">
        <v>6.862E-3</v>
      </c>
      <c r="AC23" s="8">
        <v>0.12216</v>
      </c>
      <c r="AD23" s="8">
        <v>0.1177</v>
      </c>
    </row>
    <row r="24" spans="2:30" x14ac:dyDescent="0.25">
      <c r="B24">
        <v>987.5</v>
      </c>
      <c r="C24" s="5">
        <v>0</v>
      </c>
      <c r="D24" s="5">
        <v>0</v>
      </c>
      <c r="E24" s="5">
        <v>5.2863E-17</v>
      </c>
      <c r="F24" s="5">
        <v>6.9370999999999999E-15</v>
      </c>
      <c r="G24" s="5">
        <v>5.8014999999999999E-11</v>
      </c>
      <c r="H24" s="5">
        <v>3.9301000000000003E-2</v>
      </c>
      <c r="I24" s="5">
        <v>4.6648999999999999E-7</v>
      </c>
      <c r="J24" s="5">
        <v>1.5957999999999999E-5</v>
      </c>
      <c r="K24" s="5">
        <v>1.1138999999999999E-7</v>
      </c>
      <c r="L24" s="5">
        <v>1.9643E-12</v>
      </c>
      <c r="M24" s="5">
        <v>4.2143000000000002E-9</v>
      </c>
      <c r="N24" s="5">
        <v>6.6218000000000001E-13</v>
      </c>
      <c r="O24" s="5">
        <v>5.6704E-14</v>
      </c>
      <c r="P24" s="5">
        <v>4.8994000000000002E-8</v>
      </c>
      <c r="Q24" s="5">
        <v>0.30556</v>
      </c>
      <c r="R24" s="5">
        <v>1.7053000000000001E-3</v>
      </c>
      <c r="S24" s="5">
        <v>3.1976999999999998E-9</v>
      </c>
      <c r="T24" s="5">
        <v>1.5444999999999999E-5</v>
      </c>
      <c r="U24" s="5">
        <v>1.3718999999999999E-3</v>
      </c>
      <c r="V24" s="8">
        <v>1.3711000000000001E-3</v>
      </c>
      <c r="W24" s="8">
        <v>1.4187999999999999E-2</v>
      </c>
      <c r="X24" s="8">
        <v>9.6597999999999996E-3</v>
      </c>
      <c r="Y24" s="8">
        <v>3.3878999999999999E-2</v>
      </c>
      <c r="Z24" s="8">
        <v>4.8295999999999998E-8</v>
      </c>
      <c r="AA24" s="8">
        <v>4.227E-5</v>
      </c>
      <c r="AB24" s="8">
        <v>4.2018999999999997E-3</v>
      </c>
      <c r="AC24" s="8">
        <v>0.10457</v>
      </c>
      <c r="AD24" s="8">
        <v>0.10224</v>
      </c>
    </row>
    <row r="25" spans="2:30" x14ac:dyDescent="0.25">
      <c r="B25">
        <v>1010</v>
      </c>
      <c r="C25" s="5">
        <v>0</v>
      </c>
      <c r="D25" s="5">
        <v>0</v>
      </c>
      <c r="E25" s="5">
        <v>3.0284999999999998E-16</v>
      </c>
      <c r="F25" s="5">
        <v>3.0669999999999997E-14</v>
      </c>
      <c r="G25" s="5">
        <v>2.0085999999999999E-10</v>
      </c>
      <c r="H25" s="5">
        <v>6.5147999999999998E-2</v>
      </c>
      <c r="I25" s="5">
        <v>1.1964000000000001E-6</v>
      </c>
      <c r="J25" s="5">
        <v>3.4010000000000001E-5</v>
      </c>
      <c r="K25" s="5">
        <v>7.9999000000000001E-8</v>
      </c>
      <c r="L25" s="5">
        <v>5.9236000000000003E-12</v>
      </c>
      <c r="M25" s="5">
        <v>1.1515E-9</v>
      </c>
      <c r="N25" s="5">
        <v>8.1747000000000002E-14</v>
      </c>
      <c r="O25" s="5">
        <v>2.2358999999999999E-15</v>
      </c>
      <c r="P25" s="5">
        <v>4.1793000000000002E-8</v>
      </c>
      <c r="Q25" s="5">
        <v>0.30556</v>
      </c>
      <c r="R25" s="5">
        <v>1.0704999999999999E-2</v>
      </c>
      <c r="S25" s="5">
        <v>4.9944999999999997E-9</v>
      </c>
      <c r="T25" s="5">
        <v>1.2655000000000001E-4</v>
      </c>
      <c r="U25" s="5">
        <v>3.2341000000000002E-3</v>
      </c>
      <c r="V25" s="5">
        <v>3.2325000000000001E-3</v>
      </c>
      <c r="W25" s="5">
        <v>9.2204999999999995E-2</v>
      </c>
      <c r="X25" s="5">
        <v>6.4130999999999994E-2</v>
      </c>
      <c r="Y25" s="5">
        <v>9.4786999999999996E-3</v>
      </c>
      <c r="Z25" s="5">
        <v>3.0152000000000001E-9</v>
      </c>
      <c r="AA25" s="5">
        <v>1.7142999999999998E-5</v>
      </c>
      <c r="AB25" s="5">
        <v>4.7853000000000001E-4</v>
      </c>
      <c r="AC25" s="5">
        <v>3.1592000000000002E-2</v>
      </c>
      <c r="AD25" s="5">
        <v>3.2261999999999999E-2</v>
      </c>
    </row>
    <row r="26" spans="2:30" x14ac:dyDescent="0.25">
      <c r="B26">
        <v>1033</v>
      </c>
      <c r="C26" s="10">
        <v>0</v>
      </c>
      <c r="D26" s="10">
        <v>0</v>
      </c>
      <c r="E26" s="10">
        <v>2.7864000000000001E-15</v>
      </c>
      <c r="F26" s="10">
        <v>1.9776000000000001E-13</v>
      </c>
      <c r="G26" s="10">
        <v>9.2060000000000001E-10</v>
      </c>
      <c r="H26" s="10">
        <v>9.6984000000000001E-2</v>
      </c>
      <c r="I26" s="10">
        <v>3.6969999999999999E-6</v>
      </c>
      <c r="J26" s="10">
        <v>7.1694999999999997E-5</v>
      </c>
      <c r="K26" s="10">
        <v>1.2702000000000001E-7</v>
      </c>
      <c r="L26" s="10">
        <v>1.9196E-11</v>
      </c>
      <c r="M26" s="10">
        <v>1.5603000000000001E-9</v>
      </c>
      <c r="N26" s="10">
        <v>1.1143E-13</v>
      </c>
      <c r="O26" s="10">
        <v>2.2990999999999998E-15</v>
      </c>
      <c r="P26" s="10">
        <v>8.7069999999999998E-8</v>
      </c>
      <c r="Q26" s="10">
        <v>0.30556</v>
      </c>
      <c r="R26" s="10">
        <v>1.1101E-2</v>
      </c>
      <c r="S26" s="10">
        <v>1.0791E-8</v>
      </c>
      <c r="T26" s="10">
        <v>2.3159E-4</v>
      </c>
      <c r="U26" s="10">
        <v>3.4729000000000001E-3</v>
      </c>
      <c r="V26" s="5">
        <v>3.4716E-3</v>
      </c>
      <c r="W26" s="5">
        <v>0.11017</v>
      </c>
      <c r="X26" s="11">
        <v>8.7148000000000003E-2</v>
      </c>
      <c r="Y26" s="11">
        <v>8.4208000000000008E-6</v>
      </c>
      <c r="Z26" s="5">
        <v>5.0187E-12</v>
      </c>
      <c r="AA26" s="5">
        <v>2.9725E-8</v>
      </c>
      <c r="AB26" s="5">
        <v>4.7598E-7</v>
      </c>
      <c r="AC26" s="5">
        <v>3.3661000000000002E-5</v>
      </c>
      <c r="AD26" s="5">
        <v>3.9886999999999999E-5</v>
      </c>
    </row>
    <row r="27" spans="2:30" x14ac:dyDescent="0.25">
      <c r="B27">
        <v>1056</v>
      </c>
      <c r="C27" s="10">
        <v>0</v>
      </c>
      <c r="D27" s="10">
        <v>0</v>
      </c>
      <c r="E27" s="10">
        <v>4.0809999999999999E-14</v>
      </c>
      <c r="F27" s="10">
        <v>1.8458000000000001E-12</v>
      </c>
      <c r="G27" s="10">
        <v>5.5498999999999996E-9</v>
      </c>
      <c r="H27" s="10">
        <v>0.13411999999999999</v>
      </c>
      <c r="I27" s="10">
        <v>1.3691E-5</v>
      </c>
      <c r="J27" s="10">
        <v>1.5446000000000001E-4</v>
      </c>
      <c r="K27" s="10">
        <v>2.7697999999999998E-7</v>
      </c>
      <c r="L27" s="10">
        <v>6.6643000000000002E-11</v>
      </c>
      <c r="M27" s="10">
        <v>4.0573E-9</v>
      </c>
      <c r="N27" s="10">
        <v>4.0440000000000002E-13</v>
      </c>
      <c r="O27" s="10">
        <v>8.6604000000000001E-15</v>
      </c>
      <c r="P27" s="10">
        <v>2.7487000000000003E-7</v>
      </c>
      <c r="Q27" s="10">
        <v>0.30556</v>
      </c>
      <c r="R27" s="10">
        <v>6.4866000000000004E-3</v>
      </c>
      <c r="S27" s="10">
        <v>4.0884999999999999E-8</v>
      </c>
      <c r="T27" s="10">
        <v>3.1034999999999998E-4</v>
      </c>
      <c r="U27" s="10">
        <v>3.4727999999999998E-3</v>
      </c>
      <c r="V27" s="5">
        <v>3.4718000000000001E-3</v>
      </c>
      <c r="W27" s="11">
        <v>8.2406999999999994E-2</v>
      </c>
      <c r="X27" s="11">
        <v>8.2381999999999997E-2</v>
      </c>
      <c r="Y27" s="5">
        <v>7.5666999999999999E-8</v>
      </c>
      <c r="Z27" s="5">
        <v>2.6358999999999999E-13</v>
      </c>
      <c r="AA27" s="5">
        <v>6.7473000000000001E-10</v>
      </c>
      <c r="AB27" s="5">
        <v>7.8942000000000003E-9</v>
      </c>
      <c r="AC27" s="5">
        <v>4.0224999999999999E-7</v>
      </c>
      <c r="AD27" s="5">
        <v>6.1335000000000002E-7</v>
      </c>
    </row>
    <row r="28" spans="2:30" x14ac:dyDescent="0.25">
      <c r="B28">
        <v>1079</v>
      </c>
      <c r="C28" s="10">
        <v>7.4534000000000006E-27</v>
      </c>
      <c r="D28" s="10">
        <v>1.1261E-24</v>
      </c>
      <c r="E28" s="10">
        <v>9.0116999999999999E-13</v>
      </c>
      <c r="F28" s="10">
        <v>2.3775E-11</v>
      </c>
      <c r="G28" s="10">
        <v>4.2246E-8</v>
      </c>
      <c r="H28" s="10">
        <v>0.16700999999999999</v>
      </c>
      <c r="I28" s="10">
        <v>5.8708000000000001E-5</v>
      </c>
      <c r="J28" s="10">
        <v>3.2738999999999999E-4</v>
      </c>
      <c r="K28" s="10">
        <v>5.9052000000000002E-7</v>
      </c>
      <c r="L28" s="10">
        <v>2.4137000000000002E-10</v>
      </c>
      <c r="M28" s="10">
        <v>1.0471999999999999E-8</v>
      </c>
      <c r="N28" s="10">
        <v>1.4689999999999999E-12</v>
      </c>
      <c r="O28" s="10">
        <v>3.3355E-14</v>
      </c>
      <c r="P28" s="10">
        <v>9.2951999999999997E-7</v>
      </c>
      <c r="Q28" s="10">
        <v>0.30556</v>
      </c>
      <c r="R28" s="10">
        <v>3.1465999999999998E-3</v>
      </c>
      <c r="S28" s="10">
        <v>2.0746000000000001E-7</v>
      </c>
      <c r="T28" s="10">
        <v>4.4705E-4</v>
      </c>
      <c r="U28" s="10">
        <v>3.4721000000000001E-3</v>
      </c>
      <c r="V28" s="5">
        <v>3.4713000000000001E-3</v>
      </c>
      <c r="W28" s="5">
        <v>5.6432999999999997E-2</v>
      </c>
      <c r="X28" s="5">
        <v>7.8642000000000004E-2</v>
      </c>
      <c r="Y28" s="5">
        <v>2.0660000000000001E-8</v>
      </c>
      <c r="Z28" s="5">
        <v>6.8036999999999996E-13</v>
      </c>
      <c r="AA28" s="5">
        <v>6.0038000000000005E-10</v>
      </c>
      <c r="AB28" s="5">
        <v>4.7805999999999998E-9</v>
      </c>
      <c r="AC28" s="5">
        <v>1.6077999999999999E-7</v>
      </c>
      <c r="AD28" s="5">
        <v>3.4733999999999999E-7</v>
      </c>
    </row>
    <row r="29" spans="2:30" x14ac:dyDescent="0.25">
      <c r="B29">
        <v>1102</v>
      </c>
      <c r="C29" s="5">
        <v>7.572E-19</v>
      </c>
      <c r="D29" s="5">
        <v>3.0289999999999998E-18</v>
      </c>
      <c r="E29" s="5">
        <v>2.1222E-11</v>
      </c>
      <c r="F29" s="5">
        <v>3.1987E-10</v>
      </c>
      <c r="G29" s="5">
        <v>3.2880999999999999E-7</v>
      </c>
      <c r="H29" s="5">
        <v>0.18947</v>
      </c>
      <c r="I29" s="5">
        <v>2.5254999999999999E-4</v>
      </c>
      <c r="J29" s="5">
        <v>6.4574000000000001E-4</v>
      </c>
      <c r="K29" s="5">
        <v>1.1604999999999999E-6</v>
      </c>
      <c r="L29" s="5">
        <v>8.4620000000000004E-10</v>
      </c>
      <c r="M29" s="5">
        <v>2.4033999999999999E-8</v>
      </c>
      <c r="N29" s="5">
        <v>4.5490999999999997E-12</v>
      </c>
      <c r="O29" s="5">
        <v>1.0627E-13</v>
      </c>
      <c r="P29" s="5">
        <v>2.9666999999999999E-6</v>
      </c>
      <c r="Q29" s="5">
        <v>0.30556</v>
      </c>
      <c r="R29" s="5">
        <v>1.4561000000000001E-3</v>
      </c>
      <c r="S29" s="5">
        <v>1.0926999999999999E-6</v>
      </c>
      <c r="T29" s="5">
        <v>6.8070999999999995E-4</v>
      </c>
      <c r="U29" s="5">
        <v>3.4697999999999999E-3</v>
      </c>
      <c r="V29" s="5">
        <v>3.4692E-3</v>
      </c>
      <c r="W29" s="5">
        <v>3.7976000000000003E-2</v>
      </c>
      <c r="X29" s="5">
        <v>7.6006000000000004E-2</v>
      </c>
      <c r="Y29" s="5">
        <v>7.2872000000000002E-9</v>
      </c>
      <c r="Z29" s="5">
        <v>2.4744E-12</v>
      </c>
      <c r="AA29" s="5">
        <v>7.6205999999999995E-10</v>
      </c>
      <c r="AB29" s="5">
        <v>3.9104999999999997E-9</v>
      </c>
      <c r="AC29" s="5">
        <v>8.5381000000000002E-8</v>
      </c>
      <c r="AD29" s="5">
        <v>2.6876999999999999E-7</v>
      </c>
    </row>
    <row r="30" spans="2:30" x14ac:dyDescent="0.25">
      <c r="B30">
        <v>1125</v>
      </c>
      <c r="C30" s="5">
        <v>3.8131999999999997E-14</v>
      </c>
      <c r="D30" s="11">
        <v>9.9195999999999997E-15</v>
      </c>
      <c r="E30" s="11">
        <v>4.1941999999999998E-10</v>
      </c>
      <c r="F30" s="11">
        <v>3.7196999999999999E-9</v>
      </c>
      <c r="G30" s="11">
        <v>2.2771000000000002E-6</v>
      </c>
      <c r="H30" s="11">
        <v>0.20496</v>
      </c>
      <c r="I30" s="11">
        <v>9.9718000000000007E-4</v>
      </c>
      <c r="J30" s="11">
        <v>1.1793999999999999E-3</v>
      </c>
      <c r="K30" s="11">
        <v>2.1334000000000002E-6</v>
      </c>
      <c r="L30" s="11">
        <v>2.7654E-9</v>
      </c>
      <c r="M30" s="11">
        <v>4.9897E-8</v>
      </c>
      <c r="N30" s="11">
        <v>1.2251E-11</v>
      </c>
      <c r="O30" s="11">
        <v>2.8633E-13</v>
      </c>
      <c r="P30" s="11">
        <v>8.6219999999999998E-6</v>
      </c>
      <c r="Q30" s="11">
        <v>0.30556</v>
      </c>
      <c r="R30" s="11">
        <v>6.9700000000000003E-4</v>
      </c>
      <c r="S30" s="11">
        <v>5.1402000000000004E-6</v>
      </c>
      <c r="T30" s="11">
        <v>1.0383E-3</v>
      </c>
      <c r="U30" s="11">
        <v>3.4623000000000002E-3</v>
      </c>
      <c r="V30" s="5">
        <v>3.4619E-3</v>
      </c>
      <c r="W30" s="5">
        <v>2.588E-2</v>
      </c>
      <c r="X30" s="5">
        <v>7.2843000000000005E-2</v>
      </c>
      <c r="Y30" s="5">
        <v>2.4387999999999999E-9</v>
      </c>
      <c r="Z30" s="5">
        <v>7.3903000000000001E-12</v>
      </c>
      <c r="AA30" s="5">
        <v>8.8595000000000003E-10</v>
      </c>
      <c r="AB30" s="5">
        <v>2.9240999999999999E-9</v>
      </c>
      <c r="AC30" s="5">
        <v>4.2051999999999998E-8</v>
      </c>
      <c r="AD30" s="5">
        <v>1.8858000000000001E-7</v>
      </c>
    </row>
    <row r="31" spans="2:30" x14ac:dyDescent="0.25">
      <c r="B31">
        <v>1148</v>
      </c>
      <c r="C31" s="5">
        <v>3.3449000000000003E-11</v>
      </c>
      <c r="D31" s="5">
        <v>1.1064E-12</v>
      </c>
      <c r="E31" s="5">
        <v>6.4043999999999999E-9</v>
      </c>
      <c r="F31" s="5">
        <v>3.5110000000000001E-8</v>
      </c>
      <c r="G31" s="5">
        <v>1.3441999999999999E-5</v>
      </c>
      <c r="H31" s="5">
        <v>0.21976999999999999</v>
      </c>
      <c r="I31" s="5">
        <v>3.5314999999999999E-3</v>
      </c>
      <c r="J31" s="5">
        <v>2.0328E-3</v>
      </c>
      <c r="K31" s="5">
        <v>3.9052000000000003E-6</v>
      </c>
      <c r="L31" s="5">
        <v>8.4043E-9</v>
      </c>
      <c r="M31" s="5">
        <v>1.044E-7</v>
      </c>
      <c r="N31" s="5">
        <v>3.3469E-11</v>
      </c>
      <c r="O31" s="5">
        <v>7.9617000000000003E-13</v>
      </c>
      <c r="P31" s="5">
        <v>2.3808E-5</v>
      </c>
      <c r="Q31" s="5">
        <v>0.30556</v>
      </c>
      <c r="R31" s="5">
        <v>3.4286000000000001E-4</v>
      </c>
      <c r="S31" s="5">
        <v>2.1206999999999999E-5</v>
      </c>
      <c r="T31" s="5">
        <v>1.4809999999999999E-3</v>
      </c>
      <c r="U31" s="5">
        <v>3.4375999999999999E-3</v>
      </c>
      <c r="V31" s="5">
        <v>3.4372999999999999E-3</v>
      </c>
      <c r="W31" s="5">
        <v>1.7385999999999999E-2</v>
      </c>
      <c r="X31" s="5">
        <v>6.6027000000000002E-2</v>
      </c>
      <c r="Y31" s="5">
        <v>8.4837000000000004E-10</v>
      </c>
      <c r="Z31" s="5">
        <v>1.9622999999999999E-11</v>
      </c>
      <c r="AA31" s="5">
        <v>9.7117000000000007E-10</v>
      </c>
      <c r="AB31" s="5">
        <v>2.1965E-9</v>
      </c>
      <c r="AC31" s="5">
        <v>2.0621E-8</v>
      </c>
      <c r="AD31" s="5">
        <v>1.2620000000000001E-7</v>
      </c>
    </row>
    <row r="32" spans="2:30" x14ac:dyDescent="0.25">
      <c r="B32">
        <v>1171</v>
      </c>
      <c r="C32" s="5">
        <v>1.5379E-9</v>
      </c>
      <c r="D32" s="5">
        <v>1.4538E-11</v>
      </c>
      <c r="E32" s="5">
        <v>6.8666000000000001E-8</v>
      </c>
      <c r="F32" s="5">
        <v>2.5031000000000002E-7</v>
      </c>
      <c r="G32" s="5">
        <v>6.4437999999999995E-5</v>
      </c>
      <c r="H32" s="5">
        <v>0.24268999999999999</v>
      </c>
      <c r="I32" s="5">
        <v>1.0940999999999999E-2</v>
      </c>
      <c r="J32" s="5">
        <v>3.3554000000000001E-3</v>
      </c>
      <c r="K32" s="5">
        <v>8.2176999999999993E-6</v>
      </c>
      <c r="L32" s="5">
        <v>2.3736999999999999E-8</v>
      </c>
      <c r="M32" s="5">
        <v>2.8691000000000002E-7</v>
      </c>
      <c r="N32" s="5">
        <v>1.3648E-10</v>
      </c>
      <c r="O32" s="5">
        <v>3.7936999999999999E-12</v>
      </c>
      <c r="P32" s="5">
        <v>7.0425000000000004E-5</v>
      </c>
      <c r="Q32" s="5">
        <v>0.30556</v>
      </c>
      <c r="R32" s="5">
        <v>1.5779999999999999E-4</v>
      </c>
      <c r="S32" s="5">
        <v>7.9630999999999997E-5</v>
      </c>
      <c r="T32" s="5">
        <v>1.6877000000000001E-3</v>
      </c>
      <c r="U32" s="5">
        <v>3.3535000000000001E-3</v>
      </c>
      <c r="V32" s="5">
        <v>3.3533E-3</v>
      </c>
      <c r="W32" s="5">
        <v>1.0234E-2</v>
      </c>
      <c r="X32" s="5">
        <v>4.9118000000000002E-2</v>
      </c>
      <c r="Y32" s="5">
        <v>3.0844000000000002E-10</v>
      </c>
      <c r="Z32" s="5">
        <v>5.3094000000000003E-11</v>
      </c>
      <c r="AA32" s="5">
        <v>9.4743999999999999E-10</v>
      </c>
      <c r="AB32" s="5">
        <v>1.8077999999999999E-9</v>
      </c>
      <c r="AC32" s="5">
        <v>9.8847000000000008E-9</v>
      </c>
      <c r="AD32" s="5">
        <v>7.7219999999999999E-8</v>
      </c>
    </row>
    <row r="33" spans="2:30" x14ac:dyDescent="0.25">
      <c r="B33">
        <v>1194</v>
      </c>
      <c r="C33" s="5">
        <v>1.7647999999999999E-9</v>
      </c>
      <c r="D33" s="5">
        <v>1.7891000000000001E-11</v>
      </c>
      <c r="E33" s="5">
        <v>3.2871999999999999E-7</v>
      </c>
      <c r="F33" s="5">
        <v>9.3934999999999995E-7</v>
      </c>
      <c r="G33" s="5">
        <v>1.9163000000000001E-4</v>
      </c>
      <c r="H33" s="5">
        <v>0.27761999999999998</v>
      </c>
      <c r="I33" s="5">
        <v>2.4823000000000001E-2</v>
      </c>
      <c r="J33" s="5">
        <v>4.8672999999999998E-3</v>
      </c>
      <c r="K33" s="5">
        <v>2.6948999999999999E-5</v>
      </c>
      <c r="L33" s="5">
        <v>5.7207999999999998E-8</v>
      </c>
      <c r="M33" s="5">
        <v>1.8918E-6</v>
      </c>
      <c r="N33" s="5">
        <v>2.0458000000000001E-9</v>
      </c>
      <c r="O33" s="5">
        <v>1.0277E-10</v>
      </c>
      <c r="P33" s="5">
        <v>2.7598999999999999E-4</v>
      </c>
      <c r="Q33" s="5">
        <v>0.30556</v>
      </c>
      <c r="R33" s="5">
        <v>5.2556000000000003E-5</v>
      </c>
      <c r="S33" s="5">
        <v>2.6457999999999999E-4</v>
      </c>
      <c r="T33" s="5">
        <v>9.8879999999999997E-4</v>
      </c>
      <c r="U33" s="5">
        <v>3.0547E-3</v>
      </c>
      <c r="V33" s="5">
        <v>3.0547E-3</v>
      </c>
      <c r="W33" s="5">
        <v>3.7231E-3</v>
      </c>
      <c r="X33" s="5">
        <v>1.9290000000000002E-2</v>
      </c>
      <c r="Y33" s="5">
        <v>6.7339000000000001E-11</v>
      </c>
      <c r="Z33" s="5">
        <v>1.0571E-10</v>
      </c>
      <c r="AA33" s="5">
        <v>3.9328000000000001E-10</v>
      </c>
      <c r="AB33" s="5">
        <v>1.1511000000000001E-9</v>
      </c>
      <c r="AC33" s="5">
        <v>2.4269E-9</v>
      </c>
      <c r="AD33" s="5">
        <v>2.0645999999999998E-8</v>
      </c>
    </row>
    <row r="34" spans="2:30" x14ac:dyDescent="0.25">
      <c r="B34">
        <v>1217</v>
      </c>
      <c r="C34" s="5">
        <v>9.4680999999999999E-11</v>
      </c>
      <c r="D34" s="5">
        <v>1.8426999999999998E-12</v>
      </c>
      <c r="E34" s="5">
        <v>3.9969E-7</v>
      </c>
      <c r="F34" s="5">
        <v>1.1639E-6</v>
      </c>
      <c r="G34" s="5">
        <v>2.4447999999999999E-4</v>
      </c>
      <c r="H34" s="5">
        <v>0.29388999999999998</v>
      </c>
      <c r="I34" s="5">
        <v>3.1447000000000003E-2</v>
      </c>
      <c r="J34" s="5">
        <v>5.0273999999999996E-3</v>
      </c>
      <c r="K34" s="5">
        <v>8.4145000000000002E-5</v>
      </c>
      <c r="L34" s="5">
        <v>9.8971999999999994E-8</v>
      </c>
      <c r="M34" s="5">
        <v>1.2048999999999999E-5</v>
      </c>
      <c r="N34" s="5">
        <v>2.9909E-8</v>
      </c>
      <c r="O34" s="5">
        <v>2.7661999999999998E-9</v>
      </c>
      <c r="P34" s="5">
        <v>7.9385000000000002E-4</v>
      </c>
      <c r="Q34" s="5">
        <v>0.30556</v>
      </c>
      <c r="R34" s="5">
        <v>2.0715000000000001E-5</v>
      </c>
      <c r="S34" s="5">
        <v>3.8743000000000002E-4</v>
      </c>
      <c r="T34" s="5">
        <v>4.1563E-4</v>
      </c>
      <c r="U34" s="5">
        <v>2.6340999999999999E-3</v>
      </c>
      <c r="V34" s="5">
        <v>2.6340999999999999E-3</v>
      </c>
      <c r="W34" s="5">
        <v>1.2411E-3</v>
      </c>
      <c r="X34" s="5">
        <v>5.3756000000000003E-3</v>
      </c>
      <c r="Y34" s="5">
        <v>1.169E-11</v>
      </c>
      <c r="Z34" s="5">
        <v>6.2453999999999997E-11</v>
      </c>
      <c r="AA34" s="5">
        <v>7.85E-11</v>
      </c>
      <c r="AB34" s="5">
        <v>4.655E-10</v>
      </c>
      <c r="AC34" s="5">
        <v>3.6645999999999999E-10</v>
      </c>
      <c r="AD34" s="5">
        <v>2.6257000000000001E-9</v>
      </c>
    </row>
    <row r="35" spans="2:30" x14ac:dyDescent="0.25">
      <c r="B35">
        <v>1308</v>
      </c>
      <c r="C35" s="5">
        <v>3.8656000000000001E-24</v>
      </c>
      <c r="D35" s="5">
        <v>8.8658000000000001E-27</v>
      </c>
      <c r="E35" s="5">
        <v>1.4009999999999999E-7</v>
      </c>
      <c r="F35" s="5">
        <v>6.0607000000000003E-7</v>
      </c>
      <c r="G35" s="5">
        <v>1.9655000000000001E-4</v>
      </c>
      <c r="H35" s="5">
        <v>0.30186000000000002</v>
      </c>
      <c r="I35" s="5">
        <v>3.4256000000000002E-2</v>
      </c>
      <c r="J35" s="5">
        <v>3.4023999999999999E-3</v>
      </c>
      <c r="K35" s="5">
        <v>6.8532E-4</v>
      </c>
      <c r="L35" s="5">
        <v>4.6778000000000002E-7</v>
      </c>
      <c r="M35" s="5">
        <v>1.9023E-4</v>
      </c>
      <c r="N35" s="5">
        <v>1.4072000000000001E-6</v>
      </c>
      <c r="O35" s="5">
        <v>1.7394000000000001E-7</v>
      </c>
      <c r="P35" s="5">
        <v>3.4443E-3</v>
      </c>
      <c r="Q35" s="5">
        <v>0.30556</v>
      </c>
      <c r="R35" s="5">
        <v>4.7253000000000003E-6</v>
      </c>
      <c r="S35" s="5">
        <v>6.4613E-5</v>
      </c>
      <c r="T35" s="5">
        <v>6.6119999999999997E-5</v>
      </c>
      <c r="U35" s="5">
        <v>1.1504E-3</v>
      </c>
      <c r="V35" s="5">
        <v>1.1506000000000001E-3</v>
      </c>
      <c r="W35" s="5">
        <v>1.1136E-4</v>
      </c>
      <c r="X35" s="5">
        <v>1.8143E-4</v>
      </c>
      <c r="Y35" s="5">
        <v>6.2586999999999997E-18</v>
      </c>
      <c r="Z35" s="5">
        <v>1.7559999999999999E-17</v>
      </c>
      <c r="AA35" s="5">
        <v>3.8721000000000002E-17</v>
      </c>
      <c r="AB35" s="5">
        <v>6.0528000000000005E-16</v>
      </c>
      <c r="AC35" s="8">
        <v>8.5484000000000005E-17</v>
      </c>
      <c r="AD35" s="5">
        <v>2.3481999999999999E-16</v>
      </c>
    </row>
    <row r="36" spans="2:30" x14ac:dyDescent="0.25">
      <c r="B36">
        <v>1331</v>
      </c>
      <c r="C36" s="5">
        <v>0</v>
      </c>
      <c r="D36" s="5">
        <v>0</v>
      </c>
      <c r="E36" s="5">
        <v>1.0507E-7</v>
      </c>
      <c r="F36" s="5">
        <v>5.0193999999999995E-7</v>
      </c>
      <c r="G36" s="5">
        <v>1.8137000000000001E-4</v>
      </c>
      <c r="H36" s="5">
        <v>0.30237999999999998</v>
      </c>
      <c r="I36" s="5">
        <v>3.4200000000000001E-2</v>
      </c>
      <c r="J36" s="5">
        <v>3.0710999999999998E-3</v>
      </c>
      <c r="K36" s="5">
        <v>9.7941999999999994E-4</v>
      </c>
      <c r="L36" s="5">
        <v>6.5932999999999996E-7</v>
      </c>
      <c r="M36" s="5">
        <v>2.8057000000000001E-4</v>
      </c>
      <c r="N36" s="5">
        <v>2.3622999999999998E-6</v>
      </c>
      <c r="O36" s="5">
        <v>2.7692999999999998E-7</v>
      </c>
      <c r="P36" s="5">
        <v>4.2221999999999997E-3</v>
      </c>
      <c r="Q36" s="5">
        <v>0.30556</v>
      </c>
      <c r="R36" s="5">
        <v>2.2722999999999998E-6</v>
      </c>
      <c r="S36" s="5">
        <v>2.2137000000000002E-5</v>
      </c>
      <c r="T36" s="5">
        <v>2.8804000000000001E-5</v>
      </c>
      <c r="U36" s="5">
        <v>5.6497000000000003E-4</v>
      </c>
      <c r="V36" s="5">
        <v>5.6510000000000002E-4</v>
      </c>
      <c r="W36" s="5">
        <v>4.2948999999999998E-5</v>
      </c>
      <c r="X36" s="5">
        <v>5.5510000000000002E-5</v>
      </c>
      <c r="Y36" s="5">
        <v>1.2992999999999999E-25</v>
      </c>
      <c r="Z36" s="5">
        <v>2.4023E-25</v>
      </c>
      <c r="AA36" s="5">
        <v>7.7683E-25</v>
      </c>
      <c r="AB36" s="5">
        <v>1.3578999999999999E-23</v>
      </c>
      <c r="AC36" s="5">
        <v>1.4569999999999999E-24</v>
      </c>
      <c r="AD36" s="5">
        <v>3.1826E-24</v>
      </c>
    </row>
    <row r="37" spans="2:30" x14ac:dyDescent="0.25">
      <c r="B37">
        <v>1354</v>
      </c>
      <c r="C37" s="5">
        <v>0</v>
      </c>
      <c r="D37" s="5">
        <v>0</v>
      </c>
      <c r="E37" s="5">
        <v>7.9440000000000002E-8</v>
      </c>
      <c r="F37" s="5">
        <v>4.1776E-7</v>
      </c>
      <c r="G37" s="5">
        <v>1.6759000000000001E-4</v>
      </c>
      <c r="H37" s="5">
        <v>0.30276999999999998</v>
      </c>
      <c r="I37" s="5">
        <v>3.4112999999999997E-2</v>
      </c>
      <c r="J37" s="5">
        <v>2.7801000000000002E-3</v>
      </c>
      <c r="K37" s="5">
        <v>1.3121999999999999E-3</v>
      </c>
      <c r="L37" s="5">
        <v>9.1810000000000005E-7</v>
      </c>
      <c r="M37" s="5">
        <v>3.6778000000000001E-4</v>
      </c>
      <c r="N37" s="5">
        <v>3.3299999999999999E-6</v>
      </c>
      <c r="O37" s="5">
        <v>3.5204999999999998E-7</v>
      </c>
      <c r="P37" s="5">
        <v>4.8751999999999997E-3</v>
      </c>
      <c r="Q37" s="5">
        <v>0.30556</v>
      </c>
      <c r="R37" s="5">
        <v>2.2232E-8</v>
      </c>
      <c r="S37" s="5">
        <v>1.4081E-7</v>
      </c>
      <c r="T37" s="5">
        <v>2.5603E-7</v>
      </c>
      <c r="U37" s="5">
        <v>5.3518000000000002E-6</v>
      </c>
      <c r="V37" s="5">
        <v>5.3534000000000003E-6</v>
      </c>
      <c r="W37" s="5">
        <v>3.3963999999999999E-7</v>
      </c>
      <c r="X37" s="5">
        <v>3.5105000000000001E-7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</row>
    <row r="38" spans="2:30" x14ac:dyDescent="0.25">
      <c r="B38">
        <v>1377</v>
      </c>
      <c r="C38" s="7">
        <v>0</v>
      </c>
      <c r="D38" s="7">
        <v>0</v>
      </c>
      <c r="E38" s="7">
        <v>6.1989E-8</v>
      </c>
      <c r="F38" s="7">
        <v>3.5596999999999998E-7</v>
      </c>
      <c r="G38" s="7">
        <v>1.5724000000000001E-4</v>
      </c>
      <c r="H38" s="7">
        <v>0.30302000000000001</v>
      </c>
      <c r="I38" s="7">
        <v>3.4303E-2</v>
      </c>
      <c r="J38" s="7">
        <v>2.5360000000000001E-3</v>
      </c>
      <c r="K38" s="7">
        <v>1.4760000000000001E-3</v>
      </c>
      <c r="L38" s="7">
        <v>1.2688E-6</v>
      </c>
      <c r="M38" s="7">
        <v>3.4391000000000001E-4</v>
      </c>
      <c r="N38" s="7">
        <v>2.8355000000000002E-6</v>
      </c>
      <c r="O38" s="7">
        <v>2.3033E-7</v>
      </c>
      <c r="P38" s="7">
        <v>4.7717999999999997E-3</v>
      </c>
      <c r="Q38" s="7">
        <v>0.30556</v>
      </c>
      <c r="R38" s="7">
        <v>5.4855000000000003E-10</v>
      </c>
      <c r="S38" s="7">
        <v>1.6856000000000001E-9</v>
      </c>
      <c r="T38" s="7">
        <v>5.8073E-9</v>
      </c>
      <c r="U38" s="7">
        <v>1.0906E-7</v>
      </c>
      <c r="V38" s="14">
        <v>1.091E-7</v>
      </c>
      <c r="W38" s="14">
        <v>6.8584000000000002E-9</v>
      </c>
      <c r="X38" s="14">
        <v>5.7403000000000001E-9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</row>
    <row r="39" spans="2:30" x14ac:dyDescent="0.25">
      <c r="B39">
        <v>1400</v>
      </c>
      <c r="C39" s="6">
        <v>0</v>
      </c>
      <c r="D39" s="6">
        <v>0</v>
      </c>
      <c r="E39" s="6">
        <v>4.8773999999999997E-8</v>
      </c>
      <c r="F39" s="6">
        <v>3.0492000000000001E-7</v>
      </c>
      <c r="G39" s="6">
        <v>1.4782E-4</v>
      </c>
      <c r="H39" s="6">
        <v>0.30323</v>
      </c>
      <c r="I39" s="6">
        <v>3.4485000000000002E-2</v>
      </c>
      <c r="J39" s="6">
        <v>2.3205999999999999E-3</v>
      </c>
      <c r="K39" s="6">
        <v>1.6465E-3</v>
      </c>
      <c r="L39" s="6">
        <v>1.7348999999999999E-6</v>
      </c>
      <c r="M39" s="6">
        <v>3.1939000000000002E-4</v>
      </c>
      <c r="N39" s="6">
        <v>2.3939999999999999E-6</v>
      </c>
      <c r="O39" s="6">
        <v>1.5006000000000001E-7</v>
      </c>
      <c r="P39" s="6">
        <v>4.6522000000000004E-3</v>
      </c>
      <c r="Q39" s="6">
        <v>0.30556</v>
      </c>
      <c r="R39" s="6">
        <v>1.5533E-10</v>
      </c>
      <c r="S39" s="6">
        <v>2.3554999999999998E-10</v>
      </c>
      <c r="T39" s="6">
        <v>1.5159999999999999E-9</v>
      </c>
      <c r="U39" s="6">
        <v>2.5548000000000002E-8</v>
      </c>
      <c r="V39" s="14">
        <v>2.5559000000000001E-8</v>
      </c>
      <c r="W39" s="14">
        <v>1.6008000000000001E-9</v>
      </c>
      <c r="X39" s="14">
        <v>1.0929E-9</v>
      </c>
      <c r="Y39" s="14">
        <v>3.4621999999999999E-32</v>
      </c>
      <c r="Z39" s="14">
        <v>7.9692999999999996E-33</v>
      </c>
      <c r="AA39" s="14">
        <v>1.9152E-31</v>
      </c>
      <c r="AB39" s="14">
        <v>2.8194000000000001E-30</v>
      </c>
      <c r="AC39" s="14">
        <v>2.2612999999999999E-31</v>
      </c>
      <c r="AD39" s="14">
        <v>2.6152E-31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Основные данные (тв и ж р-ры)</vt:lpstr>
      <vt:lpstr>Основные данные (без тв раств) </vt:lpstr>
      <vt:lpstr>Только жидкие комп-ты</vt:lpstr>
      <vt:lpstr>Восстановленные данные</vt:lpstr>
      <vt:lpstr>Для Origin</vt:lpstr>
      <vt:lpstr>'Основные данные (тв и ж р-ры)'!OLE_LINK1</vt:lpstr>
      <vt:lpstr>'Основные данные (без тв раств) '!OLE_LINK2</vt:lpstr>
      <vt:lpstr>'Основные данные (тв и ж р-ры)'!OLE_LINK2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Балуева Кристина</dc:creator>
  <cp:lastModifiedBy>IlIa</cp:lastModifiedBy>
  <dcterms:created xsi:type="dcterms:W3CDTF">2019-11-21T10:00:22Z</dcterms:created>
  <dcterms:modified xsi:type="dcterms:W3CDTF">2020-11-18T17:14:18Z</dcterms:modified>
</cp:coreProperties>
</file>