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svenork\Documents\dev\docs\bdp_docs\src\docs\thirdPartyTools\assets\"/>
    </mc:Choice>
  </mc:AlternateContent>
  <xr:revisionPtr revIDLastSave="0" documentId="13_ncr:1_{9211E8E4-06B7-402F-96E8-2FBFF46B189F}" xr6:coauthVersionLast="36" xr6:coauthVersionMax="36" xr10:uidLastSave="{00000000-0000-0000-0000-000000000000}"/>
  <bookViews>
    <workbookView xWindow="0" yWindow="0" windowWidth="24720" windowHeight="12225" xr2:uid="{43E7A59C-3C50-479C-B837-45E07CEB65C6}"/>
  </bookViews>
  <sheets>
    <sheet name="Market" sheetId="1" r:id="rId1"/>
    <sheet name="SETTINGS" sheetId="3" r:id="rId2"/>
    <sheet name="RATING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AB50" i="1" l="1"/>
  <c r="Z50" i="1"/>
  <c r="Y50" i="1"/>
  <c r="AA50" i="1" s="1"/>
  <c r="AB49" i="1"/>
  <c r="Z49" i="1"/>
  <c r="Y49" i="1"/>
  <c r="AA49" i="1" s="1"/>
  <c r="AB48" i="1"/>
  <c r="Z48" i="1"/>
  <c r="Y48" i="1"/>
  <c r="AA48" i="1" s="1"/>
  <c r="AB47" i="1"/>
  <c r="Z47" i="1"/>
  <c r="Y47" i="1"/>
  <c r="AA47" i="1" s="1"/>
  <c r="AB46" i="1"/>
  <c r="Z46" i="1"/>
  <c r="Y46" i="1"/>
  <c r="AA46" i="1" s="1"/>
  <c r="AB45" i="1"/>
  <c r="Z45" i="1"/>
  <c r="Y45" i="1"/>
  <c r="AA45" i="1" s="1"/>
  <c r="AB44" i="1"/>
  <c r="Z44" i="1"/>
  <c r="Y44" i="1"/>
  <c r="AA44" i="1" s="1"/>
  <c r="AB43" i="1"/>
  <c r="Z43" i="1"/>
  <c r="Y43" i="1"/>
  <c r="AA43" i="1" s="1"/>
  <c r="AB42" i="1"/>
  <c r="Z42" i="1"/>
  <c r="Y42" i="1"/>
  <c r="AA42" i="1" s="1"/>
  <c r="AB41" i="1"/>
  <c r="Z41" i="1"/>
  <c r="Y41" i="1"/>
  <c r="AA41" i="1" s="1"/>
  <c r="AB40" i="1"/>
  <c r="Z40" i="1"/>
  <c r="Y40" i="1"/>
  <c r="AA40" i="1" s="1"/>
  <c r="AB39" i="1"/>
  <c r="Z39" i="1"/>
  <c r="Y39" i="1"/>
  <c r="AA39" i="1" s="1"/>
  <c r="AB38" i="1"/>
  <c r="Z38" i="1"/>
  <c r="Y38" i="1"/>
  <c r="AA38" i="1" s="1"/>
  <c r="AB37" i="1"/>
  <c r="Z37" i="1"/>
  <c r="Y37" i="1"/>
  <c r="AA37" i="1" s="1"/>
  <c r="AB36" i="1"/>
  <c r="Z36" i="1"/>
  <c r="Y36" i="1"/>
  <c r="AA36" i="1" s="1"/>
  <c r="AB35" i="1"/>
  <c r="Z35" i="1"/>
  <c r="Y35" i="1"/>
  <c r="AA35" i="1" s="1"/>
  <c r="AB34" i="1"/>
  <c r="Z34" i="1"/>
  <c r="Y34" i="1"/>
  <c r="AA34" i="1" s="1"/>
  <c r="AB33" i="1"/>
  <c r="Z33" i="1"/>
  <c r="Y33" i="1"/>
  <c r="AA33" i="1" s="1"/>
  <c r="AB32" i="1"/>
  <c r="Z32" i="1"/>
  <c r="Y32" i="1"/>
  <c r="AA32" i="1" s="1"/>
  <c r="AB31" i="1"/>
  <c r="Z31" i="1"/>
  <c r="Y31" i="1"/>
  <c r="AA31" i="1" s="1"/>
  <c r="AB30" i="1"/>
  <c r="Z30" i="1"/>
  <c r="Y30" i="1"/>
  <c r="AA30" i="1" s="1"/>
  <c r="AB29" i="1"/>
  <c r="Z29" i="1"/>
  <c r="Y29" i="1"/>
  <c r="AA29" i="1" s="1"/>
  <c r="AB28" i="1"/>
  <c r="Z28" i="1"/>
  <c r="Y28" i="1"/>
  <c r="AA28" i="1" s="1"/>
  <c r="AB27" i="1"/>
  <c r="Z27" i="1"/>
  <c r="Y27" i="1"/>
  <c r="AA27" i="1" s="1"/>
  <c r="AB26" i="1"/>
  <c r="Z26" i="1"/>
  <c r="Y26" i="1"/>
  <c r="AA26" i="1" s="1"/>
  <c r="AB25" i="1"/>
  <c r="Z25" i="1"/>
  <c r="Y25" i="1"/>
  <c r="AA25" i="1" s="1"/>
  <c r="AB24" i="1"/>
  <c r="Z24" i="1"/>
  <c r="Y24" i="1"/>
  <c r="AA24" i="1" s="1"/>
  <c r="AB23" i="1"/>
  <c r="Z23" i="1"/>
  <c r="Y23" i="1"/>
  <c r="AA23" i="1" s="1"/>
  <c r="AB22" i="1"/>
  <c r="Z22" i="1"/>
  <c r="Y22" i="1"/>
  <c r="AA22" i="1" s="1"/>
  <c r="AB21" i="1"/>
  <c r="Z21" i="1"/>
  <c r="Y21" i="1"/>
  <c r="AA21" i="1" s="1"/>
  <c r="AB20" i="1"/>
  <c r="Z20" i="1"/>
  <c r="Y20" i="1"/>
  <c r="AA20" i="1" s="1"/>
  <c r="AB19" i="1"/>
  <c r="Z19" i="1"/>
  <c r="Y19" i="1"/>
  <c r="AA19" i="1" s="1"/>
  <c r="AB18" i="1"/>
  <c r="Z18" i="1"/>
  <c r="Y18" i="1"/>
  <c r="AA18" i="1" s="1"/>
  <c r="AB17" i="1"/>
  <c r="Z17" i="1"/>
  <c r="Y17" i="1"/>
  <c r="AA17" i="1" s="1"/>
  <c r="AB16" i="1"/>
  <c r="Z16" i="1"/>
  <c r="Y16" i="1"/>
  <c r="AA16" i="1" s="1"/>
  <c r="AB15" i="1"/>
  <c r="Z15" i="1"/>
  <c r="Y15" i="1"/>
  <c r="AA15" i="1" s="1"/>
  <c r="R5" i="1" l="1"/>
  <c r="S5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AB13" i="1" l="1"/>
  <c r="AB14" i="1"/>
  <c r="AB6" i="1"/>
  <c r="AB7" i="1"/>
  <c r="AB8" i="1"/>
  <c r="AB9" i="1"/>
  <c r="AB10" i="1"/>
  <c r="AB11" i="1"/>
  <c r="AB12" i="1"/>
  <c r="AB5" i="1"/>
  <c r="E3" i="3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AA13" i="1" l="1"/>
  <c r="AA14" i="1"/>
  <c r="AA6" i="1"/>
  <c r="AA9" i="1"/>
  <c r="AA12" i="1"/>
  <c r="AA7" i="1"/>
  <c r="AA10" i="1"/>
  <c r="AA8" i="1"/>
  <c r="AA11" i="1"/>
  <c r="AA5" i="1"/>
</calcChain>
</file>

<file path=xl/sharedStrings.xml><?xml version="1.0" encoding="utf-8"?>
<sst xmlns="http://schemas.openxmlformats.org/spreadsheetml/2006/main" count="172" uniqueCount="171">
  <si>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</si>
  <si>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</si>
  <si>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</si>
  <si>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</si>
  <si>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</si>
  <si>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</si>
  <si>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</si>
  <si>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</si>
  <si>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</si>
  <si>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</si>
  <si>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</si>
  <si>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</si>
  <si>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</si>
  <si>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</si>
  <si>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</si>
  <si>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</si>
  <si>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</si>
  <si>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</si>
  <si>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</si>
  <si>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</si>
  <si>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</si>
  <si>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</si>
  <si>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</si>
  <si>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</si>
  <si>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</si>
  <si>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</si>
  <si>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</si>
  <si>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</si>
  <si>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</si>
  <si>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</si>
  <si>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</si>
  <si>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</si>
  <si>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selection</t>
  </si>
  <si>
    <t>rating</t>
  </si>
  <si>
    <t>VLOOKUP for % over rating</t>
  </si>
  <si>
    <t>ODDS</t>
  </si>
  <si>
    <t>MULTIPLIER</t>
  </si>
  <si>
    <t>Seconds until start</t>
  </si>
  <si>
    <t>Rating</t>
  </si>
  <si>
    <t>Offset</t>
  </si>
  <si>
    <t>Min price</t>
  </si>
  <si>
    <t>Current price</t>
  </si>
  <si>
    <t>1. Kowhai Monarch</t>
  </si>
  <si>
    <t>2. Lavros Segil</t>
  </si>
  <si>
    <t>3. Later</t>
  </si>
  <si>
    <t>4. The God Botherer</t>
  </si>
  <si>
    <t>5. Scenic Sky</t>
  </si>
  <si>
    <t>6. Trouble Giero</t>
  </si>
  <si>
    <t>7. A Loan Again</t>
  </si>
  <si>
    <t>8. Enjoy An Ale</t>
  </si>
  <si>
    <t>9. Amandas Spur</t>
  </si>
  <si>
    <t>10. Luvstuenthral</t>
  </si>
  <si>
    <t>1. Hysterics</t>
  </si>
  <si>
    <t>2. Mosarbe</t>
  </si>
  <si>
    <t>3. Joes Pride</t>
  </si>
  <si>
    <t>4. Reds Sister Rosie</t>
  </si>
  <si>
    <t>5. Hothands Liz</t>
  </si>
  <si>
    <t>6. Tycoon Kate</t>
  </si>
  <si>
    <t>7. Allys Reward</t>
  </si>
  <si>
    <t>9. Japanese Slipper</t>
  </si>
  <si>
    <t>10. Miss Ritziano</t>
  </si>
  <si>
    <t>1. Cc Jones</t>
  </si>
  <si>
    <t>2. Vanto Hanover</t>
  </si>
  <si>
    <t>3. Sache Girl</t>
  </si>
  <si>
    <t>4. Oasis Dream</t>
  </si>
  <si>
    <t>5. Pay Me Interest</t>
  </si>
  <si>
    <t>7. Subtle Advice</t>
  </si>
  <si>
    <t>9. Motu Real Style</t>
  </si>
  <si>
    <t>10. Heavens Hurricane</t>
  </si>
  <si>
    <t>6. One Off</t>
  </si>
  <si>
    <t>8. Ritchie Bee</t>
  </si>
  <si>
    <t>2. Galway Girl</t>
  </si>
  <si>
    <t>3. Tippler</t>
  </si>
  <si>
    <t>4. Dreamfyre</t>
  </si>
  <si>
    <t>5. Drusilla</t>
  </si>
  <si>
    <t>6. Collectively</t>
  </si>
  <si>
    <t>7. Shebrings Luck</t>
  </si>
  <si>
    <t>8. Caprice</t>
  </si>
  <si>
    <t>9. Chrissy Be</t>
  </si>
  <si>
    <t>11. Mizzone</t>
  </si>
  <si>
    <t>12. Whitneys Star</t>
  </si>
  <si>
    <t>1. Elysia</t>
  </si>
  <si>
    <t>1. Just Tootsie</t>
  </si>
  <si>
    <t>2. Southern Gnp</t>
  </si>
  <si>
    <t>3. Bridget Blue Chip</t>
  </si>
  <si>
    <t>5. Guys Bettor Bet</t>
  </si>
  <si>
    <t>7. Ideal Warrior</t>
  </si>
  <si>
    <t>8. Under Worked</t>
  </si>
  <si>
    <t>4. Future Stride</t>
  </si>
  <si>
    <t>6. Sports Chaton</t>
  </si>
  <si>
    <t>1. The Thick Of It</t>
  </si>
  <si>
    <t>2. Benambra</t>
  </si>
  <si>
    <t>3. Raptor</t>
  </si>
  <si>
    <t>4. Captain Smooth</t>
  </si>
  <si>
    <t>5. Newark Torc</t>
  </si>
  <si>
    <t>6. Scallop</t>
  </si>
  <si>
    <t>7. Tax Evader</t>
  </si>
  <si>
    <t>8. Deep Sea Lady</t>
  </si>
  <si>
    <t>9. Miss Carobose</t>
  </si>
  <si>
    <t>10. Meet The Missus</t>
  </si>
  <si>
    <t>11. Indexes</t>
  </si>
  <si>
    <t>12. Careering Away</t>
  </si>
  <si>
    <t>1. Circle Line</t>
  </si>
  <si>
    <t>2. Oceans Predator</t>
  </si>
  <si>
    <t>3. Judah Ben Hur</t>
  </si>
  <si>
    <t>4. My Mojo</t>
  </si>
  <si>
    <t>5. Alpha Styx</t>
  </si>
  <si>
    <t>6. The Golden Cross</t>
  </si>
  <si>
    <t>7. Brass Lantern</t>
  </si>
  <si>
    <t>8. Officianado</t>
  </si>
  <si>
    <t>9. Projectile</t>
  </si>
  <si>
    <t>1. Black Consul</t>
  </si>
  <si>
    <t>2. Devils Luck</t>
  </si>
  <si>
    <t>3. Front View</t>
  </si>
  <si>
    <t>4. Monument</t>
  </si>
  <si>
    <t>6. California Longbow</t>
  </si>
  <si>
    <t>7. Helsun</t>
  </si>
  <si>
    <t>8. Mangione</t>
  </si>
  <si>
    <t>9. Nordic Lover</t>
  </si>
  <si>
    <t>11. Shen Gui</t>
  </si>
  <si>
    <t>1. Beeokay</t>
  </si>
  <si>
    <t>3. Its Not There</t>
  </si>
  <si>
    <t>5. Bontazola</t>
  </si>
  <si>
    <t>6. Hard Faith</t>
  </si>
  <si>
    <t>7. Pomp</t>
  </si>
  <si>
    <t>10. Ardra Storm</t>
  </si>
  <si>
    <t>11. Our Long Sali</t>
  </si>
  <si>
    <t>12. Chezblack</t>
  </si>
  <si>
    <t>13. Heavenward</t>
  </si>
  <si>
    <t>14. La Maestra</t>
  </si>
  <si>
    <t>15. Jersey Whistler</t>
  </si>
  <si>
    <t>8. Docs Hero</t>
  </si>
  <si>
    <t>1. Wynberg Terror</t>
  </si>
  <si>
    <t>2. A Passion For Aces</t>
  </si>
  <si>
    <t>3. Cracka Stride</t>
  </si>
  <si>
    <t>4. Shareapassion</t>
  </si>
  <si>
    <t>5. My Elusive Dream</t>
  </si>
  <si>
    <t>6. Forever Texas</t>
  </si>
  <si>
    <t>7. The Maldives</t>
  </si>
  <si>
    <t>8. Magic Oats</t>
  </si>
  <si>
    <t>1. Ultimate Courage</t>
  </si>
  <si>
    <t>2. Dapper</t>
  </si>
  <si>
    <t>3. Adrift</t>
  </si>
  <si>
    <t>4. Key Largo</t>
  </si>
  <si>
    <t>5. Oliver Winkle</t>
  </si>
  <si>
    <t>6. Hot Rod Heaven</t>
  </si>
  <si>
    <t>7. Paternity Suit</t>
  </si>
  <si>
    <t>9. Precious Cullen</t>
  </si>
  <si>
    <t>8. Maywyns Courage</t>
  </si>
  <si>
    <t>1. Kaapfever</t>
  </si>
  <si>
    <t>2. Plagiarist</t>
  </si>
  <si>
    <t>6. Ligulate</t>
  </si>
  <si>
    <t>7. Lady Veronique</t>
  </si>
  <si>
    <t>8. Semper Fidelis</t>
  </si>
  <si>
    <t>9. Counterfeited</t>
  </si>
  <si>
    <t>10. Rotoiti</t>
  </si>
  <si>
    <t>11. Saint Barts</t>
  </si>
  <si>
    <t>4. Towel Token</t>
  </si>
  <si>
    <t>Y</t>
  </si>
  <si>
    <t>Horse Racing\AUS\Newc (AUS) 16th Oct</t>
  </si>
  <si>
    <t>Newc (AUS) 16th Oct - 17:35 R7 900m Hcap</t>
  </si>
  <si>
    <t>1. Azzies Ready</t>
  </si>
  <si>
    <t>2. Eleazar</t>
  </si>
  <si>
    <t>3. Time Out Of Mind</t>
  </si>
  <si>
    <t>4. Cyclonite</t>
  </si>
  <si>
    <t>5. Dynamic Bid</t>
  </si>
  <si>
    <t>6. Gunnaza</t>
  </si>
  <si>
    <t>7. Falerina</t>
  </si>
  <si>
    <t>8. Halliday Road</t>
  </si>
  <si>
    <t>10. Starry</t>
  </si>
  <si>
    <t>11. Miss 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</si>
</sst>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21" fontId="0" fillId="0" borderId="0" xfId="0" applyNumberFormat="1"/>
    <xf numFmtId="0" fontId="0" fillId="0" borderId="0" xfId="0" quotePrefix="1"/>
    <xf numFmtId="0" fontId="18" fillId="0" borderId="0" xfId="42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" fontId="18" fillId="0" borderId="0" xfId="42" applyNumberFormat="1"/>
    <xf numFmtId="0" fontId="18" fillId="0" borderId="10" xfId="42" applyBorder="1" applyAlignment="1">
      <alignment horizontal="center" vertical="center"/>
    </xf>
    <xf numFmtId="2" fontId="0" fillId="0" borderId="0" xfId="0" applyNumberFormat="1"/>
    <xf numFmtId="0" fontId="18" fillId="0" borderId="0" xfId="42" applyFont="1"/>
    <xf numFmtId="0" fontId="18" fillId="0" borderId="0" xfId="42" applyFont="1" applyFill="1"/>
    <xf numFmtId="0" fontId="0" fillId="0" borderId="0" xfId="0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dimension ref="A1:AB50"/>
  <sheetViews>
    <sheetView tabSelected="1" topLeftCell="L1" workbookViewId="0">
      <selection activeCell="Q6" sqref="Q6"/>
    </sheetView>
  </sheetViews>
  <sheetFormatPr defaultRowHeight="15" x14ac:dyDescent="0.25"/>
  <cols>
    <col min="1" max="1" width="35.42578125" bestFit="1" customWidth="1"/>
    <col min="17" max="17" width="29.42578125" customWidth="1"/>
    <col min="28" max="28" width="11.140625" bestFit="1" customWidth="1"/>
  </cols>
  <sheetData>
    <row r="1" spans="1:28" x14ac:dyDescent="0.25">
      <c r="A1" t="s">
        <v>160</v>
      </c>
      <c r="D1" s="1">
        <v>0.74305555555555547</v>
      </c>
      <c r="F1" t="s">
        <v>159</v>
      </c>
      <c r="H1" t="s">
        <v>8</v>
      </c>
      <c r="I1" t="s">
        <v>158</v>
      </c>
      <c r="M1" t="s">
        <v>9</v>
      </c>
      <c r="N1">
        <v>28957621</v>
      </c>
      <c r="O1" t="s">
        <v>10</v>
      </c>
      <c r="P1">
        <v>2457774141</v>
      </c>
    </row>
    <row r="2" spans="1:28" x14ac:dyDescent="0.25">
      <c r="A2" t="s">
        <v>11</v>
      </c>
      <c r="B2">
        <v>43389.730110972225</v>
      </c>
      <c r="C2" s="1">
        <v>0.73010416666666667</v>
      </c>
      <c r="D2" s="1">
        <v>2.5347222222222221E-3</v>
      </c>
      <c r="E2" t="s">
        <v>12</v>
      </c>
      <c r="M2" t="s">
        <v>13</v>
      </c>
      <c r="N2">
        <v>0</v>
      </c>
      <c r="P2" t="s">
        <v>14</v>
      </c>
    </row>
    <row r="3" spans="1:28" x14ac:dyDescent="0.25">
      <c r="A3" t="s">
        <v>15</v>
      </c>
      <c r="B3">
        <v>57316.36</v>
      </c>
      <c r="D3" t="s">
        <v>16</v>
      </c>
      <c r="E3">
        <v>1</v>
      </c>
      <c r="F3" t="s">
        <v>17</v>
      </c>
      <c r="G3">
        <v>1</v>
      </c>
      <c r="H3" t="s">
        <v>18</v>
      </c>
      <c r="I3" t="s">
        <v>158</v>
      </c>
      <c r="J3">
        <v>26</v>
      </c>
      <c r="K3" t="s">
        <v>19</v>
      </c>
      <c r="L3">
        <v>0</v>
      </c>
      <c r="M3" t="s">
        <v>20</v>
      </c>
      <c r="N3">
        <v>149602382</v>
      </c>
      <c r="O3" t="s">
        <v>21</v>
      </c>
      <c r="P3">
        <v>10</v>
      </c>
    </row>
    <row r="4" spans="1:28" x14ac:dyDescent="0.25">
      <c r="A4" t="s">
        <v>22</v>
      </c>
      <c r="B4" t="s">
        <v>23</v>
      </c>
      <c r="D4" t="s">
        <v>24</v>
      </c>
      <c r="F4" t="s">
        <v>25</v>
      </c>
      <c r="H4" t="s">
        <v>26</v>
      </c>
      <c r="J4" t="s">
        <v>27</v>
      </c>
      <c r="L4" t="s">
        <v>28</v>
      </c>
      <c r="N4" t="s">
        <v>29</v>
      </c>
      <c r="O4" t="s">
        <v>30</v>
      </c>
      <c r="P4" t="s">
        <v>31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s="9" t="s">
        <v>38</v>
      </c>
      <c r="Z4" s="9" t="s">
        <v>39</v>
      </c>
      <c r="AA4" s="9" t="s">
        <v>40</v>
      </c>
      <c r="AB4" s="10" t="s">
        <v>41</v>
      </c>
    </row>
    <row r="5" spans="1:28" x14ac:dyDescent="0.25">
      <c r="A5" s="2" t="s">
        <v>161</v>
      </c>
      <c r="B5">
        <v>40</v>
      </c>
      <c r="C5">
        <v>3</v>
      </c>
      <c r="D5">
        <v>42</v>
      </c>
      <c r="E5">
        <v>3</v>
      </c>
      <c r="F5">
        <v>44</v>
      </c>
      <c r="G5">
        <v>3</v>
      </c>
      <c r="H5">
        <v>48</v>
      </c>
      <c r="I5">
        <v>3</v>
      </c>
      <c r="J5">
        <v>50</v>
      </c>
      <c r="K5">
        <v>4</v>
      </c>
      <c r="L5">
        <v>65</v>
      </c>
      <c r="M5">
        <v>6</v>
      </c>
      <c r="N5">
        <v>1.786</v>
      </c>
      <c r="O5">
        <v>48</v>
      </c>
      <c r="P5">
        <v>745.62</v>
      </c>
      <c r="Q5" s="11" t="e">
        <f>IF(AND(F5 &gt; (INDEX(RATINGS!B:B,MATCH(A5,RATINGS!A:A,0))*VLOOKUP(INDEX(RATINGS!B:B,MATCH(A5,RATINGS!A:A,0)),SETTINGS!$A$4:$B$9,2)), INDEX(RATINGS!B:B,MATCH(A5,RATINGS!A:A,0)) &lt; 5, SETTINGS!$E$3 &lt; 120, $E$2="Not In Play",$F$2&lt;&gt;"Suspended"),"BACK","")</f>
        <v>#N/A</v>
      </c>
      <c r="R5" s="8">
        <f>F5</f>
        <v>44</v>
      </c>
      <c r="S5" s="3">
        <f>ROUND(10/(F5-1),2)</f>
        <v>0.23</v>
      </c>
      <c r="U5" s="1"/>
      <c r="V5">
        <v>0</v>
      </c>
      <c r="W5">
        <v>0</v>
      </c>
      <c r="X5">
        <v>0</v>
      </c>
      <c r="Y5" t="e">
        <f>INDEX(RATINGS!B:B,MATCH(A5,RATINGS!A:A,0))</f>
        <v>#N/A</v>
      </c>
      <c r="Z5" t="e">
        <f>VLOOKUP(INDEX(RATINGS!B:B,MATCH(A5,RATINGS!A:A,0)),SETTINGS!$A$4:$B$9,2)</f>
        <v>#N/A</v>
      </c>
      <c r="AA5" t="e">
        <f>Y5*Z5</f>
        <v>#N/A</v>
      </c>
      <c r="AB5">
        <f>F5</f>
        <v>44</v>
      </c>
    </row>
    <row r="6" spans="1:28" x14ac:dyDescent="0.25">
      <c r="A6" s="2" t="s">
        <v>162</v>
      </c>
      <c r="B6">
        <v>32</v>
      </c>
      <c r="C6">
        <v>3</v>
      </c>
      <c r="D6">
        <v>34</v>
      </c>
      <c r="E6">
        <v>3</v>
      </c>
      <c r="F6">
        <v>36</v>
      </c>
      <c r="G6">
        <v>7</v>
      </c>
      <c r="H6">
        <v>40</v>
      </c>
      <c r="I6">
        <v>6</v>
      </c>
      <c r="J6">
        <v>42</v>
      </c>
      <c r="K6">
        <v>5</v>
      </c>
      <c r="L6">
        <v>46</v>
      </c>
      <c r="M6">
        <v>26</v>
      </c>
      <c r="N6">
        <v>3.0670000000000002</v>
      </c>
      <c r="O6">
        <v>38</v>
      </c>
      <c r="P6">
        <v>567.13</v>
      </c>
      <c r="Q6" s="11" t="e">
        <f>IF(AND(F6 &gt; (INDEX(RATINGS!B:B,MATCH(A6,RATINGS!A:A,0))*VLOOKUP(INDEX(RATINGS!B:B,MATCH(A6,RATINGS!A:A,0)),SETTINGS!$A$4:$B$9,2)), INDEX(RATINGS!B:B,MATCH(A6,RATINGS!A:A,0)) &lt; 5, SETTINGS!$E$3 &lt; 120, $E$2="Not In Play",$F$2&lt;&gt;"Suspended"),"BACK","")</f>
        <v>#N/A</v>
      </c>
      <c r="R6" s="8">
        <f t="shared" ref="R6:R14" si="0">F6</f>
        <v>36</v>
      </c>
      <c r="S6" s="3">
        <f t="shared" ref="S6:S14" si="1">ROUND(10/(F6-1),2)</f>
        <v>0.28999999999999998</v>
      </c>
      <c r="U6" s="1"/>
      <c r="V6">
        <v>0</v>
      </c>
      <c r="W6">
        <v>0</v>
      </c>
      <c r="X6">
        <v>0</v>
      </c>
      <c r="Y6" t="e">
        <f>INDEX(RATINGS!B:B,MATCH(A6,RATINGS!A:A,0))</f>
        <v>#N/A</v>
      </c>
      <c r="Z6" t="e">
        <f>VLOOKUP(INDEX(RATINGS!B:B,MATCH(A6,RATINGS!A:A,0)),SETTINGS!$A$4:$B$9,2)</f>
        <v>#N/A</v>
      </c>
      <c r="AA6" t="e">
        <f t="shared" ref="AA6:AA14" si="2">Y6*Z6</f>
        <v>#N/A</v>
      </c>
      <c r="AB6" s="11">
        <f t="shared" ref="AB6:AB14" si="3">F6</f>
        <v>36</v>
      </c>
    </row>
    <row r="7" spans="1:28" x14ac:dyDescent="0.25">
      <c r="A7" s="2" t="s">
        <v>163</v>
      </c>
      <c r="B7">
        <v>8.1999999999999993</v>
      </c>
      <c r="C7">
        <v>26</v>
      </c>
      <c r="D7">
        <v>8.4</v>
      </c>
      <c r="E7">
        <v>12</v>
      </c>
      <c r="F7">
        <v>8.8000000000000007</v>
      </c>
      <c r="G7">
        <v>7</v>
      </c>
      <c r="H7">
        <v>9.4</v>
      </c>
      <c r="I7">
        <v>71</v>
      </c>
      <c r="J7">
        <v>9.6</v>
      </c>
      <c r="K7">
        <v>22</v>
      </c>
      <c r="L7">
        <v>9.8000000000000007</v>
      </c>
      <c r="M7">
        <v>36</v>
      </c>
      <c r="N7">
        <v>11.364000000000001</v>
      </c>
      <c r="O7">
        <v>9.4</v>
      </c>
      <c r="P7">
        <v>3448.82</v>
      </c>
      <c r="Q7" s="11" t="e">
        <f>IF(AND(F7 &gt; (INDEX(RATINGS!B:B,MATCH(A7,RATINGS!A:A,0))*VLOOKUP(INDEX(RATINGS!B:B,MATCH(A7,RATINGS!A:A,0)),SETTINGS!$A$4:$B$9,2)), INDEX(RATINGS!B:B,MATCH(A7,RATINGS!A:A,0)) &lt; 5, SETTINGS!$E$3 &lt; 120, $E$2="Not In Play",$F$2&lt;&gt;"Suspended"),"BACK","")</f>
        <v>#N/A</v>
      </c>
      <c r="R7" s="8">
        <f t="shared" si="0"/>
        <v>8.8000000000000007</v>
      </c>
      <c r="S7" s="3">
        <f t="shared" si="1"/>
        <v>1.28</v>
      </c>
      <c r="U7" s="1"/>
      <c r="V7">
        <v>0</v>
      </c>
      <c r="W7">
        <v>0</v>
      </c>
      <c r="X7">
        <v>0</v>
      </c>
      <c r="Y7" t="e">
        <f>INDEX(RATINGS!B:B,MATCH(A7,RATINGS!A:A,0))</f>
        <v>#N/A</v>
      </c>
      <c r="Z7" t="e">
        <f>VLOOKUP(INDEX(RATINGS!B:B,MATCH(A7,RATINGS!A:A,0)),SETTINGS!$A$4:$B$9,2)</f>
        <v>#N/A</v>
      </c>
      <c r="AA7" t="e">
        <f t="shared" si="2"/>
        <v>#N/A</v>
      </c>
      <c r="AB7" s="11">
        <f t="shared" si="3"/>
        <v>8.8000000000000007</v>
      </c>
    </row>
    <row r="8" spans="1:28" x14ac:dyDescent="0.25">
      <c r="A8" s="2" t="s">
        <v>164</v>
      </c>
      <c r="B8">
        <v>7.4</v>
      </c>
      <c r="C8">
        <v>57</v>
      </c>
      <c r="D8">
        <v>7.6</v>
      </c>
      <c r="E8">
        <v>88</v>
      </c>
      <c r="F8">
        <v>7.8</v>
      </c>
      <c r="G8">
        <v>11</v>
      </c>
      <c r="H8">
        <v>8</v>
      </c>
      <c r="I8">
        <v>64</v>
      </c>
      <c r="J8">
        <v>8.1999999999999993</v>
      </c>
      <c r="K8">
        <v>48</v>
      </c>
      <c r="L8">
        <v>8.4</v>
      </c>
      <c r="M8">
        <v>21</v>
      </c>
      <c r="N8">
        <v>12.048</v>
      </c>
      <c r="O8">
        <v>7.6</v>
      </c>
      <c r="P8">
        <v>3448.54</v>
      </c>
      <c r="Q8" s="11" t="e">
        <f>IF(AND(F8 &gt; (INDEX(RATINGS!B:B,MATCH(A8,RATINGS!A:A,0))*VLOOKUP(INDEX(RATINGS!B:B,MATCH(A8,RATINGS!A:A,0)),SETTINGS!$A$4:$B$9,2)), INDEX(RATINGS!B:B,MATCH(A8,RATINGS!A:A,0)) &lt; 5, SETTINGS!$E$3 &lt; 120, $E$2="Not In Play",$F$2&lt;&gt;"Suspended"),"BACK","")</f>
        <v>#N/A</v>
      </c>
      <c r="R8" s="8">
        <f t="shared" si="0"/>
        <v>7.8</v>
      </c>
      <c r="S8" s="3">
        <f t="shared" si="1"/>
        <v>1.47</v>
      </c>
      <c r="U8" s="1"/>
      <c r="V8">
        <v>0</v>
      </c>
      <c r="W8">
        <v>0</v>
      </c>
      <c r="X8">
        <v>0</v>
      </c>
      <c r="Y8" t="e">
        <f>INDEX(RATINGS!B:B,MATCH(A8,RATINGS!A:A,0))</f>
        <v>#N/A</v>
      </c>
      <c r="Z8" t="e">
        <f>VLOOKUP(INDEX(RATINGS!B:B,MATCH(A8,RATINGS!A:A,0)),SETTINGS!$A$4:$B$9,2)</f>
        <v>#N/A</v>
      </c>
      <c r="AA8" t="e">
        <f t="shared" si="2"/>
        <v>#N/A</v>
      </c>
      <c r="AB8" s="11">
        <f t="shared" si="3"/>
        <v>7.8</v>
      </c>
    </row>
    <row r="9" spans="1:28" x14ac:dyDescent="0.25">
      <c r="A9" s="2" t="s">
        <v>165</v>
      </c>
      <c r="B9">
        <v>12.5</v>
      </c>
      <c r="C9">
        <v>6</v>
      </c>
      <c r="D9">
        <v>13</v>
      </c>
      <c r="E9">
        <v>3</v>
      </c>
      <c r="F9">
        <v>13.5</v>
      </c>
      <c r="G9">
        <v>20</v>
      </c>
      <c r="H9">
        <v>15</v>
      </c>
      <c r="I9">
        <v>4</v>
      </c>
      <c r="J9">
        <v>16.5</v>
      </c>
      <c r="K9">
        <v>3</v>
      </c>
      <c r="L9">
        <v>17</v>
      </c>
      <c r="M9">
        <v>11</v>
      </c>
      <c r="N9">
        <v>9.8040000000000003</v>
      </c>
      <c r="O9">
        <v>15</v>
      </c>
      <c r="P9">
        <v>4747.1899999999996</v>
      </c>
      <c r="Q9" s="11" t="e">
        <f>IF(AND(F9 &gt; (INDEX(RATINGS!B:B,MATCH(A9,RATINGS!A:A,0))*VLOOKUP(INDEX(RATINGS!B:B,MATCH(A9,RATINGS!A:A,0)),SETTINGS!$A$4:$B$9,2)), INDEX(RATINGS!B:B,MATCH(A9,RATINGS!A:A,0)) &lt; 5, SETTINGS!$E$3 &lt; 120, $E$2="Not In Play",$F$2&lt;&gt;"Suspended"),"BACK","")</f>
        <v>#N/A</v>
      </c>
      <c r="R9" s="8">
        <f t="shared" si="0"/>
        <v>13.5</v>
      </c>
      <c r="S9" s="3">
        <f t="shared" si="1"/>
        <v>0.8</v>
      </c>
      <c r="U9" s="1"/>
      <c r="V9">
        <v>0</v>
      </c>
      <c r="W9">
        <v>0</v>
      </c>
      <c r="X9">
        <v>0</v>
      </c>
      <c r="Y9" t="e">
        <f>INDEX(RATINGS!B:B,MATCH(A9,RATINGS!A:A,0))</f>
        <v>#N/A</v>
      </c>
      <c r="Z9" t="e">
        <f>VLOOKUP(INDEX(RATINGS!B:B,MATCH(A9,RATINGS!A:A,0)),SETTINGS!$A$4:$B$9,2)</f>
        <v>#N/A</v>
      </c>
      <c r="AA9" t="e">
        <f t="shared" si="2"/>
        <v>#N/A</v>
      </c>
      <c r="AB9" s="11">
        <f t="shared" si="3"/>
        <v>13.5</v>
      </c>
    </row>
    <row r="10" spans="1:28" x14ac:dyDescent="0.25">
      <c r="A10" s="2" t="s">
        <v>166</v>
      </c>
      <c r="B10">
        <v>30</v>
      </c>
      <c r="C10">
        <v>110</v>
      </c>
      <c r="D10">
        <v>34</v>
      </c>
      <c r="E10">
        <v>4</v>
      </c>
      <c r="F10">
        <v>36</v>
      </c>
      <c r="G10">
        <v>3</v>
      </c>
      <c r="H10">
        <v>46</v>
      </c>
      <c r="I10">
        <v>4</v>
      </c>
      <c r="J10">
        <v>48</v>
      </c>
      <c r="K10">
        <v>21</v>
      </c>
      <c r="L10">
        <v>50</v>
      </c>
      <c r="M10">
        <v>3</v>
      </c>
      <c r="N10">
        <v>3.6360000000000001</v>
      </c>
      <c r="O10">
        <v>38</v>
      </c>
      <c r="P10">
        <v>728.7</v>
      </c>
      <c r="Q10" s="11" t="e">
        <f>IF(AND(F10 &gt; (INDEX(RATINGS!B:B,MATCH(A10,RATINGS!A:A,0))*VLOOKUP(INDEX(RATINGS!B:B,MATCH(A10,RATINGS!A:A,0)),SETTINGS!$A$4:$B$9,2)), INDEX(RATINGS!B:B,MATCH(A10,RATINGS!A:A,0)) &lt; 5, SETTINGS!$E$3 &lt; 120, $E$2="Not In Play",$F$2&lt;&gt;"Suspended"),"BACK","")</f>
        <v>#N/A</v>
      </c>
      <c r="R10" s="8">
        <f t="shared" si="0"/>
        <v>36</v>
      </c>
      <c r="S10" s="3">
        <f t="shared" si="1"/>
        <v>0.28999999999999998</v>
      </c>
      <c r="U10" s="1"/>
      <c r="V10">
        <v>0</v>
      </c>
      <c r="W10">
        <v>0</v>
      </c>
      <c r="X10">
        <v>0</v>
      </c>
      <c r="Y10" t="e">
        <f>INDEX(RATINGS!B:B,MATCH(A10,RATINGS!A:A,0))</f>
        <v>#N/A</v>
      </c>
      <c r="Z10" t="e">
        <f>VLOOKUP(INDEX(RATINGS!B:B,MATCH(A10,RATINGS!A:A,0)),SETTINGS!$A$4:$B$9,2)</f>
        <v>#N/A</v>
      </c>
      <c r="AA10" t="e">
        <f t="shared" si="2"/>
        <v>#N/A</v>
      </c>
      <c r="AB10" s="11">
        <f t="shared" si="3"/>
        <v>36</v>
      </c>
    </row>
    <row r="11" spans="1:28" x14ac:dyDescent="0.25">
      <c r="A11" s="2" t="s">
        <v>167</v>
      </c>
      <c r="B11">
        <v>2.14</v>
      </c>
      <c r="C11">
        <v>522</v>
      </c>
      <c r="D11">
        <v>2.16</v>
      </c>
      <c r="E11">
        <v>993</v>
      </c>
      <c r="F11">
        <v>2.1800000000000002</v>
      </c>
      <c r="G11">
        <v>57</v>
      </c>
      <c r="H11">
        <v>2.2000000000000002</v>
      </c>
      <c r="I11">
        <v>251</v>
      </c>
      <c r="J11">
        <v>2.2200000000000002</v>
      </c>
      <c r="K11">
        <v>71</v>
      </c>
      <c r="L11">
        <v>2.2400000000000002</v>
      </c>
      <c r="M11">
        <v>82</v>
      </c>
      <c r="N11">
        <v>41.667000000000002</v>
      </c>
      <c r="O11">
        <v>2.1800000000000002</v>
      </c>
      <c r="P11">
        <v>36867.81</v>
      </c>
      <c r="Q11" s="11" t="e">
        <f>IF(AND(F11 &gt; (INDEX(RATINGS!B:B,MATCH(A11,RATINGS!A:A,0))*VLOOKUP(INDEX(RATINGS!B:B,MATCH(A11,RATINGS!A:A,0)),SETTINGS!$A$4:$B$9,2)), INDEX(RATINGS!B:B,MATCH(A11,RATINGS!A:A,0)) &lt; 5, SETTINGS!$E$3 &lt; 120, $E$2="Not In Play",$F$2&lt;&gt;"Suspended"),"BACK","")</f>
        <v>#N/A</v>
      </c>
      <c r="R11" s="8">
        <f t="shared" si="0"/>
        <v>2.1800000000000002</v>
      </c>
      <c r="S11" s="3">
        <f t="shared" si="1"/>
        <v>8.4700000000000006</v>
      </c>
      <c r="U11" s="1"/>
      <c r="V11">
        <v>0</v>
      </c>
      <c r="W11">
        <v>0</v>
      </c>
      <c r="X11">
        <v>0</v>
      </c>
      <c r="Y11" t="e">
        <f>INDEX(RATINGS!B:B,MATCH(A11,RATINGS!A:A,0))</f>
        <v>#N/A</v>
      </c>
      <c r="Z11" t="e">
        <f>VLOOKUP(INDEX(RATINGS!B:B,MATCH(A11,RATINGS!A:A,0)),SETTINGS!$A$4:$B$9,2)</f>
        <v>#N/A</v>
      </c>
      <c r="AA11" t="e">
        <f t="shared" si="2"/>
        <v>#N/A</v>
      </c>
      <c r="AB11" s="11">
        <f t="shared" si="3"/>
        <v>2.1800000000000002</v>
      </c>
    </row>
    <row r="12" spans="1:28" x14ac:dyDescent="0.25">
      <c r="A12" s="2" t="s">
        <v>168</v>
      </c>
      <c r="B12">
        <v>50</v>
      </c>
      <c r="C12">
        <v>2</v>
      </c>
      <c r="D12">
        <v>55</v>
      </c>
      <c r="E12">
        <v>43</v>
      </c>
      <c r="F12">
        <v>60</v>
      </c>
      <c r="G12">
        <v>5</v>
      </c>
      <c r="H12">
        <v>75</v>
      </c>
      <c r="I12">
        <v>9</v>
      </c>
      <c r="J12">
        <v>80</v>
      </c>
      <c r="K12">
        <v>18</v>
      </c>
      <c r="L12">
        <v>110</v>
      </c>
      <c r="M12">
        <v>5</v>
      </c>
      <c r="N12">
        <v>1.3089999999999999</v>
      </c>
      <c r="O12">
        <v>70</v>
      </c>
      <c r="P12">
        <v>392.78</v>
      </c>
      <c r="Q12" s="11" t="e">
        <f>IF(AND(F12 &gt; (INDEX(RATINGS!B:B,MATCH(A12,RATINGS!A:A,0))*VLOOKUP(INDEX(RATINGS!B:B,MATCH(A12,RATINGS!A:A,0)),SETTINGS!$A$4:$B$9,2)), INDEX(RATINGS!B:B,MATCH(A12,RATINGS!A:A,0)) &lt; 5, SETTINGS!$E$3 &lt; 120, $E$2="Not In Play",$F$2&lt;&gt;"Suspended"),"BACK","")</f>
        <v>#N/A</v>
      </c>
      <c r="R12" s="8">
        <f t="shared" si="0"/>
        <v>60</v>
      </c>
      <c r="S12" s="3">
        <f t="shared" si="1"/>
        <v>0.17</v>
      </c>
      <c r="U12" s="1"/>
      <c r="V12">
        <v>0</v>
      </c>
      <c r="W12">
        <v>0</v>
      </c>
      <c r="X12">
        <v>0</v>
      </c>
      <c r="Y12" t="e">
        <f>INDEX(RATINGS!B:B,MATCH(A12,RATINGS!A:A,0))</f>
        <v>#N/A</v>
      </c>
      <c r="Z12" t="e">
        <f>VLOOKUP(INDEX(RATINGS!B:B,MATCH(A12,RATINGS!A:A,0)),SETTINGS!$A$4:$B$9,2)</f>
        <v>#N/A</v>
      </c>
      <c r="AA12" t="e">
        <f t="shared" si="2"/>
        <v>#N/A</v>
      </c>
      <c r="AB12" s="11">
        <f t="shared" si="3"/>
        <v>60</v>
      </c>
    </row>
    <row r="13" spans="1:28" x14ac:dyDescent="0.25">
      <c r="A13" s="2" t="s">
        <v>169</v>
      </c>
      <c r="B13">
        <v>6</v>
      </c>
      <c r="C13">
        <v>195</v>
      </c>
      <c r="D13">
        <v>6.2</v>
      </c>
      <c r="E13">
        <v>201</v>
      </c>
      <c r="F13">
        <v>6.4</v>
      </c>
      <c r="G13">
        <v>72</v>
      </c>
      <c r="H13">
        <v>6.8</v>
      </c>
      <c r="I13">
        <v>119</v>
      </c>
      <c r="J13">
        <v>7</v>
      </c>
      <c r="K13">
        <v>174</v>
      </c>
      <c r="L13">
        <v>7.2</v>
      </c>
      <c r="M13">
        <v>47</v>
      </c>
      <c r="N13">
        <v>14.925000000000001</v>
      </c>
      <c r="O13">
        <v>6.6</v>
      </c>
      <c r="P13">
        <v>6197.76</v>
      </c>
      <c r="Q13" s="11" t="e">
        <f>IF(AND(F13 &gt; (INDEX(RATINGS!B:B,MATCH(A13,RATINGS!A:A,0))*VLOOKUP(INDEX(RATINGS!B:B,MATCH(A13,RATINGS!A:A,0)),SETTINGS!$A$4:$B$9,2)), INDEX(RATINGS!B:B,MATCH(A13,RATINGS!A:A,0)) &lt; 5, SETTINGS!$E$3 &lt; 120, $E$2="Not In Play",$F$2&lt;&gt;"Suspended"),"BACK","")</f>
        <v>#N/A</v>
      </c>
      <c r="R13" s="8">
        <f t="shared" si="0"/>
        <v>6.4</v>
      </c>
      <c r="S13" s="3">
        <f t="shared" si="1"/>
        <v>1.85</v>
      </c>
      <c r="V13">
        <v>0</v>
      </c>
      <c r="W13">
        <v>0</v>
      </c>
      <c r="X13">
        <v>0</v>
      </c>
      <c r="Y13" t="e">
        <f>INDEX(RATINGS!B:B,MATCH(A13,RATINGS!A:A,0))</f>
        <v>#N/A</v>
      </c>
      <c r="Z13" t="e">
        <f>VLOOKUP(INDEX(RATINGS!B:B,MATCH(A13,RATINGS!A:A,0)),SETTINGS!$A$4:$B$9,2)</f>
        <v>#N/A</v>
      </c>
      <c r="AA13" t="e">
        <f t="shared" si="2"/>
        <v>#N/A</v>
      </c>
      <c r="AB13" s="11">
        <f t="shared" si="3"/>
        <v>6.4</v>
      </c>
    </row>
    <row r="14" spans="1:28" x14ac:dyDescent="0.25">
      <c r="A14" s="2" t="s">
        <v>170</v>
      </c>
      <c r="B14">
        <v>120</v>
      </c>
      <c r="C14">
        <v>5</v>
      </c>
      <c r="D14">
        <v>200</v>
      </c>
      <c r="E14">
        <v>3</v>
      </c>
      <c r="F14">
        <v>250</v>
      </c>
      <c r="G14">
        <v>12</v>
      </c>
      <c r="H14">
        <v>330</v>
      </c>
      <c r="I14">
        <v>7</v>
      </c>
      <c r="J14">
        <v>500</v>
      </c>
      <c r="K14">
        <v>1</v>
      </c>
      <c r="L14">
        <v>570</v>
      </c>
      <c r="M14">
        <v>5</v>
      </c>
      <c r="N14">
        <v>0.39300000000000002</v>
      </c>
      <c r="O14">
        <v>330</v>
      </c>
      <c r="P14">
        <v>172.01</v>
      </c>
      <c r="Q14" s="11" t="e">
        <f>IF(AND(F14 &gt; (INDEX(RATINGS!B:B,MATCH(A14,RATINGS!A:A,0))*VLOOKUP(INDEX(RATINGS!B:B,MATCH(A14,RATINGS!A:A,0)),SETTINGS!$A$4:$B$9,2)), INDEX(RATINGS!B:B,MATCH(A14,RATINGS!A:A,0)) &lt; 5, SETTINGS!$E$3 &lt; 120, $E$2="Not In Play",$F$2&lt;&gt;"Suspended"),"BACK","")</f>
        <v>#N/A</v>
      </c>
      <c r="R14" s="8">
        <f t="shared" si="0"/>
        <v>250</v>
      </c>
      <c r="S14" s="3">
        <f t="shared" si="1"/>
        <v>0.04</v>
      </c>
      <c r="V14">
        <v>0</v>
      </c>
      <c r="W14">
        <v>0</v>
      </c>
      <c r="X14">
        <v>0</v>
      </c>
      <c r="Y14" t="e">
        <f>INDEX(RATINGS!B:B,MATCH(A14,RATINGS!A:A,0))</f>
        <v>#N/A</v>
      </c>
      <c r="Z14" t="e">
        <f>VLOOKUP(INDEX(RATINGS!B:B,MATCH(A14,RATINGS!A:A,0)),SETTINGS!$A$4:$B$9,2)</f>
        <v>#N/A</v>
      </c>
      <c r="AA14" t="e">
        <f t="shared" si="2"/>
        <v>#N/A</v>
      </c>
      <c r="AB14" s="11">
        <f t="shared" si="3"/>
        <v>250</v>
      </c>
    </row>
    <row r="15" spans="1:28" x14ac:dyDescent="0.25">
      <c r="Q15" s="11" t="e">
        <f>IF(AND(F15 &gt; (INDEX(RATINGS!B:B,MATCH(A15,RATINGS!A:A,0))*VLOOKUP(INDEX(RATINGS!B:B,MATCH(A15,RATINGS!A:A,0)),SETTINGS!$A$4:$B$9,2)), INDEX(RATINGS!B:B,MATCH(A15,RATINGS!A:A,0)) &lt; 5, SETTINGS!$E$3 &lt; 120, $E$2="Not In Play",$F$2&lt;&gt;"Suspended"),"BACK","")</f>
        <v>#N/A</v>
      </c>
      <c r="R15" s="8">
        <f t="shared" ref="R15:R50" si="4">F15</f>
        <v>0</v>
      </c>
      <c r="S15" s="3">
        <f t="shared" ref="S15:S50" si="5">ROUND(10/(F15-1),2)</f>
        <v>-10</v>
      </c>
      <c r="Y15" s="11" t="e">
        <f>INDEX(RATINGS!B:B,MATCH(A15,RATINGS!A:A,0))</f>
        <v>#N/A</v>
      </c>
      <c r="Z15" s="11" t="e">
        <f>VLOOKUP(INDEX(RATINGS!B:B,MATCH(A15,RATINGS!A:A,0)),SETTINGS!$A$4:$B$9,2)</f>
        <v>#N/A</v>
      </c>
      <c r="AA15" s="11" t="e">
        <f t="shared" ref="AA15" si="6">Y15*Z15</f>
        <v>#N/A</v>
      </c>
      <c r="AB15" s="11">
        <f t="shared" ref="AB15" si="7">F15</f>
        <v>0</v>
      </c>
    </row>
    <row r="16" spans="1:28" x14ac:dyDescent="0.25">
      <c r="Q16" s="11" t="e">
        <f>IF(AND(F16 &gt; (INDEX(RATINGS!B:B,MATCH(A16,RATINGS!A:A,0))*VLOOKUP(INDEX(RATINGS!B:B,MATCH(A16,RATINGS!A:A,0)),SETTINGS!$A$4:$B$9,2)), INDEX(RATINGS!B:B,MATCH(A16,RATINGS!A:A,0)) &lt; 5, SETTINGS!$E$3 &lt; 120, $E$2="Not In Play",$F$2&lt;&gt;"Suspended"),"BACK","")</f>
        <v>#N/A</v>
      </c>
      <c r="R16" s="8">
        <f t="shared" si="4"/>
        <v>0</v>
      </c>
      <c r="S16" s="3">
        <f t="shared" si="5"/>
        <v>-10</v>
      </c>
      <c r="Y16" s="11" t="e">
        <f>INDEX(RATINGS!B:B,MATCH(A16,RATINGS!A:A,0))</f>
        <v>#N/A</v>
      </c>
      <c r="Z16" s="11" t="e">
        <f>VLOOKUP(INDEX(RATINGS!B:B,MATCH(A16,RATINGS!A:A,0)),SETTINGS!$A$4:$B$9,2)</f>
        <v>#N/A</v>
      </c>
      <c r="AA16" s="11" t="e">
        <f t="shared" ref="AA16:AA50" si="8">Y16*Z16</f>
        <v>#N/A</v>
      </c>
      <c r="AB16" s="11">
        <f t="shared" ref="AB16:AB50" si="9">F16</f>
        <v>0</v>
      </c>
    </row>
    <row r="17" spans="17:28" x14ac:dyDescent="0.25">
      <c r="Q17" s="11" t="e">
        <f>IF(AND(F17 &gt; (INDEX(RATINGS!B:B,MATCH(A17,RATINGS!A:A,0))*VLOOKUP(INDEX(RATINGS!B:B,MATCH(A17,RATINGS!A:A,0)),SETTINGS!$A$4:$B$9,2)), INDEX(RATINGS!B:B,MATCH(A17,RATINGS!A:A,0)) &lt; 5, SETTINGS!$E$3 &lt; 120, $E$2="Not In Play",$F$2&lt;&gt;"Suspended"),"BACK","")</f>
        <v>#N/A</v>
      </c>
      <c r="R17" s="8">
        <f t="shared" si="4"/>
        <v>0</v>
      </c>
      <c r="S17" s="3">
        <f t="shared" si="5"/>
        <v>-10</v>
      </c>
      <c r="Y17" s="11" t="e">
        <f>INDEX(RATINGS!B:B,MATCH(A17,RATINGS!A:A,0))</f>
        <v>#N/A</v>
      </c>
      <c r="Z17" s="11" t="e">
        <f>VLOOKUP(INDEX(RATINGS!B:B,MATCH(A17,RATINGS!A:A,0)),SETTINGS!$A$4:$B$9,2)</f>
        <v>#N/A</v>
      </c>
      <c r="AA17" s="11" t="e">
        <f t="shared" si="8"/>
        <v>#N/A</v>
      </c>
      <c r="AB17" s="11">
        <f t="shared" si="9"/>
        <v>0</v>
      </c>
    </row>
    <row r="18" spans="17:28" x14ac:dyDescent="0.25">
      <c r="Q18" s="11" t="e">
        <f>IF(AND(F18 &gt; (INDEX(RATINGS!B:B,MATCH(A18,RATINGS!A:A,0))*VLOOKUP(INDEX(RATINGS!B:B,MATCH(A18,RATINGS!A:A,0)),SETTINGS!$A$4:$B$9,2)), INDEX(RATINGS!B:B,MATCH(A18,RATINGS!A:A,0)) &lt; 5, SETTINGS!$E$3 &lt; 120, $E$2="Not In Play",$F$2&lt;&gt;"Suspended"),"BACK","")</f>
        <v>#N/A</v>
      </c>
      <c r="R18" s="8">
        <f t="shared" si="4"/>
        <v>0</v>
      </c>
      <c r="S18" s="3">
        <f t="shared" si="5"/>
        <v>-10</v>
      </c>
      <c r="Y18" s="11" t="e">
        <f>INDEX(RATINGS!B:B,MATCH(A18,RATINGS!A:A,0))</f>
        <v>#N/A</v>
      </c>
      <c r="Z18" s="11" t="e">
        <f>VLOOKUP(INDEX(RATINGS!B:B,MATCH(A18,RATINGS!A:A,0)),SETTINGS!$A$4:$B$9,2)</f>
        <v>#N/A</v>
      </c>
      <c r="AA18" s="11" t="e">
        <f t="shared" si="8"/>
        <v>#N/A</v>
      </c>
      <c r="AB18" s="11">
        <f t="shared" si="9"/>
        <v>0</v>
      </c>
    </row>
    <row r="19" spans="17:28" x14ac:dyDescent="0.25">
      <c r="Q19" s="11" t="e">
        <f>IF(AND(F19 &gt; (INDEX(RATINGS!B:B,MATCH(A19,RATINGS!A:A,0))*VLOOKUP(INDEX(RATINGS!B:B,MATCH(A19,RATINGS!A:A,0)),SETTINGS!$A$4:$B$9,2)), INDEX(RATINGS!B:B,MATCH(A19,RATINGS!A:A,0)) &lt; 5, SETTINGS!$E$3 &lt; 120, $E$2="Not In Play",$F$2&lt;&gt;"Suspended"),"BACK","")</f>
        <v>#N/A</v>
      </c>
      <c r="R19" s="8">
        <f t="shared" si="4"/>
        <v>0</v>
      </c>
      <c r="S19" s="3">
        <f t="shared" si="5"/>
        <v>-10</v>
      </c>
      <c r="Y19" s="11" t="e">
        <f>INDEX(RATINGS!B:B,MATCH(A19,RATINGS!A:A,0))</f>
        <v>#N/A</v>
      </c>
      <c r="Z19" s="11" t="e">
        <f>VLOOKUP(INDEX(RATINGS!B:B,MATCH(A19,RATINGS!A:A,0)),SETTINGS!$A$4:$B$9,2)</f>
        <v>#N/A</v>
      </c>
      <c r="AA19" s="11" t="e">
        <f t="shared" si="8"/>
        <v>#N/A</v>
      </c>
      <c r="AB19" s="11">
        <f t="shared" si="9"/>
        <v>0</v>
      </c>
    </row>
    <row r="20" spans="17:28" x14ac:dyDescent="0.25">
      <c r="Q20" s="11" t="e">
        <f>IF(AND(F20 &gt; (INDEX(RATINGS!B:B,MATCH(A20,RATINGS!A:A,0))*VLOOKUP(INDEX(RATINGS!B:B,MATCH(A20,RATINGS!A:A,0)),SETTINGS!$A$4:$B$9,2)), INDEX(RATINGS!B:B,MATCH(A20,RATINGS!A:A,0)) &lt; 5, SETTINGS!$E$3 &lt; 120, $E$2="Not In Play",$F$2&lt;&gt;"Suspended"),"BACK","")</f>
        <v>#N/A</v>
      </c>
      <c r="R20" s="8">
        <f t="shared" si="4"/>
        <v>0</v>
      </c>
      <c r="S20" s="3">
        <f t="shared" si="5"/>
        <v>-10</v>
      </c>
      <c r="Y20" s="11" t="e">
        <f>INDEX(RATINGS!B:B,MATCH(A20,RATINGS!A:A,0))</f>
        <v>#N/A</v>
      </c>
      <c r="Z20" s="11" t="e">
        <f>VLOOKUP(INDEX(RATINGS!B:B,MATCH(A20,RATINGS!A:A,0)),SETTINGS!$A$4:$B$9,2)</f>
        <v>#N/A</v>
      </c>
      <c r="AA20" s="11" t="e">
        <f t="shared" si="8"/>
        <v>#N/A</v>
      </c>
      <c r="AB20" s="11">
        <f t="shared" si="9"/>
        <v>0</v>
      </c>
    </row>
    <row r="21" spans="17:28" x14ac:dyDescent="0.25">
      <c r="Q21" s="11" t="e">
        <f>IF(AND(F21 &gt; (INDEX(RATINGS!B:B,MATCH(A21,RATINGS!A:A,0))*VLOOKUP(INDEX(RATINGS!B:B,MATCH(A21,RATINGS!A:A,0)),SETTINGS!$A$4:$B$9,2)), INDEX(RATINGS!B:B,MATCH(A21,RATINGS!A:A,0)) &lt; 5, SETTINGS!$E$3 &lt; 120, $E$2="Not In Play",$F$2&lt;&gt;"Suspended"),"BACK","")</f>
        <v>#N/A</v>
      </c>
      <c r="R21" s="8">
        <f t="shared" si="4"/>
        <v>0</v>
      </c>
      <c r="S21" s="3">
        <f t="shared" si="5"/>
        <v>-10</v>
      </c>
      <c r="Y21" s="11" t="e">
        <f>INDEX(RATINGS!B:B,MATCH(A21,RATINGS!A:A,0))</f>
        <v>#N/A</v>
      </c>
      <c r="Z21" s="11" t="e">
        <f>VLOOKUP(INDEX(RATINGS!B:B,MATCH(A21,RATINGS!A:A,0)),SETTINGS!$A$4:$B$9,2)</f>
        <v>#N/A</v>
      </c>
      <c r="AA21" s="11" t="e">
        <f t="shared" si="8"/>
        <v>#N/A</v>
      </c>
      <c r="AB21" s="11">
        <f t="shared" si="9"/>
        <v>0</v>
      </c>
    </row>
    <row r="22" spans="17:28" x14ac:dyDescent="0.25">
      <c r="Q22" s="11" t="e">
        <f>IF(AND(F22 &gt; (INDEX(RATINGS!B:B,MATCH(A22,RATINGS!A:A,0))*VLOOKUP(INDEX(RATINGS!B:B,MATCH(A22,RATINGS!A:A,0)),SETTINGS!$A$4:$B$9,2)), INDEX(RATINGS!B:B,MATCH(A22,RATINGS!A:A,0)) &lt; 5, SETTINGS!$E$3 &lt; 120, $E$2="Not In Play",$F$2&lt;&gt;"Suspended"),"BACK","")</f>
        <v>#N/A</v>
      </c>
      <c r="R22" s="8">
        <f t="shared" si="4"/>
        <v>0</v>
      </c>
      <c r="S22" s="3">
        <f t="shared" si="5"/>
        <v>-10</v>
      </c>
      <c r="Y22" s="11" t="e">
        <f>INDEX(RATINGS!B:B,MATCH(A22,RATINGS!A:A,0))</f>
        <v>#N/A</v>
      </c>
      <c r="Z22" s="11" t="e">
        <f>VLOOKUP(INDEX(RATINGS!B:B,MATCH(A22,RATINGS!A:A,0)),SETTINGS!$A$4:$B$9,2)</f>
        <v>#N/A</v>
      </c>
      <c r="AA22" s="11" t="e">
        <f t="shared" si="8"/>
        <v>#N/A</v>
      </c>
      <c r="AB22" s="11">
        <f t="shared" si="9"/>
        <v>0</v>
      </c>
    </row>
    <row r="23" spans="17:28" x14ac:dyDescent="0.25">
      <c r="Q23" s="11" t="e">
        <f>IF(AND(F23 &gt; (INDEX(RATINGS!B:B,MATCH(A23,RATINGS!A:A,0))*VLOOKUP(INDEX(RATINGS!B:B,MATCH(A23,RATINGS!A:A,0)),SETTINGS!$A$4:$B$9,2)), INDEX(RATINGS!B:B,MATCH(A23,RATINGS!A:A,0)) &lt; 5, SETTINGS!$E$3 &lt; 120, $E$2="Not In Play",$F$2&lt;&gt;"Suspended"),"BACK","")</f>
        <v>#N/A</v>
      </c>
      <c r="R23" s="8">
        <f t="shared" si="4"/>
        <v>0</v>
      </c>
      <c r="S23" s="3">
        <f t="shared" si="5"/>
        <v>-10</v>
      </c>
      <c r="Y23" s="11" t="e">
        <f>INDEX(RATINGS!B:B,MATCH(A23,RATINGS!A:A,0))</f>
        <v>#N/A</v>
      </c>
      <c r="Z23" s="11" t="e">
        <f>VLOOKUP(INDEX(RATINGS!B:B,MATCH(A23,RATINGS!A:A,0)),SETTINGS!$A$4:$B$9,2)</f>
        <v>#N/A</v>
      </c>
      <c r="AA23" s="11" t="e">
        <f t="shared" si="8"/>
        <v>#N/A</v>
      </c>
      <c r="AB23" s="11">
        <f t="shared" si="9"/>
        <v>0</v>
      </c>
    </row>
    <row r="24" spans="17:28" x14ac:dyDescent="0.25">
      <c r="Q24" s="11" t="e">
        <f>IF(AND(F24 &gt; (INDEX(RATINGS!B:B,MATCH(A24,RATINGS!A:A,0))*VLOOKUP(INDEX(RATINGS!B:B,MATCH(A24,RATINGS!A:A,0)),SETTINGS!$A$4:$B$9,2)), INDEX(RATINGS!B:B,MATCH(A24,RATINGS!A:A,0)) &lt; 5, SETTINGS!$E$3 &lt; 120, $E$2="Not In Play",$F$2&lt;&gt;"Suspended"),"BACK","")</f>
        <v>#N/A</v>
      </c>
      <c r="R24" s="8">
        <f t="shared" si="4"/>
        <v>0</v>
      </c>
      <c r="S24" s="3">
        <f t="shared" si="5"/>
        <v>-10</v>
      </c>
      <c r="Y24" s="11" t="e">
        <f>INDEX(RATINGS!B:B,MATCH(A24,RATINGS!A:A,0))</f>
        <v>#N/A</v>
      </c>
      <c r="Z24" s="11" t="e">
        <f>VLOOKUP(INDEX(RATINGS!B:B,MATCH(A24,RATINGS!A:A,0)),SETTINGS!$A$4:$B$9,2)</f>
        <v>#N/A</v>
      </c>
      <c r="AA24" s="11" t="e">
        <f t="shared" si="8"/>
        <v>#N/A</v>
      </c>
      <c r="AB24" s="11">
        <f t="shared" si="9"/>
        <v>0</v>
      </c>
    </row>
    <row r="25" spans="17:28" x14ac:dyDescent="0.25">
      <c r="Q25" s="11" t="e">
        <f>IF(AND(F25 &gt; (INDEX(RATINGS!B:B,MATCH(A25,RATINGS!A:A,0))*VLOOKUP(INDEX(RATINGS!B:B,MATCH(A25,RATINGS!A:A,0)),SETTINGS!$A$4:$B$9,2)), INDEX(RATINGS!B:B,MATCH(A25,RATINGS!A:A,0)) &lt; 5, SETTINGS!$E$3 &lt; 120, $E$2="Not In Play",$F$2&lt;&gt;"Suspended"),"BACK","")</f>
        <v>#N/A</v>
      </c>
      <c r="R25" s="8">
        <f t="shared" si="4"/>
        <v>0</v>
      </c>
      <c r="S25" s="3">
        <f t="shared" si="5"/>
        <v>-10</v>
      </c>
      <c r="Y25" s="11" t="e">
        <f>INDEX(RATINGS!B:B,MATCH(A25,RATINGS!A:A,0))</f>
        <v>#N/A</v>
      </c>
      <c r="Z25" s="11" t="e">
        <f>VLOOKUP(INDEX(RATINGS!B:B,MATCH(A25,RATINGS!A:A,0)),SETTINGS!$A$4:$B$9,2)</f>
        <v>#N/A</v>
      </c>
      <c r="AA25" s="11" t="e">
        <f t="shared" si="8"/>
        <v>#N/A</v>
      </c>
      <c r="AB25" s="11">
        <f t="shared" si="9"/>
        <v>0</v>
      </c>
    </row>
    <row r="26" spans="17:28" x14ac:dyDescent="0.25">
      <c r="Q26" s="11" t="e">
        <f>IF(AND(F26 &gt; (INDEX(RATINGS!B:B,MATCH(A26,RATINGS!A:A,0))*VLOOKUP(INDEX(RATINGS!B:B,MATCH(A26,RATINGS!A:A,0)),SETTINGS!$A$4:$B$9,2)), INDEX(RATINGS!B:B,MATCH(A26,RATINGS!A:A,0)) &lt; 5, SETTINGS!$E$3 &lt; 120, $E$2="Not In Play",$F$2&lt;&gt;"Suspended"),"BACK","")</f>
        <v>#N/A</v>
      </c>
      <c r="R26" s="8">
        <f t="shared" si="4"/>
        <v>0</v>
      </c>
      <c r="S26" s="3">
        <f t="shared" si="5"/>
        <v>-10</v>
      </c>
      <c r="Y26" s="11" t="e">
        <f>INDEX(RATINGS!B:B,MATCH(A26,RATINGS!A:A,0))</f>
        <v>#N/A</v>
      </c>
      <c r="Z26" s="11" t="e">
        <f>VLOOKUP(INDEX(RATINGS!B:B,MATCH(A26,RATINGS!A:A,0)),SETTINGS!$A$4:$B$9,2)</f>
        <v>#N/A</v>
      </c>
      <c r="AA26" s="11" t="e">
        <f t="shared" si="8"/>
        <v>#N/A</v>
      </c>
      <c r="AB26" s="11">
        <f t="shared" si="9"/>
        <v>0</v>
      </c>
    </row>
    <row r="27" spans="17:28" x14ac:dyDescent="0.25">
      <c r="Q27" s="11" t="e">
        <f>IF(AND(F27 &gt; (INDEX(RATINGS!B:B,MATCH(A27,RATINGS!A:A,0))*VLOOKUP(INDEX(RATINGS!B:B,MATCH(A27,RATINGS!A:A,0)),SETTINGS!$A$4:$B$9,2)), INDEX(RATINGS!B:B,MATCH(A27,RATINGS!A:A,0)) &lt; 5, SETTINGS!$E$3 &lt; 120, $E$2="Not In Play",$F$2&lt;&gt;"Suspended"),"BACK","")</f>
        <v>#N/A</v>
      </c>
      <c r="R27" s="8">
        <f t="shared" si="4"/>
        <v>0</v>
      </c>
      <c r="S27" s="3">
        <f t="shared" si="5"/>
        <v>-10</v>
      </c>
      <c r="Y27" s="11" t="e">
        <f>INDEX(RATINGS!B:B,MATCH(A27,RATINGS!A:A,0))</f>
        <v>#N/A</v>
      </c>
      <c r="Z27" s="11" t="e">
        <f>VLOOKUP(INDEX(RATINGS!B:B,MATCH(A27,RATINGS!A:A,0)),SETTINGS!$A$4:$B$9,2)</f>
        <v>#N/A</v>
      </c>
      <c r="AA27" s="11" t="e">
        <f t="shared" si="8"/>
        <v>#N/A</v>
      </c>
      <c r="AB27" s="11">
        <f t="shared" si="9"/>
        <v>0</v>
      </c>
    </row>
    <row r="28" spans="17:28" x14ac:dyDescent="0.25">
      <c r="Q28" s="11" t="e">
        <f>IF(AND(F28 &gt; (INDEX(RATINGS!B:B,MATCH(A28,RATINGS!A:A,0))*VLOOKUP(INDEX(RATINGS!B:B,MATCH(A28,RATINGS!A:A,0)),SETTINGS!$A$4:$B$9,2)), INDEX(RATINGS!B:B,MATCH(A28,RATINGS!A:A,0)) &lt; 5, SETTINGS!$E$3 &lt; 120, $E$2="Not In Play",$F$2&lt;&gt;"Suspended"),"BACK","")</f>
        <v>#N/A</v>
      </c>
      <c r="R28" s="8">
        <f t="shared" si="4"/>
        <v>0</v>
      </c>
      <c r="S28" s="3">
        <f t="shared" si="5"/>
        <v>-10</v>
      </c>
      <c r="Y28" s="11" t="e">
        <f>INDEX(RATINGS!B:B,MATCH(A28,RATINGS!A:A,0))</f>
        <v>#N/A</v>
      </c>
      <c r="Z28" s="11" t="e">
        <f>VLOOKUP(INDEX(RATINGS!B:B,MATCH(A28,RATINGS!A:A,0)),SETTINGS!$A$4:$B$9,2)</f>
        <v>#N/A</v>
      </c>
      <c r="AA28" s="11" t="e">
        <f t="shared" si="8"/>
        <v>#N/A</v>
      </c>
      <c r="AB28" s="11">
        <f t="shared" si="9"/>
        <v>0</v>
      </c>
    </row>
    <row r="29" spans="17:28" x14ac:dyDescent="0.25">
      <c r="Q29" s="11" t="e">
        <f>IF(AND(F29 &gt; (INDEX(RATINGS!B:B,MATCH(A29,RATINGS!A:A,0))*VLOOKUP(INDEX(RATINGS!B:B,MATCH(A29,RATINGS!A:A,0)),SETTINGS!$A$4:$B$9,2)), INDEX(RATINGS!B:B,MATCH(A29,RATINGS!A:A,0)) &lt; 5, SETTINGS!$E$3 &lt; 120, $E$2="Not In Play",$F$2&lt;&gt;"Suspended"),"BACK","")</f>
        <v>#N/A</v>
      </c>
      <c r="R29" s="8">
        <f t="shared" si="4"/>
        <v>0</v>
      </c>
      <c r="S29" s="3">
        <f t="shared" si="5"/>
        <v>-10</v>
      </c>
      <c r="Y29" s="11" t="e">
        <f>INDEX(RATINGS!B:B,MATCH(A29,RATINGS!A:A,0))</f>
        <v>#N/A</v>
      </c>
      <c r="Z29" s="11" t="e">
        <f>VLOOKUP(INDEX(RATINGS!B:B,MATCH(A29,RATINGS!A:A,0)),SETTINGS!$A$4:$B$9,2)</f>
        <v>#N/A</v>
      </c>
      <c r="AA29" s="11" t="e">
        <f t="shared" si="8"/>
        <v>#N/A</v>
      </c>
      <c r="AB29" s="11">
        <f t="shared" si="9"/>
        <v>0</v>
      </c>
    </row>
    <row r="30" spans="17:28" x14ac:dyDescent="0.25">
      <c r="Q30" s="11" t="e">
        <f>IF(AND(F30 &gt; (INDEX(RATINGS!B:B,MATCH(A30,RATINGS!A:A,0))*VLOOKUP(INDEX(RATINGS!B:B,MATCH(A30,RATINGS!A:A,0)),SETTINGS!$A$4:$B$9,2)), INDEX(RATINGS!B:B,MATCH(A30,RATINGS!A:A,0)) &lt; 5, SETTINGS!$E$3 &lt; 120, $E$2="Not In Play",$F$2&lt;&gt;"Suspended"),"BACK","")</f>
        <v>#N/A</v>
      </c>
      <c r="R30" s="8">
        <f t="shared" si="4"/>
        <v>0</v>
      </c>
      <c r="S30" s="3">
        <f t="shared" si="5"/>
        <v>-10</v>
      </c>
      <c r="Y30" s="11" t="e">
        <f>INDEX(RATINGS!B:B,MATCH(A30,RATINGS!A:A,0))</f>
        <v>#N/A</v>
      </c>
      <c r="Z30" s="11" t="e">
        <f>VLOOKUP(INDEX(RATINGS!B:B,MATCH(A30,RATINGS!A:A,0)),SETTINGS!$A$4:$B$9,2)</f>
        <v>#N/A</v>
      </c>
      <c r="AA30" s="11" t="e">
        <f t="shared" si="8"/>
        <v>#N/A</v>
      </c>
      <c r="AB30" s="11">
        <f t="shared" si="9"/>
        <v>0</v>
      </c>
    </row>
    <row r="31" spans="17:28" x14ac:dyDescent="0.25">
      <c r="Q31" s="11" t="e">
        <f>IF(AND(F31 &gt; (INDEX(RATINGS!B:B,MATCH(A31,RATINGS!A:A,0))*VLOOKUP(INDEX(RATINGS!B:B,MATCH(A31,RATINGS!A:A,0)),SETTINGS!$A$4:$B$9,2)), INDEX(RATINGS!B:B,MATCH(A31,RATINGS!A:A,0)) &lt; 5, SETTINGS!$E$3 &lt; 120, $E$2="Not In Play",$F$2&lt;&gt;"Suspended"),"BACK","")</f>
        <v>#N/A</v>
      </c>
      <c r="R31" s="8">
        <f t="shared" si="4"/>
        <v>0</v>
      </c>
      <c r="S31" s="3">
        <f t="shared" si="5"/>
        <v>-10</v>
      </c>
      <c r="Y31" s="11" t="e">
        <f>INDEX(RATINGS!B:B,MATCH(A31,RATINGS!A:A,0))</f>
        <v>#N/A</v>
      </c>
      <c r="Z31" s="11" t="e">
        <f>VLOOKUP(INDEX(RATINGS!B:B,MATCH(A31,RATINGS!A:A,0)),SETTINGS!$A$4:$B$9,2)</f>
        <v>#N/A</v>
      </c>
      <c r="AA31" s="11" t="e">
        <f t="shared" si="8"/>
        <v>#N/A</v>
      </c>
      <c r="AB31" s="11">
        <f t="shared" si="9"/>
        <v>0</v>
      </c>
    </row>
    <row r="32" spans="17:28" x14ac:dyDescent="0.25">
      <c r="Q32" s="11" t="e">
        <f>IF(AND(F32 &gt; (INDEX(RATINGS!B:B,MATCH(A32,RATINGS!A:A,0))*VLOOKUP(INDEX(RATINGS!B:B,MATCH(A32,RATINGS!A:A,0)),SETTINGS!$A$4:$B$9,2)), INDEX(RATINGS!B:B,MATCH(A32,RATINGS!A:A,0)) &lt; 5, SETTINGS!$E$3 &lt; 120, $E$2="Not In Play",$F$2&lt;&gt;"Suspended"),"BACK","")</f>
        <v>#N/A</v>
      </c>
      <c r="R32" s="8">
        <f t="shared" si="4"/>
        <v>0</v>
      </c>
      <c r="S32" s="3">
        <f t="shared" si="5"/>
        <v>-10</v>
      </c>
      <c r="Y32" s="11" t="e">
        <f>INDEX(RATINGS!B:B,MATCH(A32,RATINGS!A:A,0))</f>
        <v>#N/A</v>
      </c>
      <c r="Z32" s="11" t="e">
        <f>VLOOKUP(INDEX(RATINGS!B:B,MATCH(A32,RATINGS!A:A,0)),SETTINGS!$A$4:$B$9,2)</f>
        <v>#N/A</v>
      </c>
      <c r="AA32" s="11" t="e">
        <f t="shared" si="8"/>
        <v>#N/A</v>
      </c>
      <c r="AB32" s="11">
        <f t="shared" si="9"/>
        <v>0</v>
      </c>
    </row>
    <row r="33" spans="17:28" x14ac:dyDescent="0.25">
      <c r="Q33" s="11" t="e">
        <f>IF(AND(F33 &gt; (INDEX(RATINGS!B:B,MATCH(A33,RATINGS!A:A,0))*VLOOKUP(INDEX(RATINGS!B:B,MATCH(A33,RATINGS!A:A,0)),SETTINGS!$A$4:$B$9,2)), INDEX(RATINGS!B:B,MATCH(A33,RATINGS!A:A,0)) &lt; 5, SETTINGS!$E$3 &lt; 120, $E$2="Not In Play",$F$2&lt;&gt;"Suspended"),"BACK","")</f>
        <v>#N/A</v>
      </c>
      <c r="R33" s="8">
        <f t="shared" si="4"/>
        <v>0</v>
      </c>
      <c r="S33" s="3">
        <f t="shared" si="5"/>
        <v>-10</v>
      </c>
      <c r="Y33" s="11" t="e">
        <f>INDEX(RATINGS!B:B,MATCH(A33,RATINGS!A:A,0))</f>
        <v>#N/A</v>
      </c>
      <c r="Z33" s="11" t="e">
        <f>VLOOKUP(INDEX(RATINGS!B:B,MATCH(A33,RATINGS!A:A,0)),SETTINGS!$A$4:$B$9,2)</f>
        <v>#N/A</v>
      </c>
      <c r="AA33" s="11" t="e">
        <f t="shared" si="8"/>
        <v>#N/A</v>
      </c>
      <c r="AB33" s="11">
        <f t="shared" si="9"/>
        <v>0</v>
      </c>
    </row>
    <row r="34" spans="17:28" x14ac:dyDescent="0.25">
      <c r="Q34" s="11" t="e">
        <f>IF(AND(F34 &gt; (INDEX(RATINGS!B:B,MATCH(A34,RATINGS!A:A,0))*VLOOKUP(INDEX(RATINGS!B:B,MATCH(A34,RATINGS!A:A,0)),SETTINGS!$A$4:$B$9,2)), INDEX(RATINGS!B:B,MATCH(A34,RATINGS!A:A,0)) &lt; 5, SETTINGS!$E$3 &lt; 120, $E$2="Not In Play",$F$2&lt;&gt;"Suspended"),"BACK","")</f>
        <v>#N/A</v>
      </c>
      <c r="R34" s="8">
        <f t="shared" si="4"/>
        <v>0</v>
      </c>
      <c r="S34" s="3">
        <f t="shared" si="5"/>
        <v>-10</v>
      </c>
      <c r="Y34" s="11" t="e">
        <f>INDEX(RATINGS!B:B,MATCH(A34,RATINGS!A:A,0))</f>
        <v>#N/A</v>
      </c>
      <c r="Z34" s="11" t="e">
        <f>VLOOKUP(INDEX(RATINGS!B:B,MATCH(A34,RATINGS!A:A,0)),SETTINGS!$A$4:$B$9,2)</f>
        <v>#N/A</v>
      </c>
      <c r="AA34" s="11" t="e">
        <f t="shared" si="8"/>
        <v>#N/A</v>
      </c>
      <c r="AB34" s="11">
        <f t="shared" si="9"/>
        <v>0</v>
      </c>
    </row>
    <row r="35" spans="17:28" x14ac:dyDescent="0.25">
      <c r="Q35" s="11" t="e">
        <f>IF(AND(F35 &gt; (INDEX(RATINGS!B:B,MATCH(A35,RATINGS!A:A,0))*VLOOKUP(INDEX(RATINGS!B:B,MATCH(A35,RATINGS!A:A,0)),SETTINGS!$A$4:$B$9,2)), INDEX(RATINGS!B:B,MATCH(A35,RATINGS!A:A,0)) &lt; 5, SETTINGS!$E$3 &lt; 120, $E$2="Not In Play",$F$2&lt;&gt;"Suspended"),"BACK","")</f>
        <v>#N/A</v>
      </c>
      <c r="R35" s="8">
        <f t="shared" si="4"/>
        <v>0</v>
      </c>
      <c r="S35" s="3">
        <f t="shared" si="5"/>
        <v>-10</v>
      </c>
      <c r="Y35" s="11" t="e">
        <f>INDEX(RATINGS!B:B,MATCH(A35,RATINGS!A:A,0))</f>
        <v>#N/A</v>
      </c>
      <c r="Z35" s="11" t="e">
        <f>VLOOKUP(INDEX(RATINGS!B:B,MATCH(A35,RATINGS!A:A,0)),SETTINGS!$A$4:$B$9,2)</f>
        <v>#N/A</v>
      </c>
      <c r="AA35" s="11" t="e">
        <f t="shared" si="8"/>
        <v>#N/A</v>
      </c>
      <c r="AB35" s="11">
        <f t="shared" si="9"/>
        <v>0</v>
      </c>
    </row>
    <row r="36" spans="17:28" x14ac:dyDescent="0.25">
      <c r="Q36" s="11" t="e">
        <f>IF(AND(F36 &gt; (INDEX(RATINGS!B:B,MATCH(A36,RATINGS!A:A,0))*VLOOKUP(INDEX(RATINGS!B:B,MATCH(A36,RATINGS!A:A,0)),SETTINGS!$A$4:$B$9,2)), INDEX(RATINGS!B:B,MATCH(A36,RATINGS!A:A,0)) &lt; 5, SETTINGS!$E$3 &lt; 120, $E$2="Not In Play",$F$2&lt;&gt;"Suspended"),"BACK","")</f>
        <v>#N/A</v>
      </c>
      <c r="R36" s="8">
        <f t="shared" si="4"/>
        <v>0</v>
      </c>
      <c r="S36" s="3">
        <f t="shared" si="5"/>
        <v>-10</v>
      </c>
      <c r="Y36" s="11" t="e">
        <f>INDEX(RATINGS!B:B,MATCH(A36,RATINGS!A:A,0))</f>
        <v>#N/A</v>
      </c>
      <c r="Z36" s="11" t="e">
        <f>VLOOKUP(INDEX(RATINGS!B:B,MATCH(A36,RATINGS!A:A,0)),SETTINGS!$A$4:$B$9,2)</f>
        <v>#N/A</v>
      </c>
      <c r="AA36" s="11" t="e">
        <f t="shared" si="8"/>
        <v>#N/A</v>
      </c>
      <c r="AB36" s="11">
        <f t="shared" si="9"/>
        <v>0</v>
      </c>
    </row>
    <row r="37" spans="17:28" x14ac:dyDescent="0.25">
      <c r="Q37" s="11" t="e">
        <f>IF(AND(F37 &gt; (INDEX(RATINGS!B:B,MATCH(A37,RATINGS!A:A,0))*VLOOKUP(INDEX(RATINGS!B:B,MATCH(A37,RATINGS!A:A,0)),SETTINGS!$A$4:$B$9,2)), INDEX(RATINGS!B:B,MATCH(A37,RATINGS!A:A,0)) &lt; 5, SETTINGS!$E$3 &lt; 120, $E$2="Not In Play",$F$2&lt;&gt;"Suspended"),"BACK","")</f>
        <v>#N/A</v>
      </c>
      <c r="R37" s="8">
        <f t="shared" si="4"/>
        <v>0</v>
      </c>
      <c r="S37" s="3">
        <f t="shared" si="5"/>
        <v>-10</v>
      </c>
      <c r="Y37" s="11" t="e">
        <f>INDEX(RATINGS!B:B,MATCH(A37,RATINGS!A:A,0))</f>
        <v>#N/A</v>
      </c>
      <c r="Z37" s="11" t="e">
        <f>VLOOKUP(INDEX(RATINGS!B:B,MATCH(A37,RATINGS!A:A,0)),SETTINGS!$A$4:$B$9,2)</f>
        <v>#N/A</v>
      </c>
      <c r="AA37" s="11" t="e">
        <f t="shared" si="8"/>
        <v>#N/A</v>
      </c>
      <c r="AB37" s="11">
        <f t="shared" si="9"/>
        <v>0</v>
      </c>
    </row>
    <row r="38" spans="17:28" x14ac:dyDescent="0.25">
      <c r="Q38" s="11" t="e">
        <f>IF(AND(F38 &gt; (INDEX(RATINGS!B:B,MATCH(A38,RATINGS!A:A,0))*VLOOKUP(INDEX(RATINGS!B:B,MATCH(A38,RATINGS!A:A,0)),SETTINGS!$A$4:$B$9,2)), INDEX(RATINGS!B:B,MATCH(A38,RATINGS!A:A,0)) &lt; 5, SETTINGS!$E$3 &lt; 120, $E$2="Not In Play",$F$2&lt;&gt;"Suspended"),"BACK","")</f>
        <v>#N/A</v>
      </c>
      <c r="R38" s="8">
        <f t="shared" si="4"/>
        <v>0</v>
      </c>
      <c r="S38" s="3">
        <f t="shared" si="5"/>
        <v>-10</v>
      </c>
      <c r="Y38" s="11" t="e">
        <f>INDEX(RATINGS!B:B,MATCH(A38,RATINGS!A:A,0))</f>
        <v>#N/A</v>
      </c>
      <c r="Z38" s="11" t="e">
        <f>VLOOKUP(INDEX(RATINGS!B:B,MATCH(A38,RATINGS!A:A,0)),SETTINGS!$A$4:$B$9,2)</f>
        <v>#N/A</v>
      </c>
      <c r="AA38" s="11" t="e">
        <f t="shared" si="8"/>
        <v>#N/A</v>
      </c>
      <c r="AB38" s="11">
        <f t="shared" si="9"/>
        <v>0</v>
      </c>
    </row>
    <row r="39" spans="17:28" x14ac:dyDescent="0.25">
      <c r="Q39" s="11" t="e">
        <f>IF(AND(F39 &gt; (INDEX(RATINGS!B:B,MATCH(A39,RATINGS!A:A,0))*VLOOKUP(INDEX(RATINGS!B:B,MATCH(A39,RATINGS!A:A,0)),SETTINGS!$A$4:$B$9,2)), INDEX(RATINGS!B:B,MATCH(A39,RATINGS!A:A,0)) &lt; 5, SETTINGS!$E$3 &lt; 120, $E$2="Not In Play",$F$2&lt;&gt;"Suspended"),"BACK","")</f>
        <v>#N/A</v>
      </c>
      <c r="R39" s="8">
        <f t="shared" si="4"/>
        <v>0</v>
      </c>
      <c r="S39" s="3">
        <f t="shared" si="5"/>
        <v>-10</v>
      </c>
      <c r="Y39" s="11" t="e">
        <f>INDEX(RATINGS!B:B,MATCH(A39,RATINGS!A:A,0))</f>
        <v>#N/A</v>
      </c>
      <c r="Z39" s="11" t="e">
        <f>VLOOKUP(INDEX(RATINGS!B:B,MATCH(A39,RATINGS!A:A,0)),SETTINGS!$A$4:$B$9,2)</f>
        <v>#N/A</v>
      </c>
      <c r="AA39" s="11" t="e">
        <f t="shared" si="8"/>
        <v>#N/A</v>
      </c>
      <c r="AB39" s="11">
        <f t="shared" si="9"/>
        <v>0</v>
      </c>
    </row>
    <row r="40" spans="17:28" x14ac:dyDescent="0.25">
      <c r="Q40" s="11" t="e">
        <f>IF(AND(F40 &gt; (INDEX(RATINGS!B:B,MATCH(A40,RATINGS!A:A,0))*VLOOKUP(INDEX(RATINGS!B:B,MATCH(A40,RATINGS!A:A,0)),SETTINGS!$A$4:$B$9,2)), INDEX(RATINGS!B:B,MATCH(A40,RATINGS!A:A,0)) &lt; 5, SETTINGS!$E$3 &lt; 120, $E$2="Not In Play",$F$2&lt;&gt;"Suspended"),"BACK","")</f>
        <v>#N/A</v>
      </c>
      <c r="R40" s="8">
        <f t="shared" si="4"/>
        <v>0</v>
      </c>
      <c r="S40" s="3">
        <f t="shared" si="5"/>
        <v>-10</v>
      </c>
      <c r="Y40" s="11" t="e">
        <f>INDEX(RATINGS!B:B,MATCH(A40,RATINGS!A:A,0))</f>
        <v>#N/A</v>
      </c>
      <c r="Z40" s="11" t="e">
        <f>VLOOKUP(INDEX(RATINGS!B:B,MATCH(A40,RATINGS!A:A,0)),SETTINGS!$A$4:$B$9,2)</f>
        <v>#N/A</v>
      </c>
      <c r="AA40" s="11" t="e">
        <f t="shared" si="8"/>
        <v>#N/A</v>
      </c>
      <c r="AB40" s="11">
        <f t="shared" si="9"/>
        <v>0</v>
      </c>
    </row>
    <row r="41" spans="17:28" x14ac:dyDescent="0.25">
      <c r="Q41" s="11" t="e">
        <f>IF(AND(F41 &gt; (INDEX(RATINGS!B:B,MATCH(A41,RATINGS!A:A,0))*VLOOKUP(INDEX(RATINGS!B:B,MATCH(A41,RATINGS!A:A,0)),SETTINGS!$A$4:$B$9,2)), INDEX(RATINGS!B:B,MATCH(A41,RATINGS!A:A,0)) &lt; 5, SETTINGS!$E$3 &lt; 120, $E$2="Not In Play",$F$2&lt;&gt;"Suspended"),"BACK","")</f>
        <v>#N/A</v>
      </c>
      <c r="R41" s="8">
        <f t="shared" si="4"/>
        <v>0</v>
      </c>
      <c r="S41" s="3">
        <f t="shared" si="5"/>
        <v>-10</v>
      </c>
      <c r="Y41" s="11" t="e">
        <f>INDEX(RATINGS!B:B,MATCH(A41,RATINGS!A:A,0))</f>
        <v>#N/A</v>
      </c>
      <c r="Z41" s="11" t="e">
        <f>VLOOKUP(INDEX(RATINGS!B:B,MATCH(A41,RATINGS!A:A,0)),SETTINGS!$A$4:$B$9,2)</f>
        <v>#N/A</v>
      </c>
      <c r="AA41" s="11" t="e">
        <f t="shared" si="8"/>
        <v>#N/A</v>
      </c>
      <c r="AB41" s="11">
        <f t="shared" si="9"/>
        <v>0</v>
      </c>
    </row>
    <row r="42" spans="17:28" x14ac:dyDescent="0.25">
      <c r="Q42" s="11" t="e">
        <f>IF(AND(F42 &gt; (INDEX(RATINGS!B:B,MATCH(A42,RATINGS!A:A,0))*VLOOKUP(INDEX(RATINGS!B:B,MATCH(A42,RATINGS!A:A,0)),SETTINGS!$A$4:$B$9,2)), INDEX(RATINGS!B:B,MATCH(A42,RATINGS!A:A,0)) &lt; 5, SETTINGS!$E$3 &lt; 120, $E$2="Not In Play",$F$2&lt;&gt;"Suspended"),"BACK","")</f>
        <v>#N/A</v>
      </c>
      <c r="R42" s="8">
        <f t="shared" si="4"/>
        <v>0</v>
      </c>
      <c r="S42" s="3">
        <f t="shared" si="5"/>
        <v>-10</v>
      </c>
      <c r="Y42" s="11" t="e">
        <f>INDEX(RATINGS!B:B,MATCH(A42,RATINGS!A:A,0))</f>
        <v>#N/A</v>
      </c>
      <c r="Z42" s="11" t="e">
        <f>VLOOKUP(INDEX(RATINGS!B:B,MATCH(A42,RATINGS!A:A,0)),SETTINGS!$A$4:$B$9,2)</f>
        <v>#N/A</v>
      </c>
      <c r="AA42" s="11" t="e">
        <f t="shared" si="8"/>
        <v>#N/A</v>
      </c>
      <c r="AB42" s="11">
        <f t="shared" si="9"/>
        <v>0</v>
      </c>
    </row>
    <row r="43" spans="17:28" x14ac:dyDescent="0.25">
      <c r="Q43" s="11" t="e">
        <f>IF(AND(F43 &gt; (INDEX(RATINGS!B:B,MATCH(A43,RATINGS!A:A,0))*VLOOKUP(INDEX(RATINGS!B:B,MATCH(A43,RATINGS!A:A,0)),SETTINGS!$A$4:$B$9,2)), INDEX(RATINGS!B:B,MATCH(A43,RATINGS!A:A,0)) &lt; 5, SETTINGS!$E$3 &lt; 120, $E$2="Not In Play",$F$2&lt;&gt;"Suspended"),"BACK","")</f>
        <v>#N/A</v>
      </c>
      <c r="R43" s="8">
        <f t="shared" si="4"/>
        <v>0</v>
      </c>
      <c r="S43" s="3">
        <f t="shared" si="5"/>
        <v>-10</v>
      </c>
      <c r="Y43" s="11" t="e">
        <f>INDEX(RATINGS!B:B,MATCH(A43,RATINGS!A:A,0))</f>
        <v>#N/A</v>
      </c>
      <c r="Z43" s="11" t="e">
        <f>VLOOKUP(INDEX(RATINGS!B:B,MATCH(A43,RATINGS!A:A,0)),SETTINGS!$A$4:$B$9,2)</f>
        <v>#N/A</v>
      </c>
      <c r="AA43" s="11" t="e">
        <f t="shared" si="8"/>
        <v>#N/A</v>
      </c>
      <c r="AB43" s="11">
        <f t="shared" si="9"/>
        <v>0</v>
      </c>
    </row>
    <row r="44" spans="17:28" x14ac:dyDescent="0.25">
      <c r="Q44" s="11" t="e">
        <f>IF(AND(F44 &gt; (INDEX(RATINGS!B:B,MATCH(A44,RATINGS!A:A,0))*VLOOKUP(INDEX(RATINGS!B:B,MATCH(A44,RATINGS!A:A,0)),SETTINGS!$A$4:$B$9,2)), INDEX(RATINGS!B:B,MATCH(A44,RATINGS!A:A,0)) &lt; 5, SETTINGS!$E$3 &lt; 120, $E$2="Not In Play",$F$2&lt;&gt;"Suspended"),"BACK","")</f>
        <v>#N/A</v>
      </c>
      <c r="R44" s="8">
        <f t="shared" si="4"/>
        <v>0</v>
      </c>
      <c r="S44" s="3">
        <f t="shared" si="5"/>
        <v>-10</v>
      </c>
      <c r="Y44" s="11" t="e">
        <f>INDEX(RATINGS!B:B,MATCH(A44,RATINGS!A:A,0))</f>
        <v>#N/A</v>
      </c>
      <c r="Z44" s="11" t="e">
        <f>VLOOKUP(INDEX(RATINGS!B:B,MATCH(A44,RATINGS!A:A,0)),SETTINGS!$A$4:$B$9,2)</f>
        <v>#N/A</v>
      </c>
      <c r="AA44" s="11" t="e">
        <f t="shared" si="8"/>
        <v>#N/A</v>
      </c>
      <c r="AB44" s="11">
        <f t="shared" si="9"/>
        <v>0</v>
      </c>
    </row>
    <row r="45" spans="17:28" x14ac:dyDescent="0.25">
      <c r="Q45" s="11" t="e">
        <f>IF(AND(F45 &gt; (INDEX(RATINGS!B:B,MATCH(A45,RATINGS!A:A,0))*VLOOKUP(INDEX(RATINGS!B:B,MATCH(A45,RATINGS!A:A,0)),SETTINGS!$A$4:$B$9,2)), INDEX(RATINGS!B:B,MATCH(A45,RATINGS!A:A,0)) &lt; 5, SETTINGS!$E$3 &lt; 120, $E$2="Not In Play",$F$2&lt;&gt;"Suspended"),"BACK","")</f>
        <v>#N/A</v>
      </c>
      <c r="R45" s="8">
        <f t="shared" si="4"/>
        <v>0</v>
      </c>
      <c r="S45" s="3">
        <f t="shared" si="5"/>
        <v>-10</v>
      </c>
      <c r="Y45" s="11" t="e">
        <f>INDEX(RATINGS!B:B,MATCH(A45,RATINGS!A:A,0))</f>
        <v>#N/A</v>
      </c>
      <c r="Z45" s="11" t="e">
        <f>VLOOKUP(INDEX(RATINGS!B:B,MATCH(A45,RATINGS!A:A,0)),SETTINGS!$A$4:$B$9,2)</f>
        <v>#N/A</v>
      </c>
      <c r="AA45" s="11" t="e">
        <f t="shared" si="8"/>
        <v>#N/A</v>
      </c>
      <c r="AB45" s="11">
        <f t="shared" si="9"/>
        <v>0</v>
      </c>
    </row>
    <row r="46" spans="17:28" x14ac:dyDescent="0.25">
      <c r="Q46" s="11" t="e">
        <f>IF(AND(F46 &gt; (INDEX(RATINGS!B:B,MATCH(A46,RATINGS!A:A,0))*VLOOKUP(INDEX(RATINGS!B:B,MATCH(A46,RATINGS!A:A,0)),SETTINGS!$A$4:$B$9,2)), INDEX(RATINGS!B:B,MATCH(A46,RATINGS!A:A,0)) &lt; 5, SETTINGS!$E$3 &lt; 120, $E$2="Not In Play",$F$2&lt;&gt;"Suspended"),"BACK","")</f>
        <v>#N/A</v>
      </c>
      <c r="R46" s="8">
        <f t="shared" si="4"/>
        <v>0</v>
      </c>
      <c r="S46" s="3">
        <f t="shared" si="5"/>
        <v>-10</v>
      </c>
      <c r="Y46" s="11" t="e">
        <f>INDEX(RATINGS!B:B,MATCH(A46,RATINGS!A:A,0))</f>
        <v>#N/A</v>
      </c>
      <c r="Z46" s="11" t="e">
        <f>VLOOKUP(INDEX(RATINGS!B:B,MATCH(A46,RATINGS!A:A,0)),SETTINGS!$A$4:$B$9,2)</f>
        <v>#N/A</v>
      </c>
      <c r="AA46" s="11" t="e">
        <f t="shared" si="8"/>
        <v>#N/A</v>
      </c>
      <c r="AB46" s="11">
        <f t="shared" si="9"/>
        <v>0</v>
      </c>
    </row>
    <row r="47" spans="17:28" x14ac:dyDescent="0.25">
      <c r="Q47" s="11" t="e">
        <f>IF(AND(F47 &gt; (INDEX(RATINGS!B:B,MATCH(A47,RATINGS!A:A,0))*VLOOKUP(INDEX(RATINGS!B:B,MATCH(A47,RATINGS!A:A,0)),SETTINGS!$A$4:$B$9,2)), INDEX(RATINGS!B:B,MATCH(A47,RATINGS!A:A,0)) &lt; 5, SETTINGS!$E$3 &lt; 120, $E$2="Not In Play",$F$2&lt;&gt;"Suspended"),"BACK","")</f>
        <v>#N/A</v>
      </c>
      <c r="R47" s="8">
        <f t="shared" si="4"/>
        <v>0</v>
      </c>
      <c r="S47" s="3">
        <f t="shared" si="5"/>
        <v>-10</v>
      </c>
      <c r="Y47" s="11" t="e">
        <f>INDEX(RATINGS!B:B,MATCH(A47,RATINGS!A:A,0))</f>
        <v>#N/A</v>
      </c>
      <c r="Z47" s="11" t="e">
        <f>VLOOKUP(INDEX(RATINGS!B:B,MATCH(A47,RATINGS!A:A,0)),SETTINGS!$A$4:$B$9,2)</f>
        <v>#N/A</v>
      </c>
      <c r="AA47" s="11" t="e">
        <f t="shared" si="8"/>
        <v>#N/A</v>
      </c>
      <c r="AB47" s="11">
        <f t="shared" si="9"/>
        <v>0</v>
      </c>
    </row>
    <row r="48" spans="17:28" x14ac:dyDescent="0.25">
      <c r="Q48" s="11" t="e">
        <f>IF(AND(F48 &gt; (INDEX(RATINGS!B:B,MATCH(A48,RATINGS!A:A,0))*VLOOKUP(INDEX(RATINGS!B:B,MATCH(A48,RATINGS!A:A,0)),SETTINGS!$A$4:$B$9,2)), INDEX(RATINGS!B:B,MATCH(A48,RATINGS!A:A,0)) &lt; 5, SETTINGS!$E$3 &lt; 120, $E$2="Not In Play",$F$2&lt;&gt;"Suspended"),"BACK","")</f>
        <v>#N/A</v>
      </c>
      <c r="R48" s="8">
        <f t="shared" si="4"/>
        <v>0</v>
      </c>
      <c r="S48" s="3">
        <f t="shared" si="5"/>
        <v>-10</v>
      </c>
      <c r="Y48" s="11" t="e">
        <f>INDEX(RATINGS!B:B,MATCH(A48,RATINGS!A:A,0))</f>
        <v>#N/A</v>
      </c>
      <c r="Z48" s="11" t="e">
        <f>VLOOKUP(INDEX(RATINGS!B:B,MATCH(A48,RATINGS!A:A,0)),SETTINGS!$A$4:$B$9,2)</f>
        <v>#N/A</v>
      </c>
      <c r="AA48" s="11" t="e">
        <f t="shared" si="8"/>
        <v>#N/A</v>
      </c>
      <c r="AB48" s="11">
        <f t="shared" si="9"/>
        <v>0</v>
      </c>
    </row>
    <row r="49" spans="17:28" x14ac:dyDescent="0.25">
      <c r="Q49" s="11" t="e">
        <f>IF(AND(F49 &gt; (INDEX(RATINGS!B:B,MATCH(A49,RATINGS!A:A,0))*VLOOKUP(INDEX(RATINGS!B:B,MATCH(A49,RATINGS!A:A,0)),SETTINGS!$A$4:$B$9,2)), INDEX(RATINGS!B:B,MATCH(A49,RATINGS!A:A,0)) &lt; 5, SETTINGS!$E$3 &lt; 120, $E$2="Not In Play",$F$2&lt;&gt;"Suspended"),"BACK","")</f>
        <v>#N/A</v>
      </c>
      <c r="R49" s="8">
        <f t="shared" si="4"/>
        <v>0</v>
      </c>
      <c r="S49" s="3">
        <f t="shared" si="5"/>
        <v>-10</v>
      </c>
      <c r="Y49" s="11" t="e">
        <f>INDEX(RATINGS!B:B,MATCH(A49,RATINGS!A:A,0))</f>
        <v>#N/A</v>
      </c>
      <c r="Z49" s="11" t="e">
        <f>VLOOKUP(INDEX(RATINGS!B:B,MATCH(A49,RATINGS!A:A,0)),SETTINGS!$A$4:$B$9,2)</f>
        <v>#N/A</v>
      </c>
      <c r="AA49" s="11" t="e">
        <f t="shared" si="8"/>
        <v>#N/A</v>
      </c>
      <c r="AB49" s="11">
        <f t="shared" si="9"/>
        <v>0</v>
      </c>
    </row>
    <row r="50" spans="17:28" x14ac:dyDescent="0.25">
      <c r="Q50" s="11" t="e">
        <f>IF(AND(F50 &gt; (INDEX(RATINGS!B:B,MATCH(A50,RATINGS!A:A,0))*VLOOKUP(INDEX(RATINGS!B:B,MATCH(A50,RATINGS!A:A,0)),SETTINGS!$A$4:$B$9,2)), INDEX(RATINGS!B:B,MATCH(A50,RATINGS!A:A,0)) &lt; 5, SETTINGS!$E$3 &lt; 120, $E$2="Not In Play",$F$2&lt;&gt;"Suspended"),"BACK","")</f>
        <v>#N/A</v>
      </c>
      <c r="R50" s="8">
        <f t="shared" si="4"/>
        <v>0</v>
      </c>
      <c r="S50" s="3">
        <f t="shared" si="5"/>
        <v>-10</v>
      </c>
      <c r="Y50" s="11" t="e">
        <f>INDEX(RATINGS!B:B,MATCH(A50,RATINGS!A:A,0))</f>
        <v>#N/A</v>
      </c>
      <c r="Z50" s="11" t="e">
        <f>VLOOKUP(INDEX(RATINGS!B:B,MATCH(A50,RATINGS!A:A,0)),SETTINGS!$A$4:$B$9,2)</f>
        <v>#N/A</v>
      </c>
      <c r="AA50" s="11" t="e">
        <f t="shared" si="8"/>
        <v>#N/A</v>
      </c>
      <c r="AB50" s="1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dimension ref="A1:E9"/>
  <sheetViews>
    <sheetView workbookViewId="0">
      <selection activeCell="B7" sqref="B7"/>
    </sheetView>
  </sheetViews>
  <sheetFormatPr defaultRowHeight="15" x14ac:dyDescent="0.25"/>
  <cols>
    <col min="2" max="2" width="11.5703125" bestFit="1" customWidth="1"/>
    <col min="4" max="4" width="18" bestFit="1" customWidth="1"/>
  </cols>
  <sheetData>
    <row r="1" spans="1:5" x14ac:dyDescent="0.25">
      <c r="A1" s="3" t="s">
        <v>34</v>
      </c>
      <c r="B1" s="3"/>
      <c r="C1" s="3"/>
      <c r="D1" s="3"/>
      <c r="E1" s="3"/>
    </row>
    <row r="3" spans="1:5" x14ac:dyDescent="0.25">
      <c r="A3" s="4" t="s">
        <v>35</v>
      </c>
      <c r="B3" s="4" t="s">
        <v>36</v>
      </c>
      <c r="C3" s="3"/>
      <c r="D3" s="5" t="s">
        <v>37</v>
      </c>
      <c r="E3" s="6">
        <f>IF(LEFT(Market!D2)&lt;&gt;"-",(HOUR(Market!D2)*3600)+(MINUTE(Market!D2)*60)+SECOND(Market!D2),-((HOUR(SUBSTITUTE(Market!D2,"-",""))*3600)+(MINUTE(SUBSTITUTE(Market!D2,"-",""))*60)+SECOND(SUBSTITUTE(Market!D2,"-",""))))</f>
        <v>219</v>
      </c>
    </row>
    <row r="4" spans="1:5" x14ac:dyDescent="0.25">
      <c r="A4" s="7">
        <v>1</v>
      </c>
      <c r="B4" s="7">
        <v>1.1000000000000001</v>
      </c>
      <c r="C4" s="3"/>
      <c r="D4" s="3"/>
      <c r="E4" s="3"/>
    </row>
    <row r="5" spans="1:5" x14ac:dyDescent="0.25">
      <c r="A5" s="7">
        <v>6</v>
      </c>
      <c r="B5" s="7">
        <v>1.1499999999999999</v>
      </c>
      <c r="C5" s="3"/>
      <c r="D5" s="3"/>
      <c r="E5" s="3"/>
    </row>
    <row r="6" spans="1:5" x14ac:dyDescent="0.25">
      <c r="A6" s="7">
        <v>9</v>
      </c>
      <c r="B6" s="7">
        <v>1.2</v>
      </c>
      <c r="C6" s="3"/>
      <c r="D6" s="3"/>
      <c r="E6" s="3"/>
    </row>
    <row r="7" spans="1:5" x14ac:dyDescent="0.25">
      <c r="A7" s="7">
        <v>15</v>
      </c>
      <c r="B7" s="7">
        <v>1.3</v>
      </c>
      <c r="C7" s="3"/>
      <c r="D7" s="3"/>
      <c r="E7" s="3"/>
    </row>
    <row r="8" spans="1:5" x14ac:dyDescent="0.25">
      <c r="A8" s="7">
        <v>20</v>
      </c>
      <c r="B8" s="7">
        <v>1.4</v>
      </c>
      <c r="C8" s="3"/>
      <c r="D8" s="3"/>
      <c r="E8" s="3"/>
    </row>
    <row r="9" spans="1:5" x14ac:dyDescent="0.25">
      <c r="A9" s="7">
        <v>35</v>
      </c>
      <c r="B9" s="7">
        <v>1.5</v>
      </c>
      <c r="C9" s="3"/>
      <c r="D9" s="3"/>
      <c r="E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9756-929D-4537-9374-94550061CD93}">
  <dimension ref="A1:B128"/>
  <sheetViews>
    <sheetView workbookViewId="0">
      <selection sqref="A1:B11"/>
    </sheetView>
  </sheetViews>
  <sheetFormatPr defaultRowHeight="15" x14ac:dyDescent="0.25"/>
  <cols>
    <col min="1" max="1" width="24.140625" bestFit="1" customWidth="1"/>
  </cols>
  <sheetData>
    <row r="1" spans="1:2" x14ac:dyDescent="0.25">
      <c r="A1" s="12" t="s">
        <v>32</v>
      </c>
      <c r="B1" s="12" t="s">
        <v>33</v>
      </c>
    </row>
    <row r="2" spans="1:2" x14ac:dyDescent="0.25">
      <c r="A2" s="11" t="s">
        <v>42</v>
      </c>
      <c r="B2" s="11">
        <v>2.9</v>
      </c>
    </row>
    <row r="3" spans="1:2" x14ac:dyDescent="0.25">
      <c r="A3" s="11" t="s">
        <v>43</v>
      </c>
      <c r="B3" s="11">
        <v>31</v>
      </c>
    </row>
    <row r="4" spans="1:2" x14ac:dyDescent="0.25">
      <c r="A4" s="11" t="s">
        <v>44</v>
      </c>
      <c r="B4" s="11">
        <v>41</v>
      </c>
    </row>
    <row r="5" spans="1:2" x14ac:dyDescent="0.25">
      <c r="A5" s="11" t="s">
        <v>45</v>
      </c>
      <c r="B5" s="11">
        <v>7.5</v>
      </c>
    </row>
    <row r="6" spans="1:2" x14ac:dyDescent="0.25">
      <c r="A6" s="11" t="s">
        <v>46</v>
      </c>
      <c r="B6" s="11">
        <v>23</v>
      </c>
    </row>
    <row r="7" spans="1:2" x14ac:dyDescent="0.25">
      <c r="A7" s="11" t="s">
        <v>47</v>
      </c>
      <c r="B7" s="11">
        <v>12</v>
      </c>
    </row>
    <row r="8" spans="1:2" x14ac:dyDescent="0.25">
      <c r="A8" s="11" t="s">
        <v>48</v>
      </c>
      <c r="B8" s="11">
        <v>20</v>
      </c>
    </row>
    <row r="9" spans="1:2" x14ac:dyDescent="0.25">
      <c r="A9" s="11" t="s">
        <v>49</v>
      </c>
      <c r="B9" s="11">
        <v>15</v>
      </c>
    </row>
    <row r="10" spans="1:2" x14ac:dyDescent="0.25">
      <c r="A10" s="11" t="s">
        <v>50</v>
      </c>
      <c r="B10" s="11">
        <v>2</v>
      </c>
    </row>
    <row r="11" spans="1:2" x14ac:dyDescent="0.25">
      <c r="A11" s="11" t="s">
        <v>51</v>
      </c>
      <c r="B11" s="11">
        <v>26</v>
      </c>
    </row>
    <row r="12" spans="1:2" x14ac:dyDescent="0.25">
      <c r="A12" s="11"/>
      <c r="B12" s="11"/>
    </row>
    <row r="13" spans="1:2" x14ac:dyDescent="0.25">
      <c r="A13" s="11" t="s">
        <v>52</v>
      </c>
      <c r="B13" s="11">
        <v>2.9</v>
      </c>
    </row>
    <row r="14" spans="1:2" x14ac:dyDescent="0.25">
      <c r="A14" s="11" t="s">
        <v>53</v>
      </c>
      <c r="B14" s="11">
        <v>7</v>
      </c>
    </row>
    <row r="15" spans="1:2" x14ac:dyDescent="0.25">
      <c r="A15" s="11" t="s">
        <v>54</v>
      </c>
      <c r="B15" s="11">
        <v>5.5</v>
      </c>
    </row>
    <row r="16" spans="1:2" x14ac:dyDescent="0.25">
      <c r="A16" s="11" t="s">
        <v>55</v>
      </c>
      <c r="B16" s="11">
        <v>10</v>
      </c>
    </row>
    <row r="17" spans="1:2" x14ac:dyDescent="0.25">
      <c r="A17" s="11" t="s">
        <v>56</v>
      </c>
      <c r="B17" s="11">
        <v>9</v>
      </c>
    </row>
    <row r="18" spans="1:2" x14ac:dyDescent="0.25">
      <c r="A18" s="11" t="s">
        <v>57</v>
      </c>
      <c r="B18" s="11">
        <v>5</v>
      </c>
    </row>
    <row r="19" spans="1:2" x14ac:dyDescent="0.25">
      <c r="A19" s="11" t="s">
        <v>58</v>
      </c>
      <c r="B19" s="11">
        <v>21</v>
      </c>
    </row>
    <row r="20" spans="1:2" x14ac:dyDescent="0.25">
      <c r="A20" s="11" t="s">
        <v>59</v>
      </c>
      <c r="B20" s="11">
        <v>5</v>
      </c>
    </row>
    <row r="21" spans="1:2" x14ac:dyDescent="0.25">
      <c r="A21" s="11" t="s">
        <v>60</v>
      </c>
      <c r="B21" s="11"/>
    </row>
    <row r="22" spans="1:2" x14ac:dyDescent="0.25">
      <c r="A22" s="11"/>
      <c r="B22" s="11"/>
    </row>
    <row r="23" spans="1:2" x14ac:dyDescent="0.25">
      <c r="A23" s="11" t="s">
        <v>61</v>
      </c>
      <c r="B23" s="11">
        <v>2.0499999999999998</v>
      </c>
    </row>
    <row r="24" spans="1:2" x14ac:dyDescent="0.25">
      <c r="A24" s="11" t="s">
        <v>62</v>
      </c>
      <c r="B24" s="11">
        <v>18</v>
      </c>
    </row>
    <row r="25" spans="1:2" x14ac:dyDescent="0.25">
      <c r="A25" s="11" t="s">
        <v>63</v>
      </c>
      <c r="B25" s="11">
        <v>31</v>
      </c>
    </row>
    <row r="26" spans="1:2" x14ac:dyDescent="0.25">
      <c r="A26" s="11" t="s">
        <v>64</v>
      </c>
      <c r="B26" s="11">
        <v>4.8</v>
      </c>
    </row>
    <row r="27" spans="1:2" x14ac:dyDescent="0.25">
      <c r="A27" s="11" t="s">
        <v>65</v>
      </c>
      <c r="B27" s="11">
        <v>3.9</v>
      </c>
    </row>
    <row r="28" spans="1:2" x14ac:dyDescent="0.25">
      <c r="A28" s="11" t="s">
        <v>66</v>
      </c>
      <c r="B28" s="11">
        <v>9</v>
      </c>
    </row>
    <row r="29" spans="1:2" x14ac:dyDescent="0.25">
      <c r="A29" s="11" t="s">
        <v>67</v>
      </c>
      <c r="B29" s="11">
        <v>8.5</v>
      </c>
    </row>
    <row r="30" spans="1:2" x14ac:dyDescent="0.25">
      <c r="A30" s="11" t="s">
        <v>68</v>
      </c>
      <c r="B30" s="11">
        <v>23</v>
      </c>
    </row>
    <row r="31" spans="1:2" x14ac:dyDescent="0.25">
      <c r="A31" s="11" t="s">
        <v>69</v>
      </c>
      <c r="B31" s="11"/>
    </row>
    <row r="32" spans="1:2" x14ac:dyDescent="0.25">
      <c r="A32" s="11" t="s">
        <v>70</v>
      </c>
      <c r="B32" s="11"/>
    </row>
    <row r="33" spans="1:2" x14ac:dyDescent="0.25">
      <c r="A33" s="11"/>
      <c r="B33" s="11"/>
    </row>
    <row r="34" spans="1:2" x14ac:dyDescent="0.25">
      <c r="A34" s="11" t="s">
        <v>71</v>
      </c>
      <c r="B34" s="11">
        <v>2.4500000000000002</v>
      </c>
    </row>
    <row r="35" spans="1:2" x14ac:dyDescent="0.25">
      <c r="A35" s="11" t="s">
        <v>72</v>
      </c>
      <c r="B35" s="11">
        <v>2.9</v>
      </c>
    </row>
    <row r="36" spans="1:2" x14ac:dyDescent="0.25">
      <c r="A36" s="11" t="s">
        <v>73</v>
      </c>
      <c r="B36" s="11">
        <v>126</v>
      </c>
    </row>
    <row r="37" spans="1:2" x14ac:dyDescent="0.25">
      <c r="A37" s="11" t="s">
        <v>74</v>
      </c>
      <c r="B37" s="11">
        <v>126</v>
      </c>
    </row>
    <row r="38" spans="1:2" x14ac:dyDescent="0.25">
      <c r="A38" s="11" t="s">
        <v>75</v>
      </c>
      <c r="B38" s="11">
        <v>6.5</v>
      </c>
    </row>
    <row r="39" spans="1:2" x14ac:dyDescent="0.25">
      <c r="A39" s="11" t="s">
        <v>76</v>
      </c>
      <c r="B39" s="11">
        <v>13</v>
      </c>
    </row>
    <row r="40" spans="1:2" x14ac:dyDescent="0.25">
      <c r="A40" s="11" t="s">
        <v>77</v>
      </c>
      <c r="B40" s="11">
        <v>18</v>
      </c>
    </row>
    <row r="41" spans="1:2" x14ac:dyDescent="0.25">
      <c r="A41" s="11" t="s">
        <v>78</v>
      </c>
      <c r="B41" s="11">
        <v>151</v>
      </c>
    </row>
    <row r="42" spans="1:2" x14ac:dyDescent="0.25">
      <c r="A42" s="11" t="s">
        <v>79</v>
      </c>
      <c r="B42" s="11">
        <v>51</v>
      </c>
    </row>
    <row r="43" spans="1:2" x14ac:dyDescent="0.25">
      <c r="A43" s="11" t="s">
        <v>80</v>
      </c>
      <c r="B43" s="11">
        <v>4.8</v>
      </c>
    </row>
    <row r="44" spans="1:2" x14ac:dyDescent="0.25">
      <c r="A44" s="11" t="s">
        <v>81</v>
      </c>
      <c r="B44" s="11"/>
    </row>
    <row r="45" spans="1:2" x14ac:dyDescent="0.25">
      <c r="A45" s="11"/>
      <c r="B45" s="11"/>
    </row>
    <row r="46" spans="1:2" x14ac:dyDescent="0.25">
      <c r="A46" s="11" t="s">
        <v>82</v>
      </c>
      <c r="B46" s="11">
        <v>41</v>
      </c>
    </row>
    <row r="47" spans="1:2" x14ac:dyDescent="0.25">
      <c r="A47" s="11" t="s">
        <v>83</v>
      </c>
      <c r="B47" s="11">
        <v>15</v>
      </c>
    </row>
    <row r="48" spans="1:2" x14ac:dyDescent="0.25">
      <c r="A48" s="11" t="s">
        <v>84</v>
      </c>
      <c r="B48" s="11">
        <v>1.3</v>
      </c>
    </row>
    <row r="49" spans="1:2" x14ac:dyDescent="0.25">
      <c r="A49" s="11" t="s">
        <v>85</v>
      </c>
      <c r="B49" s="11">
        <v>16</v>
      </c>
    </row>
    <row r="50" spans="1:2" x14ac:dyDescent="0.25">
      <c r="A50" s="11" t="s">
        <v>86</v>
      </c>
      <c r="B50" s="11">
        <v>4</v>
      </c>
    </row>
    <row r="51" spans="1:2" x14ac:dyDescent="0.25">
      <c r="A51" s="11" t="s">
        <v>87</v>
      </c>
      <c r="B51" s="11">
        <v>11</v>
      </c>
    </row>
    <row r="52" spans="1:2" x14ac:dyDescent="0.25">
      <c r="A52" s="11" t="s">
        <v>88</v>
      </c>
      <c r="B52" s="11"/>
    </row>
    <row r="53" spans="1:2" x14ac:dyDescent="0.25">
      <c r="A53" s="11" t="s">
        <v>89</v>
      </c>
      <c r="B53" s="11"/>
    </row>
    <row r="54" spans="1:2" x14ac:dyDescent="0.25">
      <c r="A54" s="11"/>
      <c r="B54" s="11"/>
    </row>
    <row r="55" spans="1:2" x14ac:dyDescent="0.25">
      <c r="A55" s="11" t="s">
        <v>90</v>
      </c>
      <c r="B55" s="11">
        <v>4.2</v>
      </c>
    </row>
    <row r="56" spans="1:2" x14ac:dyDescent="0.25">
      <c r="A56" s="11" t="s">
        <v>91</v>
      </c>
      <c r="B56" s="11">
        <v>21</v>
      </c>
    </row>
    <row r="57" spans="1:2" x14ac:dyDescent="0.25">
      <c r="A57" s="11" t="s">
        <v>92</v>
      </c>
      <c r="B57" s="11">
        <v>4.5999999999999996</v>
      </c>
    </row>
    <row r="58" spans="1:2" x14ac:dyDescent="0.25">
      <c r="A58" s="11" t="s">
        <v>93</v>
      </c>
      <c r="B58" s="11">
        <v>5.5</v>
      </c>
    </row>
    <row r="59" spans="1:2" x14ac:dyDescent="0.25">
      <c r="A59" s="11" t="s">
        <v>94</v>
      </c>
      <c r="B59" s="11">
        <v>26</v>
      </c>
    </row>
    <row r="60" spans="1:2" x14ac:dyDescent="0.25">
      <c r="A60" s="11" t="s">
        <v>95</v>
      </c>
      <c r="B60" s="11">
        <v>21</v>
      </c>
    </row>
    <row r="61" spans="1:2" x14ac:dyDescent="0.25">
      <c r="A61" s="11" t="s">
        <v>96</v>
      </c>
      <c r="B61" s="11">
        <v>3</v>
      </c>
    </row>
    <row r="62" spans="1:2" x14ac:dyDescent="0.25">
      <c r="A62" s="11" t="s">
        <v>97</v>
      </c>
      <c r="B62" s="11">
        <v>8</v>
      </c>
    </row>
    <row r="63" spans="1:2" x14ac:dyDescent="0.25">
      <c r="A63" s="11" t="s">
        <v>98</v>
      </c>
      <c r="B63" s="11">
        <v>61</v>
      </c>
    </row>
    <row r="64" spans="1:2" x14ac:dyDescent="0.25">
      <c r="A64" s="11" t="s">
        <v>99</v>
      </c>
      <c r="B64" s="11">
        <v>23</v>
      </c>
    </row>
    <row r="65" spans="1:2" x14ac:dyDescent="0.25">
      <c r="A65" s="11" t="s">
        <v>100</v>
      </c>
      <c r="B65" s="11"/>
    </row>
    <row r="66" spans="1:2" x14ac:dyDescent="0.25">
      <c r="A66" s="11" t="s">
        <v>101</v>
      </c>
      <c r="B66" s="11"/>
    </row>
    <row r="67" spans="1:2" x14ac:dyDescent="0.25">
      <c r="A67" s="11"/>
      <c r="B67" s="11"/>
    </row>
    <row r="68" spans="1:2" x14ac:dyDescent="0.25">
      <c r="A68" s="11" t="s">
        <v>102</v>
      </c>
      <c r="B68" s="11">
        <v>4.4000000000000004</v>
      </c>
    </row>
    <row r="69" spans="1:2" x14ac:dyDescent="0.25">
      <c r="A69" s="11" t="s">
        <v>103</v>
      </c>
      <c r="B69" s="11">
        <v>10</v>
      </c>
    </row>
    <row r="70" spans="1:2" x14ac:dyDescent="0.25">
      <c r="A70" s="11" t="s">
        <v>104</v>
      </c>
      <c r="B70" s="11">
        <v>101</v>
      </c>
    </row>
    <row r="71" spans="1:2" x14ac:dyDescent="0.25">
      <c r="A71" s="11" t="s">
        <v>105</v>
      </c>
      <c r="B71" s="11">
        <v>9.5</v>
      </c>
    </row>
    <row r="72" spans="1:2" x14ac:dyDescent="0.25">
      <c r="A72" s="11" t="s">
        <v>106</v>
      </c>
      <c r="B72" s="11">
        <v>2.4500000000000002</v>
      </c>
    </row>
    <row r="73" spans="1:2" x14ac:dyDescent="0.25">
      <c r="A73" s="11" t="s">
        <v>107</v>
      </c>
      <c r="B73" s="11">
        <v>4.2</v>
      </c>
    </row>
    <row r="74" spans="1:2" x14ac:dyDescent="0.25">
      <c r="A74" s="11" t="s">
        <v>108</v>
      </c>
      <c r="B74" s="11">
        <v>9.5</v>
      </c>
    </row>
    <row r="75" spans="1:2" x14ac:dyDescent="0.25">
      <c r="A75" s="11" t="s">
        <v>109</v>
      </c>
      <c r="B75" s="11">
        <v>11</v>
      </c>
    </row>
    <row r="76" spans="1:2" x14ac:dyDescent="0.25">
      <c r="A76" s="11" t="s">
        <v>110</v>
      </c>
      <c r="B76" s="11">
        <v>41</v>
      </c>
    </row>
    <row r="77" spans="1:2" x14ac:dyDescent="0.25">
      <c r="A77" s="11"/>
      <c r="B77" s="11"/>
    </row>
    <row r="78" spans="1:2" x14ac:dyDescent="0.25">
      <c r="A78" s="11" t="s">
        <v>111</v>
      </c>
      <c r="B78" s="11">
        <v>11</v>
      </c>
    </row>
    <row r="79" spans="1:2" x14ac:dyDescent="0.25">
      <c r="A79" s="11" t="s">
        <v>112</v>
      </c>
      <c r="B79" s="11">
        <v>3.1</v>
      </c>
    </row>
    <row r="80" spans="1:2" x14ac:dyDescent="0.25">
      <c r="A80" s="11" t="s">
        <v>113</v>
      </c>
      <c r="B80" s="11">
        <v>7.5</v>
      </c>
    </row>
    <row r="81" spans="1:2" x14ac:dyDescent="0.25">
      <c r="A81" s="11" t="s">
        <v>114</v>
      </c>
      <c r="B81" s="11">
        <v>21</v>
      </c>
    </row>
    <row r="82" spans="1:2" x14ac:dyDescent="0.25">
      <c r="A82" s="11" t="s">
        <v>115</v>
      </c>
      <c r="B82" s="11">
        <v>3.6</v>
      </c>
    </row>
    <row r="83" spans="1:2" x14ac:dyDescent="0.25">
      <c r="A83" s="11" t="s">
        <v>116</v>
      </c>
      <c r="B83" s="11">
        <v>5.5</v>
      </c>
    </row>
    <row r="84" spans="1:2" x14ac:dyDescent="0.25">
      <c r="A84" s="11" t="s">
        <v>117</v>
      </c>
      <c r="B84" s="11">
        <v>8</v>
      </c>
    </row>
    <row r="85" spans="1:2" x14ac:dyDescent="0.25">
      <c r="A85" s="11" t="s">
        <v>118</v>
      </c>
      <c r="B85" s="11">
        <v>9.5</v>
      </c>
    </row>
    <row r="86" spans="1:2" x14ac:dyDescent="0.25">
      <c r="A86" s="11" t="s">
        <v>119</v>
      </c>
      <c r="B86" s="11"/>
    </row>
    <row r="87" spans="1:2" x14ac:dyDescent="0.25">
      <c r="A87" s="11"/>
      <c r="B87" s="11"/>
    </row>
    <row r="88" spans="1:2" x14ac:dyDescent="0.25">
      <c r="A88" s="11" t="s">
        <v>120</v>
      </c>
      <c r="B88" s="11">
        <v>5.5</v>
      </c>
    </row>
    <row r="89" spans="1:2" x14ac:dyDescent="0.25">
      <c r="A89" s="11" t="s">
        <v>121</v>
      </c>
      <c r="B89" s="11">
        <v>5.5</v>
      </c>
    </row>
    <row r="90" spans="1:2" x14ac:dyDescent="0.25">
      <c r="A90" s="11" t="s">
        <v>122</v>
      </c>
      <c r="B90" s="11">
        <v>15</v>
      </c>
    </row>
    <row r="91" spans="1:2" x14ac:dyDescent="0.25">
      <c r="A91" s="11" t="s">
        <v>123</v>
      </c>
      <c r="B91" s="11">
        <v>16</v>
      </c>
    </row>
    <row r="92" spans="1:2" x14ac:dyDescent="0.25">
      <c r="A92" s="11" t="s">
        <v>124</v>
      </c>
      <c r="B92" s="11">
        <v>13</v>
      </c>
    </row>
    <row r="93" spans="1:2" x14ac:dyDescent="0.25">
      <c r="A93" s="11" t="s">
        <v>125</v>
      </c>
      <c r="B93" s="11">
        <v>19</v>
      </c>
    </row>
    <row r="94" spans="1:2" x14ac:dyDescent="0.25">
      <c r="A94" s="11" t="s">
        <v>126</v>
      </c>
      <c r="B94" s="11">
        <v>3.3</v>
      </c>
    </row>
    <row r="95" spans="1:2" x14ac:dyDescent="0.25">
      <c r="A95" s="11" t="s">
        <v>127</v>
      </c>
      <c r="B95" s="11">
        <v>23</v>
      </c>
    </row>
    <row r="96" spans="1:2" x14ac:dyDescent="0.25">
      <c r="A96" s="11" t="s">
        <v>128</v>
      </c>
      <c r="B96" s="11">
        <v>4.5999999999999996</v>
      </c>
    </row>
    <row r="97" spans="1:2" x14ac:dyDescent="0.25">
      <c r="A97" s="11" t="s">
        <v>129</v>
      </c>
      <c r="B97" s="11">
        <v>10</v>
      </c>
    </row>
    <row r="98" spans="1:2" x14ac:dyDescent="0.25">
      <c r="A98" s="11" t="s">
        <v>130</v>
      </c>
      <c r="B98" s="11">
        <v>41</v>
      </c>
    </row>
    <row r="99" spans="1:2" x14ac:dyDescent="0.25">
      <c r="A99" s="11" t="s">
        <v>131</v>
      </c>
      <c r="B99" s="11"/>
    </row>
    <row r="100" spans="1:2" x14ac:dyDescent="0.25">
      <c r="A100" s="11"/>
      <c r="B100" s="11"/>
    </row>
    <row r="101" spans="1:2" x14ac:dyDescent="0.25">
      <c r="A101" s="11" t="s">
        <v>132</v>
      </c>
      <c r="B101" s="11">
        <v>5.5</v>
      </c>
    </row>
    <row r="102" spans="1:2" x14ac:dyDescent="0.25">
      <c r="A102" s="11" t="s">
        <v>133</v>
      </c>
      <c r="B102" s="11">
        <v>18</v>
      </c>
    </row>
    <row r="103" spans="1:2" x14ac:dyDescent="0.25">
      <c r="A103" s="11" t="s">
        <v>134</v>
      </c>
      <c r="B103" s="11">
        <v>6</v>
      </c>
    </row>
    <row r="104" spans="1:2" x14ac:dyDescent="0.25">
      <c r="A104" s="11" t="s">
        <v>135</v>
      </c>
      <c r="B104" s="11">
        <v>16</v>
      </c>
    </row>
    <row r="105" spans="1:2" x14ac:dyDescent="0.25">
      <c r="A105" s="11" t="s">
        <v>136</v>
      </c>
      <c r="B105" s="11">
        <v>2.6</v>
      </c>
    </row>
    <row r="106" spans="1:2" x14ac:dyDescent="0.25">
      <c r="A106" s="11" t="s">
        <v>137</v>
      </c>
      <c r="B106" s="11">
        <v>7.5</v>
      </c>
    </row>
    <row r="107" spans="1:2" x14ac:dyDescent="0.25">
      <c r="A107" s="11" t="s">
        <v>138</v>
      </c>
      <c r="B107" s="11">
        <v>5.5</v>
      </c>
    </row>
    <row r="108" spans="1:2" x14ac:dyDescent="0.25">
      <c r="A108" s="11" t="s">
        <v>139</v>
      </c>
      <c r="B108" s="11">
        <v>8</v>
      </c>
    </row>
    <row r="109" spans="1:2" x14ac:dyDescent="0.25">
      <c r="A109" s="11"/>
      <c r="B109" s="11"/>
    </row>
    <row r="110" spans="1:2" x14ac:dyDescent="0.25">
      <c r="A110" s="11" t="s">
        <v>140</v>
      </c>
      <c r="B110" s="11">
        <v>101</v>
      </c>
    </row>
    <row r="111" spans="1:2" x14ac:dyDescent="0.25">
      <c r="A111" s="11" t="s">
        <v>141</v>
      </c>
      <c r="B111" s="11">
        <v>5.5</v>
      </c>
    </row>
    <row r="112" spans="1:2" x14ac:dyDescent="0.25">
      <c r="A112" s="11" t="s">
        <v>142</v>
      </c>
      <c r="B112" s="11">
        <v>2.2000000000000002</v>
      </c>
    </row>
    <row r="113" spans="1:2" x14ac:dyDescent="0.25">
      <c r="A113" s="11" t="s">
        <v>143</v>
      </c>
      <c r="B113" s="11">
        <v>5</v>
      </c>
    </row>
    <row r="114" spans="1:2" x14ac:dyDescent="0.25">
      <c r="A114" s="11" t="s">
        <v>144</v>
      </c>
      <c r="B114" s="11">
        <v>19</v>
      </c>
    </row>
    <row r="115" spans="1:2" x14ac:dyDescent="0.25">
      <c r="A115" s="11" t="s">
        <v>145</v>
      </c>
      <c r="B115" s="11">
        <v>6.5</v>
      </c>
    </row>
    <row r="116" spans="1:2" x14ac:dyDescent="0.25">
      <c r="A116" s="11" t="s">
        <v>146</v>
      </c>
      <c r="B116" s="11">
        <v>4.5999999999999996</v>
      </c>
    </row>
    <row r="117" spans="1:2" x14ac:dyDescent="0.25">
      <c r="A117" s="11" t="s">
        <v>147</v>
      </c>
      <c r="B117" s="11">
        <v>31</v>
      </c>
    </row>
    <row r="118" spans="1:2" x14ac:dyDescent="0.25">
      <c r="A118" s="11" t="s">
        <v>148</v>
      </c>
      <c r="B118" s="11"/>
    </row>
    <row r="119" spans="1:2" x14ac:dyDescent="0.25">
      <c r="A119" s="11"/>
      <c r="B119" s="11"/>
    </row>
    <row r="120" spans="1:2" x14ac:dyDescent="0.25">
      <c r="A120" s="11" t="s">
        <v>149</v>
      </c>
      <c r="B120" s="11">
        <v>4.8</v>
      </c>
    </row>
    <row r="121" spans="1:2" x14ac:dyDescent="0.25">
      <c r="A121" s="11" t="s">
        <v>150</v>
      </c>
      <c r="B121" s="11">
        <v>4.2</v>
      </c>
    </row>
    <row r="122" spans="1:2" x14ac:dyDescent="0.25">
      <c r="A122" s="11" t="s">
        <v>151</v>
      </c>
      <c r="B122" s="11">
        <v>2.2000000000000002</v>
      </c>
    </row>
    <row r="123" spans="1:2" x14ac:dyDescent="0.25">
      <c r="A123" s="11" t="s">
        <v>152</v>
      </c>
      <c r="B123" s="11">
        <v>34</v>
      </c>
    </row>
    <row r="124" spans="1:2" x14ac:dyDescent="0.25">
      <c r="A124" s="11" t="s">
        <v>153</v>
      </c>
      <c r="B124" s="11">
        <v>3.3</v>
      </c>
    </row>
    <row r="125" spans="1:2" x14ac:dyDescent="0.25">
      <c r="A125" s="11" t="s">
        <v>154</v>
      </c>
      <c r="B125" s="11">
        <v>34</v>
      </c>
    </row>
    <row r="126" spans="1:2" x14ac:dyDescent="0.25">
      <c r="A126" s="11" t="s">
        <v>155</v>
      </c>
      <c r="B126" s="11">
        <v>151</v>
      </c>
    </row>
    <row r="127" spans="1:2" x14ac:dyDescent="0.25">
      <c r="A127" s="11" t="s">
        <v>156</v>
      </c>
      <c r="B127" s="11">
        <v>126</v>
      </c>
    </row>
    <row r="128" spans="1:2" x14ac:dyDescent="0.25">
      <c r="A128" s="11" t="s">
        <v>157</v>
      </c>
      <c r="B128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SETTINGS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Kerrin Grosvenor</cp:lastModifiedBy>
  <dcterms:created xsi:type="dcterms:W3CDTF">2018-10-15T23:18:51Z</dcterms:created>
  <dcterms:modified xsi:type="dcterms:W3CDTF">2018-10-19T05:18:07Z</dcterms:modified>
</cp:coreProperties>
</file>