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cket" sheetId="1" r:id="rId3"/>
    <sheet state="visible" name="KenPom" sheetId="2" r:id="rId4"/>
  </sheets>
  <definedNames/>
  <calcPr/>
</workbook>
</file>

<file path=xl/sharedStrings.xml><?xml version="1.0" encoding="utf-8"?>
<sst xmlns="http://schemas.openxmlformats.org/spreadsheetml/2006/main" count="567" uniqueCount="392">
  <si>
    <t>TeamName</t>
  </si>
  <si>
    <t>Tempo</t>
  </si>
  <si>
    <t>RankTempo</t>
  </si>
  <si>
    <t>AdjTempo</t>
  </si>
  <si>
    <t>RankAdjTempo</t>
  </si>
  <si>
    <t>OE</t>
  </si>
  <si>
    <t>RankOE</t>
  </si>
  <si>
    <t>AdjOE</t>
  </si>
  <si>
    <t>RankAdjOE</t>
  </si>
  <si>
    <t>DE</t>
  </si>
  <si>
    <t>RankDE</t>
  </si>
  <si>
    <t>AdjDE</t>
  </si>
  <si>
    <t>RankAdjDE</t>
  </si>
  <si>
    <t>Pythag</t>
  </si>
  <si>
    <t>RankPythag</t>
  </si>
  <si>
    <t>Kentucky</t>
  </si>
  <si>
    <t>Arizona</t>
  </si>
  <si>
    <t>Wisconsin</t>
  </si>
  <si>
    <t>Duke</t>
  </si>
  <si>
    <t>Virginia</t>
  </si>
  <si>
    <t>Villanova</t>
  </si>
  <si>
    <t>Gonzaga</t>
  </si>
  <si>
    <t>Utah</t>
  </si>
  <si>
    <t>Notre Dame</t>
  </si>
  <si>
    <t>Wichita St.</t>
  </si>
  <si>
    <t>Northern Iowa</t>
  </si>
  <si>
    <t>North Carolina</t>
  </si>
  <si>
    <t>Oklahoma</t>
  </si>
  <si>
    <t>Updated before Final Four</t>
  </si>
  <si>
    <t>Kansas</t>
  </si>
  <si>
    <t>Michigan St.</t>
  </si>
  <si>
    <t>Louisville</t>
  </si>
  <si>
    <t>Baylor</t>
  </si>
  <si>
    <t>Iowa St.</t>
  </si>
  <si>
    <t>Iowa</t>
  </si>
  <si>
    <t>Play-in</t>
  </si>
  <si>
    <t>Butler</t>
  </si>
  <si>
    <t>S</t>
  </si>
  <si>
    <t>Ohio St.</t>
  </si>
  <si>
    <t>Xavier</t>
  </si>
  <si>
    <t>KP</t>
  </si>
  <si>
    <t>SMU</t>
  </si>
  <si>
    <t>Georgetown</t>
  </si>
  <si>
    <t>Texas</t>
  </si>
  <si>
    <t>T</t>
  </si>
  <si>
    <t>West Virginia</t>
  </si>
  <si>
    <t>R</t>
  </si>
  <si>
    <t>L</t>
  </si>
  <si>
    <t>San Diego St.</t>
  </si>
  <si>
    <t>Dayton</t>
  </si>
  <si>
    <t>Arkansas</t>
  </si>
  <si>
    <t>VCU</t>
  </si>
  <si>
    <t>Providence</t>
  </si>
  <si>
    <t>North Carolina St.</t>
  </si>
  <si>
    <t>Maryland</t>
  </si>
  <si>
    <t>Cincinnati</t>
  </si>
  <si>
    <t>Vanderbilt</t>
  </si>
  <si>
    <t>UCLA</t>
  </si>
  <si>
    <t>BYU</t>
  </si>
  <si>
    <t>Georgia</t>
  </si>
  <si>
    <t>Oregon</t>
  </si>
  <si>
    <t>Stephen F. Austin</t>
  </si>
  <si>
    <t>Boise St.</t>
  </si>
  <si>
    <t>Davidson</t>
  </si>
  <si>
    <t>Florida</t>
  </si>
  <si>
    <t>LSU</t>
  </si>
  <si>
    <t>Stanford</t>
  </si>
  <si>
    <t>Oklahoma St.</t>
  </si>
  <si>
    <t>Purdue</t>
  </si>
  <si>
    <t>Mississippi</t>
  </si>
  <si>
    <t>Miami FL</t>
  </si>
  <si>
    <t>Murray St.</t>
  </si>
  <si>
    <t>St. John's</t>
  </si>
  <si>
    <t>Indiana</t>
  </si>
  <si>
    <t>Illinois St.</t>
  </si>
  <si>
    <t>Temple</t>
  </si>
  <si>
    <t>Alabama</t>
  </si>
  <si>
    <t>Richmond</t>
  </si>
  <si>
    <t>Minnesota</t>
  </si>
  <si>
    <t>Rhode Island</t>
  </si>
  <si>
    <t>Syracuse</t>
  </si>
  <si>
    <t>Buffalo</t>
  </si>
  <si>
    <t>Valparaiso</t>
  </si>
  <si>
    <t>Texas A&amp;M</t>
  </si>
  <si>
    <t>Arizona St.</t>
  </si>
  <si>
    <t>Georgia St.</t>
  </si>
  <si>
    <t>TCU</t>
  </si>
  <si>
    <t>North Florida</t>
  </si>
  <si>
    <t>Old Dominion</t>
  </si>
  <si>
    <t>South Carolina</t>
  </si>
  <si>
    <t>Green Bay</t>
  </si>
  <si>
    <t>Illinois</t>
  </si>
  <si>
    <t>Louisiana Tech</t>
  </si>
  <si>
    <t>Yale</t>
  </si>
  <si>
    <t>Connecticut</t>
  </si>
  <si>
    <t>Harvard</t>
  </si>
  <si>
    <t>George Washington</t>
  </si>
  <si>
    <t>Michigan</t>
  </si>
  <si>
    <t>Colorado St.</t>
  </si>
  <si>
    <t>Saint Mary's</t>
  </si>
  <si>
    <t>Pittsburgh</t>
  </si>
  <si>
    <t>Cleveland St.</t>
  </si>
  <si>
    <t>Sam Houston St.</t>
  </si>
  <si>
    <t>Penn St.</t>
  </si>
  <si>
    <t>Clemson</t>
  </si>
  <si>
    <t>Tulsa</t>
  </si>
  <si>
    <t>Creighton</t>
  </si>
  <si>
    <t>Georgia Tech</t>
  </si>
  <si>
    <t>Wofford</t>
  </si>
  <si>
    <t>Kansas St.</t>
  </si>
  <si>
    <t>South Dakota St.</t>
  </si>
  <si>
    <t>Tennessee</t>
  </si>
  <si>
    <t>UC Irvine</t>
  </si>
  <si>
    <t>Memphis</t>
  </si>
  <si>
    <t>New Mexico St.</t>
  </si>
  <si>
    <t>Central Michigan</t>
  </si>
  <si>
    <t>Toledo</t>
  </si>
  <si>
    <t>UC Davis</t>
  </si>
  <si>
    <t>Akron</t>
  </si>
  <si>
    <t>North Carolina Central</t>
  </si>
  <si>
    <t>Florida St.</t>
  </si>
  <si>
    <t>UTEP</t>
  </si>
  <si>
    <t>Iona</t>
  </si>
  <si>
    <t>UNLV</t>
  </si>
  <si>
    <t>La Salle</t>
  </si>
  <si>
    <t>Colorado</t>
  </si>
  <si>
    <t>Kent St.</t>
  </si>
  <si>
    <t>Seton Hall</t>
  </si>
  <si>
    <t>Boston College</t>
  </si>
  <si>
    <t>Evansville</t>
  </si>
  <si>
    <t>St. Bonaventure</t>
  </si>
  <si>
    <t>Vermont</t>
  </si>
  <si>
    <t>Marquette</t>
  </si>
  <si>
    <t>UC Santa Barbara</t>
  </si>
  <si>
    <t>Wyoming</t>
  </si>
  <si>
    <t>San Diego</t>
  </si>
  <si>
    <t>Eastern Kentucky</t>
  </si>
  <si>
    <t>California</t>
  </si>
  <si>
    <t>Northeastern</t>
  </si>
  <si>
    <t>Oregon St.</t>
  </si>
  <si>
    <t>Northwestern</t>
  </si>
  <si>
    <t>Louisiana Lafayette</t>
  </si>
  <si>
    <t>UAB</t>
  </si>
  <si>
    <t>Washington</t>
  </si>
  <si>
    <t>Utah St.</t>
  </si>
  <si>
    <t>Hawaii</t>
  </si>
  <si>
    <t>Wake Forest</t>
  </si>
  <si>
    <t>Hofstra</t>
  </si>
  <si>
    <t>High Point</t>
  </si>
  <si>
    <t>Stony Brook</t>
  </si>
  <si>
    <t>Albany</t>
  </si>
  <si>
    <t>William &amp; Mary</t>
  </si>
  <si>
    <t>Bowling Green</t>
  </si>
  <si>
    <t>Eastern Washington</t>
  </si>
  <si>
    <t>Nebraska</t>
  </si>
  <si>
    <t>Loyola Chicago</t>
  </si>
  <si>
    <t>Legend</t>
  </si>
  <si>
    <t>Coastal Carolina</t>
  </si>
  <si>
    <t>Belmont</t>
  </si>
  <si>
    <t>Tennessee Martin</t>
  </si>
  <si>
    <t>Massachusetts</t>
  </si>
  <si>
    <t>Georgia Southern</t>
  </si>
  <si>
    <t>Pepperdine</t>
  </si>
  <si>
    <t>Western Kentucky</t>
  </si>
  <si>
    <t>North Dakota St.</t>
  </si>
  <si>
    <t>Long Beach St.</t>
  </si>
  <si>
    <t>Eastern Michigan</t>
  </si>
  <si>
    <t>Auburn</t>
  </si>
  <si>
    <t>Canisius</t>
  </si>
  <si>
    <t>Princeton</t>
  </si>
  <si>
    <t>New Mexico</t>
  </si>
  <si>
    <t>St. Francis NY</t>
  </si>
  <si>
    <t>Manhattan</t>
  </si>
  <si>
    <t>Portland</t>
  </si>
  <si>
    <t>Rider</t>
  </si>
  <si>
    <t>USC</t>
  </si>
  <si>
    <t>Morehead St.</t>
  </si>
  <si>
    <t>Middle Tennessee</t>
  </si>
  <si>
    <t>Charlotte</t>
  </si>
  <si>
    <t>Chattanooga</t>
  </si>
  <si>
    <t>San Francisco</t>
  </si>
  <si>
    <t>Winthrop</t>
  </si>
  <si>
    <t>Cal Poly</t>
  </si>
  <si>
    <t>NJIT</t>
  </si>
  <si>
    <t>Montana</t>
  </si>
  <si>
    <t>Radford</t>
  </si>
  <si>
    <t>Saint Joseph's</t>
  </si>
  <si>
    <t>Louisiana Monroe</t>
  </si>
  <si>
    <t>Dartmouth</t>
  </si>
  <si>
    <t>Oakland</t>
  </si>
  <si>
    <t>Robert Morris</t>
  </si>
  <si>
    <t>Texas Tech</t>
  </si>
  <si>
    <t>DePaul</t>
  </si>
  <si>
    <t>IPFW</t>
  </si>
  <si>
    <t>Western Michigan</t>
  </si>
  <si>
    <t>UNC Wilmington</t>
  </si>
  <si>
    <t>Indiana St.</t>
  </si>
  <si>
    <t>Columbia</t>
  </si>
  <si>
    <t>Quinnipiac</t>
  </si>
  <si>
    <t>Colgate</t>
  </si>
  <si>
    <t>Northern Arizona</t>
  </si>
  <si>
    <t>Mississippi St.</t>
  </si>
  <si>
    <t>Charleston Southern</t>
  </si>
  <si>
    <t>Monmouth</t>
  </si>
  <si>
    <t>New Hampshire</t>
  </si>
  <si>
    <t>Northern Illinois</t>
  </si>
  <si>
    <t>Virginia Tech</t>
  </si>
  <si>
    <t>American</t>
  </si>
  <si>
    <t>Saint Peter's</t>
  </si>
  <si>
    <t>Detroit</t>
  </si>
  <si>
    <t>Sacramento St.</t>
  </si>
  <si>
    <t>Mercer</t>
  </si>
  <si>
    <t>S = Seed | KP = KenPom rank | T = Tempo | R = Result | L = Line</t>
  </si>
  <si>
    <t>Maryland Eastern Shore</t>
  </si>
  <si>
    <t>Norfolk St.</t>
  </si>
  <si>
    <t>UT Arlington</t>
  </si>
  <si>
    <t>Bucknell</t>
  </si>
  <si>
    <t>Washington St.</t>
  </si>
  <si>
    <t>Lafayette</t>
  </si>
  <si>
    <t>Gardner Webb</t>
  </si>
  <si>
    <t>Lehigh</t>
  </si>
  <si>
    <t>Milwaukee</t>
  </si>
  <si>
    <t>Oral Roberts</t>
  </si>
  <si>
    <t>USC Upstate</t>
  </si>
  <si>
    <t>Florida Gulf Coast</t>
  </si>
  <si>
    <t>Texas Southern</t>
  </si>
  <si>
    <t>James Madison</t>
  </si>
  <si>
    <t>Cornell</t>
  </si>
  <si>
    <t>Fresno St.</t>
  </si>
  <si>
    <t>Rice</t>
  </si>
  <si>
    <t>UTSA</t>
  </si>
  <si>
    <t>Duquesne</t>
  </si>
  <si>
    <t>Miami OH</t>
  </si>
  <si>
    <t>Santa Clara</t>
  </si>
  <si>
    <t>Texas A&amp;M Corpus Chris</t>
  </si>
  <si>
    <t>Air Force</t>
  </si>
  <si>
    <t>Missouri</t>
  </si>
  <si>
    <t>Fordham</t>
  </si>
  <si>
    <t>Rutgers</t>
  </si>
  <si>
    <t>Eastern Illinois</t>
  </si>
  <si>
    <t>South Dakota</t>
  </si>
  <si>
    <t>Denver</t>
  </si>
  <si>
    <t>Houston</t>
  </si>
  <si>
    <t>George Mason</t>
  </si>
  <si>
    <t>Mount St. Mary's</t>
  </si>
  <si>
    <t>St. Francis PA</t>
  </si>
  <si>
    <t>Arkansas Little Rock</t>
  </si>
  <si>
    <t>East Tennessee St.</t>
  </si>
  <si>
    <t>UC Riverside</t>
  </si>
  <si>
    <t>Southeast Missouri St.</t>
  </si>
  <si>
    <t>Southern Illinois</t>
  </si>
  <si>
    <t>Incarnate Word</t>
  </si>
  <si>
    <t>East Carolina</t>
  </si>
  <si>
    <t>Sacred Heart</t>
  </si>
  <si>
    <t>Idaho</t>
  </si>
  <si>
    <t>SIU Edwardsville</t>
  </si>
  <si>
    <t>UNC Asheville</t>
  </si>
  <si>
    <t>Northwestern St.</t>
  </si>
  <si>
    <t>Ohio</t>
  </si>
  <si>
    <t>Texas St.</t>
  </si>
  <si>
    <t>Western Carolina</t>
  </si>
  <si>
    <t>Tulane</t>
  </si>
  <si>
    <t>Hampton</t>
  </si>
  <si>
    <t>Holy Cross</t>
  </si>
  <si>
    <t>Boston University</t>
  </si>
  <si>
    <t>Bryant</t>
  </si>
  <si>
    <t>Northern Kentucky</t>
  </si>
  <si>
    <t>Seattle</t>
  </si>
  <si>
    <t>North Texas</t>
  </si>
  <si>
    <t>Delaware</t>
  </si>
  <si>
    <t>Drexel</t>
  </si>
  <si>
    <t>Tennessee Tech</t>
  </si>
  <si>
    <t>Nebraska Omaha</t>
  </si>
  <si>
    <t>Wright St.</t>
  </si>
  <si>
    <t>Howard</t>
  </si>
  <si>
    <t>Lamar</t>
  </si>
  <si>
    <t>Portland St.</t>
  </si>
  <si>
    <t>Delaware St.</t>
  </si>
  <si>
    <t>Cal St. Bakersfield</t>
  </si>
  <si>
    <t>Pacific</t>
  </si>
  <si>
    <t>Elon</t>
  </si>
  <si>
    <t>Green = Future</t>
  </si>
  <si>
    <t>Brown</t>
  </si>
  <si>
    <t>Alabama St.</t>
  </si>
  <si>
    <t>Northern Colorado</t>
  </si>
  <si>
    <t>Drake</t>
  </si>
  <si>
    <t>Army</t>
  </si>
  <si>
    <t>Missouri St.</t>
  </si>
  <si>
    <t>Appalachian St.</t>
  </si>
  <si>
    <t>Navy</t>
  </si>
  <si>
    <t>Weber St.</t>
  </si>
  <si>
    <t>Siena</t>
  </si>
  <si>
    <t>Towson</t>
  </si>
  <si>
    <t>Southern</t>
  </si>
  <si>
    <t>Marshall</t>
  </si>
  <si>
    <t>Grand Canyon</t>
  </si>
  <si>
    <t>Bradley</t>
  </si>
  <si>
    <t>Illinois Chicago</t>
  </si>
  <si>
    <t>FIU</t>
  </si>
  <si>
    <t>UNC Greensboro</t>
  </si>
  <si>
    <t>Cal St. Northridge</t>
  </si>
  <si>
    <t>Ball St.</t>
  </si>
  <si>
    <t>Youngstown St.</t>
  </si>
  <si>
    <t>Troy</t>
  </si>
  <si>
    <t>Nevada</t>
  </si>
  <si>
    <t>College of Charleston</t>
  </si>
  <si>
    <t>LIU Brooklyn</t>
  </si>
  <si>
    <t>Samford</t>
  </si>
  <si>
    <t>UMKC</t>
  </si>
  <si>
    <t>Niagara</t>
  </si>
  <si>
    <t>UCF</t>
  </si>
  <si>
    <t>IUPUI</t>
  </si>
  <si>
    <t>McNeese St.</t>
  </si>
  <si>
    <t>Penn</t>
  </si>
  <si>
    <t>Hartford</t>
  </si>
  <si>
    <t>Arkansas St.</t>
  </si>
  <si>
    <t>Loyola Marymount</t>
  </si>
  <si>
    <t>Fairfield</t>
  </si>
  <si>
    <t>Campbell</t>
  </si>
  <si>
    <t>South Florida</t>
  </si>
  <si>
    <t>Lipscomb</t>
  </si>
  <si>
    <t>VMI</t>
  </si>
  <si>
    <t>South Alabama</t>
  </si>
  <si>
    <t>Saint Louis</t>
  </si>
  <si>
    <t>Florida Atlantic</t>
  </si>
  <si>
    <t>Wagner</t>
  </si>
  <si>
    <t>Prairie View A&amp;M</t>
  </si>
  <si>
    <t>Cal St. Fullerton</t>
  </si>
  <si>
    <t>Marist</t>
  </si>
  <si>
    <t>Furman</t>
  </si>
  <si>
    <t>Jacksonville St.</t>
  </si>
  <si>
    <t>Longwood</t>
  </si>
  <si>
    <t>Southern Utah</t>
  </si>
  <si>
    <t>New Orleans</t>
  </si>
  <si>
    <t>Loyola MD</t>
  </si>
  <si>
    <t>UMass Lowell</t>
  </si>
  <si>
    <t>Southeastern Louisiana</t>
  </si>
  <si>
    <t>Houston Baptist</t>
  </si>
  <si>
    <t>Southern Miss</t>
  </si>
  <si>
    <t>Idaho St.</t>
  </si>
  <si>
    <t>Jackson St.</t>
  </si>
  <si>
    <t>Austin Peay</t>
  </si>
  <si>
    <t>North Dakota</t>
  </si>
  <si>
    <t>Montana St.</t>
  </si>
  <si>
    <t>Fairleigh Dickinson</t>
  </si>
  <si>
    <t>Presbyterian</t>
  </si>
  <si>
    <t>Coppin St.</t>
  </si>
  <si>
    <t>Arkansas Pine Bluff</t>
  </si>
  <si>
    <t>Binghamton</t>
  </si>
  <si>
    <t>Jacksonville</t>
  </si>
  <si>
    <t>Nicholls St.</t>
  </si>
  <si>
    <t>Western Illinois</t>
  </si>
  <si>
    <t>Utah Valley</t>
  </si>
  <si>
    <t>Liberty</t>
  </si>
  <si>
    <t>The Citadel</t>
  </si>
  <si>
    <t>Alabama A&amp;M</t>
  </si>
  <si>
    <t>Bethune Cookman</t>
  </si>
  <si>
    <t>Chicago St.</t>
  </si>
  <si>
    <t>South Carolina St.</t>
  </si>
  <si>
    <t>Stetson</t>
  </si>
  <si>
    <t>Abilene Christian</t>
  </si>
  <si>
    <t>Morgan St.</t>
  </si>
  <si>
    <t>Tennessee St.</t>
  </si>
  <si>
    <t>Savannah St.</t>
  </si>
  <si>
    <t>North Carolina A&amp;T</t>
  </si>
  <si>
    <t>Central Connecticut</t>
  </si>
  <si>
    <t>Texas Pan American</t>
  </si>
  <si>
    <t>Kennesaw St.</t>
  </si>
  <si>
    <t>UMBC</t>
  </si>
  <si>
    <t>Maine</t>
  </si>
  <si>
    <t>Alcorn St.</t>
  </si>
  <si>
    <t>Mississippi Valley St.</t>
  </si>
  <si>
    <t>Central Arkansas</t>
  </si>
  <si>
    <t>San Jose St.</t>
  </si>
  <si>
    <t>Florida A&amp;M</t>
  </si>
  <si>
    <t>Grambling St.</t>
  </si>
  <si>
    <t>Midwest</t>
  </si>
  <si>
    <t>Round of 32</t>
  </si>
  <si>
    <t>Sweet 16</t>
  </si>
  <si>
    <t>Elite 8</t>
  </si>
  <si>
    <t>Final 4</t>
  </si>
  <si>
    <t>East</t>
  </si>
  <si>
    <t>Columbus</t>
  </si>
  <si>
    <t>Cleveland</t>
  </si>
  <si>
    <t>CHAMPION</t>
  </si>
  <si>
    <t>Omaha</t>
  </si>
  <si>
    <t>West</t>
  </si>
  <si>
    <t>South</t>
  </si>
  <si>
    <t>Indianapolis</t>
  </si>
  <si>
    <t>Los Angeles</t>
  </si>
  <si>
    <t>Avg. Efficiency</t>
  </si>
  <si>
    <t>Avg. 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</si>
</sst>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+#;-#"/>
  </numFmts>
  <fonts count="23">
    <font>
      <sz val="10.0"/>
      <color rgb="FF000000"/>
      <name val="Arial"/>
    </font>
    <font/>
    <font>
      <b/>
      <color rgb="FFFF0000"/>
    </font>
    <font>
      <b/>
      <color rgb="FF000000"/>
    </font>
    <font>
      <b/>
      <sz val="12.0"/>
    </font>
    <font>
      <b/>
    </font>
    <font>
      <b/>
      <i/>
    </font>
    <font>
      <i/>
    </font>
    <font>
      <b/>
      <u/>
      <sz val="12.0"/>
    </font>
    <font>
      <sz val="12.0"/>
    </font>
    <font>
      <b/>
      <sz val="12.0"/>
      <color rgb="FF000000"/>
    </font>
    <font>
      <b/>
      <sz val="12.0"/>
      <color rgb="FF6AA84F"/>
    </font>
    <font>
      <sz val="10.0"/>
    </font>
    <font>
      <b/>
      <sz val="14.0"/>
    </font>
    <font>
      <color rgb="FF000000"/>
    </font>
    <font>
      <color rgb="FF6AA84F"/>
    </font>
    <font>
      <b/>
      <sz val="14.0"/>
      <color rgb="FF000000"/>
    </font>
    <font>
      <b/>
      <i/>
      <sz val="12.0"/>
    </font>
    <font>
      <b/>
      <color rgb="FF6AA84F"/>
    </font>
    <font>
      <b/>
      <i/>
      <sz val="14.0"/>
    </font>
    <font>
      <b/>
      <i/>
      <sz val="14.0"/>
      <color rgb="FF000000"/>
    </font>
    <font>
      <b/>
      <sz val="14.0"/>
      <color rgb="FF6AA84F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top style="dotted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3" xfId="0" applyFont="1" applyNumberFormat="1"/>
    <xf borderId="0" fillId="0" fontId="3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3" xfId="0" applyAlignment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2" fillId="0" fontId="1" numFmtId="0" xfId="0" applyAlignment="1" applyBorder="1" applyFont="1">
      <alignment/>
    </xf>
    <xf borderId="2" fillId="0" fontId="7" numFmtId="0" xfId="0" applyAlignment="1" applyBorder="1" applyFont="1">
      <alignment/>
    </xf>
    <xf borderId="2" fillId="0" fontId="1" numFmtId="9" xfId="0" applyBorder="1" applyFont="1" applyNumberFormat="1"/>
    <xf borderId="2" fillId="0" fontId="1" numFmtId="3" xfId="0" applyAlignment="1" applyBorder="1" applyFont="1" applyNumberFormat="1">
      <alignment vertical="center"/>
    </xf>
    <xf borderId="2" fillId="0" fontId="1" numFmtId="1" xfId="0" applyBorder="1" applyFont="1" applyNumberFormat="1"/>
    <xf borderId="3" fillId="0" fontId="1" numFmtId="164" xfId="0" applyBorder="1" applyFont="1" applyNumberFormat="1"/>
    <xf borderId="4" fillId="2" fontId="8" numFmtId="0" xfId="0" applyAlignment="1" applyBorder="1" applyFill="1" applyFont="1">
      <alignment/>
    </xf>
    <xf borderId="2" fillId="2" fontId="9" numFmtId="0" xfId="0" applyBorder="1" applyFont="1"/>
    <xf borderId="2" fillId="2" fontId="9" numFmtId="3" xfId="0" applyBorder="1" applyFont="1" applyNumberFormat="1"/>
    <xf borderId="2" fillId="2" fontId="10" numFmtId="0" xfId="0" applyBorder="1" applyFont="1"/>
    <xf borderId="2" fillId="2" fontId="1" numFmtId="0" xfId="0" applyBorder="1" applyFont="1"/>
    <xf borderId="3" fillId="2" fontId="1" numFmtId="0" xfId="0" applyBorder="1" applyFont="1"/>
    <xf borderId="0" fillId="0" fontId="1" numFmtId="0" xfId="0" applyAlignment="1" applyFont="1">
      <alignment horizontal="center" vertical="center"/>
    </xf>
    <xf borderId="5" fillId="0" fontId="1" numFmtId="0" xfId="0" applyBorder="1" applyFont="1"/>
    <xf borderId="6" fillId="0" fontId="1" numFmtId="0" xfId="0" applyAlignment="1" applyBorder="1" applyFont="1">
      <alignment/>
    </xf>
    <xf borderId="6" fillId="0" fontId="7" numFmtId="0" xfId="0" applyAlignment="1" applyBorder="1" applyFont="1">
      <alignment/>
    </xf>
    <xf borderId="6" fillId="0" fontId="1" numFmtId="9" xfId="0" applyBorder="1" applyFont="1" applyNumberFormat="1"/>
    <xf borderId="6" fillId="0" fontId="1" numFmtId="0" xfId="0" applyBorder="1" applyFont="1"/>
    <xf borderId="6" fillId="0" fontId="1" numFmtId="1" xfId="0" applyBorder="1" applyFont="1" applyNumberFormat="1"/>
    <xf borderId="7" fillId="0" fontId="1" numFmtId="0" xfId="0" applyBorder="1" applyFont="1"/>
    <xf borderId="8" fillId="2" fontId="4" numFmtId="0" xfId="0" applyAlignment="1" applyBorder="1" applyFont="1">
      <alignment/>
    </xf>
    <xf borderId="0" fillId="2" fontId="9" numFmtId="0" xfId="0" applyFont="1"/>
    <xf borderId="0" fillId="2" fontId="9" numFmtId="3" xfId="0" applyFont="1" applyNumberFormat="1"/>
    <xf borderId="0" fillId="2" fontId="10" numFmtId="0" xfId="0" applyFont="1"/>
    <xf borderId="0" fillId="2" fontId="1" numFmtId="0" xfId="0" applyFont="1"/>
    <xf borderId="9" fillId="2" fontId="1" numFmtId="0" xfId="0" applyBorder="1" applyFont="1"/>
    <xf borderId="0" fillId="0" fontId="7" numFmtId="0" xfId="0" applyAlignment="1" applyFont="1">
      <alignment/>
    </xf>
    <xf borderId="0" fillId="0" fontId="1" numFmtId="9" xfId="0" applyFont="1" applyNumberFormat="1"/>
    <xf borderId="0" fillId="0" fontId="1" numFmtId="3" xfId="0" applyAlignment="1" applyFont="1" applyNumberFormat="1">
      <alignment vertical="center"/>
    </xf>
    <xf borderId="0" fillId="0" fontId="1" numFmtId="1" xfId="0" applyFont="1" applyNumberFormat="1"/>
    <xf borderId="9" fillId="0" fontId="1" numFmtId="164" xfId="0" applyBorder="1" applyFont="1" applyNumberFormat="1"/>
    <xf borderId="10" fillId="2" fontId="11" numFmtId="0" xfId="0" applyAlignment="1" applyBorder="1" applyFont="1">
      <alignment/>
    </xf>
    <xf borderId="11" fillId="2" fontId="9" numFmtId="0" xfId="0" applyBorder="1" applyFont="1"/>
    <xf borderId="11" fillId="2" fontId="9" numFmtId="3" xfId="0" applyBorder="1" applyFont="1" applyNumberFormat="1"/>
    <xf borderId="11" fillId="2" fontId="10" numFmtId="0" xfId="0" applyBorder="1" applyFont="1"/>
    <xf borderId="11" fillId="2" fontId="1" numFmtId="0" xfId="0" applyBorder="1" applyFont="1"/>
    <xf borderId="12" fillId="2" fontId="1" numFmtId="0" xfId="0" applyBorder="1" applyFont="1"/>
    <xf borderId="0" fillId="0" fontId="12" numFmtId="9" xfId="0" applyAlignment="1" applyFont="1" applyNumberFormat="1">
      <alignment horizontal="right" vertical="bottom"/>
    </xf>
    <xf borderId="6" fillId="0" fontId="12" numFmtId="9" xfId="0" applyAlignment="1" applyBorder="1" applyFont="1" applyNumberFormat="1">
      <alignment horizontal="right" vertical="bottom"/>
    </xf>
    <xf borderId="13" fillId="0" fontId="1" numFmtId="0" xfId="0" applyBorder="1" applyFont="1"/>
    <xf borderId="11" fillId="0" fontId="1" numFmtId="0" xfId="0" applyAlignment="1" applyBorder="1" applyFont="1">
      <alignment/>
    </xf>
    <xf borderId="11" fillId="0" fontId="7" numFmtId="0" xfId="0" applyAlignment="1" applyBorder="1" applyFont="1">
      <alignment/>
    </xf>
    <xf borderId="11" fillId="0" fontId="12" numFmtId="9" xfId="0" applyAlignment="1" applyBorder="1" applyFont="1" applyNumberFormat="1">
      <alignment horizontal="right" vertical="bottom"/>
    </xf>
    <xf borderId="11" fillId="0" fontId="1" numFmtId="0" xfId="0" applyBorder="1" applyFont="1"/>
    <xf borderId="11" fillId="0" fontId="1" numFmtId="1" xfId="0" applyBorder="1" applyFont="1" applyNumberFormat="1"/>
    <xf borderId="12" fillId="0" fontId="1" numFmtId="0" xfId="0" applyBorder="1" applyFont="1"/>
    <xf borderId="0" fillId="0" fontId="4" numFmtId="0" xfId="0" applyAlignment="1" applyFont="1">
      <alignment horizontal="center"/>
    </xf>
    <xf borderId="0" fillId="0" fontId="9" numFmtId="0" xfId="0" applyFont="1"/>
    <xf borderId="0" fillId="0" fontId="13" numFmtId="0" xfId="0" applyAlignment="1" applyFont="1">
      <alignment horizontal="center"/>
    </xf>
    <xf borderId="4" fillId="0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/>
    </xf>
    <xf borderId="0" fillId="0" fontId="1" numFmtId="164" xfId="0" applyFont="1" applyNumberFormat="1"/>
    <xf borderId="8" fillId="0" fontId="1" numFmtId="0" xfId="0" applyBorder="1" applyFont="1"/>
    <xf borderId="14" fillId="0" fontId="1" numFmtId="0" xfId="0" applyAlignment="1" applyBorder="1" applyFont="1">
      <alignment/>
    </xf>
    <xf borderId="6" fillId="0" fontId="14" numFmtId="0" xfId="0" applyAlignment="1" applyBorder="1" applyFont="1">
      <alignment/>
    </xf>
    <xf borderId="7" fillId="0" fontId="1" numFmtId="1" xfId="0" applyBorder="1" applyFont="1" applyNumberFormat="1"/>
    <xf borderId="4" fillId="0" fontId="1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2" fillId="0" fontId="3" numFmtId="0" xfId="0" applyAlignment="1" applyBorder="1" applyFont="1">
      <alignment horizontal="left" vertical="center"/>
    </xf>
    <xf borderId="2" fillId="0" fontId="1" numFmtId="9" xfId="0" applyAlignment="1" applyBorder="1" applyFont="1" applyNumberFormat="1">
      <alignment vertical="center"/>
    </xf>
    <xf borderId="2" fillId="0" fontId="1" numFmtId="1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/>
    </xf>
    <xf borderId="2" fillId="0" fontId="1" numFmtId="164" xfId="0" applyBorder="1" applyFont="1" applyNumberFormat="1"/>
    <xf borderId="10" fillId="0" fontId="1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1" fillId="0" fontId="3" numFmtId="0" xfId="0" applyAlignment="1" applyBorder="1" applyFont="1">
      <alignment horizontal="left" vertical="center"/>
    </xf>
    <xf borderId="11" fillId="0" fontId="1" numFmtId="9" xfId="0" applyAlignment="1" applyBorder="1" applyFont="1" applyNumberFormat="1">
      <alignment vertical="center"/>
    </xf>
    <xf borderId="11" fillId="0" fontId="1" numFmtId="1" xfId="0" applyAlignment="1" applyBorder="1" applyFont="1" applyNumberFormat="1">
      <alignment vertical="center"/>
    </xf>
    <xf borderId="12" fillId="0" fontId="1" numFmtId="164" xfId="0" applyBorder="1" applyFont="1" applyNumberFormat="1"/>
    <xf borderId="9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/>
    </xf>
    <xf borderId="11" fillId="0" fontId="1" numFmtId="9" xfId="0" applyBorder="1" applyFont="1" applyNumberFormat="1"/>
    <xf borderId="12" fillId="0" fontId="1" numFmtId="1" xfId="0" applyBorder="1" applyFont="1" applyNumberFormat="1"/>
    <xf borderId="0" fillId="0" fontId="1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5" numFmtId="0" xfId="0" applyAlignment="1" applyFont="1">
      <alignment horizontal="left" vertical="center"/>
    </xf>
    <xf borderId="0" fillId="0" fontId="1" numFmtId="9" xfId="0" applyAlignment="1" applyFont="1" applyNumberFormat="1">
      <alignment vertical="center"/>
    </xf>
    <xf borderId="0" fillId="0" fontId="1" numFmtId="1" xfId="0" applyAlignment="1" applyFont="1" applyNumberFormat="1">
      <alignment vertical="center"/>
    </xf>
    <xf borderId="0" fillId="0" fontId="1" numFmtId="164" xfId="0" applyFont="1" applyNumberFormat="1"/>
    <xf borderId="0" fillId="0" fontId="15" numFmtId="0" xfId="0" applyFont="1"/>
    <xf borderId="3" fillId="0" fontId="1" numFmtId="0" xfId="0" applyBorder="1" applyFont="1"/>
    <xf borderId="4" fillId="0" fontId="1" numFmtId="0" xfId="0" applyBorder="1" applyFont="1"/>
    <xf borderId="15" fillId="0" fontId="1" numFmtId="3" xfId="0" applyAlignment="1" applyBorder="1" applyFont="1" applyNumberFormat="1">
      <alignment vertical="center"/>
    </xf>
    <xf borderId="2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13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16" fillId="2" fontId="4" numFmtId="0" xfId="0" applyAlignment="1" applyBorder="1" applyFont="1">
      <alignment horizontal="center"/>
    </xf>
    <xf borderId="17" fillId="0" fontId="1" numFmtId="0" xfId="0" applyBorder="1" applyFont="1"/>
    <xf borderId="18" fillId="0" fontId="1" numFmtId="0" xfId="0" applyBorder="1" applyFont="1"/>
    <xf borderId="0" fillId="0" fontId="7" numFmtId="0" xfId="0" applyAlignment="1" applyFont="1">
      <alignment vertical="center"/>
    </xf>
    <xf borderId="3" fillId="0" fontId="1" numFmtId="164" xfId="0" applyAlignment="1" applyBorder="1" applyFont="1" applyNumberFormat="1">
      <alignment vertical="center"/>
    </xf>
    <xf borderId="4" fillId="2" fontId="4" numFmtId="0" xfId="0" applyAlignment="1" applyBorder="1" applyFont="1">
      <alignment vertical="center"/>
    </xf>
    <xf borderId="2" fillId="2" fontId="17" numFmtId="0" xfId="0" applyAlignment="1" applyBorder="1" applyFont="1">
      <alignment vertical="center"/>
    </xf>
    <xf borderId="2" fillId="2" fontId="11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2" fillId="0" fontId="18" numFmtId="0" xfId="0" applyAlignment="1" applyBorder="1" applyFont="1">
      <alignment horizontal="left" vertical="center"/>
    </xf>
    <xf borderId="2" fillId="0" fontId="5" numFmtId="9" xfId="0" applyAlignment="1" applyBorder="1" applyFont="1" applyNumberFormat="1">
      <alignment vertical="center"/>
    </xf>
    <xf borderId="2" fillId="0" fontId="5" numFmtId="3" xfId="0" applyAlignment="1" applyBorder="1" applyFont="1" applyNumberFormat="1">
      <alignment vertical="center"/>
    </xf>
    <xf borderId="2" fillId="0" fontId="5" numFmtId="1" xfId="0" applyAlignment="1" applyBorder="1" applyFont="1" applyNumberFormat="1">
      <alignment vertical="center"/>
    </xf>
    <xf borderId="3" fillId="0" fontId="5" numFmtId="164" xfId="0" applyAlignment="1" applyBorder="1" applyFont="1" applyNumberFormat="1">
      <alignment vertical="center"/>
    </xf>
    <xf borderId="10" fillId="0" fontId="5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18" numFmtId="0" xfId="0" applyAlignment="1" applyBorder="1" applyFont="1">
      <alignment horizontal="left" vertical="center"/>
    </xf>
    <xf borderId="11" fillId="0" fontId="5" numFmtId="9" xfId="0" applyAlignment="1" applyBorder="1" applyFont="1" applyNumberFormat="1">
      <alignment vertical="center"/>
    </xf>
    <xf borderId="11" fillId="0" fontId="5" numFmtId="1" xfId="0" applyAlignment="1" applyBorder="1" applyFont="1" applyNumberFormat="1">
      <alignment vertical="center"/>
    </xf>
    <xf borderId="12" fillId="0" fontId="5" numFmtId="0" xfId="0" applyBorder="1" applyFont="1"/>
    <xf borderId="11" fillId="0" fontId="3" numFmtId="0" xfId="0" applyBorder="1" applyFont="1"/>
    <xf borderId="0" fillId="0" fontId="1" numFmtId="0" xfId="0" applyAlignment="1" applyFont="1">
      <alignment horizontal="left" vertical="center"/>
    </xf>
    <xf borderId="0" fillId="0" fontId="19" numFmtId="0" xfId="0" applyAlignment="1" applyFont="1">
      <alignment horizontal="center" vertical="center"/>
    </xf>
    <xf borderId="0" fillId="0" fontId="20" numFmtId="0" xfId="0" applyAlignment="1" applyFont="1">
      <alignment horizontal="center" vertical="center"/>
    </xf>
    <xf borderId="0" fillId="0" fontId="21" numFmtId="0" xfId="0" applyAlignment="1" applyFont="1">
      <alignment horizontal="center" vertical="center"/>
    </xf>
    <xf borderId="4" fillId="0" fontId="22" numFmtId="0" xfId="0" applyAlignment="1" applyBorder="1" applyFont="1">
      <alignment/>
    </xf>
    <xf borderId="3" fillId="0" fontId="22" numFmtId="0" xfId="0" applyAlignment="1" applyBorder="1" applyFont="1">
      <alignment/>
    </xf>
    <xf borderId="0" fillId="0" fontId="22" numFmtId="0" xfId="0" applyAlignment="1" applyFont="1">
      <alignment/>
    </xf>
    <xf borderId="10" fillId="0" fontId="22" numFmtId="0" xfId="0" applyAlignment="1" applyBorder="1" applyFont="1">
      <alignment/>
    </xf>
    <xf borderId="12" fillId="0" fontId="2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4.43" defaultRowHeight="15.75"/>
  <cols>
    <col customWidth="1" min="2" max="2" width="3.0"/>
    <col customWidth="1" min="3" max="3" width="4.14"/>
    <col customWidth="1" min="4" max="4" width="15.71"/>
    <col customWidth="1" min="5" max="5" width="4.71"/>
    <col customWidth="1" min="6" max="7" width="3.0"/>
    <col customWidth="1" min="8" max="8" width="3.71"/>
    <col customWidth="1" min="9" max="9" width="6.57"/>
    <col customWidth="1" min="10" max="10" width="2.86"/>
    <col customWidth="1" min="11" max="11" width="3.0"/>
    <col customWidth="1" min="12" max="12" width="13.0"/>
    <col customWidth="1" min="13" max="13" width="3.86"/>
    <col customWidth="1" min="14" max="15" width="3.0"/>
    <col customWidth="1" min="16" max="16" width="3.71"/>
    <col customWidth="1" min="17" max="18" width="6.57"/>
    <col customWidth="1" min="19" max="19" width="3.14"/>
    <col customWidth="1" min="20" max="20" width="3.0"/>
    <col customWidth="1" min="21" max="21" width="12.71"/>
    <col customWidth="1" min="22" max="22" width="4.71"/>
    <col customWidth="1" min="23" max="24" width="3.0"/>
    <col customWidth="1" min="25" max="25" width="3.71"/>
    <col customWidth="1" min="26" max="27" width="6.57"/>
    <col customWidth="1" min="28" max="28" width="4.14"/>
    <col customWidth="1" min="29" max="29" width="3.0"/>
    <col customWidth="1" min="30" max="30" width="10.57"/>
    <col customWidth="1" min="31" max="31" width="4.71"/>
    <col customWidth="1" min="32" max="33" width="3.0"/>
    <col customWidth="1" min="34" max="34" width="3.71"/>
    <col customWidth="1" min="35" max="36" width="6.57"/>
    <col customWidth="1" min="37" max="37" width="3.43"/>
    <col customWidth="1" min="38" max="38" width="3.29"/>
    <col customWidth="1" min="39" max="39" width="9.43"/>
    <col customWidth="1" min="40" max="40" width="4.71"/>
    <col customWidth="1" min="41" max="42" width="3.0"/>
    <col customWidth="1" min="43" max="43" width="2.71"/>
    <col customWidth="1" min="44" max="44" width="7.29"/>
    <col customWidth="1" min="45" max="45" width="3.43"/>
    <col customWidth="1" min="46" max="46" width="3.57"/>
    <col customWidth="1" min="47" max="47" width="11.43"/>
    <col customWidth="1" min="48" max="48" width="4.71"/>
    <col customWidth="1" min="49" max="50" width="3.0"/>
    <col customWidth="1" min="51" max="51" width="2.71"/>
    <col customWidth="1" min="52" max="52" width="7.29"/>
    <col customWidth="1" min="53" max="54" width="2.0"/>
    <col customWidth="1" min="55" max="55" width="11.29"/>
    <col customWidth="1" min="56" max="56" width="4.71"/>
    <col customWidth="1" min="57" max="58" width="3.0"/>
    <col customWidth="1" min="59" max="59" width="2.71"/>
    <col customWidth="1" min="60" max="61" width="6.57"/>
    <col customWidth="1" min="62" max="62" width="2.0"/>
    <col customWidth="1" min="63" max="63" width="3.0"/>
    <col customWidth="1" min="64" max="64" width="10.43"/>
    <col customWidth="1" min="65" max="65" width="4.71"/>
    <col customWidth="1" min="66" max="67" width="3.0"/>
    <col customWidth="1" min="68" max="68" width="2.71"/>
    <col customWidth="1" min="69" max="70" width="6.57"/>
    <col customWidth="1" min="71" max="71" width="3.43"/>
    <col customWidth="1" min="72" max="72" width="3.0"/>
    <col customWidth="1" min="73" max="73" width="12.71"/>
    <col customWidth="1" min="74" max="74" width="4.71"/>
    <col customWidth="1" min="75" max="76" width="3.0"/>
    <col customWidth="1" min="77" max="77" width="2.71"/>
    <col customWidth="1" min="78" max="79" width="6.57"/>
    <col customWidth="1" min="80" max="81" width="3.0"/>
    <col customWidth="1" min="82" max="82" width="13.0"/>
    <col customWidth="1" min="83" max="83" width="4.71"/>
    <col customWidth="1" min="84" max="85" width="3.0"/>
    <col customWidth="1" min="86" max="86" width="3.14"/>
    <col customWidth="1" min="87" max="87" width="6.57"/>
    <col customWidth="1" min="88" max="88" width="3.0"/>
    <col customWidth="1" min="89" max="89" width="4.14"/>
    <col customWidth="1" min="90" max="90" width="15.71"/>
    <col customWidth="1" min="91" max="91" width="4.71"/>
    <col customWidth="1" min="92" max="93" width="3.0"/>
    <col customWidth="1" min="94" max="94" width="3.71"/>
    <col customWidth="1" min="95" max="95" width="14.43"/>
  </cols>
  <sheetData>
    <row r="1">
      <c r="A1" s="2" t="s">
        <v>28</v>
      </c>
      <c r="F1" s="3"/>
      <c r="U1" s="4"/>
      <c r="AD1" s="4"/>
      <c r="AM1" s="4"/>
      <c r="BC1" s="4"/>
      <c r="BL1" s="4"/>
      <c r="BU1" s="4"/>
    </row>
    <row r="2">
      <c r="A2" s="5" t="s">
        <v>35</v>
      </c>
      <c r="B2" s="6" t="s">
        <v>37</v>
      </c>
      <c r="C2" s="7" t="s">
        <v>40</v>
      </c>
      <c r="D2" s="8"/>
      <c r="E2" s="8"/>
      <c r="F2" s="9" t="s">
        <v>44</v>
      </c>
      <c r="G2" s="6" t="s">
        <v>46</v>
      </c>
      <c r="H2" s="6" t="s">
        <v>47</v>
      </c>
      <c r="U2" s="4"/>
      <c r="AD2" s="4"/>
      <c r="AM2" s="4"/>
      <c r="BC2" s="4"/>
      <c r="BL2" s="4"/>
      <c r="BU2" s="4"/>
      <c r="CQ2" s="5"/>
    </row>
    <row r="3">
      <c r="A3" s="10" t="s">
        <v>49</v>
      </c>
      <c r="B3" s="11">
        <v>16.0</v>
      </c>
      <c r="C3" s="12">
        <f>vlookup(D3,KenPom!$A:$O,15,false)</f>
        <v>139</v>
      </c>
      <c r="D3" s="11" t="s">
        <v>87</v>
      </c>
      <c r="E3" s="13">
        <f>(vlookup(D3,KenPom!$A:$O,14,false)-vlookup(D3,KenPom!$A:$O,14,false)*vlookup(D4,KenPom!$A:$O,14,false))/((vlookup(D3,KenPom!$A:$O,14,false)+vlookup(D4,KenPom!$A:$O,14,false)-2*vlookup(D3,KenPom!$A:$O,14,false)*vlookup(D4,KenPom!$A:$O,14,false)))</f>
        <v>0.5820875676</v>
      </c>
      <c r="F3" s="14">
        <f>$B$50*(vlookup(D3,KenPom!$A:$O,4,false)/$B$50)*(vlookup(D4,KenPom!$A:$O,4,false)/$B$50)</f>
        <v>68.08077481</v>
      </c>
      <c r="G3" s="15">
        <f>(vlookup(D3,KenPom!$A:$O,8,false)/$B$49)*(vlookup(D4,KenPom!$A:$O,12,false)/$B$49)*$B$49*(F3/100)</f>
        <v>72.44492264</v>
      </c>
      <c r="H3" s="16">
        <f>G4-G3</f>
        <v>-2.057634301</v>
      </c>
      <c r="J3" s="17" t="s">
        <v>156</v>
      </c>
      <c r="K3" s="18"/>
      <c r="L3" s="18"/>
      <c r="M3" s="18"/>
      <c r="N3" s="18"/>
      <c r="O3" s="19"/>
      <c r="P3" s="18"/>
      <c r="Q3" s="18"/>
      <c r="R3" s="18"/>
      <c r="S3" s="18"/>
      <c r="T3" s="18"/>
      <c r="U3" s="20"/>
      <c r="V3" s="21"/>
      <c r="W3" s="22"/>
      <c r="AD3" s="4"/>
      <c r="AM3" s="4"/>
      <c r="BC3" s="4"/>
      <c r="BL3" s="4"/>
      <c r="BU3" s="4"/>
      <c r="CQ3" s="23"/>
    </row>
    <row r="4">
      <c r="A4" s="24"/>
      <c r="B4" s="25">
        <v>16.0</v>
      </c>
      <c r="C4" s="26">
        <f>vlookup(D4,KenPom!$A:$O,15,false)</f>
        <v>175</v>
      </c>
      <c r="D4" s="25" t="s">
        <v>190</v>
      </c>
      <c r="E4" s="27">
        <f>1-E3</f>
        <v>0.4179124324</v>
      </c>
      <c r="F4" s="28"/>
      <c r="G4" s="29">
        <f>(vlookup(D4,KenPom!$A:$O,8,false)/$B$49)*(vlookup(D3,KenPom!$A:$O,12,false)/$B$49)*$B$49*(F3/100)</f>
        <v>70.38728834</v>
      </c>
      <c r="H4" s="30"/>
      <c r="J4" s="31" t="s">
        <v>212</v>
      </c>
      <c r="K4" s="32"/>
      <c r="L4" s="32"/>
      <c r="M4" s="32"/>
      <c r="N4" s="32"/>
      <c r="O4" s="33"/>
      <c r="P4" s="32"/>
      <c r="Q4" s="32"/>
      <c r="R4" s="32"/>
      <c r="S4" s="32"/>
      <c r="T4" s="32"/>
      <c r="U4" s="34"/>
      <c r="V4" s="35"/>
      <c r="W4" s="36"/>
      <c r="AD4" s="4"/>
      <c r="AM4" s="4"/>
      <c r="BC4" s="4"/>
      <c r="BL4" s="4"/>
      <c r="BU4" s="4"/>
      <c r="CQ4" s="23"/>
    </row>
    <row r="5">
      <c r="A5" s="24"/>
      <c r="B5" s="1">
        <v>16.0</v>
      </c>
      <c r="C5" s="37">
        <f>vlookup(D5,KenPom!$A:$O,15,false)</f>
        <v>150</v>
      </c>
      <c r="D5" s="1" t="s">
        <v>172</v>
      </c>
      <c r="E5" s="38">
        <f>(vlookup(D5,KenPom!$A:$O,14,false)-vlookup(D5,KenPom!$A:$O,14,false)*vlookup(D6,KenPom!$A:$O,14,false))/((vlookup(D5,KenPom!$A:$O,14,false)+vlookup(D6,KenPom!$A:$O,14,false)-2*vlookup(D5,KenPom!$A:$O,14,false)*vlookup(D6,KenPom!$A:$O,14,false)))</f>
        <v>0.6827595207</v>
      </c>
      <c r="F5" s="39">
        <f>$B$50*(vlookup(D5,KenPom!$A:$O,4,false)/$B$50)*(vlookup(D6,KenPom!$A:$O,4,false)/$B$50)</f>
        <v>73.77505574</v>
      </c>
      <c r="G5" s="40">
        <f>(vlookup(D5,KenPom!$A:$O,8,false)/$B$49)*(vlookup(D6,KenPom!$A:$O,12,false)/$B$49)*$B$49*(F5/100)</f>
        <v>73.46754007</v>
      </c>
      <c r="H5" s="41">
        <f>G6-G5</f>
        <v>-4.737046412</v>
      </c>
      <c r="J5" s="42" t="s">
        <v>281</v>
      </c>
      <c r="K5" s="43"/>
      <c r="L5" s="43"/>
      <c r="M5" s="43"/>
      <c r="N5" s="43"/>
      <c r="O5" s="44"/>
      <c r="P5" s="43"/>
      <c r="Q5" s="43"/>
      <c r="R5" s="43"/>
      <c r="S5" s="43"/>
      <c r="T5" s="43"/>
      <c r="U5" s="45"/>
      <c r="V5" s="46"/>
      <c r="W5" s="47"/>
      <c r="AD5" s="4"/>
      <c r="AM5" s="4"/>
      <c r="BC5" s="4"/>
      <c r="BL5" s="4"/>
      <c r="BU5" s="4"/>
      <c r="CQ5" s="23"/>
    </row>
    <row r="6">
      <c r="A6" s="24"/>
      <c r="B6" s="25">
        <v>16.0</v>
      </c>
      <c r="C6" s="26">
        <f>vlookup(D6,KenPom!$A:$O,15,false)</f>
        <v>239</v>
      </c>
      <c r="D6" s="25" t="s">
        <v>262</v>
      </c>
      <c r="E6" s="27">
        <f>1-E5</f>
        <v>0.3172404793</v>
      </c>
      <c r="F6" s="28"/>
      <c r="G6" s="29">
        <f>(vlookup(D6,KenPom!$A:$O,8,false)/$B$49)*(vlookup(D5,KenPom!$A:$O,12,false)/$B$49)*$B$49*(F5/100)</f>
        <v>68.73049366</v>
      </c>
      <c r="H6" s="30"/>
      <c r="U6" s="4"/>
      <c r="AD6" s="4"/>
      <c r="AM6" s="4"/>
      <c r="BC6" s="4"/>
      <c r="BL6" s="4"/>
      <c r="BU6" s="4"/>
      <c r="CQ6" s="23"/>
    </row>
    <row r="7">
      <c r="A7" s="24"/>
      <c r="B7" s="1">
        <v>11.0</v>
      </c>
      <c r="C7" s="37">
        <f>vlookup(D7,KenPom!$A:$O,15,false)</f>
        <v>41</v>
      </c>
      <c r="D7" s="1" t="s">
        <v>62</v>
      </c>
      <c r="E7" s="48">
        <f>(vlookup($D7,KenPom!$A:$O,14,false)-vlookup($D7,KenPom!A:O,14,false)*vlookup($D8,KenPom!A:O,14,false))/((vlookup($D7,KenPom!A:O,14,false)+vlookup($D8,KenPom!A:O,14,false)-2*vlookup($D7,KenPom!A:O,14,false)*vlookup($D8,KenPom!A:O,14,false)))</f>
        <v>0.4855079782</v>
      </c>
      <c r="F7" s="39">
        <f>$B$50*(vlookup(D7,KenPom!$A:$O,4,false)/$B$50)*(vlookup(D8,KenPom!$A:$O,4,false)/$B$50)</f>
        <v>62.34081598</v>
      </c>
      <c r="G7" s="40">
        <f>(vlookup(D7,KenPom!$A:$O,8,false)/$B$49)*(vlookup(D8,KenPom!$A:$O,12,false)/$B$49)*$B$49*(F7/100)</f>
        <v>62.74708769</v>
      </c>
      <c r="H7" s="41">
        <f>G8-G7</f>
        <v>0.3172085701</v>
      </c>
      <c r="U7" s="4"/>
      <c r="AD7" s="4"/>
      <c r="AM7" s="4"/>
      <c r="BC7" s="4"/>
      <c r="BL7" s="4"/>
      <c r="BU7" s="4"/>
      <c r="CQ7" s="23"/>
    </row>
    <row r="8">
      <c r="A8" s="24"/>
      <c r="B8" s="25">
        <v>11.0</v>
      </c>
      <c r="C8" s="26">
        <f>vlookup(D8,KenPom!$A:$O,15,false)</f>
        <v>38</v>
      </c>
      <c r="D8" s="25" t="s">
        <v>49</v>
      </c>
      <c r="E8" s="49">
        <f>1-E7</f>
        <v>0.5144920218</v>
      </c>
      <c r="F8" s="28"/>
      <c r="G8" s="29">
        <f>(vlookup(D8,KenPom!$A:$O,8,false)/$B$49)*(vlookup(D7,KenPom!$A:$O,12,false)/$B$49)*$B$49*(F7/100)</f>
        <v>63.06429626</v>
      </c>
      <c r="H8" s="30"/>
      <c r="U8" s="4"/>
      <c r="AD8" s="4"/>
      <c r="AM8" s="4"/>
      <c r="BC8" s="4"/>
      <c r="BL8" s="4"/>
      <c r="BU8" s="4"/>
      <c r="CQ8" s="23"/>
    </row>
    <row r="9">
      <c r="A9" s="24"/>
      <c r="B9" s="1">
        <v>11.0</v>
      </c>
      <c r="C9" s="37">
        <f>vlookup(D9,KenPom!$A:$O,15,false)</f>
        <v>36</v>
      </c>
      <c r="D9" s="1" t="s">
        <v>58</v>
      </c>
      <c r="E9" s="48">
        <f>(vlookup($D9,KenPom!$A:$O,14,false)-vlookup($D9,KenPom!A:O,14,false)*vlookup($D10,KenPom!A:O,14,false))/((vlookup($D9,KenPom!A:O,14,false)+vlookup($D10,KenPom!A:O,14,false)-2*vlookup($D9,KenPom!A:O,14,false)*vlookup($D10,KenPom!A:O,14,false)))</f>
        <v>0.5402689631</v>
      </c>
      <c r="F9" s="39">
        <f>$B$50*(vlookup(D9,KenPom!$A:$O,4,false)/$B$50)*(vlookup(D10,KenPom!$A:$O,4,false)/$B$50)</f>
        <v>72.84232684</v>
      </c>
      <c r="G9" s="40">
        <f>(vlookup(D9,KenPom!$A:$O,8,false)/$B$49)*(vlookup(D10,KenPom!$A:$O,12,false)/$B$49)*$B$49*(F9/100)</f>
        <v>83.00276771</v>
      </c>
      <c r="H9" s="41">
        <f>G10-G9</f>
        <v>-1.156970093</v>
      </c>
      <c r="U9" s="4"/>
      <c r="AD9" s="4"/>
      <c r="AM9" s="4"/>
      <c r="BC9" s="4"/>
      <c r="BL9" s="4"/>
      <c r="BU9" s="4"/>
      <c r="CQ9" s="23"/>
    </row>
    <row r="10">
      <c r="A10" s="50"/>
      <c r="B10" s="51">
        <v>11.0</v>
      </c>
      <c r="C10" s="52">
        <f>vlookup(D10,KenPom!$A:$O,15,false)</f>
        <v>48</v>
      </c>
      <c r="D10" s="51" t="s">
        <v>69</v>
      </c>
      <c r="E10" s="53">
        <f>1-E9</f>
        <v>0.4597310369</v>
      </c>
      <c r="F10" s="54"/>
      <c r="G10" s="55">
        <f>(vlookup(D10,KenPom!$A:$O,8,false)/$B$49)*(vlookup(D9,KenPom!$A:$O,12,false)/$B$49)*$B$49*(F9/100)</f>
        <v>81.84579762</v>
      </c>
      <c r="H10" s="56"/>
      <c r="U10" s="4"/>
      <c r="AD10" s="4"/>
      <c r="AM10" s="4"/>
      <c r="BC10" s="4"/>
      <c r="BL10" s="4"/>
      <c r="BU10" s="4"/>
      <c r="CQ10" s="23"/>
    </row>
    <row r="11">
      <c r="F11" s="3"/>
      <c r="U11" s="4"/>
      <c r="AD11" s="4"/>
      <c r="AM11" s="4"/>
      <c r="BC11" s="4"/>
      <c r="BL11" s="4"/>
      <c r="BU11" s="4"/>
    </row>
    <row r="12">
      <c r="A12" s="5" t="s">
        <v>376</v>
      </c>
      <c r="B12" s="6" t="s">
        <v>37</v>
      </c>
      <c r="C12" s="7" t="s">
        <v>40</v>
      </c>
      <c r="D12" s="8"/>
      <c r="E12" s="8"/>
      <c r="F12" s="9" t="s">
        <v>44</v>
      </c>
      <c r="G12" s="6" t="s">
        <v>46</v>
      </c>
      <c r="H12" s="6" t="s">
        <v>47</v>
      </c>
      <c r="I12" s="1"/>
      <c r="J12" s="57" t="s">
        <v>377</v>
      </c>
      <c r="Q12" s="58"/>
      <c r="R12" s="58"/>
      <c r="S12" s="57" t="s">
        <v>378</v>
      </c>
      <c r="Z12" s="58"/>
      <c r="AA12" s="58"/>
      <c r="AB12" s="57" t="s">
        <v>379</v>
      </c>
      <c r="AI12" s="58"/>
      <c r="AJ12" s="58"/>
      <c r="AK12" s="59" t="s">
        <v>380</v>
      </c>
      <c r="BJ12" s="57" t="s">
        <v>379</v>
      </c>
      <c r="BQ12" s="58"/>
      <c r="BS12" s="57" t="s">
        <v>378</v>
      </c>
      <c r="CB12" s="57" t="s">
        <v>377</v>
      </c>
      <c r="CI12" s="1"/>
      <c r="CJ12" s="6" t="s">
        <v>37</v>
      </c>
      <c r="CK12" s="7" t="s">
        <v>40</v>
      </c>
      <c r="CL12" s="8"/>
      <c r="CM12" s="8"/>
      <c r="CN12" s="9" t="s">
        <v>44</v>
      </c>
      <c r="CO12" s="6" t="s">
        <v>46</v>
      </c>
      <c r="CP12" s="6" t="s">
        <v>47</v>
      </c>
      <c r="CQ12" s="5" t="s">
        <v>381</v>
      </c>
    </row>
    <row r="13">
      <c r="A13" s="60" t="s">
        <v>31</v>
      </c>
      <c r="B13" s="61">
        <v>1.0</v>
      </c>
      <c r="C13" s="12">
        <f>vlookup(D13,KenPom!$A:$O,15,false)</f>
        <v>1</v>
      </c>
      <c r="D13" s="11" t="s">
        <v>15</v>
      </c>
      <c r="E13" s="13">
        <f>(vlookup(D13,KenPom!$A:$O,14,false)-vlookup(D13,KenPom!A:O,14,false)*vlookup(D14,KenPom!A:O,14,false))/((vlookup(D13,KenPom!A:O,14,false)+vlookup(D14,KenPom!A:O,14,false)-2*vlookup(D13,KenPom!A:O,14,false)*vlookup(D14,KenPom!A:O,14,false)))</f>
        <v>0.9890390915</v>
      </c>
      <c r="F13" s="14">
        <f>$B$50*(vlookup(D13,KenPom!$A:$O,4,false)/$B$50)*(vlookup(D14,KenPom!$A:$O,4,false)/$B$50)</f>
        <v>68.54297757</v>
      </c>
      <c r="G13" s="15">
        <f>(vlookup(D13,KenPom!$A:$O,8,false)/$B$49)*(vlookup(D14,KenPom!$A:$O,12,false)/$B$49)*$B$49*(F13/100)</f>
        <v>81.33930591</v>
      </c>
      <c r="H13" s="16">
        <f>G14-G13</f>
        <v>-26.35130237</v>
      </c>
      <c r="I13" s="62"/>
      <c r="U13" s="4"/>
      <c r="AD13" s="4"/>
      <c r="AM13" s="4"/>
      <c r="BC13" s="4"/>
      <c r="BL13" s="4"/>
      <c r="BU13" s="4"/>
      <c r="CC13" s="1"/>
      <c r="CD13" s="1"/>
      <c r="CE13" s="1"/>
      <c r="CF13" s="1"/>
      <c r="CG13" s="1"/>
      <c r="CH13" s="1"/>
      <c r="CI13" s="62"/>
      <c r="CJ13" s="61">
        <v>1.0</v>
      </c>
      <c r="CK13" s="12">
        <f>vlookup(CL13,KenPom!$A:$O,15,false)</f>
        <v>6</v>
      </c>
      <c r="CL13" s="11" t="s">
        <v>20</v>
      </c>
      <c r="CM13" s="13">
        <f>(vlookup(CL13,KenPom!$A:$O,14,false)-vlookup(CL13,KenPom!A:O,14,false)*vlookup(CL14,KenPom!A:O,14,false))/((vlookup(CL13,KenPom!A:O,14,false)+vlookup(CL14,KenPom!A:O,14,false)-2*vlookup(CL13,KenPom!A:O,14,false)*vlookup(CL14,KenPom!A:O,14,false)))</f>
        <v>0.9630286283</v>
      </c>
      <c r="CN13" s="14">
        <f>$B$50*(vlookup(CL13,KenPom!$A:$O,4,false)/$B$50)*(vlookup(CL14,KenPom!$A:$O,4,false)/$B$50)</f>
        <v>64.62434581</v>
      </c>
      <c r="CO13" s="15">
        <f>(vlookup(CL13,KenPom!$A:$O,8,false)/$B$49)*(vlookup(CL14,KenPom!$A:$O,12,false)/$B$49)*$B$49*(CN13/100)</f>
        <v>86.04434548</v>
      </c>
      <c r="CP13" s="16">
        <f>CO14-CO13</f>
        <v>-21.23884832</v>
      </c>
      <c r="CQ13" s="60" t="s">
        <v>100</v>
      </c>
    </row>
    <row r="14">
      <c r="A14" s="63"/>
      <c r="B14" s="64">
        <v>16.0</v>
      </c>
      <c r="C14" s="26">
        <f>vlookup(D14,KenPom!$A:$O,15,false)</f>
        <v>239</v>
      </c>
      <c r="D14" s="65" t="s">
        <v>262</v>
      </c>
      <c r="E14" s="27">
        <f>1-E13</f>
        <v>0.01096090846</v>
      </c>
      <c r="F14" s="28"/>
      <c r="G14" s="29">
        <f>(vlookup(D14,KenPom!$A:$O,8,false)/$B$49)*(vlookup(D13,KenPom!$A:$O,12,false)/$B$49)*$B$49*(F13/100)</f>
        <v>54.98800354</v>
      </c>
      <c r="H14" s="66"/>
      <c r="I14" s="55"/>
      <c r="J14" s="67">
        <f t="shared" ref="J14:J15" si="1">if(isblank(L14),,index($B$13:$B$46,match(L14,$D$13:$D$46,0)))</f>
        <v>1</v>
      </c>
      <c r="K14" s="68">
        <f>if(isblank(L14),,vlookup(L14,KenPom!$A:$O,15,false))</f>
        <v>1</v>
      </c>
      <c r="L14" s="69" t="s">
        <v>15</v>
      </c>
      <c r="M14" s="70">
        <f>if(isblank(L14),,(vlookup(L14,KenPom!$A:$O,14,false)-vlookup(L14,KenPom!$A:$O,14,false)*vlookup(L15,KenPom!$A:$O,14,false))/((vlookup(L14,KenPom!$A:$O,14,false)+vlookup(L15,KenPom!$A:$O,14,false)-2*vlookup(L14,KenPom!$A:$O,14,false)*vlookup(L15,KenPom!$A:$O,14,false))))</f>
        <v>0.915336865</v>
      </c>
      <c r="N14" s="14">
        <f>if(isblank(L14),,$B$50*(vlookup(L14,KenPom!$A:$O,4,false)/$B$50)*(vlookup(L15,KenPom!$A:$O,4,false)/$B$50))</f>
        <v>59.0541024</v>
      </c>
      <c r="O14" s="71">
        <f>if(isblank(L14),,(vlookup(L14,KenPom!$A:$O,8,false)/$B$49)*(vlookup(L15,KenPom!$A:$O,12,false)/$B$49)*$B$49*(N14/100))</f>
        <v>64.30927818</v>
      </c>
      <c r="P14" s="72">
        <f>if(isblank(L14),,O15-O14)</f>
        <v>-12.02513259</v>
      </c>
      <c r="Q14" s="54"/>
      <c r="U14" s="4"/>
      <c r="AD14" s="4"/>
      <c r="AM14" s="4"/>
      <c r="BC14" s="4"/>
      <c r="BL14" s="4"/>
      <c r="BU14" s="4"/>
      <c r="CA14" s="51"/>
      <c r="CB14" s="67">
        <f t="shared" ref="CB14:CB15" si="2">if(isblank(CD14),,index($CJ$13:$CJ$46,match(CD14,$CL$13:$CL$46,0)))</f>
        <v>1</v>
      </c>
      <c r="CC14" s="68">
        <f>if(isblank(CD14),,vlookup(CD14,KenPom!$A:$O,15,false))</f>
        <v>6</v>
      </c>
      <c r="CD14" s="69" t="s">
        <v>20</v>
      </c>
      <c r="CE14" s="70">
        <f>if(isblank(CD14),,(vlookup(CD14,KenPom!$A:$O,14,false)-vlookup(CD14,KenPom!$A:$O,14,false)*vlookup(CD15,KenPom!$A:$O,14,false))/((vlookup(CD14,KenPom!$A:$O,14,false)+vlookup(CD15,KenPom!$A:$O,14,false)-2*vlookup(CD14,KenPom!$A:$O,14,false)*vlookup(CD15,KenPom!$A:$O,14,false))))</f>
        <v>0.8099653824</v>
      </c>
      <c r="CF14" s="14">
        <f>if(isblank(CD14),,$B$50*(vlookup(CD14,KenPom!$A:$O,4,false)/$B$50)*(vlookup(CD15,KenPom!$A:$O,4,false)/$B$50))</f>
        <v>64.06202883</v>
      </c>
      <c r="CG14" s="71">
        <f>if(isblank(CD14),,(vlookup(CD14,KenPom!$A:$O,8,false)/$B$49)*(vlookup(CD15,KenPom!$A:$O,12,false)/$B$49)*$B$49*(CF14/100))</f>
        <v>74.08116244</v>
      </c>
      <c r="CH14" s="72">
        <f>if(isblank(CD14),,CG15-CG14)</f>
        <v>-8.774570614</v>
      </c>
      <c r="CI14" s="55"/>
      <c r="CJ14" s="64">
        <v>16.0</v>
      </c>
      <c r="CK14" s="26">
        <f>vlookup(CL14,KenPom!$A:$O,15,false)</f>
        <v>195</v>
      </c>
      <c r="CL14" s="25" t="s">
        <v>218</v>
      </c>
      <c r="CM14" s="27">
        <f>1-CM13</f>
        <v>0.03697137169</v>
      </c>
      <c r="CN14" s="28"/>
      <c r="CO14" s="29">
        <f>(vlookup(CL14,KenPom!$A:$O,8,false)/$B$49)*(vlookup(CL13,KenPom!$A:$O,12,false)/$B$49)*$B$49*(CN13/100)</f>
        <v>64.80549716</v>
      </c>
      <c r="CP14" s="66"/>
      <c r="CQ14" s="63"/>
    </row>
    <row r="15">
      <c r="A15" s="63"/>
      <c r="B15" s="73">
        <v>8.0</v>
      </c>
      <c r="C15" s="37">
        <f>vlookup(D15,KenPom!$A:$O,15,false)</f>
        <v>33</v>
      </c>
      <c r="D15" s="1" t="s">
        <v>55</v>
      </c>
      <c r="E15" s="38">
        <f>(vlookup(D15,KenPom!$A:$O,14,false)-vlookup(D15,KenPom!A:O,14,false)*vlookup(D16,KenPom!A:O,14,false))/((vlookup(D15,KenPom!A:O,14,false)+vlookup(D16,KenPom!A:O,14,false)-2*vlookup(D15,KenPom!A:O,14,false)*vlookup(D16,KenPom!A:O,14,false)))</f>
        <v>0.5442776492</v>
      </c>
      <c r="F15" s="39">
        <f>$B$50*(vlookup(D15,KenPom!$A:$O,4,false)/$B$50)*(vlookup(D16,KenPom!$A:$O,4,false)/$B$50)</f>
        <v>60.12766788</v>
      </c>
      <c r="G15" s="40">
        <f>(vlookup(D15,KenPom!$A:$O,8,false)/$B$49)*(vlookup(D16,KenPom!$A:$O,12,false)/$B$49)*$B$49*(F15/100)</f>
        <v>60.1066596</v>
      </c>
      <c r="H15" s="41">
        <f>G16-G15</f>
        <v>-0.9210407722</v>
      </c>
      <c r="I15" s="74"/>
      <c r="J15" s="75">
        <f t="shared" si="1"/>
        <v>8</v>
      </c>
      <c r="K15" s="76">
        <f>if(isblank(L15),,vlookup(L15,KenPom!$A:$O,15,false))</f>
        <v>33</v>
      </c>
      <c r="L15" s="77" t="s">
        <v>55</v>
      </c>
      <c r="M15" s="78">
        <f>if(isblank(L15),,1-M14)</f>
        <v>0.084663135</v>
      </c>
      <c r="N15" s="54"/>
      <c r="O15" s="79">
        <f>if(isblank(L15),,(vlookup(L15,KenPom!$A:$O,8,false)/$B$49)*(vlookup(L14,KenPom!$A:$O,12,false)/$B$49)*$B$49*(N14/100))</f>
        <v>52.2841456</v>
      </c>
      <c r="P15" s="80"/>
      <c r="Q15" s="81"/>
      <c r="U15" s="4"/>
      <c r="AD15" s="4"/>
      <c r="AM15" s="4"/>
      <c r="BC15" s="4"/>
      <c r="BL15" s="4"/>
      <c r="BU15" s="4"/>
      <c r="BZ15" s="81"/>
      <c r="CA15" s="73"/>
      <c r="CB15" s="75">
        <f t="shared" si="2"/>
        <v>8</v>
      </c>
      <c r="CC15" s="76">
        <f>if(isblank(CD15),,vlookup(CD15,KenPom!$A:$O,15,false))</f>
        <v>31</v>
      </c>
      <c r="CD15" s="77" t="s">
        <v>53</v>
      </c>
      <c r="CE15" s="78">
        <f>if(isblank(CD15),,1-CE14)</f>
        <v>0.1900346176</v>
      </c>
      <c r="CF15" s="54"/>
      <c r="CG15" s="79">
        <f>if(isblank(CD15),,(vlookup(CD15,KenPom!$A:$O,8,false)/$B$49)*(vlookup(CD14,KenPom!$A:$O,12,false)/$B$49)*$B$49*(CF14/100))</f>
        <v>65.30659182</v>
      </c>
      <c r="CH15" s="80"/>
      <c r="CI15" s="74"/>
      <c r="CJ15" s="73">
        <v>8.0</v>
      </c>
      <c r="CK15" s="37">
        <f>vlookup(CL15,KenPom!$A:$O,15,false)</f>
        <v>31</v>
      </c>
      <c r="CL15" s="1" t="s">
        <v>53</v>
      </c>
      <c r="CM15" s="38">
        <f>(vlookup(CL15,KenPom!$A:$O,14,false)-vlookup(CL15,KenPom!A:O,14,false)*vlookup(CL16,KenPom!A:O,14,false))/((vlookup(CL15,KenPom!A:O,14,false)+vlookup(CL16,KenPom!A:O,14,false)-2*vlookup(CL15,KenPom!A:O,14,false)*vlookup(CL16,KenPom!A:O,14,false)))</f>
        <v>0.542702938</v>
      </c>
      <c r="CN15" s="39">
        <f>$B$50*(vlookup(CL15,KenPom!$A:$O,4,false)/$B$50)*(vlookup(CL16,KenPom!$A:$O,4,false)/$B$50)</f>
        <v>69.20536844</v>
      </c>
      <c r="CO15" s="40">
        <f>(vlookup(CL15,KenPom!$A:$O,8,false)/$B$49)*(vlookup(CL16,KenPom!$A:$O,12,false)/$B$49)*$B$49*(CN15/100)</f>
        <v>71.95648643</v>
      </c>
      <c r="CP15" s="41">
        <f>CO16-CO15</f>
        <v>-1.063417994</v>
      </c>
      <c r="CQ15" s="63"/>
    </row>
    <row r="16">
      <c r="A16" s="82"/>
      <c r="B16" s="83">
        <v>9.0</v>
      </c>
      <c r="C16" s="52">
        <f>vlookup(D16,KenPom!$A:$O,15,false)</f>
        <v>47</v>
      </c>
      <c r="D16" s="51" t="s">
        <v>68</v>
      </c>
      <c r="E16" s="84">
        <f>1-E15</f>
        <v>0.4557223508</v>
      </c>
      <c r="F16" s="54"/>
      <c r="G16" s="55">
        <f>(vlookup(D16,KenPom!$A:$O,8,false)/$B$49)*(vlookup(D15,KenPom!$A:$O,12,false)/$B$49)*$B$49*(F15/100)</f>
        <v>59.18561883</v>
      </c>
      <c r="H16" s="85"/>
      <c r="I16" s="40"/>
      <c r="J16" s="86"/>
      <c r="K16" s="87"/>
      <c r="L16" s="88"/>
      <c r="M16" s="89"/>
      <c r="N16" s="39"/>
      <c r="O16" s="90"/>
      <c r="P16" s="91"/>
      <c r="Q16" s="81"/>
      <c r="R16" s="51"/>
      <c r="S16" s="67">
        <f t="shared" ref="S16:S17" si="3">if(isblank(U16),,index($B$3:$B$46,match(U16,$D$3:$D$46,0)))</f>
        <v>1</v>
      </c>
      <c r="T16" s="68">
        <f>if(isblank(U16),,vlookup(U16,KenPom!$A:$O,15,false))</f>
        <v>1</v>
      </c>
      <c r="U16" s="69" t="s">
        <v>15</v>
      </c>
      <c r="V16" s="70">
        <f>if(isblank(U16),,(vlookup(U16,KenPom!$A:$O,14,false)-vlookup(U16,KenPom!$A:$O,14,false)*vlookup(U17,KenPom!$A:$O,14,false))/((vlookup(U16,KenPom!$A:$O,14,false)+vlookup(U17,KenPom!$A:$O,14,false)-2*vlookup(U16,KenPom!$A:$O,14,false)*vlookup(U17,KenPom!$A:$O,14,false))))</f>
        <v>0.8999645637</v>
      </c>
      <c r="W16" s="14">
        <f>if(isblank(U16),,$B$50*(vlookup(U16,KenPom!$A:$O,4,false)/$B$50)*(vlookup(U17,KenPom!$A:$O,4,false)/$B$50))</f>
        <v>66.72835166</v>
      </c>
      <c r="X16" s="71">
        <f>if(isblank(U16),,(vlookup(U16,KenPom!$A:$O,8,false)/$B$49)*(vlookup(U17,KenPom!$A:$O,12,false)/$B$49)*$B$49*(W16/100))</f>
        <v>74.50206109</v>
      </c>
      <c r="Y16" s="72">
        <f>if(isblank(U16),,X17-X16)</f>
        <v>-12.95533228</v>
      </c>
      <c r="AD16" s="4"/>
      <c r="AM16" s="4"/>
      <c r="BC16" s="4"/>
      <c r="BL16" s="4"/>
      <c r="BS16" s="67">
        <f t="shared" ref="BS16:BS17" si="4">if(isblank(BU16),,index($CJ$13:$CJ$46,match(BU16,$CL$13:$CL$46,0)))</f>
        <v>8</v>
      </c>
      <c r="BT16" s="68">
        <f>if(isblank(BU16),,vlookup(BU16,KenPom!$A:$O,15,false))</f>
        <v>31</v>
      </c>
      <c r="BU16" s="69" t="s">
        <v>53</v>
      </c>
      <c r="BV16" s="70">
        <f>if(isblank(BU16),,(vlookup(BU16,KenPom!$A:$O,14,false)-vlookup(BU16,KenPom!$A:$O,14,false)*vlookup(BU17,KenPom!$A:$O,14,false))/((vlookup(BU16,KenPom!$A:$O,14,false)+vlookup(BU17,KenPom!$A:$O,14,false)-2*vlookup(BU16,KenPom!$A:$O,14,false)*vlookup(BU17,KenPom!$A:$O,14,false))))</f>
        <v>0.3629600133</v>
      </c>
      <c r="BW16" s="14">
        <f>if(isblank(BU16),,$B$50*(vlookup(BU16,KenPom!$A:$O,4,false)/$B$50)*(vlookup(BU17,KenPom!$A:$O,4,false)/$B$50))</f>
        <v>64.50358456</v>
      </c>
      <c r="BX16" s="71">
        <f>if(isblank(BU16),,(vlookup(BU16,KenPom!$A:$O,8,false)/$B$49)*(vlookup(BU17,KenPom!$A:$O,12,false)/$B$49)*$B$49*(BW16/100))</f>
        <v>63.65218749</v>
      </c>
      <c r="BY16" s="72">
        <f>if(isblank(BU16),,BX17-BX16)</f>
        <v>3.191045454</v>
      </c>
      <c r="BZ16" s="51"/>
      <c r="CA16" s="63"/>
      <c r="CB16" s="86"/>
      <c r="CC16" s="87"/>
      <c r="CD16" s="88"/>
      <c r="CE16" s="89"/>
      <c r="CF16" s="39"/>
      <c r="CG16" s="90"/>
      <c r="CH16" s="91"/>
      <c r="CI16" s="40"/>
      <c r="CJ16" s="83">
        <v>9.0</v>
      </c>
      <c r="CK16" s="52">
        <f>vlookup(CL16,KenPom!$A:$O,15,false)</f>
        <v>44</v>
      </c>
      <c r="CL16" s="51" t="s">
        <v>65</v>
      </c>
      <c r="CM16" s="84">
        <f>1-CM15</f>
        <v>0.457297062</v>
      </c>
      <c r="CN16" s="54"/>
      <c r="CO16" s="55">
        <f>(vlookup(CL16,KenPom!$A:$O,8,false)/$B$49)*(vlookup(CL15,KenPom!$A:$O,12,false)/$B$49)*$B$49*(CN15/100)</f>
        <v>70.89306844</v>
      </c>
      <c r="CP16" s="85"/>
      <c r="CQ16" s="82"/>
    </row>
    <row r="17">
      <c r="A17" s="60" t="s">
        <v>382</v>
      </c>
      <c r="B17" s="61">
        <v>5.0</v>
      </c>
      <c r="C17" s="12">
        <f>vlookup(D17,KenPom!$A:$O,15,false)</f>
        <v>26</v>
      </c>
      <c r="D17" s="11" t="s">
        <v>45</v>
      </c>
      <c r="E17" s="13">
        <f>(vlookup(D17,KenPom!$A:$O,14,false)-vlookup(D17,KenPom!A:O,14,false)*vlookup(D18,KenPom!A:O,14,false))/((vlookup(D17,KenPom!A:O,14,false)+vlookup(D18,KenPom!A:O,14,false)-2*vlookup(D17,KenPom!A:O,14,false)*vlookup(D18,KenPom!A:O,14,false)))</f>
        <v>0.6266102454</v>
      </c>
      <c r="F17" s="14">
        <f>$B$50*(vlookup(D17,KenPom!$A:$O,4,false)/$B$50)*(vlookup(D18,KenPom!$A:$O,4,false)/$B$50)</f>
        <v>72.31660645</v>
      </c>
      <c r="G17" s="15">
        <f>(vlookup(D17,KenPom!$A:$O,8,false)/$B$49)*(vlookup(D18,KenPom!$A:$O,12,false)/$B$49)*$B$49*(F17/100)</f>
        <v>76.90419484</v>
      </c>
      <c r="H17" s="16">
        <f>G18-G17</f>
        <v>-3.385263572</v>
      </c>
      <c r="I17" s="62"/>
      <c r="L17" s="92"/>
      <c r="P17" s="91"/>
      <c r="Q17" s="81"/>
      <c r="R17" s="1"/>
      <c r="S17" s="75">
        <f t="shared" si="3"/>
        <v>5</v>
      </c>
      <c r="T17" s="76">
        <f>if(isblank(U17),,vlookup(U17,KenPom!$A:$O,15,false))</f>
        <v>26</v>
      </c>
      <c r="U17" s="77" t="s">
        <v>45</v>
      </c>
      <c r="V17" s="78">
        <f>if(isblank(U17),,1-V16)</f>
        <v>0.1000354363</v>
      </c>
      <c r="W17" s="54"/>
      <c r="X17" s="79">
        <f>if(isblank(U17),,(vlookup(U17,KenPom!$A:$O,8,false)/$B$49)*(vlookup(U16,KenPom!$A:$O,12,false)/$B$49)*$B$49*(W16/100))</f>
        <v>61.5467288</v>
      </c>
      <c r="Y17" s="56"/>
      <c r="Z17" s="93"/>
      <c r="AD17" s="4"/>
      <c r="AM17" s="4"/>
      <c r="BC17" s="4"/>
      <c r="BL17" s="4"/>
      <c r="BR17" s="94"/>
      <c r="BS17" s="75">
        <f t="shared" si="4"/>
        <v>4</v>
      </c>
      <c r="BT17" s="76">
        <f>if(isblank(BU17),,vlookup(BU17,KenPom!$A:$O,15,false))</f>
        <v>16</v>
      </c>
      <c r="BU17" s="77" t="s">
        <v>31</v>
      </c>
      <c r="BV17" s="78">
        <f>if(isblank(BU17),,1-BV16)</f>
        <v>0.6370399867</v>
      </c>
      <c r="BW17" s="54"/>
      <c r="BX17" s="79">
        <f>if(isblank(BU17),,(vlookup(BU17,KenPom!$A:$O,8,false)/$B$49)*(vlookup(BU16,KenPom!$A:$O,12,false)/$B$49)*$B$49*(BW16/100))</f>
        <v>66.84323294</v>
      </c>
      <c r="BY17" s="80"/>
      <c r="BZ17" s="1"/>
      <c r="CA17" s="63"/>
      <c r="CD17" s="92"/>
      <c r="CH17" s="91"/>
      <c r="CI17" s="62"/>
      <c r="CJ17" s="61">
        <v>5.0</v>
      </c>
      <c r="CK17" s="12">
        <f>vlookup(CL17,KenPom!$A:$O,15,false)</f>
        <v>11</v>
      </c>
      <c r="CL17" s="11" t="s">
        <v>25</v>
      </c>
      <c r="CM17" s="13">
        <f>(vlookup(CL17,KenPom!$A:$O,14,false)-vlookup(CL17,KenPom!A:O,14,false)*vlookup(CL18,KenPom!A:O,14,false))/((vlookup(CL17,KenPom!A:O,14,false)+vlookup(CL18,KenPom!A:O,14,false)-2*vlookup(CL17,KenPom!A:O,14,false)*vlookup(CL18,KenPom!A:O,14,false)))</f>
        <v>0.8572354635</v>
      </c>
      <c r="CN17" s="14">
        <f>$B$50*(vlookup(CL17,KenPom!$A:$O,4,false)/$B$50)*(vlookup(CL18,KenPom!$A:$O,4,false)/$B$50)</f>
        <v>53.64698121</v>
      </c>
      <c r="CO17" s="15">
        <f>(vlookup(CL17,KenPom!$A:$O,8,false)/$B$49)*(vlookup(CL18,KenPom!$A:$O,12,false)/$B$49)*$B$49*(CN17/100)</f>
        <v>58.97119583</v>
      </c>
      <c r="CP17" s="16">
        <f>CO18-CO17</f>
        <v>-8.511313319</v>
      </c>
      <c r="CQ17" s="60" t="s">
        <v>267</v>
      </c>
    </row>
    <row r="18">
      <c r="A18" s="63"/>
      <c r="B18" s="64">
        <v>12.0</v>
      </c>
      <c r="C18" s="26">
        <f>vlookup(D18,KenPom!$A:$O,15,false)</f>
        <v>60</v>
      </c>
      <c r="D18" s="25" t="s">
        <v>81</v>
      </c>
      <c r="E18" s="27">
        <f>1-E17</f>
        <v>0.3733897546</v>
      </c>
      <c r="G18" s="29">
        <f>(vlookup(D18,KenPom!$A:$O,8,false)/$B$49)*(vlookup(D17,KenPom!$A:$O,12,false)/$B$49)*$B$49*(F17/100)</f>
        <v>73.51893127</v>
      </c>
      <c r="H18" s="66"/>
      <c r="I18" s="55"/>
      <c r="J18" s="67">
        <f t="shared" ref="J18:J19" si="5">if(isblank(L18),,index($B$13:$B$46,match(L18,$D$13:$D$46,0)))</f>
        <v>5</v>
      </c>
      <c r="K18" s="68">
        <f>if(isblank(L18),,vlookup(L18,KenPom!$A:$O,15,false))</f>
        <v>26</v>
      </c>
      <c r="L18" s="69" t="s">
        <v>45</v>
      </c>
      <c r="M18" s="70">
        <f>if(isblank(L18),,(vlookup(L18,KenPom!$A:$O,14,false)-vlookup(L18,KenPom!$A:$O,14,false)*vlookup(L19,KenPom!$A:$O,14,false))/((vlookup(L18,KenPom!$A:$O,14,false)+vlookup(L19,KenPom!$A:$O,14,false)-2*vlookup(L18,KenPom!$A:$O,14,false)*vlookup(L19,KenPom!$A:$O,14,false))))</f>
        <v>0.5339177197</v>
      </c>
      <c r="N18" s="14">
        <f>if(isblank(L18),,$B$50*(vlookup(L18,KenPom!$A:$O,4,false)/$B$50)*(vlookup(L19,KenPom!$A:$O,4,false)/$B$50))</f>
        <v>67.53009766</v>
      </c>
      <c r="O18" s="71">
        <f>if(isblank(L18),,(vlookup(L18,KenPom!$A:$O,8,false)/$B$49)*(vlookup(L19,KenPom!$A:$O,12,false)/$B$49)*$B$49*(N18/100))</f>
        <v>69.16438465</v>
      </c>
      <c r="P18" s="72"/>
      <c r="Q18" s="56"/>
      <c r="U18" s="4"/>
      <c r="Z18" s="81"/>
      <c r="AD18" s="4"/>
      <c r="AM18" s="4"/>
      <c r="BC18" s="4"/>
      <c r="BL18" s="4"/>
      <c r="BR18" s="63"/>
      <c r="BU18" s="4"/>
      <c r="CA18" s="63"/>
      <c r="CB18" s="67">
        <f t="shared" ref="CB18:CB19" si="6">if(isblank(CD18),,index($CJ$13:$CJ$46,match(CD18,$CL$13:$CL$46,0)))</f>
        <v>5</v>
      </c>
      <c r="CC18" s="68">
        <f>if(isblank(CD18),,vlookup(CD18,KenPom!$A:$O,15,false))</f>
        <v>11</v>
      </c>
      <c r="CD18" s="69" t="s">
        <v>25</v>
      </c>
      <c r="CE18" s="70">
        <f>if(isblank(CD18),,(vlookup(CD18,KenPom!$A:$O,14,false)-vlookup(CD18,KenPom!$A:$O,14,false)*vlookup(CD19,KenPom!$A:$O,14,false))/((vlookup(CD18,KenPom!$A:$O,14,false)+vlookup(CD19,KenPom!$A:$O,14,false)-2*vlookup(CD18,KenPom!$A:$O,14,false)*vlookup(CD19,KenPom!$A:$O,14,false))))</f>
        <v>0.5372310342</v>
      </c>
      <c r="CF18" s="14">
        <f>if(isblank(CD18),,$B$50*(vlookup(CD18,KenPom!$A:$O,4,false)/$B$50)*(vlookup(CD19,KenPom!$A:$O,4,false)/$B$50))</f>
        <v>58.54427735</v>
      </c>
      <c r="CG18" s="71">
        <f>if(isblank(CD18),,(vlookup(CD18,KenPom!$A:$O,8,false)/$B$49)*(vlookup(CD19,KenPom!$A:$O,12,false)/$B$49)*$B$49*(CF18/100))</f>
        <v>59.07602617</v>
      </c>
      <c r="CH18" s="72"/>
      <c r="CI18" s="55"/>
      <c r="CJ18" s="64">
        <v>12.0</v>
      </c>
      <c r="CK18" s="26">
        <f>vlookup(CL18,KenPom!$A:$O,15,false)</f>
        <v>112</v>
      </c>
      <c r="CL18" s="25" t="s">
        <v>134</v>
      </c>
      <c r="CM18" s="27">
        <f>1-CM17</f>
        <v>0.1427645365</v>
      </c>
      <c r="CO18" s="29">
        <f>(vlookup(CL18,KenPom!$A:$O,8,false)/$B$49)*(vlookup(CL17,KenPom!$A:$O,12,false)/$B$49)*$B$49*(CN17/100)</f>
        <v>50.45988251</v>
      </c>
      <c r="CP18" s="66"/>
      <c r="CQ18" s="63"/>
    </row>
    <row r="19">
      <c r="A19" s="63"/>
      <c r="B19" s="73">
        <v>4.0</v>
      </c>
      <c r="C19" s="37">
        <f>vlookup(D19,KenPom!$A:$O,15,false)</f>
        <v>32</v>
      </c>
      <c r="D19" s="1" t="s">
        <v>54</v>
      </c>
      <c r="E19" s="38">
        <f>(vlookup(D19,KenPom!$A:$O,14,false)-vlookup(D19,KenPom!A:O,14,false)*vlookup(D20,KenPom!A:O,14,false))/((vlookup(D19,KenPom!A:O,14,false)+vlookup(D20,KenPom!A:O,14,false)-2*vlookup(D19,KenPom!A:O,14,false)*vlookup(D20,KenPom!A:O,14,false)))</f>
        <v>0.5995160258</v>
      </c>
      <c r="F19" s="95">
        <f>$B$50*(vlookup(D19,KenPom!$A:$O,4,false)/$B$50)*(vlookup(D20,KenPom!$A:$O,4,false)/$B$50)</f>
        <v>62.0298329</v>
      </c>
      <c r="G19" s="40">
        <f>(vlookup(D19,KenPom!$A:$O,8,false)/$B$49)*(vlookup(D20,KenPom!$A:$O,12,false)/$B$49)*$B$49*(F19/100)</f>
        <v>62.37823309</v>
      </c>
      <c r="H19" s="41">
        <f>G20-G19</f>
        <v>-2.150386989</v>
      </c>
      <c r="I19" s="74"/>
      <c r="J19" s="75">
        <f t="shared" si="5"/>
        <v>4</v>
      </c>
      <c r="K19" s="76">
        <f>if(isblank(L19),,vlookup(L19,KenPom!$A:$O,15,false))</f>
        <v>32</v>
      </c>
      <c r="L19" s="77" t="s">
        <v>54</v>
      </c>
      <c r="M19" s="78">
        <f>if(isblank(L19),,1-M18)</f>
        <v>0.4660822803</v>
      </c>
      <c r="N19" s="54"/>
      <c r="O19" s="79">
        <f>if(isblank(L19),,(vlookup(L19,KenPom!$A:$O,8,false)/$B$49)*(vlookup(L18,KenPom!$A:$O,12,false)/$B$49)*$B$49*(N18/100))</f>
        <v>68.35193587</v>
      </c>
      <c r="P19" s="80">
        <f>if(isblank(L19),,O18-O19)</f>
        <v>0.81244878</v>
      </c>
      <c r="U19" s="4"/>
      <c r="Z19" s="81"/>
      <c r="AD19" s="4"/>
      <c r="AM19" s="4"/>
      <c r="BC19" s="4"/>
      <c r="BL19" s="4"/>
      <c r="BR19" s="63"/>
      <c r="BU19" s="4"/>
      <c r="CA19" s="96"/>
      <c r="CB19" s="75">
        <f t="shared" si="6"/>
        <v>4</v>
      </c>
      <c r="CC19" s="76">
        <f>if(isblank(CD19),,vlookup(CD19,KenPom!$A:$O,15,false))</f>
        <v>16</v>
      </c>
      <c r="CD19" s="77" t="s">
        <v>31</v>
      </c>
      <c r="CE19" s="78">
        <f>if(isblank(CD19),,1-CE18)</f>
        <v>0.4627689658</v>
      </c>
      <c r="CF19" s="54"/>
      <c r="CG19" s="79">
        <f>if(isblank(CD19),,(vlookup(CD19,KenPom!$A:$O,8,false)/$B$49)*(vlookup(CD18,KenPom!$A:$O,12,false)/$B$49)*$B$49*(CF18/100))</f>
        <v>58.31453628</v>
      </c>
      <c r="CH19" s="80">
        <f>if(isblank(CD19),,CG18-CG19)</f>
        <v>0.7614898824</v>
      </c>
      <c r="CI19" s="74"/>
      <c r="CJ19" s="73">
        <v>4.0</v>
      </c>
      <c r="CK19" s="37">
        <f>vlookup(CL19,KenPom!$A:$O,15,false)</f>
        <v>16</v>
      </c>
      <c r="CL19" s="1" t="s">
        <v>31</v>
      </c>
      <c r="CM19" s="38">
        <f>(vlookup(CL19,KenPom!$A:$O,14,false)-vlookup(CL19,KenPom!A:O,14,false)*vlookup(CL20,KenPom!A:O,14,false))/((vlookup(CL19,KenPom!A:O,14,false)+vlookup(CL20,KenPom!A:O,14,false)-2*vlookup(CL19,KenPom!A:O,14,false)*vlookup(CL20,KenPom!A:O,14,false)))</f>
        <v>0.8082105605</v>
      </c>
      <c r="CN19" s="95">
        <f>$B$50*(vlookup(CL19,KenPom!$A:$O,4,false)/$B$50)*(vlookup(CL20,KenPom!$A:$O,4,false)/$B$50)</f>
        <v>63.57927403</v>
      </c>
      <c r="CO19" s="40">
        <f>(vlookup(CL19,KenPom!$A:$O,8,false)/$B$49)*(vlookup(CL20,KenPom!$A:$O,12,false)/$B$49)*$B$49*(CN19/100)</f>
        <v>65.84666246</v>
      </c>
      <c r="CP19" s="41">
        <f>CO20-CO19</f>
        <v>-7.741875893</v>
      </c>
      <c r="CQ19" s="63"/>
    </row>
    <row r="20">
      <c r="A20" s="82"/>
      <c r="B20" s="83">
        <v>13.0</v>
      </c>
      <c r="C20" s="52">
        <f>vlookup(D20,KenPom!$A:$O,15,false)</f>
        <v>61</v>
      </c>
      <c r="D20" s="51" t="s">
        <v>82</v>
      </c>
      <c r="E20" s="84">
        <f>1-E19</f>
        <v>0.4004839742</v>
      </c>
      <c r="F20" s="54"/>
      <c r="G20" s="55">
        <f>(vlookup(D20,KenPom!$A:$O,8,false)/$B$49)*(vlookup(D19,KenPom!$A:$O,12,false)/$B$49)*$B$49*(F19/100)</f>
        <v>60.2278461</v>
      </c>
      <c r="H20" s="85"/>
      <c r="I20" s="40"/>
      <c r="J20" s="86"/>
      <c r="K20" s="87"/>
      <c r="L20" s="88"/>
      <c r="M20" s="86"/>
      <c r="N20" s="39"/>
      <c r="O20" s="90"/>
      <c r="P20" s="91"/>
      <c r="S20" s="97" t="s">
        <v>383</v>
      </c>
      <c r="Z20" s="81"/>
      <c r="AB20" s="67">
        <f t="shared" ref="AB20:AB21" si="7">if(isblank(AD20),,index($B$3:$B$46,match(AD20,$D$3:$D$46,0)))</f>
        <v>1</v>
      </c>
      <c r="AC20" s="68">
        <f>if(isblank(AD20),,vlookup(AD20,KenPom!$A:$O,15,false))</f>
        <v>1</v>
      </c>
      <c r="AD20" s="69" t="s">
        <v>15</v>
      </c>
      <c r="AE20" s="70">
        <f>if(isblank(AD20),,(vlookup(AD20,KenPom!$A:$O,14,false)-vlookup(AD20,KenPom!$A:$O,14,false)*vlookup(AD21,KenPom!$A:$O,14,false))/((vlookup(AD20,KenPom!$A:$O,14,false)+vlookup(AD21,KenPom!$A:$O,14,false)-2*vlookup(AD20,KenPom!$A:$O,14,false)*vlookup(AD21,KenPom!$A:$O,14,false))))</f>
        <v>0.7955933002</v>
      </c>
      <c r="AF20" s="14">
        <f>if(isblank(AD20),,$B$50*(vlookup(AD20,KenPom!$A:$O,4,false)/$B$50)*(vlookup(AD21,KenPom!$A:$O,4,false)/$B$50))</f>
        <v>62.57863411</v>
      </c>
      <c r="AG20" s="71">
        <f>if(isblank(AD20),,(vlookup(AD20,KenPom!$A:$O,8,false)/$B$49)*(vlookup(AD21,KenPom!$A:$O,12,false)/$B$49)*$B$49*(AF20/100))</f>
        <v>72.75041154</v>
      </c>
      <c r="AH20" s="72">
        <f>if(isblank(AD20),,AG21-AG20)</f>
        <v>-8.10857391</v>
      </c>
      <c r="AI20" s="98"/>
      <c r="AJ20" s="98"/>
      <c r="AK20" s="98"/>
      <c r="AL20" s="98"/>
      <c r="AM20" s="99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100"/>
      <c r="BB20" s="100"/>
      <c r="BC20" s="101"/>
      <c r="BD20" s="100"/>
      <c r="BE20" s="100"/>
      <c r="BF20" s="100"/>
      <c r="BG20" s="100"/>
      <c r="BH20" s="98"/>
      <c r="BI20" s="98"/>
      <c r="BJ20" s="67">
        <f t="shared" ref="BJ20:BJ21" si="8">if(isblank(BL20),,index($CJ$13:$CJ$46,match(BL20,$CL$13:$CL$46,0)))</f>
        <v>4</v>
      </c>
      <c r="BK20" s="68">
        <f>if(isblank(BL20),,vlookup(BL20,KenPom!$A:$O,15,false))</f>
        <v>16</v>
      </c>
      <c r="BL20" s="69" t="s">
        <v>31</v>
      </c>
      <c r="BM20" s="70">
        <f>if(isblank(BL20),,(vlookup(BL20,KenPom!$A:$O,14,false)-vlookup(BL20,KenPom!$A:$O,14,false)*vlookup(BL21,KenPom!$A:$O,14,false))/((vlookup(BL20,KenPom!$A:$O,14,false)+vlookup(BL21,KenPom!$A:$O,14,false)-2*vlookup(BL20,KenPom!$A:$O,14,false)*vlookup(BL21,KenPom!$A:$O,14,false))))</f>
        <v>0.4751507805</v>
      </c>
      <c r="BN20" s="14">
        <f>if(isblank(BL20),,$B$50*(vlookup(BL20,KenPom!$A:$O,4,false)/$B$50)*(vlookup(BL21,KenPom!$A:$O,4,false)/$B$50))</f>
        <v>63.5784722</v>
      </c>
      <c r="BO20" s="71">
        <f>if(isblank(BL20),,(vlookup(BL20,KenPom!$A:$O,8,false)/$B$49)*(vlookup(BL21,KenPom!$A:$O,12,false)/$B$49)*$B$49*(BN20/100))</f>
        <v>63.93383082</v>
      </c>
      <c r="BP20" s="72">
        <f>if(isblank(BL20),,BO21-BO20)</f>
        <v>0.5554665489</v>
      </c>
      <c r="BR20" s="102"/>
      <c r="BS20" s="97" t="s">
        <v>80</v>
      </c>
      <c r="CB20" s="86"/>
      <c r="CC20" s="87"/>
      <c r="CD20" s="88"/>
      <c r="CE20" s="86"/>
      <c r="CF20" s="39"/>
      <c r="CG20" s="90"/>
      <c r="CH20" s="91"/>
      <c r="CI20" s="40"/>
      <c r="CJ20" s="83">
        <v>13.0</v>
      </c>
      <c r="CK20" s="52">
        <f>vlookup(CL20,KenPom!$A:$O,15,false)</f>
        <v>90</v>
      </c>
      <c r="CL20" s="51" t="s">
        <v>112</v>
      </c>
      <c r="CM20" s="84">
        <f>1-CM19</f>
        <v>0.1917894395</v>
      </c>
      <c r="CN20" s="54"/>
      <c r="CO20" s="55">
        <f>(vlookup(CL20,KenPom!$A:$O,8,false)/$B$49)*(vlookup(CL19,KenPom!$A:$O,12,false)/$B$49)*$B$49*(CN19/100)</f>
        <v>58.10478657</v>
      </c>
      <c r="CP20" s="85"/>
      <c r="CQ20" s="82"/>
    </row>
    <row r="21">
      <c r="A21" s="60" t="s">
        <v>100</v>
      </c>
      <c r="B21" s="61">
        <v>6.0</v>
      </c>
      <c r="C21" s="12">
        <f>vlookup(D21,KenPom!$A:$O,15,false)</f>
        <v>20</v>
      </c>
      <c r="D21" s="11" t="s">
        <v>36</v>
      </c>
      <c r="E21" s="13">
        <f>(vlookup($D21,KenPom!$A:$O,14,false)-vlookup($D21,KenPom!A:O,14,false)*vlookup($D22,KenPom!A:O,14,false))/((vlookup($D21,KenPom!A:O,14,false)+vlookup($D22,KenPom!A:O,14,false)-2*vlookup($D21,KenPom!A:O,14,false)*vlookup($D22,KenPom!A:O,14,false)))</f>
        <v>0.5341454664</v>
      </c>
      <c r="F21" s="14">
        <f>$B$50*(vlookup(D21,KenPom!$A:$O,4,false)/$B$50)*(vlookup(D22,KenPom!$A:$O,4,false)/$B$50)</f>
        <v>61.11157636</v>
      </c>
      <c r="G21" s="15">
        <f>(vlookup(D21,KenPom!$A:$O,8,false)/$B$49)*(vlookup(D22,KenPom!$A:$O,12,false)/$B$49)*$B$49*(F21/100)</f>
        <v>59.64057774</v>
      </c>
      <c r="H21" s="16">
        <f>G22-G21</f>
        <v>-0.7052415937</v>
      </c>
      <c r="I21" s="62"/>
      <c r="L21" s="92"/>
      <c r="P21" s="91"/>
      <c r="Z21" s="81"/>
      <c r="AA21" s="96"/>
      <c r="AB21" s="75">
        <f t="shared" si="7"/>
        <v>3</v>
      </c>
      <c r="AC21" s="76">
        <f>if(isblank(AD21),,vlookup(AD21,KenPom!$A:$O,15,false))</f>
        <v>9</v>
      </c>
      <c r="AD21" s="77" t="s">
        <v>23</v>
      </c>
      <c r="AE21" s="78">
        <f>if(isblank(AD21),,1-AE20)</f>
        <v>0.2044066998</v>
      </c>
      <c r="AF21" s="54"/>
      <c r="AG21" s="79">
        <f>if(isblank(AD21),,(vlookup(AD21,KenPom!$A:$O,8,false)/$B$49)*(vlookup(AD20,KenPom!$A:$O,12,false)/$B$49)*$B$49*(AF20/100))</f>
        <v>64.64183763</v>
      </c>
      <c r="AH21" s="56"/>
      <c r="AI21" s="96"/>
      <c r="AJ21" s="63"/>
      <c r="AM21" s="4"/>
      <c r="BA21" s="100"/>
      <c r="BB21" s="100"/>
      <c r="BC21" s="101"/>
      <c r="BD21" s="100"/>
      <c r="BE21" s="100"/>
      <c r="BF21" s="100"/>
      <c r="BG21" s="100"/>
      <c r="BI21" s="94"/>
      <c r="BJ21" s="75">
        <f t="shared" si="8"/>
        <v>7</v>
      </c>
      <c r="BK21" s="76">
        <f>if(isblank(BL21),,vlookup(BL21,KenPom!$A:$O,15,false))</f>
        <v>15</v>
      </c>
      <c r="BL21" s="77" t="s">
        <v>30</v>
      </c>
      <c r="BM21" s="78">
        <f>if(isblank(BL21),,1-BM20)</f>
        <v>0.5248492195</v>
      </c>
      <c r="BN21" s="54"/>
      <c r="BO21" s="79">
        <f>if(isblank(BL21),,(vlookup(BL21,KenPom!$A:$O,8,false)/$B$49)*(vlookup(BL20,KenPom!$A:$O,12,false)/$B$49)*$B$49*(BN20/100))</f>
        <v>64.48929736</v>
      </c>
      <c r="BP21" s="80"/>
      <c r="BQ21" s="96"/>
      <c r="BR21" s="63"/>
      <c r="CD21" s="92"/>
      <c r="CH21" s="91"/>
      <c r="CI21" s="62"/>
      <c r="CJ21" s="61">
        <v>6.0</v>
      </c>
      <c r="CK21" s="12">
        <f>vlookup(CL21,KenPom!$A:$O,15,false)</f>
        <v>30</v>
      </c>
      <c r="CL21" s="11" t="s">
        <v>52</v>
      </c>
      <c r="CM21" s="13">
        <f>(vlookup($CL21,KenPom!$A:$O,14,false)-vlookup($CL21,KenPom!A:O,14,false)*vlookup($CL22,KenPom!A:O,14,false))/((vlookup($CL21,KenPom!A:O,14,false)+vlookup($CL22,KenPom!A:O,14,false)-2*vlookup($CL21,KenPom!A:O,14,false)*vlookup($CL22,KenPom!A:O,14,false)))</f>
        <v>0.5273910113</v>
      </c>
      <c r="CN21" s="14">
        <f>$B$50*(vlookup(CL21,KenPom!$A:$O,4,false)/$B$50)*(vlookup(CL22,KenPom!$A:$O,4,false)/$B$50)</f>
        <v>64.6869477</v>
      </c>
      <c r="CO21" s="15">
        <f>(vlookup(CL21,KenPom!$A:$O,8,false)/$B$49)*(vlookup(CL22,KenPom!$A:$O,12,false)/$B$49)*$B$49*(CN21/100)</f>
        <v>65.41829105</v>
      </c>
      <c r="CP21" s="16">
        <f>CO22-CO21</f>
        <v>-0.6208881609</v>
      </c>
      <c r="CQ21" s="60" t="s">
        <v>382</v>
      </c>
    </row>
    <row r="22">
      <c r="A22" s="63"/>
      <c r="B22" s="64">
        <v>11.0</v>
      </c>
      <c r="C22" s="26">
        <f>vlookup(D22,KenPom!$A:$O,15,false)</f>
        <v>25</v>
      </c>
      <c r="D22" s="65" t="s">
        <v>43</v>
      </c>
      <c r="E22" s="27">
        <f>1-E21</f>
        <v>0.4658545336</v>
      </c>
      <c r="F22" s="28"/>
      <c r="G22" s="29">
        <f>(vlookup(D22,KenPom!$A:$O,8,false)/$B$49)*(vlookup(D21,KenPom!$A:$O,12,false)/$B$49)*$B$49*(F21/100)</f>
        <v>58.93533615</v>
      </c>
      <c r="H22" s="66"/>
      <c r="I22" s="55"/>
      <c r="J22" s="67">
        <f t="shared" ref="J22:J23" si="9">if(isblank(L22),,index($B$13:$B$46,match(L22,$D$13:$D$46,0)))</f>
        <v>6</v>
      </c>
      <c r="K22" s="68">
        <f>if(isblank(L22),,vlookup(L22,KenPom!$A:$O,15,false))</f>
        <v>20</v>
      </c>
      <c r="L22" s="69" t="s">
        <v>36</v>
      </c>
      <c r="M22" s="70">
        <f>if(isblank(L22),,(vlookup(L22,KenPom!$A:$O,14,false)-vlookup(L22,KenPom!$A:$O,14,false)*vlookup(L23,KenPom!$A:$O,14,false))/((vlookup(L22,KenPom!$A:$O,14,false)+vlookup(L23,KenPom!$A:$O,14,false)-2*vlookup(L22,KenPom!$A:$O,14,false)*vlookup(L23,KenPom!$A:$O,14,false))))</f>
        <v>0.3520560103</v>
      </c>
      <c r="N22" s="14">
        <f>if(isblank(L22),,$B$50*(vlookup(L22,KenPom!$A:$O,4,false)/$B$50)*(vlookup(L23,KenPom!$A:$O,4,false)/$B$50))</f>
        <v>62.68766608</v>
      </c>
      <c r="O22" s="71">
        <f>if(isblank(L22),,(vlookup(L22,KenPom!$A:$O,8,false)/$B$49)*(vlookup(L23,KenPom!$A:$O,12,false)/$B$49)*$B$49*(N22/100))</f>
        <v>64.85003766</v>
      </c>
      <c r="P22" s="72"/>
      <c r="Q22" s="54"/>
      <c r="U22" s="4"/>
      <c r="Z22" s="81"/>
      <c r="AD22" s="4"/>
      <c r="AJ22" s="63"/>
      <c r="AM22" s="4"/>
      <c r="AS22" t="str">
        <f>if(AU24="Kentucky","Don't pick Kentucky","")</f>
        <v/>
      </c>
      <c r="BA22" s="100"/>
      <c r="BB22" s="100"/>
      <c r="BC22" s="101"/>
      <c r="BD22" s="100"/>
      <c r="BE22" s="100"/>
      <c r="BF22" s="100"/>
      <c r="BG22" s="100"/>
      <c r="BI22" s="63"/>
      <c r="BL22" s="4"/>
      <c r="BR22" s="63"/>
      <c r="BU22" s="4"/>
      <c r="CA22" s="51"/>
      <c r="CB22" s="67">
        <f t="shared" ref="CB22:CB23" si="10">if(isblank(CD22),,index($CJ$13:$CJ$46,match(CD22,$CL$13:$CL$46,0)))</f>
        <v>11</v>
      </c>
      <c r="CC22" s="68">
        <f>if(isblank(CD22),,vlookup(CD22,KenPom!$A:$O,15,false))</f>
        <v>38</v>
      </c>
      <c r="CD22" s="69" t="s">
        <v>49</v>
      </c>
      <c r="CE22" s="70">
        <f>if(isblank(CD22),,(vlookup(CD22,KenPom!$A:$O,14,false)-vlookup(CD22,KenPom!$A:$O,14,false)*vlookup(CD23,KenPom!$A:$O,14,false))/((vlookup(CD22,KenPom!$A:$O,14,false)+vlookup(CD23,KenPom!$A:$O,14,false)-2*vlookup(CD22,KenPom!$A:$O,14,false)*vlookup(CD23,KenPom!$A:$O,14,false))))</f>
        <v>0.3192197523</v>
      </c>
      <c r="CF22" s="14">
        <f>if(isblank(CD22),,$B$50*(vlookup(CD22,KenPom!$A:$O,4,false)/$B$50)*(vlookup(CD23,KenPom!$A:$O,4,false)/$B$50))</f>
        <v>65.7459614</v>
      </c>
      <c r="CG22" s="71">
        <f>if(isblank(CD22),,(vlookup(CD22,KenPom!$A:$O,8,false)/$B$49)*(vlookup(CD23,KenPom!$A:$O,12,false)/$B$49)*$B$49*(CF22/100))</f>
        <v>62.59209077</v>
      </c>
      <c r="CH22" s="72"/>
      <c r="CI22" s="55"/>
      <c r="CJ22" s="64">
        <v>11.0</v>
      </c>
      <c r="CK22" s="26">
        <f>vlookup(CL22,KenPom!$A:$O,15,false)</f>
        <v>38</v>
      </c>
      <c r="CL22" s="65" t="s">
        <v>49</v>
      </c>
      <c r="CM22" s="27">
        <f>1-CM21</f>
        <v>0.4726089887</v>
      </c>
      <c r="CN22" s="28"/>
      <c r="CO22" s="29">
        <f>(vlookup(CL22,KenPom!$A:$O,8,false)/$B$49)*(vlookup(CL21,KenPom!$A:$O,12,false)/$B$49)*$B$49*(CN21/100)</f>
        <v>64.79740289</v>
      </c>
      <c r="CP22" s="66"/>
      <c r="CQ22" s="63"/>
    </row>
    <row r="23">
      <c r="A23" s="63"/>
      <c r="B23" s="73">
        <v>3.0</v>
      </c>
      <c r="C23" s="37">
        <f>vlookup(D23,KenPom!$A:$O,15,false)</f>
        <v>9</v>
      </c>
      <c r="D23" s="1" t="s">
        <v>23</v>
      </c>
      <c r="E23" s="38">
        <f>(vlookup($D23,KenPom!$A:$O,14,false)-vlookup($D23,KenPom!A:O,14,false)*vlookup($D24,KenPom!A:O,14,false))/((vlookup($D23,KenPom!A:O,14,false)+vlookup($D24,KenPom!A:O,14,false)-2*vlookup($D23,KenPom!A:O,14,false)*vlookup($D24,KenPom!A:O,14,false)))</f>
        <v>0.886781472</v>
      </c>
      <c r="F23" s="39">
        <f>$B$50*(vlookup(D23,KenPom!$A:$O,4,false)/$B$50)*(vlookup(D24,KenPom!$A:$O,4,false)/$B$50)</f>
        <v>62.69634132</v>
      </c>
      <c r="G23" s="40">
        <f>(vlookup(D23,KenPom!$A:$O,8,false)/$B$49)*(vlookup(D24,KenPom!$A:$O,12,false)/$B$49)*$B$49*(F23/100)</f>
        <v>77.21472175</v>
      </c>
      <c r="H23" s="41">
        <f>G24-G23</f>
        <v>-12.6538609</v>
      </c>
      <c r="I23" s="74"/>
      <c r="J23" s="75">
        <f t="shared" si="9"/>
        <v>3</v>
      </c>
      <c r="K23" s="76">
        <f>if(isblank(L23),,vlookup(L23,KenPom!$A:$O,15,false))</f>
        <v>9</v>
      </c>
      <c r="L23" s="77" t="s">
        <v>23</v>
      </c>
      <c r="M23" s="78">
        <f>if(isblank(L23),,1-M22)</f>
        <v>0.6479439897</v>
      </c>
      <c r="N23" s="54"/>
      <c r="O23" s="79">
        <f>if(isblank(L23),,(vlookup(L23,KenPom!$A:$O,8,false)/$B$49)*(vlookup(L22,KenPom!$A:$O,12,false)/$B$49)*$B$49*(N22/100))</f>
        <v>68.38292087</v>
      </c>
      <c r="P23" s="80">
        <f>if(isblank(L23),,O22-O23)</f>
        <v>-3.532883211</v>
      </c>
      <c r="Q23" s="81"/>
      <c r="U23" s="4"/>
      <c r="Z23" s="81"/>
      <c r="AD23" s="4"/>
      <c r="AJ23" s="63"/>
      <c r="AM23" s="4"/>
      <c r="AS23" s="103" t="s">
        <v>384</v>
      </c>
      <c r="AT23" s="104"/>
      <c r="AU23" s="104"/>
      <c r="AV23" s="104"/>
      <c r="AW23" s="104"/>
      <c r="AX23" s="104"/>
      <c r="AY23" s="105"/>
      <c r="BA23" s="100"/>
      <c r="BB23" s="100"/>
      <c r="BC23" s="101"/>
      <c r="BD23" s="100"/>
      <c r="BE23" s="100"/>
      <c r="BF23" s="100"/>
      <c r="BG23" s="100"/>
      <c r="BI23" s="63"/>
      <c r="BL23" s="4"/>
      <c r="BR23" s="63"/>
      <c r="BU23" s="4"/>
      <c r="CA23" s="73"/>
      <c r="CB23" s="75">
        <f t="shared" si="10"/>
        <v>3</v>
      </c>
      <c r="CC23" s="76">
        <f>if(isblank(CD23),,vlookup(CD23,KenPom!$A:$O,15,false))</f>
        <v>13</v>
      </c>
      <c r="CD23" s="77" t="s">
        <v>27</v>
      </c>
      <c r="CE23" s="78">
        <f>if(isblank(CD23),,1-CE22)</f>
        <v>0.6807802477</v>
      </c>
      <c r="CF23" s="54"/>
      <c r="CG23" s="79">
        <f>if(isblank(CD23),,(vlookup(CD23,KenPom!$A:$O,8,false)/$B$49)*(vlookup(CD22,KenPom!$A:$O,12,false)/$B$49)*$B$49*(CF22/100))</f>
        <v>66.85297752</v>
      </c>
      <c r="CH23" s="80">
        <f>if(isblank(CD23),,CG22-CG23)</f>
        <v>-4.260886753</v>
      </c>
      <c r="CI23" s="74"/>
      <c r="CJ23" s="73">
        <v>3.0</v>
      </c>
      <c r="CK23" s="37">
        <f>vlookup(CL23,KenPom!$A:$O,15,false)</f>
        <v>13</v>
      </c>
      <c r="CL23" s="1" t="s">
        <v>27</v>
      </c>
      <c r="CM23" s="38">
        <f>(vlookup($CL23,KenPom!$A:$O,14,false)-vlookup($CL23,KenPom!A:O,14,false)*vlookup($CL24,KenPom!A:O,14,false))/((vlookup($CL23,KenPom!A:O,14,false)+vlookup($CL24,KenPom!A:O,14,false)-2*vlookup($CL23,KenPom!A:O,14,false)*vlookup($CL24,KenPom!A:O,14,false)))</f>
        <v>0.8694542076</v>
      </c>
      <c r="CN23" s="39">
        <f>$B$50*(vlookup(CL23,KenPom!$A:$O,4,false)/$B$50)*(vlookup(CL24,KenPom!$A:$O,4,false)/$B$50)</f>
        <v>62.99309261</v>
      </c>
      <c r="CO23" s="40">
        <f>(vlookup(CL23,KenPom!$A:$O,8,false)/$B$49)*(vlookup(CL24,KenPom!$A:$O,12,false)/$B$49)*$B$49*(CN23/100)</f>
        <v>69.15185794</v>
      </c>
      <c r="CP23" s="41">
        <f>CO24-CO23</f>
        <v>-10.5114766</v>
      </c>
      <c r="CQ23" s="63"/>
    </row>
    <row r="24">
      <c r="A24" s="82"/>
      <c r="B24" s="83">
        <v>14.0</v>
      </c>
      <c r="C24" s="52">
        <f>vlookup(D24,KenPom!$A:$O,15,false)</f>
        <v>116</v>
      </c>
      <c r="D24" s="51" t="s">
        <v>138</v>
      </c>
      <c r="E24" s="84">
        <f>1-E23</f>
        <v>0.113218528</v>
      </c>
      <c r="F24" s="54"/>
      <c r="G24" s="55">
        <f>(vlookup(D24,KenPom!$A:$O,8,false)/$B$49)*(vlookup(D23,KenPom!$A:$O,12,false)/$B$49)*$B$49*(F23/100)</f>
        <v>64.56086085</v>
      </c>
      <c r="H24" s="85"/>
      <c r="I24" s="40"/>
      <c r="J24" s="106"/>
      <c r="K24" s="87"/>
      <c r="L24" s="88"/>
      <c r="M24" s="86"/>
      <c r="N24" s="39"/>
      <c r="O24" s="90"/>
      <c r="P24" s="91"/>
      <c r="Q24" s="81"/>
      <c r="R24" s="54"/>
      <c r="S24" s="67">
        <f t="shared" ref="S24:S25" si="11">if(isblank(U24),,index($B$3:$B$46,match(U24,$D$3:$D$46,0)))</f>
        <v>3</v>
      </c>
      <c r="T24" s="68">
        <f>if(isblank(U24),,vlookup(U24,KenPom!$A:$O,15,false))</f>
        <v>9</v>
      </c>
      <c r="U24" s="69" t="s">
        <v>23</v>
      </c>
      <c r="V24" s="70">
        <f>if(isblank(U24),,(vlookup(U24,KenPom!$A:$O,14,false)-vlookup(U24,KenPom!$A:$O,14,false)*vlookup(U25,KenPom!$A:$O,14,false))/((vlookup(U24,KenPom!$A:$O,14,false)+vlookup(U25,KenPom!$A:$O,14,false)-2*vlookup(U24,KenPom!$A:$O,14,false)*vlookup(U25,KenPom!$A:$O,14,false))))</f>
        <v>0.5488566255</v>
      </c>
      <c r="W24" s="14">
        <f>if(isblank(U24),,$B$50*(vlookup(U24,KenPom!$A:$O,4,false)/$B$50)*(vlookup(U25,KenPom!$A:$O,4,false)/$B$50))</f>
        <v>61.86815181</v>
      </c>
      <c r="X24" s="71">
        <f>if(isblank(U24),,(vlookup(U24,KenPom!$A:$O,8,false)/$B$49)*(vlookup(U25,KenPom!$A:$O,12,false)/$B$49)*$B$49*(W24/100))</f>
        <v>69.63556543</v>
      </c>
      <c r="Y24" s="107"/>
      <c r="Z24" s="81"/>
      <c r="AD24" s="4"/>
      <c r="AJ24" s="63"/>
      <c r="AM24" s="4"/>
      <c r="AS24" s="108">
        <f t="array" ref="AS24">if(isblank(AU24),,IFERROR(index($B$13:$B$46,match(AU24,$D$13:$D$46,0)),index($CJ$13:$CJ$46,match(AU24,$CL$13:$CL$46,0))))</f>
        <v>1</v>
      </c>
      <c r="AT24" s="109">
        <f>if(isblank(AU24),,vlookup(AU24,KenPom!$A:$O,15,false))</f>
        <v>4</v>
      </c>
      <c r="AU24" s="110" t="s">
        <v>18</v>
      </c>
      <c r="AV24" s="96"/>
      <c r="AW24" s="96"/>
      <c r="AX24" s="96"/>
      <c r="AY24" s="93"/>
      <c r="BA24" s="100"/>
      <c r="BB24" s="100"/>
      <c r="BC24" s="101"/>
      <c r="BD24" s="100"/>
      <c r="BE24" s="100"/>
      <c r="BF24" s="100"/>
      <c r="BG24" s="100"/>
      <c r="BI24" s="63"/>
      <c r="BL24" s="4"/>
      <c r="BR24" s="82"/>
      <c r="BS24" s="67">
        <f t="shared" ref="BS24:BS25" si="12">if(isblank(BU24),,index($CJ$13:$CJ$46,match(BU24,$CL$13:$CL$46,0)))</f>
        <v>3</v>
      </c>
      <c r="BT24" s="68">
        <f>if(isblank(BU24),,vlookup(BU24,KenPom!$A:$O,15,false))</f>
        <v>13</v>
      </c>
      <c r="BU24" s="69" t="s">
        <v>27</v>
      </c>
      <c r="BV24" s="70">
        <f>if(isblank(BU24),,(vlookup(BU24,KenPom!$A:$O,14,false)-vlookup(BU24,KenPom!$A:$O,14,false)*vlookup(BU25,KenPom!$A:$O,14,false))/((vlookup(BU24,KenPom!$A:$O,14,false)+vlookup(BU25,KenPom!$A:$O,14,false)-2*vlookup(BU24,KenPom!$A:$O,14,false)*vlookup(BU25,KenPom!$A:$O,14,false))))</f>
        <v>0.5039304653</v>
      </c>
      <c r="BW24" s="14">
        <f>if(isblank(BU24),,$B$50*(vlookup(BU24,KenPom!$A:$O,4,false)/$B$50)*(vlookup(BU25,KenPom!$A:$O,4,false)/$B$50))</f>
        <v>65.45846684</v>
      </c>
      <c r="BX24" s="71">
        <f>if(isblank(BU24),,(vlookup(BU24,KenPom!$A:$O,8,false)/$B$49)*(vlookup(BU25,KenPom!$A:$O,12,false)/$B$49)*$B$49*(BW24/100))</f>
        <v>67.28942559</v>
      </c>
      <c r="BY24" s="72"/>
      <c r="BZ24" s="54"/>
      <c r="CA24" s="63"/>
      <c r="CB24" s="86"/>
      <c r="CC24" s="87"/>
      <c r="CD24" s="88"/>
      <c r="CE24" s="86"/>
      <c r="CF24" s="39"/>
      <c r="CG24" s="90"/>
      <c r="CH24" s="91"/>
      <c r="CI24" s="40"/>
      <c r="CJ24" s="83">
        <v>14.0</v>
      </c>
      <c r="CK24" s="52">
        <f>vlookup(CL24,KenPom!$A:$O,15,false)</f>
        <v>128</v>
      </c>
      <c r="CL24" s="51" t="s">
        <v>150</v>
      </c>
      <c r="CM24" s="84">
        <f>1-CM23</f>
        <v>0.1305457924</v>
      </c>
      <c r="CN24" s="54"/>
      <c r="CO24" s="55">
        <f>(vlookup(CL24,KenPom!$A:$O,8,false)/$B$49)*(vlookup(CL23,KenPom!$A:$O,12,false)/$B$49)*$B$49*(CN23/100)</f>
        <v>58.64038134</v>
      </c>
      <c r="CP24" s="85"/>
      <c r="CQ24" s="82"/>
    </row>
    <row r="25">
      <c r="A25" s="60" t="s">
        <v>385</v>
      </c>
      <c r="B25" s="61">
        <v>7.0</v>
      </c>
      <c r="C25" s="12">
        <f>vlookup(D25,KenPom!$A:$O,15,false)</f>
        <v>10</v>
      </c>
      <c r="D25" s="11" t="s">
        <v>24</v>
      </c>
      <c r="E25" s="13">
        <f>(vlookup($D25,KenPom!$A:$O,14,false)-vlookup($D25,KenPom!A:O,14,false)*vlookup($D26,KenPom!A:O,14,false))/((vlookup($D25,KenPom!A:O,14,false)+vlookup($D26,KenPom!A:O,14,false)-2*vlookup($D25,KenPom!A:O,14,false)*vlookup($D26,KenPom!A:O,14,false)))</f>
        <v>0.7370800501</v>
      </c>
      <c r="F25" s="14">
        <f>$B$50*(vlookup(D25,KenPom!$A:$O,4,false)/$B$50)*(vlookup(D26,KenPom!$A:$O,4,false)/$B$50)</f>
        <v>64.77322275</v>
      </c>
      <c r="G25" s="15">
        <f>(vlookup(D25,KenPom!$A:$O,8,false)/$B$49)*(vlookup(D26,KenPom!$A:$O,12,false)/$B$49)*$B$49*(F25/100)</f>
        <v>75.65277883</v>
      </c>
      <c r="H25" s="16">
        <f>G26-G25</f>
        <v>-6.486335834</v>
      </c>
      <c r="I25" s="62"/>
      <c r="L25" s="92"/>
      <c r="P25" s="91"/>
      <c r="Q25" s="81"/>
      <c r="S25" s="75">
        <f t="shared" si="11"/>
        <v>7</v>
      </c>
      <c r="T25" s="76">
        <f>if(isblank(U25),,vlookup(U25,KenPom!$A:$O,15,false))</f>
        <v>10</v>
      </c>
      <c r="U25" s="77" t="s">
        <v>24</v>
      </c>
      <c r="V25" s="78">
        <f>if(isblank(U25),,1-V24)</f>
        <v>0.4511433745</v>
      </c>
      <c r="W25" s="54"/>
      <c r="X25" s="79">
        <f>if(isblank(U25),,(vlookup(U25,KenPom!$A:$O,8,false)/$B$49)*(vlookup(U24,KenPom!$A:$O,12,false)/$B$49)*$B$49*(W24/100))</f>
        <v>68.45844141</v>
      </c>
      <c r="Y25" s="80">
        <f>if(isblank(U25),,X24-X25)</f>
        <v>1.177124022</v>
      </c>
      <c r="Z25" s="96"/>
      <c r="AD25" s="4"/>
      <c r="AJ25" s="63"/>
      <c r="AM25" s="4"/>
      <c r="AS25" s="82"/>
      <c r="AT25" s="54"/>
      <c r="AU25" s="54"/>
      <c r="AV25" s="54"/>
      <c r="AW25" s="54"/>
      <c r="AX25" s="54"/>
      <c r="AY25" s="56"/>
      <c r="BA25" s="100"/>
      <c r="BB25" s="100"/>
      <c r="BC25" s="101"/>
      <c r="BD25" s="100"/>
      <c r="BE25" s="100"/>
      <c r="BF25" s="100"/>
      <c r="BG25" s="100"/>
      <c r="BI25" s="63"/>
      <c r="BL25" s="4"/>
      <c r="BS25" s="75">
        <f t="shared" si="12"/>
        <v>7</v>
      </c>
      <c r="BT25" s="76">
        <f>if(isblank(BU25),,vlookup(BU25,KenPom!$A:$O,15,false))</f>
        <v>15</v>
      </c>
      <c r="BU25" s="77" t="s">
        <v>30</v>
      </c>
      <c r="BV25" s="78">
        <f>if(isblank(BU25),,1-BV24)</f>
        <v>0.4960695347</v>
      </c>
      <c r="BW25" s="54"/>
      <c r="BX25" s="79">
        <f>if(isblank(BU25),,(vlookup(BU25,KenPom!$A:$O,8,false)/$B$49)*(vlookup(BU24,KenPom!$A:$O,12,false)/$B$49)*$B$49*(BW24/100))</f>
        <v>67.19751344</v>
      </c>
      <c r="BY25" s="80">
        <f>if(isblank(BU25),,BX24-BX25)</f>
        <v>0.09191215122</v>
      </c>
      <c r="CA25" s="63"/>
      <c r="CD25" s="92"/>
      <c r="CH25" s="91"/>
      <c r="CI25" s="62"/>
      <c r="CJ25" s="61">
        <v>7.0</v>
      </c>
      <c r="CK25" s="12">
        <f>vlookup(CL25,KenPom!$A:$O,15,false)</f>
        <v>15</v>
      </c>
      <c r="CL25" s="11" t="s">
        <v>30</v>
      </c>
      <c r="CM25" s="13">
        <f>(vlookup($CL25,KenPom!$A:$O,14,false)-vlookup($CL25,KenPom!A:O,14,false)*vlookup($CL26,KenPom!A:O,14,false))/((vlookup($CL25,KenPom!A:O,14,false)+vlookup($CL26,KenPom!A:O,14,false)-2*vlookup($CL25,KenPom!A:O,14,false)*vlookup($CL26,KenPom!A:O,14,false)))</f>
        <v>0.6772783394</v>
      </c>
      <c r="CN25" s="14">
        <f>$B$50*(vlookup(CL25,KenPom!$A:$O,4,false)/$B$50)*(vlookup(CL26,KenPom!$A:$O,4,false)/$B$50)</f>
        <v>63.09900259</v>
      </c>
      <c r="CO25" s="15">
        <f>(vlookup(CL25,KenPom!$A:$O,8,false)/$B$49)*(vlookup(CL26,KenPom!$A:$O,12,false)/$B$49)*$B$49*(CN25/100)</f>
        <v>66.9031867</v>
      </c>
      <c r="CP25" s="16">
        <f>CO26-CO25</f>
        <v>-4.176562568</v>
      </c>
      <c r="CQ25" s="60" t="s">
        <v>178</v>
      </c>
    </row>
    <row r="26">
      <c r="A26" s="63"/>
      <c r="B26" s="64">
        <v>10.0</v>
      </c>
      <c r="C26" s="26">
        <f>vlookup(D26,KenPom!$A:$O,15,false)</f>
        <v>52</v>
      </c>
      <c r="D26" s="25" t="s">
        <v>73</v>
      </c>
      <c r="E26" s="27">
        <f>1-E25</f>
        <v>0.2629199499</v>
      </c>
      <c r="G26" s="29">
        <f>(vlookup(D26,KenPom!$A:$O,8,false)/$B$49)*(vlookup(D25,KenPom!$A:$O,12,false)/$B$49)*$B$49*(F25/100)</f>
        <v>69.16644299</v>
      </c>
      <c r="H26" s="66"/>
      <c r="I26" s="55"/>
      <c r="J26" s="67">
        <f t="shared" ref="J26:J27" si="13">if(isblank(L26),,index($B$13:$B$46,match(L26,$D$13:$D$46,0)))</f>
        <v>7</v>
      </c>
      <c r="K26" s="68">
        <f>if(isblank(L26),,vlookup(L26,KenPom!$A:$O,15,false))</f>
        <v>10</v>
      </c>
      <c r="L26" s="69" t="s">
        <v>24</v>
      </c>
      <c r="M26" s="70">
        <f>if(isblank(L26),,(vlookup(L26,KenPom!$A:$O,14,false)-vlookup(L26,KenPom!$A:$O,14,false)*vlookup(L27,KenPom!$A:$O,14,false))/((vlookup(L26,KenPom!$A:$O,14,false)+vlookup(L27,KenPom!$A:$O,14,false)-2*vlookup(L26,KenPom!$A:$O,14,false)*vlookup(L27,KenPom!$A:$O,14,false))))</f>
        <v>0.5260022637</v>
      </c>
      <c r="N26" s="14">
        <f>if(isblank(L26),,$B$50*(vlookup(L26,KenPom!$A:$O,4,false)/$B$50)*(vlookup(L27,KenPom!$A:$O,4,false)/$B$50))</f>
        <v>65.3138317</v>
      </c>
      <c r="O26" s="71">
        <f>if(isblank(L26),,(vlookup(L26,KenPom!$A:$O,8,false)/$B$49)*(vlookup(L27,KenPom!$A:$O,12,false)/$B$49)*$B$49*(N26/100))</f>
        <v>66.67956249</v>
      </c>
      <c r="P26" s="72"/>
      <c r="Q26" s="56"/>
      <c r="U26" s="4"/>
      <c r="AD26" s="4"/>
      <c r="AJ26" s="63"/>
      <c r="AM26" s="4"/>
      <c r="AU26" s="81"/>
      <c r="BA26" s="100"/>
      <c r="BB26" s="100"/>
      <c r="BC26" s="101"/>
      <c r="BD26" s="100"/>
      <c r="BE26" s="100"/>
      <c r="BF26" s="100"/>
      <c r="BG26" s="100"/>
      <c r="BI26" s="63"/>
      <c r="BL26" s="4"/>
      <c r="BU26" s="4"/>
      <c r="CA26" s="63"/>
      <c r="CB26" s="67">
        <f t="shared" ref="CB26:CB27" si="14">if(isblank(CD26),,index($CJ$13:$CJ$46,match(CD26,$CL$13:$CL$46,0)))</f>
        <v>7</v>
      </c>
      <c r="CC26" s="68">
        <f>if(isblank(CD26),,vlookup(CD26,KenPom!$A:$O,15,false))</f>
        <v>15</v>
      </c>
      <c r="CD26" s="69" t="s">
        <v>30</v>
      </c>
      <c r="CE26" s="70">
        <f>if(isblank(CD26),,(vlookup(CD26,KenPom!$A:$O,14,false)-vlookup(CD26,KenPom!$A:$O,14,false)*vlookup(CD27,KenPom!$A:$O,14,false))/((vlookup(CD26,KenPom!$A:$O,14,false)+vlookup(CD27,KenPom!$A:$O,14,false)-2*vlookup(CD26,KenPom!$A:$O,14,false)*vlookup(CD27,KenPom!$A:$O,14,false))))</f>
        <v>0.3041902248</v>
      </c>
      <c r="CF26" s="14">
        <f>if(isblank(CD26),,$B$50*(vlookup(CD26,KenPom!$A:$O,4,false)/$B$50)*(vlookup(CD27,KenPom!$A:$O,4,false)/$B$50))</f>
        <v>57.1609409</v>
      </c>
      <c r="CG26" s="71">
        <f>if(isblank(CD26),,(vlookup(CD26,KenPom!$A:$O,8,false)/$B$49)*(vlookup(CD27,KenPom!$A:$O,12,false)/$B$49)*$B$49*(CF26/100))</f>
        <v>55.64713677</v>
      </c>
      <c r="CH26" s="72"/>
      <c r="CI26" s="55"/>
      <c r="CJ26" s="64">
        <v>10.0</v>
      </c>
      <c r="CK26" s="26">
        <f>vlookup(CL26,KenPom!$A:$O,15,false)</f>
        <v>37</v>
      </c>
      <c r="CL26" s="25" t="s">
        <v>59</v>
      </c>
      <c r="CM26" s="27">
        <f>1-CM25</f>
        <v>0.3227216606</v>
      </c>
      <c r="CO26" s="29">
        <f>(vlookup(CL26,KenPom!$A:$O,8,false)/$B$49)*(vlookup(CL25,KenPom!$A:$O,12,false)/$B$49)*$B$49*(CN25/100)</f>
        <v>62.72662413</v>
      </c>
      <c r="CP26" s="66"/>
      <c r="CQ26" s="63"/>
    </row>
    <row r="27">
      <c r="A27" s="63"/>
      <c r="B27" s="73">
        <v>2.0</v>
      </c>
      <c r="C27" s="37">
        <f>vlookup(D27,KenPom!$A:$O,15,false)</f>
        <v>14</v>
      </c>
      <c r="D27" s="1" t="s">
        <v>29</v>
      </c>
      <c r="E27" s="38">
        <f>(vlookup($D27,KenPom!$A:$O,14,false)-vlookup($D27,KenPom!A:O,14,false)*vlookup($D28,KenPom!A:O,14,false))/((vlookup($D27,KenPom!A:O,14,false)+vlookup($D28,KenPom!A:O,14,false)-2*vlookup($D27,KenPom!A:O,14,false)*vlookup($D28,KenPom!A:O,14,false)))</f>
        <v>0.8244037129</v>
      </c>
      <c r="F27" s="95">
        <f>$B$50*(vlookup(D27,KenPom!$A:$O,4,false)/$B$50)*(vlookup(D28,KenPom!$A:$O,4,false)/$B$50)</f>
        <v>65.94086962</v>
      </c>
      <c r="G27" s="40">
        <f>(vlookup(D27,KenPom!$A:$O,8,false)/$B$49)*(vlookup(D28,KenPom!$A:$O,12,false)/$B$49)*$B$49*(F27/100)</f>
        <v>70.57525957</v>
      </c>
      <c r="H27" s="41">
        <f>G28-G27</f>
        <v>-8.880213575</v>
      </c>
      <c r="I27" s="74"/>
      <c r="J27" s="75">
        <f t="shared" si="13"/>
        <v>2</v>
      </c>
      <c r="K27" s="76">
        <f>if(isblank(L27),,vlookup(L27,KenPom!$A:$O,15,false))</f>
        <v>14</v>
      </c>
      <c r="L27" s="77" t="s">
        <v>29</v>
      </c>
      <c r="M27" s="78">
        <f>if(isblank(L27),,1-M26)</f>
        <v>0.4739977363</v>
      </c>
      <c r="N27" s="54"/>
      <c r="O27" s="79">
        <f>if(isblank(L27),,(vlookup(L27,KenPom!$A:$O,8,false)/$B$49)*(vlookup(L26,KenPom!$A:$O,12,false)/$B$49)*$B$49*(N26/100))</f>
        <v>66.07867818</v>
      </c>
      <c r="P27" s="80">
        <f>if(isblank(L27),,O26-O27)</f>
        <v>0.6008843087</v>
      </c>
      <c r="U27" s="4"/>
      <c r="AD27" s="4"/>
      <c r="AJ27" s="63"/>
      <c r="AM27" s="4"/>
      <c r="AU27" s="81"/>
      <c r="BC27" s="4"/>
      <c r="BI27" s="63"/>
      <c r="BL27" s="4"/>
      <c r="BU27" s="4"/>
      <c r="CA27" s="96"/>
      <c r="CB27" s="75">
        <f t="shared" si="14"/>
        <v>2</v>
      </c>
      <c r="CC27" s="76">
        <f>if(isblank(CD27),,vlookup(CD27,KenPom!$A:$O,15,false))</f>
        <v>5</v>
      </c>
      <c r="CD27" s="77" t="s">
        <v>19</v>
      </c>
      <c r="CE27" s="78">
        <f>if(isblank(CD27),,1-CE26)</f>
        <v>0.6958097752</v>
      </c>
      <c r="CF27" s="54"/>
      <c r="CG27" s="79">
        <f>if(isblank(CD27),,(vlookup(CD27,KenPom!$A:$O,8,false)/$B$49)*(vlookup(CD26,KenPom!$A:$O,12,false)/$B$49)*$B$49*(CF26/100))</f>
        <v>59.79842864</v>
      </c>
      <c r="CH27" s="80">
        <f>if(isblank(CD27),,CG26-CG27)</f>
        <v>-4.15129187</v>
      </c>
      <c r="CI27" s="74"/>
      <c r="CJ27" s="73">
        <v>2.0</v>
      </c>
      <c r="CK27" s="37">
        <f>vlookup(CL27,KenPom!$A:$O,15,false)</f>
        <v>5</v>
      </c>
      <c r="CL27" s="1" t="s">
        <v>19</v>
      </c>
      <c r="CM27" s="38">
        <f>(vlookup($CL27,KenPom!$A:$O,14,false)-vlookup($CL27,KenPom!A:O,14,false)*vlookup($CL28,KenPom!A:O,14,false))/((vlookup($CL27,KenPom!A:O,14,false)+vlookup($CL28,KenPom!A:O,14,false)-2*vlookup($CL27,KenPom!A:O,14,false)*vlookup($CL28,KenPom!A:O,14,false)))</f>
        <v>0.9405680163</v>
      </c>
      <c r="CN27" s="95">
        <f>$B$50*(vlookup(CL27,KenPom!$A:$O,4,false)/$B$50)*(vlookup(CL28,KenPom!$A:$O,4,false)/$B$50)</f>
        <v>60.61709205</v>
      </c>
      <c r="CO27" s="40">
        <f>(vlookup(CL27,KenPom!$A:$O,8,false)/$B$49)*(vlookup(CL28,KenPom!$A:$O,12,false)/$B$49)*$B$49*(CN27/100)</f>
        <v>70.69366175</v>
      </c>
      <c r="CP27" s="41">
        <f>CO28-CO27</f>
        <v>-15.09203326</v>
      </c>
      <c r="CQ27" s="63"/>
    </row>
    <row r="28">
      <c r="A28" s="82"/>
      <c r="B28" s="83">
        <v>15.0</v>
      </c>
      <c r="C28" s="52">
        <f>vlookup(D28,KenPom!$A:$O,15,false)</f>
        <v>92</v>
      </c>
      <c r="D28" s="51" t="s">
        <v>114</v>
      </c>
      <c r="E28" s="84">
        <f>1-E27</f>
        <v>0.1755962871</v>
      </c>
      <c r="F28" s="54"/>
      <c r="G28" s="55">
        <f>(vlookup(D28,KenPom!$A:$O,8,false)/$B$49)*(vlookup(D27,KenPom!$A:$O,12,false)/$B$49)*$B$49*(F27/100)</f>
        <v>61.69504599</v>
      </c>
      <c r="H28" s="85"/>
      <c r="I28" s="40"/>
      <c r="J28" s="86"/>
      <c r="K28" s="87"/>
      <c r="L28" s="88"/>
      <c r="M28" s="86"/>
      <c r="N28" s="39"/>
      <c r="O28" s="90"/>
      <c r="P28" s="91"/>
      <c r="U28" s="4"/>
      <c r="AD28" s="4"/>
      <c r="AJ28" s="63"/>
      <c r="AM28" s="4"/>
      <c r="AU28" s="81"/>
      <c r="BC28" s="4"/>
      <c r="BI28" s="63"/>
      <c r="BL28" s="4"/>
      <c r="BU28" s="4"/>
      <c r="CB28" s="86"/>
      <c r="CC28" s="87"/>
      <c r="CD28" s="88"/>
      <c r="CE28" s="86"/>
      <c r="CF28" s="39"/>
      <c r="CG28" s="90"/>
      <c r="CH28" s="91"/>
      <c r="CI28" s="40"/>
      <c r="CJ28" s="83">
        <v>15.0</v>
      </c>
      <c r="CK28" s="52">
        <f>vlookup(CL28,KenPom!$A:$O,15,false)</f>
        <v>135</v>
      </c>
      <c r="CL28" s="51" t="s">
        <v>158</v>
      </c>
      <c r="CM28" s="84">
        <f>1-CM27</f>
        <v>0.05943198373</v>
      </c>
      <c r="CN28" s="54"/>
      <c r="CO28" s="55">
        <f>(vlookup(CL28,KenPom!$A:$O,8,false)/$B$49)*(vlookup(CL27,KenPom!$A:$O,12,false)/$B$49)*$B$49*(CN27/100)</f>
        <v>55.60162849</v>
      </c>
      <c r="CP28" s="85"/>
      <c r="CQ28" s="82"/>
    </row>
    <row r="29">
      <c r="F29" s="3"/>
      <c r="L29" s="92"/>
      <c r="P29" s="91"/>
      <c r="U29" s="4"/>
      <c r="AD29" s="4"/>
      <c r="AJ29" s="63"/>
      <c r="AK29" s="67">
        <f t="shared" ref="AK29:AK30" si="15">if(isblank(AM29),,index($B$3:$B$46,match(AM29,$D$3:$D$46,0)))</f>
        <v>1</v>
      </c>
      <c r="AL29" s="68">
        <f>if(isblank(AM29),,vlookup(AM29,KenPom!$A:$O,15,false))</f>
        <v>1</v>
      </c>
      <c r="AM29" s="69" t="s">
        <v>15</v>
      </c>
      <c r="AN29" s="70">
        <f>if(isblank(AM29),,(vlookup(AM29,KenPom!$A:$O,14,false)-vlookup(AM29,KenPom!$A:$O,14,false)*vlookup(AM30,KenPom!$A:$O,14,false))/((vlookup(AM29,KenPom!$A:$O,14,false)+vlookup(AM30,KenPom!$A:$O,14,false)-2*vlookup(AM29,KenPom!$A:$O,14,false)*vlookup(AM30,KenPom!$A:$O,14,false))))</f>
        <v>0.6475037291</v>
      </c>
      <c r="AO29" s="14">
        <f>if(isblank(AM29),,$B$50*(vlookup(AM29,KenPom!$A:$O,4,false)/$B$50)*(vlookup(AM30,KenPom!$A:$O,4,false)/$B$50))</f>
        <v>57.84555998</v>
      </c>
      <c r="AP29" s="71">
        <f>if(isblank(AM29),,(vlookup(AM29,KenPom!$A:$O,8,false)/$B$49)*(vlookup(AM30,KenPom!$A:$O,12,false)/$B$49)*$B$49*(AO29/100))</f>
        <v>65.27287381</v>
      </c>
      <c r="AQ29" s="72">
        <f>if(isblank(AM29),,AP30-AP29)</f>
        <v>-3.361906248</v>
      </c>
      <c r="AS29" s="111">
        <f t="array" ref="AS29">if(isblank(AU29),,index($B$3:$B$46,match(AU29,$D$3:$D$46,0)))</f>
        <v>1</v>
      </c>
      <c r="AT29" s="112">
        <f>if(isblank(AU29),,vlookup(AU29,KenPom!$A:$O,15,false))</f>
        <v>1</v>
      </c>
      <c r="AU29" s="113" t="s">
        <v>15</v>
      </c>
      <c r="AV29" s="114">
        <f>if(isblank(AU29),,(vlookup(AU29,KenPom!$A:$O,14,false)-vlookup(AU29,KenPom!$A:$O,14,false)*vlookup(AU30,KenPom!$A:$O,14,false))/((vlookup(AU29,KenPom!$A:$O,14,false)+vlookup(AU30,KenPom!$A:$O,14,false)-2*vlookup(AU29,KenPom!$A:$O,14,false)*vlookup(AU30,KenPom!$A:$O,14,false))))</f>
        <v>0.6909480603</v>
      </c>
      <c r="AW29" s="115">
        <f>if(isblank(AU29),,$B$50*(vlookup(AU29,KenPom!$A:$O,4,false)/$B$50)*(vlookup(AU30,KenPom!$A:$O,4,false)/$B$50))</f>
        <v>64.47329399</v>
      </c>
      <c r="AX29" s="116">
        <f>if(isblank(AU29),,(vlookup(AU29,KenPom!$A:$O,8,false)/$B$49)*(vlookup(AU30,KenPom!$A:$O,12,false)/$B$49)*$B$49*(AW29/100))</f>
        <v>70.46696679</v>
      </c>
      <c r="AY29" s="117">
        <f>if(isblank(AU29),,AX30-AX29)</f>
        <v>-4.76154832</v>
      </c>
      <c r="BA29" s="67">
        <f t="shared" ref="BA29:BA30" si="16">if(isblank(BC29),,index($CJ$13:$CJ$46,match(BC29,$CL$13:$CL$46,0)))</f>
        <v>7</v>
      </c>
      <c r="BB29" s="68">
        <f>if(isblank(BC29),,vlookup(BC29,KenPom!$A:$O,15,false))</f>
        <v>15</v>
      </c>
      <c r="BC29" s="69" t="s">
        <v>30</v>
      </c>
      <c r="BD29" s="70">
        <f>if(isblank(BC29),,(vlookup(BC29,KenPom!$A:$O,14,false)-vlookup(BC29,KenPom!$A:$O,14,false)*vlookup(BC30,KenPom!$A:$O,14,false))/((vlookup(BC29,KenPom!$A:$O,14,false)+vlookup(BC30,KenPom!$A:$O,14,false)-2*vlookup(BC29,KenPom!$A:$O,14,false)*vlookup(BC30,KenPom!$A:$O,14,false))))</f>
        <v>0.2979081658</v>
      </c>
      <c r="BE29" s="14">
        <f>if(isblank(BC29),,$B$50*(vlookup(BC29,KenPom!$A:$O,4,false)/$B$50)*(vlookup(BC30,KenPom!$A:$O,4,false)/$B$50))</f>
        <v>64.42728415</v>
      </c>
      <c r="BF29" s="71">
        <f>if(isblank(BC29),,(vlookup(BC29,KenPom!$A:$O,8,false)/$B$49)*(vlookup(BC30,KenPom!$A:$O,12,false)/$B$49)*$B$49*(BE29/100))</f>
        <v>67.90492071</v>
      </c>
      <c r="BG29" s="72">
        <f>if(isblank(BC29),,BF30-BF29)</f>
        <v>5.255466529</v>
      </c>
      <c r="BI29" s="63"/>
      <c r="BL29" s="4"/>
      <c r="BU29" s="4"/>
      <c r="CD29" s="92"/>
      <c r="CH29" s="91"/>
      <c r="CN29" s="3"/>
    </row>
    <row r="30">
      <c r="A30" s="5" t="s">
        <v>386</v>
      </c>
      <c r="B30" s="6" t="s">
        <v>37</v>
      </c>
      <c r="C30" s="7" t="s">
        <v>40</v>
      </c>
      <c r="D30" s="8"/>
      <c r="E30" s="8"/>
      <c r="F30" s="9" t="s">
        <v>44</v>
      </c>
      <c r="G30" s="6" t="s">
        <v>46</v>
      </c>
      <c r="H30" s="6" t="s">
        <v>47</v>
      </c>
      <c r="L30" s="92"/>
      <c r="P30" s="91"/>
      <c r="U30" s="4"/>
      <c r="AD30" s="4"/>
      <c r="AJ30" s="94"/>
      <c r="AK30" s="75">
        <f t="shared" si="15"/>
        <v>1</v>
      </c>
      <c r="AL30" s="76">
        <f>if(isblank(AM30),,vlookup(AM30,KenPom!$A:$O,15,false))</f>
        <v>3</v>
      </c>
      <c r="AM30" s="77" t="s">
        <v>17</v>
      </c>
      <c r="AN30" s="78">
        <f>if(isblank(AM30),,1-AN29)</f>
        <v>0.3524962709</v>
      </c>
      <c r="AO30" s="54"/>
      <c r="AP30" s="79">
        <f>if(isblank(AM30),,(vlookup(AM30,KenPom!$A:$O,8,false)/$B$49)*(vlookup(AM29,KenPom!$A:$O,12,false)/$B$49)*$B$49*(AO29/100))</f>
        <v>61.91096756</v>
      </c>
      <c r="AQ30" s="56"/>
      <c r="AR30" s="96"/>
      <c r="AS30" s="118">
        <f t="array" ref="AS30">if(isblank(AU30),,index($CJ$13:$CJ$46,match(AU30,$CL$13:$CL$46,0)))</f>
        <v>1</v>
      </c>
      <c r="AT30" s="119">
        <f>if(isblank(AU30),,vlookup(AU30,KenPom!$A:$O,15,false))</f>
        <v>4</v>
      </c>
      <c r="AU30" s="120" t="s">
        <v>18</v>
      </c>
      <c r="AV30" s="121">
        <f>if(isblank(AU30),,1-AV29)</f>
        <v>0.3090519397</v>
      </c>
      <c r="AW30" s="54"/>
      <c r="AX30" s="122">
        <f>if(isblank(AU30),,(vlookup(AU30,KenPom!$A:$O,8,false)/$B$49)*(vlookup(AU29,KenPom!$A:$O,12,false)/$B$49)*$B$49*(AW29/100))</f>
        <v>65.70541847</v>
      </c>
      <c r="AY30" s="123"/>
      <c r="AZ30" s="96"/>
      <c r="BA30" s="75">
        <f t="shared" si="16"/>
        <v>1</v>
      </c>
      <c r="BB30" s="76">
        <f>if(isblank(BC30),,vlookup(BC30,KenPom!$A:$O,15,false))</f>
        <v>4</v>
      </c>
      <c r="BC30" s="77" t="s">
        <v>18</v>
      </c>
      <c r="BD30" s="78">
        <f>if(isblank(BC30),,1-BD29)</f>
        <v>0.7020918342</v>
      </c>
      <c r="BE30" s="54"/>
      <c r="BF30" s="79">
        <f>if(isblank(BC30),,(vlookup(BC30,KenPom!$A:$O,8,false)/$B$49)*(vlookup(BC29,KenPom!$A:$O,12,false)/$B$49)*$B$49*(BE29/100))</f>
        <v>73.16038723</v>
      </c>
      <c r="BG30" s="80"/>
      <c r="BH30" s="96"/>
      <c r="BI30" s="63"/>
      <c r="BL30" s="4"/>
      <c r="BU30" s="4"/>
      <c r="CD30" s="92"/>
      <c r="CH30" s="91"/>
      <c r="CJ30" s="6" t="s">
        <v>37</v>
      </c>
      <c r="CK30" s="7" t="s">
        <v>40</v>
      </c>
      <c r="CL30" s="8"/>
      <c r="CM30" s="8"/>
      <c r="CN30" s="9" t="s">
        <v>44</v>
      </c>
      <c r="CO30" s="6" t="s">
        <v>46</v>
      </c>
      <c r="CP30" s="6" t="s">
        <v>47</v>
      </c>
      <c r="CQ30" s="5" t="s">
        <v>387</v>
      </c>
    </row>
    <row r="31">
      <c r="A31" s="60" t="s">
        <v>385</v>
      </c>
      <c r="B31" s="61">
        <v>1.0</v>
      </c>
      <c r="C31" s="12">
        <f>vlookup(D31,KenPom!$A:$O,15,false)</f>
        <v>3</v>
      </c>
      <c r="D31" s="11" t="s">
        <v>17</v>
      </c>
      <c r="E31" s="13">
        <f>(vlookup($D31,KenPom!$A:$O,14,false)-vlookup($D31,KenPom!A:O,14,false)*vlookup($D32,KenPom!A:O,14,false))/((vlookup($D31,KenPom!A:O,14,false)+vlookup($D32,KenPom!A:O,14,false)-2*vlookup($D31,KenPom!A:O,14,false)*vlookup($D32,KenPom!A:O,14,false)))</f>
        <v>0.9714164069</v>
      </c>
      <c r="F31" s="14">
        <f>$B$50*(vlookup(D31,KenPom!$A:$O,4,false)/$B$50)*(vlookup(D32,KenPom!$A:$O,4,false)/$B$50)</f>
        <v>59.16014481</v>
      </c>
      <c r="G31" s="15">
        <f>(vlookup(D31,KenPom!$A:$O,8,false)/$B$49)*(vlookup(D32,KenPom!$A:$O,12,false)/$B$49)*$B$49*(F31/100)</f>
        <v>83.71121926</v>
      </c>
      <c r="H31" s="16">
        <f>G32-G31</f>
        <v>-22.10438145</v>
      </c>
      <c r="I31" s="62"/>
      <c r="L31" s="92"/>
      <c r="P31" s="91"/>
      <c r="U31" s="4"/>
      <c r="AD31" s="4"/>
      <c r="AJ31" s="63"/>
      <c r="AM31" s="4"/>
      <c r="BC31" s="4"/>
      <c r="BI31" s="63"/>
      <c r="BL31" s="4"/>
      <c r="BU31" s="4"/>
      <c r="CD31" s="92"/>
      <c r="CH31" s="91"/>
      <c r="CI31" s="62"/>
      <c r="CJ31" s="61">
        <v>1.0</v>
      </c>
      <c r="CK31" s="12">
        <f>vlookup(CL31,KenPom!$A:$O,15,false)</f>
        <v>4</v>
      </c>
      <c r="CL31" s="11" t="s">
        <v>18</v>
      </c>
      <c r="CM31" s="13">
        <f>(vlookup($CL31,KenPom!$A:$O,14,false)-vlookup($CL31,KenPom!A:O,14,false)*vlookup($CL32,KenPom!A:O,14,false))/((vlookup($CL31,KenPom!A:O,14,false)+vlookup($CL32,KenPom!A:O,14,false)-2*vlookup($CL31,KenPom!A:O,14,false)*vlookup($CL32,KenPom!A:O,14,false)))</f>
        <v>0.9595776831</v>
      </c>
      <c r="CN31" s="14">
        <f>$B$50*(vlookup(CL31,KenPom!$A:$O,4,false)/$B$50)*(vlookup(CL32,KenPom!$A:$O,4,false)/$B$50)</f>
        <v>66.60884121</v>
      </c>
      <c r="CO31" s="15">
        <f>(vlookup(CL31,KenPom!$A:$O,8,false)/$B$49)*(vlookup(CL32,KenPom!$A:$O,12,false)/$B$49)*$B$49*(CN31/100)</f>
        <v>81.42215555</v>
      </c>
      <c r="CP31" s="16">
        <f>CO32-CO31</f>
        <v>-19.60096038</v>
      </c>
      <c r="CQ31" s="60" t="s">
        <v>178</v>
      </c>
    </row>
    <row r="32">
      <c r="A32" s="63"/>
      <c r="B32" s="64">
        <v>16.0</v>
      </c>
      <c r="C32" s="26">
        <f>vlookup(D32,KenPom!$A:$O,15,false)</f>
        <v>195</v>
      </c>
      <c r="D32" s="25" t="s">
        <v>218</v>
      </c>
      <c r="E32" s="27">
        <f>1-E31</f>
        <v>0.02858359313</v>
      </c>
      <c r="F32" s="28"/>
      <c r="G32" s="29">
        <f>(vlookup(D32,KenPom!$A:$O,8,false)/$B$49)*(vlookup(D31,KenPom!$A:$O,12,false)/$B$49)*$B$49*(F31/100)</f>
        <v>61.60683781</v>
      </c>
      <c r="H32" s="66"/>
      <c r="I32" s="55"/>
      <c r="J32" s="67">
        <f t="shared" ref="J32:J33" si="17">if(isblank(L32),,index($B$13:$B$46,match(L32,$D$13:$D$46,0)))</f>
        <v>1</v>
      </c>
      <c r="K32" s="68">
        <f>if(isblank(L32),,vlookup(L32,KenPom!$A:$O,15,false))</f>
        <v>3</v>
      </c>
      <c r="L32" s="69" t="s">
        <v>17</v>
      </c>
      <c r="M32" s="70">
        <f>if(isblank(L32),,(vlookup(L32,KenPom!$A:$O,14,false)-vlookup(L32,KenPom!$A:$O,14,false)*vlookup(L33,KenPom!$A:$O,14,false))/((vlookup(L32,KenPom!$A:$O,14,false)+vlookup(L33,KenPom!$A:$O,14,false)-2*vlookup(L32,KenPom!$A:$O,14,false)*vlookup(L33,KenPom!$A:$O,14,false))))</f>
        <v>0.8603109523</v>
      </c>
      <c r="N32" s="14">
        <f>if(isblank(L32),,$B$50*(vlookup(L32,KenPom!$A:$O,4,false)/$B$50)*(vlookup(L33,KenPom!$A:$O,4,false)/$B$50))</f>
        <v>60.84971346</v>
      </c>
      <c r="O32" s="71">
        <f>if(isblank(L32),,(vlookup(L32,KenPom!$A:$O,8,false)/$B$49)*(vlookup(L33,KenPom!$A:$O,12,false)/$B$49)*$B$49*(N32/100))</f>
        <v>76.3787495</v>
      </c>
      <c r="P32" s="72">
        <f>if(isblank(L32),,O33-O32)</f>
        <v>-11.16766566</v>
      </c>
      <c r="Q32" s="54"/>
      <c r="U32" s="4"/>
      <c r="AD32" s="4"/>
      <c r="AJ32" s="63"/>
      <c r="AM32" s="4"/>
      <c r="BC32" s="4"/>
      <c r="BI32" s="63"/>
      <c r="BL32" s="4"/>
      <c r="BU32" s="4"/>
      <c r="CA32" s="51"/>
      <c r="CB32" s="67">
        <f t="shared" ref="CB32:CB33" si="18">if(isblank(CD32),,index($CJ$13:$CJ$46,match(CD32,$CL$13:$CL$46,0)))</f>
        <v>1</v>
      </c>
      <c r="CC32" s="68">
        <f>if(isblank(CD32),,vlookup(CD32,KenPom!$A:$O,15,false))</f>
        <v>4</v>
      </c>
      <c r="CD32" s="69" t="s">
        <v>18</v>
      </c>
      <c r="CE32" s="70">
        <f>if(isblank(CD32),,(vlookup(CD32,KenPom!$A:$O,14,false)-vlookup(CD32,KenPom!$A:$O,14,false)*vlookup(CD33,KenPom!$A:$O,14,false))/((vlookup(CD32,KenPom!$A:$O,14,false)+vlookup(CD33,KenPom!$A:$O,14,false)-2*vlookup(CD32,KenPom!$A:$O,14,false)*vlookup(CD33,KenPom!$A:$O,14,false))))</f>
        <v>0.8067010802</v>
      </c>
      <c r="CF32" s="14">
        <f>if(isblank(CD32),,$B$50*(vlookup(CD32,KenPom!$A:$O,4,false)/$B$50)*(vlookup(CD33,KenPom!$A:$O,4,false)/$B$50))</f>
        <v>61.75170532</v>
      </c>
      <c r="CG32" s="71">
        <f>if(isblank(CD32),,(vlookup(CD32,KenPom!$A:$O,8,false)/$B$49)*(vlookup(CD33,KenPom!$A:$O,12,false)/$B$49)*$B$49*(CF32/100))</f>
        <v>65.43386529</v>
      </c>
      <c r="CH32" s="72">
        <f>if(isblank(CD32),,CG33-CG32)</f>
        <v>-7.644522445</v>
      </c>
      <c r="CI32" s="55"/>
      <c r="CJ32" s="64">
        <v>16.0</v>
      </c>
      <c r="CK32" s="26">
        <f>vlookup(CL32,KenPom!$A:$O,15,false)</f>
        <v>175</v>
      </c>
      <c r="CL32" s="25" t="s">
        <v>190</v>
      </c>
      <c r="CM32" s="27">
        <f>1-CM31</f>
        <v>0.04042231686</v>
      </c>
      <c r="CN32" s="28"/>
      <c r="CO32" s="29">
        <f>(vlookup(CL32,KenPom!$A:$O,8,false)/$B$49)*(vlookup(CL31,KenPom!$A:$O,12,false)/$B$49)*$B$49*(CN31/100)</f>
        <v>61.82119517</v>
      </c>
      <c r="CP32" s="66"/>
      <c r="CQ32" s="63"/>
    </row>
    <row r="33">
      <c r="A33" s="63"/>
      <c r="B33" s="73">
        <v>8.0</v>
      </c>
      <c r="C33" s="37">
        <f>vlookup(D33,KenPom!$A:$O,15,false)</f>
        <v>39</v>
      </c>
      <c r="D33" s="1" t="s">
        <v>60</v>
      </c>
      <c r="E33" s="38">
        <f>(vlookup($D33,KenPom!$A:$O,14,false)-vlookup($D33,KenPom!A:O,14,false)*vlookup($D34,KenPom!A:O,14,false))/((vlookup($D33,KenPom!A:O,14,false)+vlookup($D34,KenPom!A:O,14,false)-2*vlookup($D33,KenPom!A:O,14,false)*vlookup($D34,KenPom!A:O,14,false)))</f>
        <v>0.5273173211</v>
      </c>
      <c r="F33" s="39">
        <f>$B$50*(vlookup(D33,KenPom!$A:$O,4,false)/$B$50)*(vlookup(D34,KenPom!$A:$O,4,false)/$B$50)</f>
        <v>65.59106891</v>
      </c>
      <c r="G33" s="40">
        <f>(vlookup(D33,KenPom!$A:$O,8,false)/$B$49)*(vlookup(D34,KenPom!$A:$O,12,false)/$B$49)*$B$49*(F33/100)</f>
        <v>70.87972316</v>
      </c>
      <c r="H33" s="41">
        <f>G34-G33</f>
        <v>-0.6709934552</v>
      </c>
      <c r="I33" s="74"/>
      <c r="J33" s="75">
        <f t="shared" si="17"/>
        <v>8</v>
      </c>
      <c r="K33" s="76">
        <f>if(isblank(L33),,vlookup(L33,KenPom!$A:$O,15,false))</f>
        <v>39</v>
      </c>
      <c r="L33" s="77" t="s">
        <v>60</v>
      </c>
      <c r="M33" s="78">
        <f>if(isblank(L33),,1-M32)</f>
        <v>0.1396890477</v>
      </c>
      <c r="N33" s="54"/>
      <c r="O33" s="79">
        <f>if(isblank(L33),,(vlookup(L33,KenPom!$A:$O,8,false)/$B$49)*(vlookup(L32,KenPom!$A:$O,12,false)/$B$49)*$B$49*(N32/100))</f>
        <v>65.21108384</v>
      </c>
      <c r="P33" s="80"/>
      <c r="Q33" s="81"/>
      <c r="U33" s="4"/>
      <c r="AD33" s="4"/>
      <c r="AJ33" s="63"/>
      <c r="AL33" s="100"/>
      <c r="AM33" s="101"/>
      <c r="AN33" s="100"/>
      <c r="AO33" s="100"/>
      <c r="AP33" s="100"/>
      <c r="AQ33" s="100"/>
      <c r="AR33" s="100"/>
      <c r="AS33" s="100" t="s">
        <v>388</v>
      </c>
      <c r="AZ33" s="100"/>
      <c r="BC33" s="4"/>
      <c r="BI33" s="63"/>
      <c r="BL33" s="4"/>
      <c r="BU33" s="4"/>
      <c r="CA33" s="73"/>
      <c r="CB33" s="75">
        <f t="shared" si="18"/>
        <v>8</v>
      </c>
      <c r="CC33" s="76">
        <f>if(isblank(CD33),,vlookup(CD33,KenPom!$A:$O,15,false))</f>
        <v>27</v>
      </c>
      <c r="CD33" s="77" t="s">
        <v>48</v>
      </c>
      <c r="CE33" s="78">
        <f>if(isblank(CD33),,1-CE32)</f>
        <v>0.1932989198</v>
      </c>
      <c r="CF33" s="54"/>
      <c r="CG33" s="79">
        <f>if(isblank(CD33),,(vlookup(CD33,KenPom!$A:$O,8,false)/$B$49)*(vlookup(CD32,KenPom!$A:$O,12,false)/$B$49)*$B$49*(CF32/100))</f>
        <v>57.78934284</v>
      </c>
      <c r="CH33" s="80"/>
      <c r="CI33" s="74"/>
      <c r="CJ33" s="73">
        <v>8.0</v>
      </c>
      <c r="CK33" s="37">
        <f>vlookup(CL33,KenPom!$A:$O,15,false)</f>
        <v>27</v>
      </c>
      <c r="CL33" s="1" t="s">
        <v>48</v>
      </c>
      <c r="CM33" s="38">
        <f>(vlookup($CL33,KenPom!$A:$O,14,false)-vlookup($CL33,KenPom!A:O,14,false)*vlookup($CL34,KenPom!A:O,14,false))/((vlookup($CL33,KenPom!A:O,14,false)+vlookup($CL34,KenPom!A:O,14,false)-2*vlookup($CL33,KenPom!A:O,14,false)*vlookup($CL34,KenPom!A:O,14,false)))</f>
        <v>0.5850694413</v>
      </c>
      <c r="CN33" s="39">
        <f>$B$50*(vlookup(CL33,KenPom!$A:$O,4,false)/$B$50)*(vlookup(CL34,KenPom!$A:$O,4,false)/$B$50)</f>
        <v>63.24024874</v>
      </c>
      <c r="CO33" s="40">
        <f>(vlookup(CL33,KenPom!$A:$O,8,false)/$B$49)*(vlookup(CL34,KenPom!$A:$O,12,false)/$B$49)*$B$49*(CN33/100)</f>
        <v>61.42231543</v>
      </c>
      <c r="CP33" s="41">
        <f>CO34-CO33</f>
        <v>-1.80815488</v>
      </c>
      <c r="CQ33" s="63"/>
    </row>
    <row r="34">
      <c r="A34" s="82"/>
      <c r="B34" s="83">
        <v>9.0</v>
      </c>
      <c r="C34" s="52">
        <f>vlookup(D34,KenPom!$A:$O,15,false)</f>
        <v>46</v>
      </c>
      <c r="D34" s="51" t="s">
        <v>67</v>
      </c>
      <c r="E34" s="84">
        <f>1-E33</f>
        <v>0.4726826789</v>
      </c>
      <c r="F34" s="54"/>
      <c r="G34" s="55">
        <f>(vlookup(D34,KenPom!$A:$O,8,false)/$B$49)*(vlookup(D33,KenPom!$A:$O,12,false)/$B$49)*$B$49*(F33/100)</f>
        <v>70.20872971</v>
      </c>
      <c r="H34" s="85"/>
      <c r="I34" s="40"/>
      <c r="J34" s="86"/>
      <c r="K34" s="87"/>
      <c r="L34" s="88"/>
      <c r="M34" s="89"/>
      <c r="N34" s="39"/>
      <c r="O34" s="90"/>
      <c r="P34" s="91"/>
      <c r="Q34" s="81"/>
      <c r="R34" s="54"/>
      <c r="S34" s="67">
        <f t="shared" ref="S34:S35" si="19">if(isblank(U34),,index($B$3:$B$46,match(U34,$D$3:$D$46,0)))</f>
        <v>1</v>
      </c>
      <c r="T34" s="68">
        <f>if(isblank(U34),,vlookup(U34,KenPom!$A:$O,15,false))</f>
        <v>3</v>
      </c>
      <c r="U34" s="69" t="s">
        <v>17</v>
      </c>
      <c r="V34" s="70">
        <f>if(isblank(U34),,(vlookup(U34,KenPom!$A:$O,14,false)-vlookup(U34,KenPom!$A:$O,14,false)*vlookup(U35,KenPom!$A:$O,14,false))/((vlookup(U34,KenPom!$A:$O,14,false)+vlookup(U35,KenPom!$A:$O,14,false)-2*vlookup(U34,KenPom!$A:$O,14,false)*vlookup(U35,KenPom!$A:$O,14,false))))</f>
        <v>0.7320158125</v>
      </c>
      <c r="W34" s="14">
        <f>if(isblank(U34),,$B$50*(vlookup(U34,KenPom!$A:$O,4,false)/$B$50)*(vlookup(U35,KenPom!$A:$O,4,false)/$B$50))</f>
        <v>63.4934633</v>
      </c>
      <c r="X34" s="71">
        <f>if(isblank(U34),,(vlookup(U34,KenPom!$A:$O,8,false)/$B$49)*(vlookup(U35,KenPom!$A:$O,12,false)/$B$49)*$B$49*(W34/100))</f>
        <v>76.19911873</v>
      </c>
      <c r="Y34" s="72">
        <f>if(isblank(U34),,X35-X34)</f>
        <v>-6.375599626</v>
      </c>
      <c r="AD34" s="4"/>
      <c r="AJ34" s="63"/>
      <c r="AK34" s="100"/>
      <c r="AL34" s="100"/>
      <c r="AM34" s="101"/>
      <c r="AN34" s="100"/>
      <c r="AO34" s="100"/>
      <c r="AP34" s="100"/>
      <c r="AQ34" s="100"/>
      <c r="AR34" s="100"/>
      <c r="AZ34" s="100"/>
      <c r="BC34" s="4"/>
      <c r="BI34" s="63"/>
      <c r="BL34" s="4"/>
      <c r="BS34" s="67">
        <f t="shared" ref="BS34:BS35" si="20">if(isblank(BU34),,index($CJ$13:$CJ$46,match(BU34,$CL$13:$CL$46,0)))</f>
        <v>1</v>
      </c>
      <c r="BT34" s="68">
        <f>if(isblank(BU34),,vlookup(BU34,KenPom!$A:$O,15,false))</f>
        <v>4</v>
      </c>
      <c r="BU34" s="69" t="s">
        <v>18</v>
      </c>
      <c r="BV34" s="70">
        <f>if(isblank(BU34),,(vlookup(BU34,KenPom!$A:$O,14,false)-vlookup(BU34,KenPom!$A:$O,14,false)*vlookup(BU35,KenPom!$A:$O,14,false))/((vlookup(BU34,KenPom!$A:$O,14,false)+vlookup(BU35,KenPom!$A:$O,14,false)-2*vlookup(BU34,KenPom!$A:$O,14,false)*vlookup(BU35,KenPom!$A:$O,14,false))))</f>
        <v>0.6124808471</v>
      </c>
      <c r="BW34" s="14">
        <f>if(isblank(BU34),,$B$50*(vlookup(BU34,KenPom!$A:$O,4,false)/$B$50)*(vlookup(BU35,KenPom!$A:$O,4,false)/$B$50))</f>
        <v>61.89725079</v>
      </c>
      <c r="BX34" s="71">
        <f>if(isblank(BU34),,(vlookup(BU34,KenPom!$A:$O,8,false)/$B$49)*(vlookup(BU35,KenPom!$A:$O,12,false)/$B$49)*$B$49*(BW34/100))</f>
        <v>66.29578313</v>
      </c>
      <c r="BY34" s="72">
        <f>if(isblank(BU34),,BX35-BX34)</f>
        <v>-2.587086552</v>
      </c>
      <c r="BZ34" s="54"/>
      <c r="CA34" s="63"/>
      <c r="CB34" s="86"/>
      <c r="CC34" s="87"/>
      <c r="CD34" s="88"/>
      <c r="CE34" s="89"/>
      <c r="CF34" s="39"/>
      <c r="CG34" s="90"/>
      <c r="CH34" s="91"/>
      <c r="CI34" s="40"/>
      <c r="CJ34" s="83">
        <v>9.0</v>
      </c>
      <c r="CK34" s="52">
        <f>vlookup(CL34,KenPom!$A:$O,15,false)</f>
        <v>51</v>
      </c>
      <c r="CL34" s="51" t="s">
        <v>72</v>
      </c>
      <c r="CM34" s="84">
        <f>1-CM33</f>
        <v>0.4149305587</v>
      </c>
      <c r="CN34" s="54"/>
      <c r="CO34" s="55">
        <f>(vlookup(CL34,KenPom!$A:$O,8,false)/$B$49)*(vlookup(CL33,KenPom!$A:$O,12,false)/$B$49)*$B$49*(CN33/100)</f>
        <v>59.61416055</v>
      </c>
      <c r="CP34" s="85"/>
      <c r="CQ34" s="82"/>
    </row>
    <row r="35">
      <c r="A35" s="60" t="s">
        <v>349</v>
      </c>
      <c r="B35" s="61">
        <v>5.0</v>
      </c>
      <c r="C35" s="12">
        <f>vlookup(D35,KenPom!$A:$O,15,false)</f>
        <v>28</v>
      </c>
      <c r="D35" s="11" t="s">
        <v>50</v>
      </c>
      <c r="E35" s="13">
        <f>(vlookup($D35,KenPom!$A:$O,14,false)-vlookup($D35,KenPom!A:O,14,false)*vlookup($D36,KenPom!A:O,14,false))/((vlookup($D35,KenPom!A:O,14,false)+vlookup($D36,KenPom!A:O,14,false)-2*vlookup($D35,KenPom!A:O,14,false)*vlookup($D36,KenPom!A:O,14,false)))</f>
        <v>0.7109018329</v>
      </c>
      <c r="F35" s="14">
        <f>$B$50*(vlookup(D35,KenPom!$A:$O,4,false)/$B$50)*(vlookup(D36,KenPom!$A:$O,4,false)/$B$50)</f>
        <v>65.75013394</v>
      </c>
      <c r="G35" s="15">
        <f>(vlookup(D35,KenPom!$A:$O,8,false)/$B$49)*(vlookup(D36,KenPom!$A:$O,12,false)/$B$49)*$B$49*(F35/100)</f>
        <v>69.97888001</v>
      </c>
      <c r="H35" s="16">
        <f>G36-G35</f>
        <v>-5.266490922</v>
      </c>
      <c r="I35" s="62"/>
      <c r="L35" s="92"/>
      <c r="P35" s="91"/>
      <c r="Q35" s="81"/>
      <c r="S35" s="75">
        <f t="shared" si="19"/>
        <v>4</v>
      </c>
      <c r="T35" s="76">
        <f>if(isblank(U35),,vlookup(U35,KenPom!$A:$O,15,false))</f>
        <v>12</v>
      </c>
      <c r="U35" s="77" t="s">
        <v>26</v>
      </c>
      <c r="V35" s="78">
        <f>if(isblank(U35),,1-V34)</f>
        <v>0.2679841875</v>
      </c>
      <c r="W35" s="54"/>
      <c r="X35" s="79">
        <f>if(isblank(U35),,(vlookup(U35,KenPom!$A:$O,8,false)/$B$49)*(vlookup(U34,KenPom!$A:$O,12,false)/$B$49)*$B$49*(W34/100))</f>
        <v>69.8235191</v>
      </c>
      <c r="Y35" s="56"/>
      <c r="Z35" s="96"/>
      <c r="AA35" s="63"/>
      <c r="AD35" s="4"/>
      <c r="AJ35" s="63"/>
      <c r="AK35" s="100"/>
      <c r="AL35" s="100"/>
      <c r="AM35" s="101"/>
      <c r="AN35" s="100"/>
      <c r="AO35" s="100"/>
      <c r="AP35" s="100"/>
      <c r="AQ35" s="100"/>
      <c r="AR35" s="100"/>
      <c r="AZ35" s="100"/>
      <c r="BC35" s="4"/>
      <c r="BI35" s="63"/>
      <c r="BL35" s="4"/>
      <c r="BR35" s="94"/>
      <c r="BS35" s="75">
        <f t="shared" si="20"/>
        <v>5</v>
      </c>
      <c r="BT35" s="76">
        <f>if(isblank(BU35),,vlookup(BU35,KenPom!$A:$O,15,false))</f>
        <v>8</v>
      </c>
      <c r="BU35" s="77" t="s">
        <v>22</v>
      </c>
      <c r="BV35" s="78">
        <f>if(isblank(BU35),,1-BV34)</f>
        <v>0.3875191529</v>
      </c>
      <c r="BW35" s="54"/>
      <c r="BX35" s="79">
        <f>if(isblank(BU35),,(vlookup(BU35,KenPom!$A:$O,8,false)/$B$49)*(vlookup(BU34,KenPom!$A:$O,12,false)/$B$49)*$B$49*(BW34/100))</f>
        <v>63.70869658</v>
      </c>
      <c r="BY35" s="80"/>
      <c r="CA35" s="63"/>
      <c r="CD35" s="92"/>
      <c r="CH35" s="91"/>
      <c r="CI35" s="62"/>
      <c r="CJ35" s="61">
        <v>5.0</v>
      </c>
      <c r="CK35" s="12">
        <f>vlookup(CL35,KenPom!$A:$O,15,false)</f>
        <v>8</v>
      </c>
      <c r="CL35" s="11" t="s">
        <v>22</v>
      </c>
      <c r="CM35" s="13">
        <f>(vlookup($CL35,KenPom!$A:$O,14,false)-vlookup($CL35,KenPom!A:O,14,false)*vlookup($CL36,KenPom!A:O,14,false))/((vlookup($CL35,KenPom!A:O,14,false)+vlookup($CL36,KenPom!A:O,14,false)-2*vlookup($CL35,KenPom!A:O,14,false)*vlookup($CL36,KenPom!A:O,14,false)))</f>
        <v>0.7640438469</v>
      </c>
      <c r="CN35" s="14">
        <f>$B$50*(vlookup(CL35,KenPom!$A:$O,4,false)/$B$50)*(vlookup(CL36,KenPom!$A:$O,4,false)/$B$50)</f>
        <v>62.63194408</v>
      </c>
      <c r="CO35" s="15">
        <f>(vlookup(CL35,KenPom!$A:$O,8,false)/$B$49)*(vlookup(CL36,KenPom!$A:$O,12,false)/$B$49)*$B$49*(CN35/100)</f>
        <v>67.98404606</v>
      </c>
      <c r="CP35" s="16">
        <f>CO36-CO35</f>
        <v>-6.602943865</v>
      </c>
      <c r="CQ35" s="60" t="s">
        <v>173</v>
      </c>
    </row>
    <row r="36">
      <c r="A36" s="63"/>
      <c r="B36" s="64">
        <v>12.0</v>
      </c>
      <c r="C36" s="26">
        <f>vlookup(D36,KenPom!$A:$O,15,false)</f>
        <v>86</v>
      </c>
      <c r="D36" s="25" t="s">
        <v>108</v>
      </c>
      <c r="E36" s="27">
        <f>1-E35</f>
        <v>0.2890981671</v>
      </c>
      <c r="G36" s="29">
        <f>(vlookup(D36,KenPom!$A:$O,8,false)/$B$49)*(vlookup(D35,KenPom!$A:$O,12,false)/$B$49)*$B$49*(F35/100)</f>
        <v>64.71238909</v>
      </c>
      <c r="H36" s="66"/>
      <c r="I36" s="55"/>
      <c r="J36" s="67">
        <f t="shared" ref="J36:J37" si="21">if(isblank(L36),,index($B$13:$B$46,match(L36,$D$13:$D$46,0)))</f>
        <v>5</v>
      </c>
      <c r="K36" s="68">
        <f>if(isblank(L36),,vlookup(L36,KenPom!$A:$O,15,false))</f>
        <v>28</v>
      </c>
      <c r="L36" s="69" t="s">
        <v>50</v>
      </c>
      <c r="M36" s="70">
        <f>if(isblank(L36),,(vlookup(L36,KenPom!$A:$O,14,false)-vlookup(L36,KenPom!$A:$O,14,false)*vlookup(L37,KenPom!$A:$O,14,false))/((vlookup(L36,KenPom!$A:$O,14,false)+vlookup(L37,KenPom!$A:$O,14,false)-2*vlookup(L36,KenPom!$A:$O,14,false)*vlookup(L37,KenPom!$A:$O,14,false))))</f>
        <v>0.3440175066</v>
      </c>
      <c r="N36" s="14">
        <f>if(isblank(L36),,$B$50*(vlookup(L36,KenPom!$A:$O,4,false)/$B$50)*(vlookup(L37,KenPom!$A:$O,4,false)/$B$50))</f>
        <v>74.93987141</v>
      </c>
      <c r="O36" s="71">
        <f>if(isblank(L36),,(vlookup(L36,KenPom!$A:$O,8,false)/$B$49)*(vlookup(L37,KenPom!$A:$O,12,false)/$B$49)*$B$49*(N36/100))</f>
        <v>78.92860498</v>
      </c>
      <c r="P36" s="72"/>
      <c r="Q36" s="56"/>
      <c r="U36" s="4"/>
      <c r="AA36" s="63"/>
      <c r="AD36" s="4"/>
      <c r="AJ36" s="63"/>
      <c r="AK36" s="100"/>
      <c r="AL36" s="100"/>
      <c r="AM36" s="101"/>
      <c r="AN36" s="100"/>
      <c r="AO36" s="100"/>
      <c r="AP36" s="100"/>
      <c r="AQ36" s="100"/>
      <c r="AR36" s="100"/>
      <c r="AZ36" s="100"/>
      <c r="BC36" s="4"/>
      <c r="BI36" s="63"/>
      <c r="BL36" s="4"/>
      <c r="BR36" s="63"/>
      <c r="BU36" s="4"/>
      <c r="CA36" s="63"/>
      <c r="CB36" s="67">
        <f t="shared" ref="CB36:CB37" si="22">if(isblank(CD36),,index($CJ$13:$CJ$46,match(CD36,$CL$13:$CL$46,0)))</f>
        <v>5</v>
      </c>
      <c r="CC36" s="68">
        <f>if(isblank(CD36),,vlookup(CD36,KenPom!$A:$O,15,false))</f>
        <v>8</v>
      </c>
      <c r="CD36" s="69" t="s">
        <v>22</v>
      </c>
      <c r="CE36" s="70">
        <f>if(isblank(CD36),,(vlookup(CD36,KenPom!$A:$O,14,false)-vlookup(CD36,KenPom!$A:$O,14,false)*vlookup(CD37,KenPom!$A:$O,14,false))/((vlookup(CD36,KenPom!$A:$O,14,false)+vlookup(CD37,KenPom!$A:$O,14,false)-2*vlookup(CD36,KenPom!$A:$O,14,false)*vlookup(CD37,KenPom!$A:$O,14,false))))</f>
        <v>0.6902826193</v>
      </c>
      <c r="CF36" s="14">
        <f>if(isblank(CD36),,$B$50*(vlookup(CD36,KenPom!$A:$O,4,false)/$B$50)*(vlookup(CD37,KenPom!$A:$O,4,false)/$B$50))</f>
        <v>60.52379192</v>
      </c>
      <c r="CG36" s="71">
        <f>if(isblank(CD36),,(vlookup(CD36,KenPom!$A:$O,8,false)/$B$49)*(vlookup(CD37,KenPom!$A:$O,12,false)/$B$49)*$B$49*(CF36/100))</f>
        <v>63.61631843</v>
      </c>
      <c r="CH36" s="72"/>
      <c r="CI36" s="55"/>
      <c r="CJ36" s="64">
        <v>12.0</v>
      </c>
      <c r="CK36" s="26">
        <f>vlookup(CL36,KenPom!$A:$O,15,false)</f>
        <v>40</v>
      </c>
      <c r="CL36" s="25" t="s">
        <v>61</v>
      </c>
      <c r="CM36" s="27">
        <f>1-CM35</f>
        <v>0.2359561531</v>
      </c>
      <c r="CO36" s="29">
        <f>(vlookup(CL36,KenPom!$A:$O,8,false)/$B$49)*(vlookup(CL35,KenPom!$A:$O,12,false)/$B$49)*$B$49*(CN35/100)</f>
        <v>61.3811022</v>
      </c>
      <c r="CP36" s="66"/>
      <c r="CQ36" s="63"/>
    </row>
    <row r="37">
      <c r="A37" s="63"/>
      <c r="B37" s="73">
        <v>4.0</v>
      </c>
      <c r="C37" s="37">
        <f>vlookup(D37,KenPom!$A:$O,15,false)</f>
        <v>12</v>
      </c>
      <c r="D37" s="1" t="s">
        <v>26</v>
      </c>
      <c r="E37" s="38">
        <f>(vlookup($D37,KenPom!$A:$O,14,false)-vlookup($D37,KenPom!A:O,14,false)*vlookup($D38,KenPom!A:O,14,false))/((vlookup($D37,KenPom!A:O,14,false)+vlookup($D38,KenPom!A:O,14,false)-2*vlookup($D37,KenPom!A:O,14,false)*vlookup($D38,KenPom!A:O,14,false)))</f>
        <v>0.7875781972</v>
      </c>
      <c r="F37" s="95">
        <f>$B$50*(vlookup(D37,KenPom!$A:$O,4,false)/$B$50)*(vlookup(D38,KenPom!$A:$O,4,false)/$B$50)</f>
        <v>65.73698209</v>
      </c>
      <c r="G37" s="40">
        <f>(vlookup(D37,KenPom!$A:$O,8,false)/$B$49)*(vlookup(D38,KenPom!$A:$O,12,false)/$B$49)*$B$49*(F37/100)</f>
        <v>71.24295257</v>
      </c>
      <c r="H37" s="41">
        <f>G38-G37</f>
        <v>-7.672505022</v>
      </c>
      <c r="I37" s="74"/>
      <c r="J37" s="75">
        <f t="shared" si="21"/>
        <v>4</v>
      </c>
      <c r="K37" s="76">
        <f>if(isblank(L37),,vlookup(L37,KenPom!$A:$O,15,false))</f>
        <v>12</v>
      </c>
      <c r="L37" s="77" t="s">
        <v>26</v>
      </c>
      <c r="M37" s="78">
        <f>if(isblank(L37),,1-M36)</f>
        <v>0.6559824934</v>
      </c>
      <c r="N37" s="54"/>
      <c r="O37" s="79">
        <f>if(isblank(L37),,(vlookup(L37,KenPom!$A:$O,8,false)/$B$49)*(vlookup(L36,KenPom!$A:$O,12,false)/$B$49)*$B$49*(N36/100))</f>
        <v>83.48519401</v>
      </c>
      <c r="P37" s="80">
        <f>if(isblank(L37),,O36-O37)</f>
        <v>-4.556589035</v>
      </c>
      <c r="U37" s="4"/>
      <c r="AA37" s="63"/>
      <c r="AD37" s="4"/>
      <c r="AJ37" s="63"/>
      <c r="AK37" s="100"/>
      <c r="AL37" s="100"/>
      <c r="AM37" s="101"/>
      <c r="AN37" s="100"/>
      <c r="AO37" s="100"/>
      <c r="AP37" s="100"/>
      <c r="AQ37" s="100"/>
      <c r="AR37" s="100"/>
      <c r="AZ37" s="100"/>
      <c r="BC37" s="4"/>
      <c r="BI37" s="63"/>
      <c r="BL37" s="4"/>
      <c r="BR37" s="63"/>
      <c r="BU37" s="4"/>
      <c r="CA37" s="96"/>
      <c r="CB37" s="75">
        <f t="shared" si="22"/>
        <v>4</v>
      </c>
      <c r="CC37" s="76">
        <f>if(isblank(CD37),,vlookup(CD37,KenPom!$A:$O,15,false))</f>
        <v>24</v>
      </c>
      <c r="CD37" s="77" t="s">
        <v>42</v>
      </c>
      <c r="CE37" s="78">
        <f>if(isblank(CD37),,1-CE36)</f>
        <v>0.3097173807</v>
      </c>
      <c r="CF37" s="54"/>
      <c r="CG37" s="79">
        <f>if(isblank(CD37),,(vlookup(CD37,KenPom!$A:$O,8,false)/$B$49)*(vlookup(CD36,KenPom!$A:$O,12,false)/$B$49)*$B$49*(CF36/100))</f>
        <v>59.33390141</v>
      </c>
      <c r="CH37" s="80">
        <f>if(isblank(CD37),,CG36-CG37)</f>
        <v>4.282417023</v>
      </c>
      <c r="CI37" s="74"/>
      <c r="CJ37" s="73">
        <v>4.0</v>
      </c>
      <c r="CK37" s="37">
        <f>vlookup(CL37,KenPom!$A:$O,15,false)</f>
        <v>24</v>
      </c>
      <c r="CL37" s="1" t="s">
        <v>42</v>
      </c>
      <c r="CM37" s="38">
        <f>(vlookup($CL37,KenPom!$A:$O,14,false)-vlookup($CL37,KenPom!A:O,14,false)*vlookup($CL38,KenPom!A:O,14,false))/((vlookup($CL37,KenPom!A:O,14,false)+vlookup($CL38,KenPom!A:O,14,false)-2*vlookup($CL37,KenPom!A:O,14,false)*vlookup($CL38,KenPom!A:O,14,false)))</f>
        <v>0.819311419</v>
      </c>
      <c r="CN37" s="95">
        <f>$B$50*(vlookup(CL37,KenPom!$A:$O,4,false)/$B$50)*(vlookup(CL38,KenPom!$A:$O,4,false)/$B$50)</f>
        <v>68.29436023</v>
      </c>
      <c r="CO37" s="40">
        <f>(vlookup(CL37,KenPom!$A:$O,8,false)/$B$49)*(vlookup(CL38,KenPom!$A:$O,12,false)/$B$49)*$B$49*(CN37/100)</f>
        <v>80.25228422</v>
      </c>
      <c r="CP37" s="41">
        <f>CO38-CO37</f>
        <v>-9.885347701</v>
      </c>
      <c r="CQ37" s="63"/>
    </row>
    <row r="38">
      <c r="A38" s="82"/>
      <c r="B38" s="83">
        <v>13.0</v>
      </c>
      <c r="C38" s="52">
        <f>vlookup(D38,KenPom!$A:$O,15,false)</f>
        <v>73</v>
      </c>
      <c r="D38" s="51" t="s">
        <v>95</v>
      </c>
      <c r="E38" s="84">
        <f>1-E37</f>
        <v>0.2124218028</v>
      </c>
      <c r="F38" s="54"/>
      <c r="G38" s="55">
        <f>(vlookup(D38,KenPom!$A:$O,8,false)/$B$49)*(vlookup(D37,KenPom!$A:$O,12,false)/$B$49)*$B$49*(F37/100)</f>
        <v>63.57044755</v>
      </c>
      <c r="H38" s="85"/>
      <c r="I38" s="40"/>
      <c r="J38" s="86"/>
      <c r="K38" s="87"/>
      <c r="L38" s="88"/>
      <c r="M38" s="86"/>
      <c r="N38" s="39"/>
      <c r="O38" s="90"/>
      <c r="P38" s="91"/>
      <c r="S38" s="97" t="s">
        <v>389</v>
      </c>
      <c r="Z38" s="81"/>
      <c r="AA38" s="63"/>
      <c r="AB38" s="67">
        <f t="shared" ref="AB38:AB39" si="23">if(isblank(AD38),,index($B$3:$B$46,match(AD38,$D$3:$D$46,0)))</f>
        <v>1</v>
      </c>
      <c r="AC38" s="68">
        <f>if(isblank(AD38),,vlookup(AD38,KenPom!$A:$O,15,false))</f>
        <v>3</v>
      </c>
      <c r="AD38" s="69" t="s">
        <v>17</v>
      </c>
      <c r="AE38" s="70">
        <f>if(isblank(AD38),,(vlookup(AD38,KenPom!$A:$O,14,false)-vlookup(AD38,KenPom!$A:$O,14,false)*vlookup(AD39,KenPom!$A:$O,14,false))/((vlookup(AD38,KenPom!$A:$O,14,false)+vlookup(AD39,KenPom!$A:$O,14,false)-2*vlookup(AD38,KenPom!$A:$O,14,false)*vlookup(AD39,KenPom!$A:$O,14,false))))</f>
        <v>0.4794643841</v>
      </c>
      <c r="AF38" s="14">
        <f>if(isblank(AD38),,$B$50*(vlookup(AD38,KenPom!$A:$O,4,false)/$B$50)*(vlookup(AD39,KenPom!$A:$O,4,false)/$B$50))</f>
        <v>60.61315016</v>
      </c>
      <c r="AG38" s="71">
        <f>if(isblank(AD38),,(vlookup(AD38,KenPom!$A:$O,8,false)/$B$49)*(vlookup(AD39,KenPom!$A:$O,12,false)/$B$49)*$B$49*(AF38/100))</f>
        <v>66.94761446</v>
      </c>
      <c r="AH38" s="72">
        <f>if(isblank(AD38),,AG39-AG38)</f>
        <v>0.4802603761</v>
      </c>
      <c r="AJ38" s="63"/>
      <c r="AK38" s="100"/>
      <c r="AL38" s="100"/>
      <c r="AM38" s="101"/>
      <c r="AN38" s="100"/>
      <c r="AO38" s="100"/>
      <c r="AP38" s="100"/>
      <c r="AQ38" s="100"/>
      <c r="AR38" s="100"/>
      <c r="AZ38" s="100"/>
      <c r="BC38" s="4"/>
      <c r="BI38" s="82"/>
      <c r="BJ38" s="67">
        <f t="shared" ref="BJ38:BJ39" si="24">if(isblank(BL38),,index($CJ$13:$CJ$46,match(BL38,$CL$13:$CL$46,0)))</f>
        <v>1</v>
      </c>
      <c r="BK38" s="68">
        <f>if(isblank(BL38),,vlookup(BL38,KenPom!$A:$O,15,false))</f>
        <v>4</v>
      </c>
      <c r="BL38" s="69" t="s">
        <v>18</v>
      </c>
      <c r="BM38" s="70">
        <f>if(isblank(BL38),,(vlookup(BL38,KenPom!$A:$O,14,false)-vlookup(BL38,KenPom!$A:$O,14,false)*vlookup(BL39,KenPom!$A:$O,14,false))/((vlookup(BL38,KenPom!$A:$O,14,false)+vlookup(BL39,KenPom!$A:$O,14,false)-2*vlookup(BL38,KenPom!$A:$O,14,false)*vlookup(BL39,KenPom!$A:$O,14,false))))</f>
        <v>0.6028910049</v>
      </c>
      <c r="BN38" s="14">
        <f>if(isblank(BL38),,$B$50*(vlookup(BL38,KenPom!$A:$O,4,false)/$B$50)*(vlookup(BL39,KenPom!$A:$O,4,false)/$B$50))</f>
        <v>66.21516761</v>
      </c>
      <c r="BO38" s="71">
        <f>if(isblank(BL38),,(vlookup(BL38,KenPom!$A:$O,8,false)/$B$49)*(vlookup(BL39,KenPom!$A:$O,12,false)/$B$49)*$B$49*(BN38/100))</f>
        <v>74.49597447</v>
      </c>
      <c r="BP38" s="72">
        <f>if(isblank(BL38),,BO39-BO38)</f>
        <v>-2.65620643</v>
      </c>
      <c r="BR38" s="102"/>
      <c r="BS38" s="97" t="s">
        <v>242</v>
      </c>
      <c r="CB38" s="86"/>
      <c r="CC38" s="87"/>
      <c r="CD38" s="88"/>
      <c r="CE38" s="86"/>
      <c r="CF38" s="39"/>
      <c r="CG38" s="90"/>
      <c r="CH38" s="91"/>
      <c r="CI38" s="40"/>
      <c r="CJ38" s="83">
        <v>13.0</v>
      </c>
      <c r="CK38" s="52">
        <f>vlookup(CL38,KenPom!$A:$O,15,false)</f>
        <v>131</v>
      </c>
      <c r="CL38" s="51" t="s">
        <v>153</v>
      </c>
      <c r="CM38" s="84">
        <f>1-CM37</f>
        <v>0.180688581</v>
      </c>
      <c r="CN38" s="54"/>
      <c r="CO38" s="55">
        <f>(vlookup(CL38,KenPom!$A:$O,8,false)/$B$49)*(vlookup(CL37,KenPom!$A:$O,12,false)/$B$49)*$B$49*(CN37/100)</f>
        <v>70.36693652</v>
      </c>
      <c r="CP38" s="85"/>
      <c r="CQ38" s="82"/>
    </row>
    <row r="39">
      <c r="A39" s="60" t="s">
        <v>349</v>
      </c>
      <c r="B39" s="61">
        <v>6.0</v>
      </c>
      <c r="C39" s="12">
        <f>vlookup(D39,KenPom!$A:$O,15,false)</f>
        <v>22</v>
      </c>
      <c r="D39" s="11" t="s">
        <v>39</v>
      </c>
      <c r="E39" s="13">
        <f>(vlookup($D39,KenPom!$A:$O,14,false)-vlookup($D39,KenPom!A:O,14,false)*vlookup($D40,KenPom!A:O,14,false))/((vlookup($D39,KenPom!A:O,14,false)+vlookup($D40,KenPom!A:O,14,false)-2*vlookup($D39,KenPom!A:O,14,false)*vlookup($D40,KenPom!A:O,14,false)))</f>
        <v>0.5943215352</v>
      </c>
      <c r="F39" s="14">
        <f>$B$50*(vlookup(D39,KenPom!$A:$O,4,false)/$B$50)*(vlookup(D40,KenPom!$A:$O,4,false)/$B$50)</f>
        <v>63.89841462</v>
      </c>
      <c r="G39" s="15">
        <f>(vlookup(D39,KenPom!$A:$O,8,false)/$B$49)*(vlookup(D40,KenPom!$A:$O,12,false)/$B$49)*$B$49*(F39/100)</f>
        <v>66.83672445</v>
      </c>
      <c r="H39" s="16">
        <f>G40-G39</f>
        <v>-2.182834166</v>
      </c>
      <c r="I39" s="62"/>
      <c r="L39" s="92"/>
      <c r="P39" s="91"/>
      <c r="Z39" s="81"/>
      <c r="AA39" s="94"/>
      <c r="AB39" s="75">
        <f t="shared" si="23"/>
        <v>2</v>
      </c>
      <c r="AC39" s="76">
        <f>if(isblank(AD39),,vlookup(AD39,KenPom!$A:$O,15,false))</f>
        <v>2</v>
      </c>
      <c r="AD39" s="77" t="s">
        <v>16</v>
      </c>
      <c r="AE39" s="78">
        <f>if(isblank(AD39),,1-AE38)</f>
        <v>0.5205356159</v>
      </c>
      <c r="AF39" s="54"/>
      <c r="AG39" s="79">
        <f>if(isblank(AD39),,(vlookup(AD39,KenPom!$A:$O,8,false)/$B$49)*(vlookup(AD38,KenPom!$A:$O,12,false)/$B$49)*$B$49*(AF38/100))</f>
        <v>67.42787483</v>
      </c>
      <c r="AH39" s="56"/>
      <c r="AI39" s="96"/>
      <c r="AK39" s="100"/>
      <c r="AL39" s="100"/>
      <c r="AM39" s="101"/>
      <c r="AN39" s="100"/>
      <c r="AO39" s="100"/>
      <c r="AP39" s="100"/>
      <c r="AQ39" s="100"/>
      <c r="AR39" s="100"/>
      <c r="AZ39" s="100"/>
      <c r="BC39" s="4"/>
      <c r="BJ39" s="75">
        <f t="shared" si="24"/>
        <v>2</v>
      </c>
      <c r="BK39" s="76">
        <f>if(isblank(BL39),,vlookup(BL39,KenPom!$A:$O,15,false))</f>
        <v>7</v>
      </c>
      <c r="BL39" s="77" t="s">
        <v>21</v>
      </c>
      <c r="BM39" s="78">
        <f>if(isblank(BL39),,1-BM38)</f>
        <v>0.3971089951</v>
      </c>
      <c r="BN39" s="54"/>
      <c r="BO39" s="79">
        <f>if(isblank(BL39),,(vlookup(BL39,KenPom!$A:$O,8,false)/$B$49)*(vlookup(BL38,KenPom!$A:$O,12,false)/$B$49)*$B$49*(BN38/100))</f>
        <v>71.83976804</v>
      </c>
      <c r="BP39" s="80"/>
      <c r="BQ39" s="96"/>
      <c r="BR39" s="63"/>
      <c r="CD39" s="92"/>
      <c r="CH39" s="91"/>
      <c r="CI39" s="62"/>
      <c r="CJ39" s="61">
        <v>6.0</v>
      </c>
      <c r="CK39" s="12">
        <f>vlookup(CL39,KenPom!$A:$O,15,false)</f>
        <v>23</v>
      </c>
      <c r="CL39" s="11" t="s">
        <v>41</v>
      </c>
      <c r="CM39" s="13">
        <f>(vlookup($CL39,KenPom!$A:$O,14,false)-vlookup($CL39,KenPom!A:O,14,false)*vlookup($CL40,KenPom!A:O,14,false))/((vlookup($CL39,KenPom!A:O,14,false)+vlookup($CL40,KenPom!A:O,14,false)-2*vlookup($CL39,KenPom!A:O,14,false)*vlookup($CL40,KenPom!A:O,14,false)))</f>
        <v>0.5865798951</v>
      </c>
      <c r="CN39" s="14">
        <f>$B$50*(vlookup(CL39,KenPom!$A:$O,4,false)/$B$50)*(vlookup(CL40,KenPom!$A:$O,4,false)/$B$50)</f>
        <v>64.96900251</v>
      </c>
      <c r="CO39" s="15">
        <f>(vlookup(CL39,KenPom!$A:$O,8,false)/$B$49)*(vlookup(CL40,KenPom!$A:$O,12,false)/$B$49)*$B$49*(CN39/100)</f>
        <v>68.57860704</v>
      </c>
      <c r="CP39" s="16">
        <f>CO40-CO39</f>
        <v>-2.054873756</v>
      </c>
      <c r="CQ39" s="60" t="s">
        <v>31</v>
      </c>
    </row>
    <row r="40">
      <c r="A40" s="63"/>
      <c r="B40" s="64">
        <v>11.0</v>
      </c>
      <c r="C40" s="26">
        <f>vlookup(D40,KenPom!$A:$O,15,false)</f>
        <v>38</v>
      </c>
      <c r="D40" s="65" t="s">
        <v>49</v>
      </c>
      <c r="E40" s="27">
        <f>1-E39</f>
        <v>0.4056784648</v>
      </c>
      <c r="F40" s="28"/>
      <c r="G40" s="29">
        <f>(vlookup(D40,KenPom!$A:$O,8,false)/$B$49)*(vlookup(D39,KenPom!$A:$O,12,false)/$B$49)*$B$49*(F39/100)</f>
        <v>64.65389028</v>
      </c>
      <c r="H40" s="66"/>
      <c r="I40" s="55"/>
      <c r="J40" s="67">
        <f t="shared" ref="J40:J41" si="25">if(isblank(L40),,index($B$13:$B$46,match(L40,$D$13:$D$46,0)))</f>
        <v>6</v>
      </c>
      <c r="K40" s="68">
        <f>if(isblank(L40),,vlookup(L40,KenPom!$A:$O,15,false))</f>
        <v>22</v>
      </c>
      <c r="L40" s="69" t="s">
        <v>39</v>
      </c>
      <c r="M40" s="70">
        <f>if(isblank(L40),,(vlookup(L40,KenPom!$A:$O,14,false)-vlookup(L40,KenPom!$A:$O,14,false)*vlookup(L41,KenPom!$A:$O,14,false))/((vlookup(L40,KenPom!$A:$O,14,false)+vlookup(L41,KenPom!$A:$O,14,false)-2*vlookup(L40,KenPom!$A:$O,14,false)*vlookup(L41,KenPom!$A:$O,14,false))))</f>
        <v>0.6791875005</v>
      </c>
      <c r="N40" s="14">
        <f>if(isblank(L40),,$B$50*(vlookup(L40,KenPom!$A:$O,4,false)/$B$50)*(vlookup(L41,KenPom!$A:$O,4,false)/$B$50))</f>
        <v>62.91654863</v>
      </c>
      <c r="O40" s="71">
        <f>if(isblank(L40),,(vlookup(L40,KenPom!$A:$O,8,false)/$B$49)*(vlookup(L41,KenPom!$A:$O,12,false)/$B$49)*$B$49*(N40/100))</f>
        <v>69.55567864</v>
      </c>
      <c r="P40" s="72"/>
      <c r="Q40" s="54"/>
      <c r="U40" s="4"/>
      <c r="AA40" s="63"/>
      <c r="AD40" s="4"/>
      <c r="AK40" s="100"/>
      <c r="AL40" s="100"/>
      <c r="AM40" s="101"/>
      <c r="AN40" s="100"/>
      <c r="AO40" s="100"/>
      <c r="AP40" s="100"/>
      <c r="AQ40" s="100"/>
      <c r="AR40" s="100"/>
      <c r="AZ40" s="100"/>
      <c r="BC40" s="4"/>
      <c r="BL40" s="4"/>
      <c r="BR40" s="63"/>
      <c r="BU40" s="4"/>
      <c r="CA40" s="51"/>
      <c r="CB40" s="67">
        <f t="shared" ref="CB40:CB41" si="26">if(isblank(CD40),,index($CJ$13:$CJ$46,match(CD40,$CL$13:$CL$46,0)))</f>
        <v>11</v>
      </c>
      <c r="CC40" s="68">
        <f>if(isblank(CD40),,vlookup(CD40,KenPom!$A:$O,15,false))</f>
        <v>35</v>
      </c>
      <c r="CD40" s="69" t="s">
        <v>57</v>
      </c>
      <c r="CE40" s="70">
        <f>if(isblank(CD40),,(vlookup(CD40,KenPom!$A:$O,14,false)-vlookup(CD40,KenPom!$A:$O,14,false)*vlookup(CD41,KenPom!$A:$O,14,false))/((vlookup(CD40,KenPom!$A:$O,14,false)+vlookup(CD41,KenPom!$A:$O,14,false)-2*vlookup(CD40,KenPom!$A:$O,14,false)*vlookup(CD41,KenPom!$A:$O,14,false))))</f>
        <v>0.7468910252</v>
      </c>
      <c r="CF40" s="14">
        <f>if(isblank(CD40),,$B$50*(vlookup(CD40,KenPom!$A:$O,4,false)/$B$50)*(vlookup(CD41,KenPom!$A:$O,4,false)/$B$50))</f>
        <v>66.25365307</v>
      </c>
      <c r="CG40" s="71">
        <f>if(isblank(CD40),,(vlookup(CD40,KenPom!$A:$O,8,false)/$B$49)*(vlookup(CD41,KenPom!$A:$O,12,false)/$B$49)*$B$49*(CF40/100))</f>
        <v>71.70187215</v>
      </c>
      <c r="CH40" s="72"/>
      <c r="CI40" s="55"/>
      <c r="CJ40" s="64">
        <v>11.0</v>
      </c>
      <c r="CK40" s="26">
        <f>vlookup(CL40,KenPom!$A:$O,15,false)</f>
        <v>35</v>
      </c>
      <c r="CL40" s="65" t="s">
        <v>57</v>
      </c>
      <c r="CM40" s="27">
        <f>1-CM39</f>
        <v>0.4134201049</v>
      </c>
      <c r="CN40" s="28"/>
      <c r="CO40" s="29">
        <f>(vlookup(CL40,KenPom!$A:$O,8,false)/$B$49)*(vlookup(CL39,KenPom!$A:$O,12,false)/$B$49)*$B$49*(CN39/100)</f>
        <v>66.52373329</v>
      </c>
      <c r="CP40" s="66"/>
      <c r="CQ40" s="63"/>
    </row>
    <row r="41">
      <c r="A41" s="63"/>
      <c r="B41" s="73">
        <v>3.0</v>
      </c>
      <c r="C41" s="37">
        <f>vlookup(D41,KenPom!$A:$O,15,false)</f>
        <v>17</v>
      </c>
      <c r="D41" s="1" t="s">
        <v>32</v>
      </c>
      <c r="E41" s="38">
        <f>(vlookup($D41,KenPom!$A:$O,14,false)-vlookup($D41,KenPom!A:O,14,false)*vlookup($D42,KenPom!A:O,14,false))/((vlookup($D41,KenPom!A:O,14,false)+vlookup($D42,KenPom!A:O,14,false)-2*vlookup($D41,KenPom!A:O,14,false)*vlookup($D42,KenPom!A:O,14,false)))</f>
        <v>0.7298845312</v>
      </c>
      <c r="F41" s="39">
        <f>$B$50*(vlookup(D41,KenPom!$A:$O,4,false)/$B$50)*(vlookup(D42,KenPom!$A:$O,4,false)/$B$50)</f>
        <v>60.1550425</v>
      </c>
      <c r="G41" s="40">
        <f>(vlookup(D41,KenPom!$A:$O,8,false)/$B$49)*(vlookup(D42,KenPom!$A:$O,12,false)/$B$49)*$B$49*(F41/100)</f>
        <v>66.76254068</v>
      </c>
      <c r="H41" s="41">
        <f>G42-G41</f>
        <v>-5.528447444</v>
      </c>
      <c r="I41" s="74"/>
      <c r="J41" s="75">
        <f t="shared" si="25"/>
        <v>14</v>
      </c>
      <c r="K41" s="76">
        <f>if(isblank(L41),,vlookup(L41,KenPom!$A:$O,15,false))</f>
        <v>64</v>
      </c>
      <c r="L41" s="77" t="s">
        <v>85</v>
      </c>
      <c r="M41" s="78">
        <f>if(isblank(L41),,1-M40)</f>
        <v>0.3208124995</v>
      </c>
      <c r="N41" s="54"/>
      <c r="O41" s="79">
        <f>if(isblank(L41),,(vlookup(L41,KenPom!$A:$O,8,false)/$B$49)*(vlookup(L40,KenPom!$A:$O,12,false)/$B$49)*$B$49*(N40/100))</f>
        <v>65.16400647</v>
      </c>
      <c r="P41" s="80">
        <f>if(isblank(L41),,O40-O41)</f>
        <v>4.391672177</v>
      </c>
      <c r="Q41" s="81"/>
      <c r="S41" s="54"/>
      <c r="T41" s="54"/>
      <c r="U41" s="124"/>
      <c r="V41" s="54"/>
      <c r="W41" s="54"/>
      <c r="X41" s="54"/>
      <c r="Y41" s="54"/>
      <c r="AA41" s="63"/>
      <c r="AD41" s="4"/>
      <c r="AK41" s="100"/>
      <c r="AL41" s="100"/>
      <c r="AM41" s="101"/>
      <c r="AN41" s="100"/>
      <c r="AO41" s="100"/>
      <c r="AP41" s="100"/>
      <c r="AQ41" s="100"/>
      <c r="AR41" s="100"/>
      <c r="AZ41" s="100"/>
      <c r="BC41" s="4"/>
      <c r="BL41" s="4"/>
      <c r="BR41" s="63"/>
      <c r="BU41" s="4"/>
      <c r="CA41" s="73"/>
      <c r="CB41" s="75">
        <f t="shared" si="26"/>
        <v>14</v>
      </c>
      <c r="CC41" s="76">
        <f>if(isblank(CD41),,vlookup(CD41,KenPom!$A:$O,15,false))</f>
        <v>120</v>
      </c>
      <c r="CD41" s="77" t="s">
        <v>142</v>
      </c>
      <c r="CE41" s="78">
        <f>if(isblank(CD41),,1-CE40)</f>
        <v>0.2531089748</v>
      </c>
      <c r="CF41" s="54"/>
      <c r="CG41" s="79">
        <f>if(isblank(CD41),,(vlookup(CD41,KenPom!$A:$O,8,false)/$B$49)*(vlookup(CD40,KenPom!$A:$O,12,false)/$B$49)*$B$49*(CF40/100))</f>
        <v>65.26280234</v>
      </c>
      <c r="CH41" s="80">
        <f>if(isblank(CD41),,CG40-CG41)</f>
        <v>6.439069809</v>
      </c>
      <c r="CI41" s="74"/>
      <c r="CJ41" s="73">
        <v>3.0</v>
      </c>
      <c r="CK41" s="37">
        <f>vlookup(CL41,KenPom!$A:$O,15,false)</f>
        <v>18</v>
      </c>
      <c r="CL41" s="1" t="s">
        <v>33</v>
      </c>
      <c r="CM41" s="38">
        <f>(vlookup($CL41,KenPom!$A:$O,14,false)-vlookup($CL41,KenPom!A:O,14,false)*vlookup($CL42,KenPom!A:O,14,false))/((vlookup($CL41,KenPom!A:O,14,false)+vlookup($CL42,KenPom!A:O,14,false)-2*vlookup($CL41,KenPom!A:O,14,false)*vlookup($CL42,KenPom!A:O,14,false)))</f>
        <v>0.8429228071</v>
      </c>
      <c r="CN41" s="39">
        <f>$B$50*(vlookup(CL41,KenPom!$A:$O,4,false)/$B$50)*(vlookup(CL42,KenPom!$A:$O,4,false)/$B$50)</f>
        <v>69.86757986</v>
      </c>
      <c r="CO41" s="40">
        <f>(vlookup(CL41,KenPom!$A:$O,8,false)/$B$49)*(vlookup(CL42,KenPom!$A:$O,12,false)/$B$49)*$B$49*(CN41/100)</f>
        <v>79.81417193</v>
      </c>
      <c r="CP41" s="41">
        <f>CO42-CO41</f>
        <v>-10.84893463</v>
      </c>
      <c r="CQ41" s="63"/>
    </row>
    <row r="42">
      <c r="A42" s="82"/>
      <c r="B42" s="83">
        <v>14.0</v>
      </c>
      <c r="C42" s="52">
        <f>vlookup(D42,KenPom!$A:$O,15,false)</f>
        <v>64</v>
      </c>
      <c r="D42" s="51" t="s">
        <v>85</v>
      </c>
      <c r="E42" s="84">
        <f>1-E41</f>
        <v>0.2701154688</v>
      </c>
      <c r="F42" s="54"/>
      <c r="G42" s="55">
        <f>(vlookup(D42,KenPom!$A:$O,8,false)/$B$49)*(vlookup(D41,KenPom!$A:$O,12,false)/$B$49)*$B$49*(F41/100)</f>
        <v>61.23409324</v>
      </c>
      <c r="H42" s="85"/>
      <c r="I42" s="40"/>
      <c r="J42" s="106"/>
      <c r="K42" s="87"/>
      <c r="L42" s="88"/>
      <c r="M42" s="86"/>
      <c r="N42" s="39"/>
      <c r="O42" s="90"/>
      <c r="P42" s="91"/>
      <c r="Q42" s="81"/>
      <c r="R42" s="54"/>
      <c r="S42" s="67">
        <f t="shared" ref="S42:S43" si="27">if(isblank(U42),,index($B$3:$B$46,match(U42,$D$3:$D$46,0)))</f>
        <v>6</v>
      </c>
      <c r="T42" s="68">
        <f>if(isblank(U42),,vlookup(U42,KenPom!$A:$O,15,false))</f>
        <v>22</v>
      </c>
      <c r="U42" s="69" t="s">
        <v>39</v>
      </c>
      <c r="V42" s="70">
        <f>if(isblank(U42),,(vlookup(U42,KenPom!$A:$O,14,false)-vlookup(U42,KenPom!$A:$O,14,false)*vlookup(U43,KenPom!$A:$O,14,false))/((vlookup(U42,KenPom!$A:$O,14,false)+vlookup(U43,KenPom!$A:$O,14,false)-2*vlookup(U42,KenPom!$A:$O,14,false)*vlookup(U43,KenPom!$A:$O,14,false))))</f>
        <v>0.1830652654</v>
      </c>
      <c r="W42" s="14">
        <f>if(isblank(U42),,$B$50*(vlookup(U42,KenPom!$A:$O,4,false)/$B$50)*(vlookup(U43,KenPom!$A:$O,4,false)/$B$50))</f>
        <v>66.71042266</v>
      </c>
      <c r="X42" s="71">
        <f>if(isblank(U42),,(vlookup(U42,KenPom!$A:$O,8,false)/$B$49)*(vlookup(U43,KenPom!$A:$O,12,false)/$B$49)*$B$49*(W42/100))</f>
        <v>65.33319982</v>
      </c>
      <c r="Y42" s="107"/>
      <c r="AA42" s="63"/>
      <c r="AD42" s="4"/>
      <c r="AK42" s="100"/>
      <c r="AL42" s="100"/>
      <c r="AM42" s="101"/>
      <c r="AN42" s="100"/>
      <c r="AO42" s="100"/>
      <c r="AP42" s="100"/>
      <c r="AQ42" s="100"/>
      <c r="AR42" s="100"/>
      <c r="AZ42" s="100"/>
      <c r="BC42" s="4"/>
      <c r="BL42" s="4"/>
      <c r="BR42" s="82"/>
      <c r="BS42" s="67">
        <f t="shared" ref="BS42:BS43" si="28">if(isblank(BU42),,index($CJ$13:$CJ$46,match(BU42,$CL$13:$CL$46,0)))</f>
        <v>11</v>
      </c>
      <c r="BT42" s="68">
        <f>if(isblank(BU42),,vlookup(BU42,KenPom!$A:$O,15,false))</f>
        <v>35</v>
      </c>
      <c r="BU42" s="69" t="s">
        <v>57</v>
      </c>
      <c r="BV42" s="70">
        <f>if(isblank(BU42),,(vlookup(BU42,KenPom!$A:$O,14,false)-vlookup(BU42,KenPom!$A:$O,14,false)*vlookup(BU43,KenPom!$A:$O,14,false))/((vlookup(BU42,KenPom!$A:$O,14,false)+vlookup(BU43,KenPom!$A:$O,14,false)-2*vlookup(BU42,KenPom!$A:$O,14,false)*vlookup(BU43,KenPom!$A:$O,14,false))))</f>
        <v>0.2372804184</v>
      </c>
      <c r="BW42" s="14">
        <f>if(isblank(BU42),,$B$50*(vlookup(BU42,KenPom!$A:$O,4,false)/$B$50)*(vlookup(BU43,KenPom!$A:$O,4,false)/$B$50))</f>
        <v>66.46376852</v>
      </c>
      <c r="BX42" s="71">
        <f>if(isblank(BU42),,(vlookup(BU42,KenPom!$A:$O,8,false)/$B$49)*(vlookup(BU43,KenPom!$A:$O,12,false)/$B$49)*$B$49*(BW42/100))</f>
        <v>67.90162015</v>
      </c>
      <c r="BY42" s="72"/>
      <c r="BZ42" s="54"/>
      <c r="CA42" s="63"/>
      <c r="CB42" s="86"/>
      <c r="CC42" s="87"/>
      <c r="CD42" s="88"/>
      <c r="CE42" s="86"/>
      <c r="CF42" s="39"/>
      <c r="CG42" s="90"/>
      <c r="CH42" s="91"/>
      <c r="CI42" s="40"/>
      <c r="CJ42" s="83">
        <v>14.0</v>
      </c>
      <c r="CK42" s="52">
        <f>vlookup(CL42,KenPom!$A:$O,15,false)</f>
        <v>120</v>
      </c>
      <c r="CL42" s="51" t="s">
        <v>142</v>
      </c>
      <c r="CM42" s="84">
        <f>1-CM41</f>
        <v>0.1570771929</v>
      </c>
      <c r="CN42" s="54"/>
      <c r="CO42" s="55">
        <f>(vlookup(CL42,KenPom!$A:$O,8,false)/$B$49)*(vlookup(CL41,KenPom!$A:$O,12,false)/$B$49)*$B$49*(CN41/100)</f>
        <v>68.9652373</v>
      </c>
      <c r="CP42" s="85"/>
      <c r="CQ42" s="82"/>
    </row>
    <row r="43">
      <c r="A43" s="60" t="s">
        <v>173</v>
      </c>
      <c r="B43" s="61">
        <v>7.0</v>
      </c>
      <c r="C43" s="12">
        <f>vlookup(D43,KenPom!$A:$O,15,false)</f>
        <v>29</v>
      </c>
      <c r="D43" s="11" t="s">
        <v>51</v>
      </c>
      <c r="E43" s="13">
        <f>(vlookup($D43,KenPom!$A:$O,14,false)-vlookup($D43,KenPom!A:O,14,false)*vlookup($D44,KenPom!A:O,14,false))/((vlookup($D43,KenPom!A:O,14,false)+vlookup($D44,KenPom!A:O,14,false)-2*vlookup($D43,KenPom!A:O,14,false)*vlookup($D44,KenPom!A:O,14,false)))</f>
        <v>0.4268525494</v>
      </c>
      <c r="F43" s="14">
        <f>$B$50*(vlookup(D43,KenPom!$A:$O,4,false)/$B$50)*(vlookup(D44,KenPom!$A:$O,4,false)/$B$50)</f>
        <v>67.93747884</v>
      </c>
      <c r="G43" s="15">
        <f>(vlookup(D43,KenPom!$A:$O,8,false)/$B$49)*(vlookup(D44,KenPom!$A:$O,12,false)/$B$49)*$B$49*(F43/100)</f>
        <v>68.27407121</v>
      </c>
      <c r="H43" s="16">
        <f>G44-G43</f>
        <v>1.772258014</v>
      </c>
      <c r="I43" s="62"/>
      <c r="L43" s="92"/>
      <c r="P43" s="91"/>
      <c r="Q43" s="81"/>
      <c r="S43" s="75">
        <f t="shared" si="27"/>
        <v>2</v>
      </c>
      <c r="T43" s="76">
        <f>if(isblank(U43),,vlookup(U43,KenPom!$A:$O,15,false))</f>
        <v>2</v>
      </c>
      <c r="U43" s="77" t="s">
        <v>16</v>
      </c>
      <c r="V43" s="78">
        <f>if(isblank(U43),,1-V42)</f>
        <v>0.8169347346</v>
      </c>
      <c r="W43" s="54"/>
      <c r="X43" s="79">
        <f>if(isblank(U43),,(vlookup(U43,KenPom!$A:$O,8,false)/$B$49)*(vlookup(U42,KenPom!$A:$O,12,false)/$B$49)*$B$49*(W42/100))</f>
        <v>74.40797331</v>
      </c>
      <c r="Y43" s="80">
        <f>if(isblank(U43),,X42-X43)</f>
        <v>-9.074773487</v>
      </c>
      <c r="Z43" s="96"/>
      <c r="AD43" s="4"/>
      <c r="AK43" s="100"/>
      <c r="AL43" s="100"/>
      <c r="AM43" s="101"/>
      <c r="AN43" s="100"/>
      <c r="AO43" s="100"/>
      <c r="AP43" s="100"/>
      <c r="AQ43" s="100"/>
      <c r="AR43" s="100"/>
      <c r="AZ43" s="100"/>
      <c r="BC43" s="4"/>
      <c r="BL43" s="4"/>
      <c r="BS43" s="75">
        <f t="shared" si="28"/>
        <v>2</v>
      </c>
      <c r="BT43" s="76">
        <f>if(isblank(BU43),,vlookup(BU43,KenPom!$A:$O,15,false))</f>
        <v>7</v>
      </c>
      <c r="BU43" s="77" t="s">
        <v>21</v>
      </c>
      <c r="BV43" s="78">
        <f>if(isblank(BU43),,1-BV42)</f>
        <v>0.7627195816</v>
      </c>
      <c r="BW43" s="54"/>
      <c r="BX43" s="79">
        <f>if(isblank(BU43),,(vlookup(BU43,KenPom!$A:$O,8,false)/$B$49)*(vlookup(BU42,KenPom!$A:$O,12,false)/$B$49)*$B$49*(BW42/100))</f>
        <v>75.15816679</v>
      </c>
      <c r="BY43" s="80">
        <f>if(isblank(BU43),,BX42-BX43)</f>
        <v>-7.256546632</v>
      </c>
      <c r="CA43" s="63"/>
      <c r="CD43" s="92"/>
      <c r="CH43" s="91"/>
      <c r="CI43" s="62"/>
      <c r="CJ43" s="61">
        <v>7.0</v>
      </c>
      <c r="CK43" s="12">
        <f>vlookup(CL43,KenPom!$A:$O,15,false)</f>
        <v>19</v>
      </c>
      <c r="CL43" s="11" t="s">
        <v>34</v>
      </c>
      <c r="CM43" s="13">
        <f>(vlookup($CL43,KenPom!$A:$O,14,false)-vlookup($CL43,KenPom!A:O,14,false)*vlookup($CL44,KenPom!A:O,14,false))/((vlookup($CL43,KenPom!A:O,14,false)+vlookup($CL44,KenPom!A:O,14,false)-2*vlookup($CL43,KenPom!A:O,14,false)*vlookup($CL44,KenPom!A:O,14,false)))</f>
        <v>0.6268117396</v>
      </c>
      <c r="CN43" s="14">
        <f>$B$50*(vlookup(CL43,KenPom!$A:$O,4,false)/$B$50)*(vlookup(CL44,KenPom!$A:$O,4,false)/$B$50)</f>
        <v>66.36155396</v>
      </c>
      <c r="CO43" s="15">
        <f>(vlookup(CL43,KenPom!$A:$O,8,false)/$B$49)*(vlookup(CL44,KenPom!$A:$O,12,false)/$B$49)*$B$49*(CN43/100)</f>
        <v>75.30248445</v>
      </c>
      <c r="CP43" s="16">
        <f>CO44-CO43</f>
        <v>-3.320111855</v>
      </c>
      <c r="CQ43" s="60" t="s">
        <v>267</v>
      </c>
    </row>
    <row r="44">
      <c r="A44" s="63"/>
      <c r="B44" s="64">
        <v>10.0</v>
      </c>
      <c r="C44" s="26">
        <f>vlookup(D44,KenPom!$A:$O,15,false)</f>
        <v>21</v>
      </c>
      <c r="D44" s="25" t="s">
        <v>38</v>
      </c>
      <c r="E44" s="27">
        <f>1-E43</f>
        <v>0.5731474506</v>
      </c>
      <c r="G44" s="29">
        <f>(vlookup(D44,KenPom!$A:$O,8,false)/$B$49)*(vlookup(D43,KenPom!$A:$O,12,false)/$B$49)*$B$49*(F43/100)</f>
        <v>70.04632923</v>
      </c>
      <c r="H44" s="66"/>
      <c r="I44" s="55"/>
      <c r="J44" s="67">
        <f t="shared" ref="J44:J45" si="29">if(isblank(L44),,index($B$13:$B$46,match(L44,$D$13:$D$46,0)))</f>
        <v>10</v>
      </c>
      <c r="K44" s="68">
        <f>if(isblank(L44),,vlookup(L44,KenPom!$A:$O,15,false))</f>
        <v>21</v>
      </c>
      <c r="L44" s="69" t="s">
        <v>38</v>
      </c>
      <c r="M44" s="70">
        <f>if(isblank(L44),,(vlookup(L44,KenPom!$A:$O,14,false)-vlookup(L44,KenPom!$A:$O,14,false)*vlookup(L45,KenPom!$A:$O,14,false))/((vlookup(L44,KenPom!$A:$O,14,false)+vlookup(L45,KenPom!$A:$O,14,false)-2*vlookup(L44,KenPom!$A:$O,14,false)*vlookup(L45,KenPom!$A:$O,14,false))))</f>
        <v>0.1909036674</v>
      </c>
      <c r="N44" s="14">
        <f>if(isblank(L44),,$B$50*(vlookup(L44,KenPom!$A:$O,4,false)/$B$50)*(vlookup(L45,KenPom!$A:$O,4,false)/$B$50))</f>
        <v>67.7153435</v>
      </c>
      <c r="O44" s="71">
        <f>if(isblank(L44),,(vlookup(L44,KenPom!$A:$O,8,false)/$B$49)*(vlookup(L45,KenPom!$A:$O,12,false)/$B$49)*$B$49*(N44/100))</f>
        <v>65.45582399</v>
      </c>
      <c r="P44" s="72"/>
      <c r="Q44" s="56"/>
      <c r="U44" s="4"/>
      <c r="AD44" s="4"/>
      <c r="AK44" s="100"/>
      <c r="AL44" s="100"/>
      <c r="AM44" s="101"/>
      <c r="AN44" s="100"/>
      <c r="AO44" s="100"/>
      <c r="AP44" s="100"/>
      <c r="AQ44" s="100"/>
      <c r="AR44" s="100"/>
      <c r="AZ44" s="100"/>
      <c r="BC44" s="4"/>
      <c r="BL44" s="4"/>
      <c r="BU44" s="4"/>
      <c r="BZ44" s="81"/>
      <c r="CA44" s="63"/>
      <c r="CB44" s="67">
        <f t="shared" ref="CB44:CB45" si="30">if(isblank(CD44),,index($CJ$13:$CJ$46,match(CD44,$CL$13:$CL$46,0)))</f>
        <v>7</v>
      </c>
      <c r="CC44" s="68">
        <f>if(isblank(CD44),,vlookup(CD44,KenPom!$A:$O,15,false))</f>
        <v>19</v>
      </c>
      <c r="CD44" s="69" t="s">
        <v>34</v>
      </c>
      <c r="CE44" s="70">
        <f>if(isblank(CD44),,(vlookup(CD44,KenPom!$A:$O,14,false)-vlookup(CD44,KenPom!$A:$O,14,false)*vlookup(CD45,KenPom!$A:$O,14,false))/((vlookup(CD44,KenPom!$A:$O,14,false)+vlookup(CD45,KenPom!$A:$O,14,false)-2*vlookup(CD44,KenPom!$A:$O,14,false)*vlookup(CD45,KenPom!$A:$O,14,false))))</f>
        <v>0.322194039</v>
      </c>
      <c r="CF44" s="14">
        <f>if(isblank(CD44),,$B$50*(vlookup(CD44,KenPom!$A:$O,4,false)/$B$50)*(vlookup(CD45,KenPom!$A:$O,4,false)/$B$50))</f>
        <v>64.70786744</v>
      </c>
      <c r="CG44" s="71">
        <f>if(isblank(CD44),,(vlookup(CD44,KenPom!$A:$O,8,false)/$B$49)*(vlookup(CD45,KenPom!$A:$O,12,false)/$B$49)*$B$49*(CF44/100))</f>
        <v>66.83655224</v>
      </c>
      <c r="CH44" s="72"/>
      <c r="CI44" s="55"/>
      <c r="CJ44" s="64">
        <v>10.0</v>
      </c>
      <c r="CK44" s="26">
        <f>vlookup(CL44,KenPom!$A:$O,15,false)</f>
        <v>42</v>
      </c>
      <c r="CL44" s="25" t="s">
        <v>63</v>
      </c>
      <c r="CM44" s="27">
        <f>1-CM43</f>
        <v>0.3731882604</v>
      </c>
      <c r="CO44" s="29">
        <f>(vlookup(CL44,KenPom!$A:$O,8,false)/$B$49)*(vlookup(CL43,KenPom!$A:$O,12,false)/$B$49)*$B$49*(CN43/100)</f>
        <v>71.9823726</v>
      </c>
      <c r="CP44" s="66"/>
      <c r="CQ44" s="63"/>
    </row>
    <row r="45">
      <c r="A45" s="63"/>
      <c r="B45" s="73">
        <v>2.0</v>
      </c>
      <c r="C45" s="37">
        <f>vlookup(D45,KenPom!$A:$O,15,false)</f>
        <v>2</v>
      </c>
      <c r="D45" s="1" t="s">
        <v>16</v>
      </c>
      <c r="E45" s="38">
        <f>(vlookup($D45,KenPom!$A:$O,14,false)-vlookup($D45,KenPom!A:O,14,false)*vlookup($D46,KenPom!A:O,14,false))/((vlookup($D45,KenPom!A:O,14,false)+vlookup($D46,KenPom!A:O,14,false)-2*vlookup($D45,KenPom!A:O,14,false)*vlookup($D46,KenPom!A:O,14,false)))</f>
        <v>0.9747639811</v>
      </c>
      <c r="F45" s="95">
        <f>$B$50*(vlookup(D45,KenPom!$A:$O,4,false)/$B$50)*(vlookup(D46,KenPom!$A:$O,4,false)/$B$50)</f>
        <v>65.67942931</v>
      </c>
      <c r="G45" s="40">
        <f>(vlookup(D45,KenPom!$A:$O,8,false)/$B$49)*(vlookup(D46,KenPom!$A:$O,12,false)/$B$49)*$B$49*(F45/100)</f>
        <v>79.92803763</v>
      </c>
      <c r="H45" s="41">
        <f>G46-G45</f>
        <v>-21.75659795</v>
      </c>
      <c r="I45" s="74"/>
      <c r="J45" s="75">
        <f t="shared" si="29"/>
        <v>2</v>
      </c>
      <c r="K45" s="76">
        <f>if(isblank(L45),,vlookup(L45,KenPom!$A:$O,15,false))</f>
        <v>2</v>
      </c>
      <c r="L45" s="77" t="s">
        <v>16</v>
      </c>
      <c r="M45" s="78">
        <f>if(isblank(L45),,1-M44)</f>
        <v>0.8090963326</v>
      </c>
      <c r="N45" s="54"/>
      <c r="O45" s="79">
        <f>if(isblank(L45),,(vlookup(L45,KenPom!$A:$O,8,false)/$B$49)*(vlookup(L44,KenPom!$A:$O,12,false)/$B$49)*$B$49*(N44/100))</f>
        <v>74.21411058</v>
      </c>
      <c r="P45" s="80">
        <f>if(isblank(L45),,O44-O45)</f>
        <v>-8.758286586</v>
      </c>
      <c r="U45" s="4"/>
      <c r="AD45" s="4"/>
      <c r="AK45" s="100"/>
      <c r="AL45" s="100"/>
      <c r="AM45" s="101"/>
      <c r="AN45" s="100"/>
      <c r="AO45" s="100"/>
      <c r="AP45" s="100"/>
      <c r="AQ45" s="100"/>
      <c r="AR45" s="100"/>
      <c r="AZ45" s="100"/>
      <c r="BC45" s="4"/>
      <c r="BL45" s="4"/>
      <c r="BU45" s="4"/>
      <c r="CA45" s="96"/>
      <c r="CB45" s="75">
        <f t="shared" si="30"/>
        <v>2</v>
      </c>
      <c r="CC45" s="76">
        <f>if(isblank(CD45),,vlookup(CD45,KenPom!$A:$O,15,false))</f>
        <v>7</v>
      </c>
      <c r="CD45" s="77" t="s">
        <v>21</v>
      </c>
      <c r="CE45" s="78">
        <f>if(isblank(CD45),,1-CE44)</f>
        <v>0.677805961</v>
      </c>
      <c r="CF45" s="54"/>
      <c r="CG45" s="79">
        <f>if(isblank(CD45),,(vlookup(CD45,KenPom!$A:$O,8,false)/$B$49)*(vlookup(CD44,KenPom!$A:$O,12,false)/$B$49)*$B$49*(CF44/100))</f>
        <v>71.30172462</v>
      </c>
      <c r="CH45" s="80">
        <f>if(isblank(CD45),,CG44-CG45)</f>
        <v>-4.465172379</v>
      </c>
      <c r="CI45" s="74"/>
      <c r="CJ45" s="73">
        <v>2.0</v>
      </c>
      <c r="CK45" s="37">
        <f>vlookup(CL45,KenPom!$A:$O,15,false)</f>
        <v>7</v>
      </c>
      <c r="CL45" s="1" t="s">
        <v>21</v>
      </c>
      <c r="CM45" s="38">
        <f>(vlookup($CL45,KenPom!$A:$O,14,false)-vlookup($CL45,KenPom!A:O,14,false)*vlookup($CL46,KenPom!A:O,14,false))/((vlookup($CL45,KenPom!A:O,14,false)+vlookup($CL46,KenPom!A:O,14,false)-2*vlookup($CL45,KenPom!A:O,14,false)*vlookup($CL46,KenPom!A:O,14,false)))</f>
        <v>0.9187020216</v>
      </c>
      <c r="CN45" s="95">
        <f>$B$50*(vlookup(CL45,KenPom!$A:$O,4,false)/$B$50)*(vlookup(CL46,KenPom!$A:$O,4,false)/$B$50)</f>
        <v>61.85041585</v>
      </c>
      <c r="CO45" s="40">
        <f>(vlookup(CL45,KenPom!$A:$O,8,false)/$B$49)*(vlookup(CL46,KenPom!$A:$O,12,false)/$B$49)*$B$49*(CN45/100)</f>
        <v>71.94811964</v>
      </c>
      <c r="CP45" s="41">
        <f>CO46-CO45</f>
        <v>-13.67794597</v>
      </c>
      <c r="CQ45" s="63"/>
    </row>
    <row r="46">
      <c r="A46" s="82"/>
      <c r="B46" s="83">
        <v>15.0</v>
      </c>
      <c r="C46" s="52">
        <f>vlookup(D46,KenPom!$A:$O,15,false)</f>
        <v>202</v>
      </c>
      <c r="D46" s="51" t="s">
        <v>225</v>
      </c>
      <c r="E46" s="84">
        <f>1-E45</f>
        <v>0.02523601885</v>
      </c>
      <c r="F46" s="54"/>
      <c r="G46" s="55">
        <f>(vlookup(D46,KenPom!$A:$O,8,false)/$B$49)*(vlookup(D45,KenPom!$A:$O,12,false)/$B$49)*$B$49*(F45/100)</f>
        <v>58.17143968</v>
      </c>
      <c r="H46" s="85"/>
      <c r="I46" s="40"/>
      <c r="J46" s="86"/>
      <c r="K46" s="87"/>
      <c r="L46" s="125"/>
      <c r="M46" s="89"/>
      <c r="N46" s="39"/>
      <c r="O46" s="90"/>
      <c r="U46" s="4"/>
      <c r="AD46" s="4"/>
      <c r="AK46" s="100"/>
      <c r="AL46" s="100"/>
      <c r="AM46" s="101"/>
      <c r="AN46" s="100"/>
      <c r="AO46" s="100"/>
      <c r="AP46" s="100"/>
      <c r="AQ46" s="100"/>
      <c r="AR46" s="100"/>
      <c r="AZ46" s="100"/>
      <c r="BC46" s="4"/>
      <c r="BL46" s="4"/>
      <c r="BU46" s="4"/>
      <c r="CC46" s="1"/>
      <c r="CD46" s="1"/>
      <c r="CE46" s="1"/>
      <c r="CF46" s="1"/>
      <c r="CG46" s="1"/>
      <c r="CH46" s="1"/>
      <c r="CI46" s="40"/>
      <c r="CJ46" s="83">
        <v>15.0</v>
      </c>
      <c r="CK46" s="52">
        <f>vlookup(CL46,KenPom!$A:$O,15,false)</f>
        <v>142</v>
      </c>
      <c r="CL46" s="51" t="s">
        <v>164</v>
      </c>
      <c r="CM46" s="84">
        <f>1-CM45</f>
        <v>0.08129797835</v>
      </c>
      <c r="CN46" s="54"/>
      <c r="CO46" s="55">
        <f>(vlookup(CL46,KenPom!$A:$O,8,false)/$B$49)*(vlookup(CL45,KenPom!$A:$O,12,false)/$B$49)*$B$49*(CN45/100)</f>
        <v>58.27017367</v>
      </c>
      <c r="CP46" s="85"/>
      <c r="CQ46" s="82"/>
    </row>
    <row r="47">
      <c r="D47" s="1"/>
      <c r="F47" s="3"/>
      <c r="U47" s="4"/>
      <c r="AD47" s="4"/>
      <c r="AK47" s="100"/>
      <c r="AL47" s="100"/>
      <c r="AM47" s="101"/>
      <c r="AN47" s="100"/>
      <c r="AO47" s="100"/>
      <c r="AP47" s="100"/>
      <c r="AQ47" s="100"/>
      <c r="AR47" s="100"/>
      <c r="AZ47" s="100"/>
      <c r="BC47" s="4"/>
      <c r="BL47" s="4"/>
      <c r="BU47" s="4"/>
    </row>
    <row r="48">
      <c r="D48" s="1"/>
      <c r="F48" s="3"/>
      <c r="U48" s="4"/>
      <c r="AD48" s="4"/>
      <c r="AK48" s="100"/>
      <c r="AL48" s="100"/>
      <c r="AM48" s="101"/>
      <c r="AN48" s="100"/>
      <c r="AO48" s="100"/>
      <c r="AP48" s="100"/>
      <c r="AQ48" s="100"/>
      <c r="AR48" s="100"/>
      <c r="AT48" s="86"/>
      <c r="AU48" s="87"/>
      <c r="AV48" s="88"/>
      <c r="AW48" s="89"/>
      <c r="AX48" s="39"/>
      <c r="AY48" s="90"/>
      <c r="AZ48" s="100"/>
      <c r="BA48" s="126"/>
      <c r="BB48" s="126"/>
      <c r="BC48" s="127"/>
      <c r="BD48" s="126"/>
      <c r="BE48" s="126"/>
      <c r="BF48" s="126"/>
      <c r="BG48" s="126"/>
      <c r="BH48" s="126"/>
      <c r="BI48" s="126"/>
      <c r="BJ48" s="126"/>
      <c r="BK48" s="126"/>
      <c r="BL48" s="127"/>
      <c r="BM48" s="126"/>
      <c r="BN48" s="126"/>
      <c r="BO48" s="126"/>
      <c r="BP48" s="126"/>
      <c r="BR48" s="126"/>
      <c r="BS48" s="126"/>
      <c r="BT48" s="126"/>
      <c r="BU48" s="127"/>
      <c r="BV48" s="126"/>
      <c r="BW48" s="126"/>
      <c r="BX48" s="126"/>
      <c r="BY48" s="126"/>
      <c r="BZ48" s="126"/>
      <c r="CA48" s="126"/>
      <c r="CB48" s="128"/>
    </row>
    <row r="49">
      <c r="A49" s="129" t="s">
        <v>390</v>
      </c>
      <c r="B49" s="130">
        <v>102.0</v>
      </c>
      <c r="F49" s="3"/>
      <c r="U49" s="4"/>
      <c r="AD49" s="4"/>
      <c r="AM49" s="4"/>
      <c r="BC49" s="4"/>
      <c r="BL49" s="4"/>
      <c r="BU49" s="4"/>
      <c r="CQ49" s="131"/>
    </row>
    <row r="50">
      <c r="A50" s="132" t="s">
        <v>391</v>
      </c>
      <c r="B50" s="133">
        <v>64.8</v>
      </c>
      <c r="F50" s="3"/>
      <c r="U50" s="4"/>
      <c r="AD50" s="4"/>
      <c r="AM50" s="4"/>
      <c r="BC50" s="4"/>
      <c r="BL50" s="4"/>
      <c r="BU50" s="4"/>
      <c r="CQ50" s="131"/>
    </row>
    <row r="51">
      <c r="F51" s="3"/>
      <c r="U51" s="4"/>
      <c r="AD51" s="4"/>
      <c r="AM51" s="4"/>
      <c r="BC51" s="4"/>
      <c r="BL51" s="4"/>
      <c r="BU51" s="4"/>
    </row>
    <row r="52">
      <c r="F52" s="3"/>
      <c r="U52" s="4"/>
      <c r="AD52" s="4"/>
      <c r="AM52" s="4"/>
      <c r="BC52" s="4"/>
      <c r="BL52" s="4"/>
      <c r="BU52" s="4"/>
    </row>
  </sheetData>
  <mergeCells count="100">
    <mergeCell ref="CN33:CN34"/>
    <mergeCell ref="CN31:CN32"/>
    <mergeCell ref="CF26:CF27"/>
    <mergeCell ref="CF22:CF23"/>
    <mergeCell ref="CQ21:CQ24"/>
    <mergeCell ref="CQ17:CQ20"/>
    <mergeCell ref="CN19:CN20"/>
    <mergeCell ref="CN17:CN18"/>
    <mergeCell ref="CN23:CN24"/>
    <mergeCell ref="CN21:CN22"/>
    <mergeCell ref="CF36:CF37"/>
    <mergeCell ref="CF32:CF33"/>
    <mergeCell ref="CQ25:CQ28"/>
    <mergeCell ref="CF14:CF15"/>
    <mergeCell ref="CN27:CN28"/>
    <mergeCell ref="CF18:CF19"/>
    <mergeCell ref="N18:N19"/>
    <mergeCell ref="N14:N15"/>
    <mergeCell ref="N40:N41"/>
    <mergeCell ref="F13:F14"/>
    <mergeCell ref="F9:F10"/>
    <mergeCell ref="F5:F6"/>
    <mergeCell ref="F7:F8"/>
    <mergeCell ref="A3:A10"/>
    <mergeCell ref="F41:F42"/>
    <mergeCell ref="F33:F34"/>
    <mergeCell ref="F19:F20"/>
    <mergeCell ref="F21:F22"/>
    <mergeCell ref="F17:F18"/>
    <mergeCell ref="N22:N23"/>
    <mergeCell ref="N26:N27"/>
    <mergeCell ref="F3:F4"/>
    <mergeCell ref="F15:F16"/>
    <mergeCell ref="AF20:AF21"/>
    <mergeCell ref="AS23:AY23"/>
    <mergeCell ref="AS24:AS25"/>
    <mergeCell ref="AT24:AT25"/>
    <mergeCell ref="AU24:AY25"/>
    <mergeCell ref="W24:W25"/>
    <mergeCell ref="CN15:CN16"/>
    <mergeCell ref="BW16:BW17"/>
    <mergeCell ref="BS20:BY21"/>
    <mergeCell ref="BN20:BN21"/>
    <mergeCell ref="W16:W17"/>
    <mergeCell ref="S20:Z21"/>
    <mergeCell ref="F23:F24"/>
    <mergeCell ref="F25:F26"/>
    <mergeCell ref="A25:A28"/>
    <mergeCell ref="A21:A24"/>
    <mergeCell ref="CN25:CN26"/>
    <mergeCell ref="A17:A20"/>
    <mergeCell ref="BW24:BW25"/>
    <mergeCell ref="CQ35:CQ38"/>
    <mergeCell ref="CQ31:CQ34"/>
    <mergeCell ref="CQ13:CQ16"/>
    <mergeCell ref="CN37:CN38"/>
    <mergeCell ref="CN35:CN36"/>
    <mergeCell ref="BW34:BW35"/>
    <mergeCell ref="BN38:BN39"/>
    <mergeCell ref="BS12:BY12"/>
    <mergeCell ref="BS38:BY39"/>
    <mergeCell ref="CB12:CH12"/>
    <mergeCell ref="CN13:CN14"/>
    <mergeCell ref="N36:N37"/>
    <mergeCell ref="N32:N33"/>
    <mergeCell ref="AF38:AF39"/>
    <mergeCell ref="S38:Z39"/>
    <mergeCell ref="W34:W35"/>
    <mergeCell ref="AS33:AY34"/>
    <mergeCell ref="A31:A34"/>
    <mergeCell ref="A13:A16"/>
    <mergeCell ref="F27:F28"/>
    <mergeCell ref="AW29:AW30"/>
    <mergeCell ref="BE29:BE30"/>
    <mergeCell ref="AO29:AO30"/>
    <mergeCell ref="F45:F46"/>
    <mergeCell ref="F43:F44"/>
    <mergeCell ref="N44:N45"/>
    <mergeCell ref="W42:W43"/>
    <mergeCell ref="F39:F40"/>
    <mergeCell ref="F31:F32"/>
    <mergeCell ref="F35:F36"/>
    <mergeCell ref="A43:A46"/>
    <mergeCell ref="A39:A42"/>
    <mergeCell ref="A35:A38"/>
    <mergeCell ref="F37:F38"/>
    <mergeCell ref="BJ12:BP12"/>
    <mergeCell ref="AK12:BG12"/>
    <mergeCell ref="AB12:AH12"/>
    <mergeCell ref="J12:P12"/>
    <mergeCell ref="S12:Y12"/>
    <mergeCell ref="CF44:CF45"/>
    <mergeCell ref="BW42:BW43"/>
    <mergeCell ref="CQ39:CQ42"/>
    <mergeCell ref="CN39:CN40"/>
    <mergeCell ref="CN41:CN42"/>
    <mergeCell ref="CF40:CF41"/>
    <mergeCell ref="CQ43:CQ46"/>
    <mergeCell ref="CN43:CN44"/>
    <mergeCell ref="CN45:CN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63.9205</v>
      </c>
      <c r="C2" s="1">
        <v>232.0</v>
      </c>
      <c r="D2" s="1">
        <v>63.4786</v>
      </c>
      <c r="E2" s="1">
        <v>250.0</v>
      </c>
      <c r="F2" s="1">
        <v>115.5535</v>
      </c>
      <c r="G2" s="1">
        <v>9.0</v>
      </c>
      <c r="H2" s="1">
        <v>119.4451</v>
      </c>
      <c r="I2" s="1">
        <v>5.0</v>
      </c>
      <c r="J2" s="1">
        <v>83.6349</v>
      </c>
      <c r="K2" s="1">
        <v>1.0</v>
      </c>
      <c r="L2" s="1">
        <v>85.6229</v>
      </c>
      <c r="M2" s="1">
        <v>1.0</v>
      </c>
      <c r="N2" s="1">
        <v>0.978718</v>
      </c>
      <c r="O2" s="1">
        <v>1.0</v>
      </c>
    </row>
    <row r="3">
      <c r="A3" s="1" t="s">
        <v>16</v>
      </c>
      <c r="B3" s="1">
        <v>66.5593</v>
      </c>
      <c r="C3" s="1">
        <v>91.0</v>
      </c>
      <c r="D3" s="1">
        <v>66.5157</v>
      </c>
      <c r="E3" s="1">
        <v>92.0</v>
      </c>
      <c r="F3" s="1">
        <v>114.4382</v>
      </c>
      <c r="G3" s="1">
        <v>14.0</v>
      </c>
      <c r="H3" s="1">
        <v>117.7547</v>
      </c>
      <c r="I3" s="1">
        <v>7.0</v>
      </c>
      <c r="J3" s="1">
        <v>89.4799</v>
      </c>
      <c r="K3" s="1">
        <v>4.0</v>
      </c>
      <c r="L3" s="1">
        <v>88.361</v>
      </c>
      <c r="M3" s="1">
        <v>3.0</v>
      </c>
      <c r="N3" s="1">
        <v>0.964514</v>
      </c>
      <c r="O3" s="1">
        <v>2.0</v>
      </c>
    </row>
    <row r="4">
      <c r="A4" s="1" t="s">
        <v>17</v>
      </c>
      <c r="B4" s="1">
        <v>59.5465</v>
      </c>
      <c r="C4" s="1">
        <v>344.0</v>
      </c>
      <c r="D4" s="1">
        <v>59.0497</v>
      </c>
      <c r="E4" s="1">
        <v>345.0</v>
      </c>
      <c r="F4" s="1">
        <v>121.484</v>
      </c>
      <c r="G4" s="1">
        <v>1.0</v>
      </c>
      <c r="H4" s="1">
        <v>127.4993</v>
      </c>
      <c r="I4" s="1">
        <v>1.0</v>
      </c>
      <c r="J4" s="1">
        <v>96.71</v>
      </c>
      <c r="K4" s="1">
        <v>53.0</v>
      </c>
      <c r="L4" s="1">
        <v>96.3595</v>
      </c>
      <c r="M4" s="1">
        <v>55.0</v>
      </c>
      <c r="N4" s="1">
        <v>0.961591</v>
      </c>
      <c r="O4" s="1">
        <v>3.0</v>
      </c>
    </row>
    <row r="5">
      <c r="A5" s="1" t="s">
        <v>18</v>
      </c>
      <c r="B5" s="1">
        <v>66.0453</v>
      </c>
      <c r="C5" s="1">
        <v>115.0</v>
      </c>
      <c r="D5" s="1">
        <v>65.8154</v>
      </c>
      <c r="E5" s="1">
        <v>122.0</v>
      </c>
      <c r="F5" s="1">
        <v>119.8231</v>
      </c>
      <c r="G5" s="1">
        <v>3.0</v>
      </c>
      <c r="H5" s="1">
        <v>121.4036</v>
      </c>
      <c r="I5" s="1">
        <v>3.0</v>
      </c>
      <c r="J5" s="1">
        <v>96.5781</v>
      </c>
      <c r="K5" s="1">
        <v>51.0</v>
      </c>
      <c r="L5" s="1">
        <v>93.3335</v>
      </c>
      <c r="M5" s="1">
        <v>17.0</v>
      </c>
      <c r="N5" s="1">
        <v>0.953639</v>
      </c>
      <c r="O5" s="1">
        <v>4.0</v>
      </c>
    </row>
    <row r="6">
      <c r="A6" s="1" t="s">
        <v>19</v>
      </c>
      <c r="B6" s="1">
        <v>58.6105</v>
      </c>
      <c r="C6" s="1">
        <v>347.0</v>
      </c>
      <c r="D6" s="1">
        <v>58.3925</v>
      </c>
      <c r="E6" s="1">
        <v>349.0</v>
      </c>
      <c r="F6" s="1">
        <v>110.5852</v>
      </c>
      <c r="G6" s="1">
        <v>30.0</v>
      </c>
      <c r="H6" s="1">
        <v>111.8448</v>
      </c>
      <c r="I6" s="1">
        <v>26.0</v>
      </c>
      <c r="J6" s="1">
        <v>86.7738</v>
      </c>
      <c r="K6" s="1">
        <v>2.0</v>
      </c>
      <c r="L6" s="1">
        <v>86.2084</v>
      </c>
      <c r="M6" s="1">
        <v>2.0</v>
      </c>
      <c r="N6" s="1">
        <v>0.952301</v>
      </c>
      <c r="O6" s="1">
        <v>5.0</v>
      </c>
    </row>
    <row r="7">
      <c r="A7" s="1" t="s">
        <v>20</v>
      </c>
      <c r="B7" s="1">
        <v>64.987</v>
      </c>
      <c r="C7" s="1">
        <v>166.0</v>
      </c>
      <c r="D7" s="1">
        <v>64.5037</v>
      </c>
      <c r="E7" s="1">
        <v>187.0</v>
      </c>
      <c r="F7" s="1">
        <v>117.1511</v>
      </c>
      <c r="G7" s="1">
        <v>5.0</v>
      </c>
      <c r="H7" s="1">
        <v>119.9719</v>
      </c>
      <c r="I7" s="1">
        <v>4.0</v>
      </c>
      <c r="J7" s="1">
        <v>93.1631</v>
      </c>
      <c r="K7" s="1">
        <v>15.0</v>
      </c>
      <c r="L7" s="1">
        <v>92.792</v>
      </c>
      <c r="M7" s="1">
        <v>12.0</v>
      </c>
      <c r="N7" s="1">
        <v>0.950467</v>
      </c>
      <c r="O7" s="1">
        <v>6.0</v>
      </c>
    </row>
    <row r="8">
      <c r="A8" s="1" t="s">
        <v>21</v>
      </c>
      <c r="B8" s="1">
        <v>65.0126</v>
      </c>
      <c r="C8" s="1">
        <v>165.0</v>
      </c>
      <c r="D8" s="1">
        <v>65.1936</v>
      </c>
      <c r="E8" s="1">
        <v>151.0</v>
      </c>
      <c r="F8" s="1">
        <v>119.2707</v>
      </c>
      <c r="G8" s="1">
        <v>4.0</v>
      </c>
      <c r="H8" s="1">
        <v>118.5687</v>
      </c>
      <c r="I8" s="1">
        <v>6.0</v>
      </c>
      <c r="J8" s="1">
        <v>94.7442</v>
      </c>
      <c r="K8" s="1">
        <v>28.0</v>
      </c>
      <c r="L8" s="1">
        <v>94.5244</v>
      </c>
      <c r="M8" s="1">
        <v>30.0</v>
      </c>
      <c r="N8" s="1">
        <v>0.931266</v>
      </c>
      <c r="O8" s="1">
        <v>7.0</v>
      </c>
    </row>
    <row r="9">
      <c r="A9" s="1" t="s">
        <v>22</v>
      </c>
      <c r="B9" s="1">
        <v>62.4951</v>
      </c>
      <c r="C9" s="1">
        <v>296.0</v>
      </c>
      <c r="D9" s="1">
        <v>60.9423</v>
      </c>
      <c r="E9" s="1">
        <v>331.0</v>
      </c>
      <c r="F9" s="1">
        <v>112.8539</v>
      </c>
      <c r="G9" s="1">
        <v>17.0</v>
      </c>
      <c r="H9" s="1">
        <v>112.4838</v>
      </c>
      <c r="I9" s="1">
        <v>21.0</v>
      </c>
      <c r="J9" s="1">
        <v>91.6548</v>
      </c>
      <c r="K9" s="1">
        <v>8.0</v>
      </c>
      <c r="L9" s="1">
        <v>89.9877</v>
      </c>
      <c r="M9" s="1">
        <v>6.0</v>
      </c>
      <c r="N9" s="1">
        <v>0.928646</v>
      </c>
      <c r="O9" s="1">
        <v>8.0</v>
      </c>
    </row>
    <row r="10">
      <c r="A10" s="1" t="s">
        <v>23</v>
      </c>
      <c r="B10" s="1">
        <v>63.7707</v>
      </c>
      <c r="C10" s="1">
        <v>241.0</v>
      </c>
      <c r="D10" s="1">
        <v>63.8813</v>
      </c>
      <c r="E10" s="1">
        <v>223.0</v>
      </c>
      <c r="F10" s="1">
        <v>120.3845</v>
      </c>
      <c r="G10" s="1">
        <v>2.0</v>
      </c>
      <c r="H10" s="1">
        <v>123.0546</v>
      </c>
      <c r="I10" s="1">
        <v>2.0</v>
      </c>
      <c r="J10" s="1">
        <v>101.9873</v>
      </c>
      <c r="K10" s="1">
        <v>166.0</v>
      </c>
      <c r="L10" s="1">
        <v>99.2753</v>
      </c>
      <c r="M10" s="1">
        <v>102.0</v>
      </c>
      <c r="N10" s="1">
        <v>0.921969</v>
      </c>
      <c r="O10" s="1">
        <v>9.0</v>
      </c>
    </row>
    <row r="11">
      <c r="A11" s="1" t="s">
        <v>24</v>
      </c>
      <c r="B11" s="1">
        <v>61.538</v>
      </c>
      <c r="C11" s="1">
        <v>318.0</v>
      </c>
      <c r="D11" s="1">
        <v>62.7579</v>
      </c>
      <c r="E11" s="1">
        <v>278.0</v>
      </c>
      <c r="F11" s="1">
        <v>111.9961</v>
      </c>
      <c r="G11" s="1">
        <v>23.0</v>
      </c>
      <c r="H11" s="1">
        <v>113.6891</v>
      </c>
      <c r="I11" s="1">
        <v>16.0</v>
      </c>
      <c r="J11" s="1">
        <v>92.573</v>
      </c>
      <c r="K11" s="1">
        <v>12.0</v>
      </c>
      <c r="L11" s="1">
        <v>93.2967</v>
      </c>
      <c r="M11" s="1">
        <v>15.0</v>
      </c>
      <c r="N11" s="1">
        <v>0.906646</v>
      </c>
      <c r="O11" s="1">
        <v>10.0</v>
      </c>
    </row>
    <row r="12">
      <c r="A12" s="1" t="s">
        <v>25</v>
      </c>
      <c r="B12" s="1">
        <v>57.3376</v>
      </c>
      <c r="C12" s="1">
        <v>350.0</v>
      </c>
      <c r="D12" s="1">
        <v>58.4106</v>
      </c>
      <c r="E12" s="1">
        <v>348.0</v>
      </c>
      <c r="F12" s="1">
        <v>112.3463</v>
      </c>
      <c r="G12" s="1">
        <v>21.0</v>
      </c>
      <c r="H12" s="1">
        <v>114.5891</v>
      </c>
      <c r="I12" s="1">
        <v>15.0</v>
      </c>
      <c r="J12" s="1">
        <v>93.5323</v>
      </c>
      <c r="K12" s="1">
        <v>17.0</v>
      </c>
      <c r="L12" s="1">
        <v>94.5032</v>
      </c>
      <c r="M12" s="1">
        <v>29.0</v>
      </c>
      <c r="N12" s="1">
        <v>0.901701</v>
      </c>
      <c r="O12" s="1">
        <v>11.0</v>
      </c>
    </row>
    <row r="13">
      <c r="A13" s="1" t="s">
        <v>26</v>
      </c>
      <c r="B13" s="1">
        <v>69.1488</v>
      </c>
      <c r="C13" s="1">
        <v>19.0</v>
      </c>
      <c r="D13" s="1">
        <v>69.6765</v>
      </c>
      <c r="E13" s="1">
        <v>15.0</v>
      </c>
      <c r="F13" s="1">
        <v>111.512</v>
      </c>
      <c r="G13" s="1">
        <v>24.0</v>
      </c>
      <c r="H13" s="1">
        <v>116.4068</v>
      </c>
      <c r="I13" s="1">
        <v>10.0</v>
      </c>
      <c r="J13" s="1">
        <v>99.3724</v>
      </c>
      <c r="K13" s="1">
        <v>106.0</v>
      </c>
      <c r="L13" s="1">
        <v>96.0093</v>
      </c>
      <c r="M13" s="1">
        <v>51.0</v>
      </c>
      <c r="N13" s="1">
        <v>0.901626</v>
      </c>
      <c r="O13" s="1">
        <v>12.0</v>
      </c>
    </row>
    <row r="14">
      <c r="A14" s="1" t="s">
        <v>27</v>
      </c>
      <c r="B14" s="1">
        <v>67.458</v>
      </c>
      <c r="C14" s="1">
        <v>60.0</v>
      </c>
      <c r="D14" s="1">
        <v>66.8688</v>
      </c>
      <c r="E14" s="1">
        <v>75.0</v>
      </c>
      <c r="F14" s="1">
        <v>105.3067</v>
      </c>
      <c r="G14" s="1">
        <v>98.0</v>
      </c>
      <c r="H14" s="1">
        <v>109.9022</v>
      </c>
      <c r="I14" s="1">
        <v>45.0</v>
      </c>
      <c r="J14" s="1">
        <v>92.5005</v>
      </c>
      <c r="K14" s="1">
        <v>11.0</v>
      </c>
      <c r="L14" s="1">
        <v>90.9062</v>
      </c>
      <c r="M14" s="1">
        <v>8.0</v>
      </c>
      <c r="N14" s="1">
        <v>0.898646</v>
      </c>
      <c r="O14" s="1">
        <v>13.0</v>
      </c>
    </row>
    <row r="15">
      <c r="A15" s="1" t="s">
        <v>29</v>
      </c>
      <c r="B15" s="1">
        <v>66.6797</v>
      </c>
      <c r="C15" s="1">
        <v>87.0</v>
      </c>
      <c r="D15" s="1">
        <v>67.4391</v>
      </c>
      <c r="E15" s="1">
        <v>53.0</v>
      </c>
      <c r="F15" s="1">
        <v>106.4865</v>
      </c>
      <c r="G15" s="1">
        <v>72.0</v>
      </c>
      <c r="H15" s="1">
        <v>110.6089</v>
      </c>
      <c r="I15" s="1">
        <v>36.0</v>
      </c>
      <c r="J15" s="1">
        <v>97.0155</v>
      </c>
      <c r="K15" s="1">
        <v>66.0</v>
      </c>
      <c r="L15" s="1">
        <v>91.5944</v>
      </c>
      <c r="M15" s="1">
        <v>10.0</v>
      </c>
      <c r="N15" s="1">
        <v>0.897454</v>
      </c>
      <c r="O15" s="1">
        <v>14.0</v>
      </c>
    </row>
    <row r="16">
      <c r="A16" s="1" t="s">
        <v>30</v>
      </c>
      <c r="B16" s="1">
        <v>62.9075</v>
      </c>
      <c r="C16" s="1">
        <v>278.0</v>
      </c>
      <c r="D16" s="1">
        <v>63.4333</v>
      </c>
      <c r="E16" s="1">
        <v>253.0</v>
      </c>
      <c r="F16" s="1">
        <v>110.4197</v>
      </c>
      <c r="G16" s="1">
        <v>31.0</v>
      </c>
      <c r="H16" s="1">
        <v>115.1845</v>
      </c>
      <c r="I16" s="1">
        <v>13.0</v>
      </c>
      <c r="J16" s="1">
        <v>97.8768</v>
      </c>
      <c r="K16" s="1">
        <v>79.0</v>
      </c>
      <c r="L16" s="1">
        <v>95.4058</v>
      </c>
      <c r="M16" s="1">
        <v>47.0</v>
      </c>
      <c r="N16" s="1">
        <v>0.897205</v>
      </c>
      <c r="O16" s="1">
        <v>15.0</v>
      </c>
    </row>
    <row r="17">
      <c r="A17" s="1" t="s">
        <v>31</v>
      </c>
      <c r="B17" s="1">
        <v>65.5454</v>
      </c>
      <c r="C17" s="1">
        <v>144.0</v>
      </c>
      <c r="D17" s="1">
        <v>64.9483</v>
      </c>
      <c r="E17" s="1">
        <v>163.0</v>
      </c>
      <c r="F17" s="1">
        <v>104.0574</v>
      </c>
      <c r="G17" s="1">
        <v>127.0</v>
      </c>
      <c r="H17" s="1">
        <v>107.5093</v>
      </c>
      <c r="I17" s="1">
        <v>66.0</v>
      </c>
      <c r="J17" s="1">
        <v>91.0521</v>
      </c>
      <c r="K17" s="1">
        <v>6.0</v>
      </c>
      <c r="L17" s="1">
        <v>89.8222</v>
      </c>
      <c r="M17" s="1">
        <v>5.0</v>
      </c>
      <c r="N17" s="1">
        <v>0.887661</v>
      </c>
      <c r="O17" s="1">
        <v>16.0</v>
      </c>
    </row>
    <row r="18">
      <c r="A18" s="1" t="s">
        <v>32</v>
      </c>
      <c r="B18" s="1">
        <v>62.5091</v>
      </c>
      <c r="C18" s="1">
        <v>294.0</v>
      </c>
      <c r="D18" s="1">
        <v>62.1372</v>
      </c>
      <c r="E18" s="1">
        <v>304.0</v>
      </c>
      <c r="F18" s="1">
        <v>109.1866</v>
      </c>
      <c r="G18" s="1">
        <v>41.0</v>
      </c>
      <c r="H18" s="1">
        <v>113.494</v>
      </c>
      <c r="I18" s="1">
        <v>17.0</v>
      </c>
      <c r="J18" s="1">
        <v>95.8031</v>
      </c>
      <c r="K18" s="1">
        <v>38.0</v>
      </c>
      <c r="L18" s="1">
        <v>94.9568</v>
      </c>
      <c r="M18" s="1">
        <v>38.0</v>
      </c>
      <c r="N18" s="1">
        <v>0.886025</v>
      </c>
      <c r="O18" s="1">
        <v>17.0</v>
      </c>
    </row>
    <row r="19">
      <c r="A19" s="1" t="s">
        <v>33</v>
      </c>
      <c r="B19" s="1">
        <v>69.8309</v>
      </c>
      <c r="C19" s="1">
        <v>13.0</v>
      </c>
      <c r="D19" s="1">
        <v>69.666</v>
      </c>
      <c r="E19" s="1">
        <v>17.0</v>
      </c>
      <c r="F19" s="1">
        <v>111.4001</v>
      </c>
      <c r="G19" s="1">
        <v>26.0</v>
      </c>
      <c r="H19" s="1">
        <v>116.3684</v>
      </c>
      <c r="I19" s="1">
        <v>11.0</v>
      </c>
      <c r="J19" s="1">
        <v>98.7394</v>
      </c>
      <c r="K19" s="1">
        <v>95.0</v>
      </c>
      <c r="L19" s="1">
        <v>97.481</v>
      </c>
      <c r="M19" s="1">
        <v>71.0</v>
      </c>
      <c r="N19" s="1">
        <v>0.884596</v>
      </c>
      <c r="O19" s="1">
        <v>18.0</v>
      </c>
    </row>
    <row r="20">
      <c r="A20" s="1" t="s">
        <v>34</v>
      </c>
      <c r="B20" s="1">
        <v>64.4944</v>
      </c>
      <c r="C20" s="1">
        <v>192.0</v>
      </c>
      <c r="D20" s="1">
        <v>64.3172</v>
      </c>
      <c r="E20" s="1">
        <v>197.0</v>
      </c>
      <c r="F20" s="1">
        <v>107.5081</v>
      </c>
      <c r="G20" s="1">
        <v>59.0</v>
      </c>
      <c r="H20" s="1">
        <v>111.4585</v>
      </c>
      <c r="I20" s="1">
        <v>29.0</v>
      </c>
      <c r="J20" s="1">
        <v>96.7384</v>
      </c>
      <c r="K20" s="1">
        <v>56.0</v>
      </c>
      <c r="L20" s="1">
        <v>94.7923</v>
      </c>
      <c r="M20" s="1">
        <v>35.0</v>
      </c>
      <c r="N20" s="1">
        <v>0.865599</v>
      </c>
      <c r="O20" s="1">
        <v>19.0</v>
      </c>
    </row>
    <row r="21">
      <c r="A21" s="1" t="s">
        <v>36</v>
      </c>
      <c r="B21" s="1">
        <v>64.2743</v>
      </c>
      <c r="C21" s="1">
        <v>205.0</v>
      </c>
      <c r="D21" s="1">
        <v>63.5892</v>
      </c>
      <c r="E21" s="1">
        <v>245.0</v>
      </c>
      <c r="F21" s="1">
        <v>105.8721</v>
      </c>
      <c r="G21" s="1">
        <v>87.0</v>
      </c>
      <c r="H21" s="1">
        <v>106.2887</v>
      </c>
      <c r="I21" s="1">
        <v>81.0</v>
      </c>
      <c r="J21" s="1">
        <v>93.6879</v>
      </c>
      <c r="K21" s="1">
        <v>18.0</v>
      </c>
      <c r="L21" s="1">
        <v>90.4207</v>
      </c>
      <c r="M21" s="1">
        <v>7.0</v>
      </c>
      <c r="N21" s="1">
        <v>0.865226</v>
      </c>
      <c r="O21" s="1">
        <v>20.0</v>
      </c>
    </row>
    <row r="22">
      <c r="A22" s="1" t="s">
        <v>38</v>
      </c>
      <c r="B22" s="1">
        <v>66.0161</v>
      </c>
      <c r="C22" s="1">
        <v>116.0</v>
      </c>
      <c r="D22" s="1">
        <v>65.9687</v>
      </c>
      <c r="E22" s="1">
        <v>114.0</v>
      </c>
      <c r="F22" s="1">
        <v>112.927</v>
      </c>
      <c r="G22" s="1">
        <v>16.0</v>
      </c>
      <c r="H22" s="1">
        <v>111.5837</v>
      </c>
      <c r="I22" s="1">
        <v>28.0</v>
      </c>
      <c r="J22" s="1">
        <v>95.4206</v>
      </c>
      <c r="K22" s="1">
        <v>34.0</v>
      </c>
      <c r="L22" s="1">
        <v>94.9339</v>
      </c>
      <c r="M22" s="1">
        <v>36.0</v>
      </c>
      <c r="N22" s="1">
        <v>0.865103</v>
      </c>
      <c r="O22" s="1">
        <v>21.0</v>
      </c>
    </row>
    <row r="23">
      <c r="A23" s="1" t="s">
        <v>39</v>
      </c>
      <c r="B23" s="1">
        <v>65.6242</v>
      </c>
      <c r="C23" s="1">
        <v>138.0</v>
      </c>
      <c r="D23" s="1">
        <v>64.9897</v>
      </c>
      <c r="E23" s="1">
        <v>159.0</v>
      </c>
      <c r="F23" s="1">
        <v>109.8862</v>
      </c>
      <c r="G23" s="1">
        <v>33.0</v>
      </c>
      <c r="H23" s="1">
        <v>113.0524</v>
      </c>
      <c r="I23" s="1">
        <v>20.0</v>
      </c>
      <c r="J23" s="1">
        <v>100.9574</v>
      </c>
      <c r="K23" s="1">
        <v>143.0</v>
      </c>
      <c r="L23" s="1">
        <v>96.6157</v>
      </c>
      <c r="M23" s="1">
        <v>57.0</v>
      </c>
      <c r="N23" s="1">
        <v>0.858971</v>
      </c>
      <c r="O23" s="1">
        <v>22.0</v>
      </c>
    </row>
    <row r="24">
      <c r="A24" s="1" t="s">
        <v>41</v>
      </c>
      <c r="B24" s="1">
        <v>62.9677</v>
      </c>
      <c r="C24" s="1">
        <v>275.0</v>
      </c>
      <c r="D24" s="1">
        <v>63.7274</v>
      </c>
      <c r="E24" s="1">
        <v>234.0</v>
      </c>
      <c r="F24" s="1">
        <v>109.4001</v>
      </c>
      <c r="G24" s="1">
        <v>38.0</v>
      </c>
      <c r="H24" s="1">
        <v>110.678</v>
      </c>
      <c r="I24" s="1">
        <v>34.0</v>
      </c>
      <c r="J24" s="1">
        <v>94.6206</v>
      </c>
      <c r="K24" s="1">
        <v>26.0</v>
      </c>
      <c r="L24" s="1">
        <v>94.7369</v>
      </c>
      <c r="M24" s="1">
        <v>34.0</v>
      </c>
      <c r="N24" s="1">
        <v>0.856743</v>
      </c>
      <c r="O24" s="1">
        <v>23.0</v>
      </c>
    </row>
    <row r="25">
      <c r="A25" s="1" t="s">
        <v>42</v>
      </c>
      <c r="B25" s="1">
        <v>64.6004</v>
      </c>
      <c r="C25" s="1">
        <v>185.0</v>
      </c>
      <c r="D25" s="1">
        <v>64.355</v>
      </c>
      <c r="E25" s="1">
        <v>194.0</v>
      </c>
      <c r="F25" s="1">
        <v>108.0668</v>
      </c>
      <c r="G25" s="1">
        <v>54.0</v>
      </c>
      <c r="H25" s="1">
        <v>111.1204</v>
      </c>
      <c r="I25" s="1">
        <v>32.0</v>
      </c>
      <c r="J25" s="1">
        <v>99.4198</v>
      </c>
      <c r="K25" s="1">
        <v>108.0</v>
      </c>
      <c r="L25" s="1">
        <v>95.3131</v>
      </c>
      <c r="M25" s="1">
        <v>42.0</v>
      </c>
      <c r="N25" s="1">
        <v>0.853789</v>
      </c>
      <c r="O25" s="1">
        <v>24.0</v>
      </c>
    </row>
    <row r="26">
      <c r="A26" s="1" t="s">
        <v>43</v>
      </c>
      <c r="B26" s="1">
        <v>62.994</v>
      </c>
      <c r="C26" s="1">
        <v>273.0</v>
      </c>
      <c r="D26" s="1">
        <v>62.2752</v>
      </c>
      <c r="E26" s="1">
        <v>299.0</v>
      </c>
      <c r="F26" s="1">
        <v>105.7105</v>
      </c>
      <c r="G26" s="1">
        <v>89.0</v>
      </c>
      <c r="H26" s="1">
        <v>108.7889</v>
      </c>
      <c r="I26" s="1">
        <v>51.0</v>
      </c>
      <c r="J26" s="1">
        <v>94.5496</v>
      </c>
      <c r="K26" s="1">
        <v>25.0</v>
      </c>
      <c r="L26" s="1">
        <v>93.6551</v>
      </c>
      <c r="M26" s="1">
        <v>19.0</v>
      </c>
      <c r="N26" s="1">
        <v>0.848463</v>
      </c>
      <c r="O26" s="1">
        <v>25.0</v>
      </c>
    </row>
    <row r="27">
      <c r="A27" s="1" t="s">
        <v>45</v>
      </c>
      <c r="B27" s="1">
        <v>68.7283</v>
      </c>
      <c r="C27" s="1">
        <v>28.0</v>
      </c>
      <c r="D27" s="1">
        <v>68.1174</v>
      </c>
      <c r="E27" s="1">
        <v>31.0</v>
      </c>
      <c r="F27" s="1">
        <v>105.1037</v>
      </c>
      <c r="G27" s="1">
        <v>101.0</v>
      </c>
      <c r="H27" s="1">
        <v>109.8765</v>
      </c>
      <c r="I27" s="1">
        <v>46.0</v>
      </c>
      <c r="J27" s="1">
        <v>96.9162</v>
      </c>
      <c r="K27" s="1">
        <v>61.0</v>
      </c>
      <c r="L27" s="1">
        <v>95.3432</v>
      </c>
      <c r="M27" s="1">
        <v>43.0</v>
      </c>
      <c r="N27" s="1">
        <v>0.836382</v>
      </c>
      <c r="O27" s="1">
        <v>26.0</v>
      </c>
    </row>
    <row r="28">
      <c r="A28" s="1" t="s">
        <v>48</v>
      </c>
      <c r="B28" s="1">
        <v>60.4587</v>
      </c>
      <c r="C28" s="1">
        <v>338.0</v>
      </c>
      <c r="D28" s="1">
        <v>60.799</v>
      </c>
      <c r="E28" s="1">
        <v>334.0</v>
      </c>
      <c r="F28" s="1">
        <v>100.4443</v>
      </c>
      <c r="G28" s="1">
        <v>208.0</v>
      </c>
      <c r="H28" s="1">
        <v>102.2731</v>
      </c>
      <c r="I28" s="1">
        <v>168.0</v>
      </c>
      <c r="J28" s="1">
        <v>88.2737</v>
      </c>
      <c r="K28" s="1">
        <v>3.0</v>
      </c>
      <c r="L28" s="1">
        <v>89.0271</v>
      </c>
      <c r="M28" s="1">
        <v>4.0</v>
      </c>
      <c r="N28" s="1">
        <v>0.831334</v>
      </c>
      <c r="O28" s="1">
        <v>27.0</v>
      </c>
    </row>
    <row r="29">
      <c r="A29" s="1" t="s">
        <v>50</v>
      </c>
      <c r="B29" s="1">
        <v>70.1838</v>
      </c>
      <c r="C29" s="1">
        <v>10.0</v>
      </c>
      <c r="D29" s="1">
        <v>69.695</v>
      </c>
      <c r="E29" s="1">
        <v>13.0</v>
      </c>
      <c r="F29" s="1">
        <v>109.239</v>
      </c>
      <c r="G29" s="1">
        <v>40.0</v>
      </c>
      <c r="H29" s="1">
        <v>111.8944</v>
      </c>
      <c r="I29" s="1">
        <v>24.0</v>
      </c>
      <c r="J29" s="1">
        <v>99.433</v>
      </c>
      <c r="K29" s="1">
        <v>109.0</v>
      </c>
      <c r="L29" s="1">
        <v>97.6154</v>
      </c>
      <c r="M29" s="1">
        <v>75.0</v>
      </c>
      <c r="N29" s="1">
        <v>0.827781</v>
      </c>
      <c r="O29" s="1">
        <v>28.0</v>
      </c>
    </row>
    <row r="30">
      <c r="A30" s="1" t="s">
        <v>51</v>
      </c>
      <c r="B30" s="1">
        <v>66.5572</v>
      </c>
      <c r="C30" s="1">
        <v>92.0</v>
      </c>
      <c r="D30" s="1">
        <v>66.7339</v>
      </c>
      <c r="E30" s="1">
        <v>80.0</v>
      </c>
      <c r="F30" s="1">
        <v>106.4468</v>
      </c>
      <c r="G30" s="1">
        <v>74.0</v>
      </c>
      <c r="H30" s="1">
        <v>107.9755</v>
      </c>
      <c r="I30" s="1">
        <v>60.0</v>
      </c>
      <c r="J30" s="1">
        <v>96.8549</v>
      </c>
      <c r="K30" s="1">
        <v>59.0</v>
      </c>
      <c r="L30" s="1">
        <v>94.2487</v>
      </c>
      <c r="M30" s="1">
        <v>25.0</v>
      </c>
      <c r="N30" s="1">
        <v>0.826874</v>
      </c>
      <c r="O30" s="1">
        <v>29.0</v>
      </c>
    </row>
    <row r="31">
      <c r="A31" s="1" t="s">
        <v>52</v>
      </c>
      <c r="B31" s="1">
        <v>65.6892</v>
      </c>
      <c r="C31" s="1">
        <v>132.0</v>
      </c>
      <c r="D31" s="1">
        <v>65.7917</v>
      </c>
      <c r="E31" s="1">
        <v>123.0</v>
      </c>
      <c r="F31" s="1">
        <v>105.3003</v>
      </c>
      <c r="G31" s="1">
        <v>99.0</v>
      </c>
      <c r="H31" s="1">
        <v>109.3043</v>
      </c>
      <c r="I31" s="1">
        <v>48.0</v>
      </c>
      <c r="J31" s="1">
        <v>99.3294</v>
      </c>
      <c r="K31" s="1">
        <v>105.0</v>
      </c>
      <c r="L31" s="1">
        <v>95.6498</v>
      </c>
      <c r="M31" s="1">
        <v>49.0</v>
      </c>
      <c r="N31" s="1">
        <v>0.822676</v>
      </c>
      <c r="O31" s="1">
        <v>30.0</v>
      </c>
    </row>
    <row r="32">
      <c r="A32" s="1" t="s">
        <v>53</v>
      </c>
      <c r="B32" s="1">
        <v>64.5179</v>
      </c>
      <c r="C32" s="1">
        <v>191.0</v>
      </c>
      <c r="D32" s="1">
        <v>64.3563</v>
      </c>
      <c r="E32" s="1">
        <v>193.0</v>
      </c>
      <c r="F32" s="1">
        <v>107.7802</v>
      </c>
      <c r="G32" s="1">
        <v>57.0</v>
      </c>
      <c r="H32" s="1">
        <v>112.0588</v>
      </c>
      <c r="I32" s="1">
        <v>23.0</v>
      </c>
      <c r="J32" s="1">
        <v>101.5402</v>
      </c>
      <c r="K32" s="1">
        <v>156.0</v>
      </c>
      <c r="L32" s="1">
        <v>98.3168</v>
      </c>
      <c r="M32" s="1">
        <v>88.0</v>
      </c>
      <c r="N32" s="1">
        <v>0.818249</v>
      </c>
      <c r="O32" s="1">
        <v>31.0</v>
      </c>
    </row>
    <row r="33">
      <c r="A33" s="1" t="s">
        <v>54</v>
      </c>
      <c r="B33" s="1">
        <v>64.6443</v>
      </c>
      <c r="C33" s="1">
        <v>183.0</v>
      </c>
      <c r="D33" s="1">
        <v>64.2413</v>
      </c>
      <c r="E33" s="1">
        <v>201.0</v>
      </c>
      <c r="F33" s="1">
        <v>106.1737</v>
      </c>
      <c r="G33" s="1">
        <v>78.0</v>
      </c>
      <c r="H33" s="1">
        <v>108.2839</v>
      </c>
      <c r="I33" s="1">
        <v>58.0</v>
      </c>
      <c r="J33" s="1">
        <v>97.7259</v>
      </c>
      <c r="K33" s="1">
        <v>76.0</v>
      </c>
      <c r="L33" s="1">
        <v>95.0781</v>
      </c>
      <c r="M33" s="1">
        <v>40.0</v>
      </c>
      <c r="N33" s="1">
        <v>0.816928</v>
      </c>
      <c r="O33" s="1">
        <v>32.0</v>
      </c>
    </row>
    <row r="34">
      <c r="A34" s="1" t="s">
        <v>55</v>
      </c>
      <c r="B34" s="1">
        <v>59.5629</v>
      </c>
      <c r="C34" s="1">
        <v>343.0</v>
      </c>
      <c r="D34" s="1">
        <v>60.2834</v>
      </c>
      <c r="E34" s="1">
        <v>340.0</v>
      </c>
      <c r="F34" s="1">
        <v>103.1292</v>
      </c>
      <c r="G34" s="1">
        <v>149.0</v>
      </c>
      <c r="H34" s="1">
        <v>105.4703</v>
      </c>
      <c r="I34" s="1">
        <v>101.0</v>
      </c>
      <c r="J34" s="1">
        <v>92.7467</v>
      </c>
      <c r="K34" s="1">
        <v>14.0</v>
      </c>
      <c r="L34" s="1">
        <v>92.9941</v>
      </c>
      <c r="M34" s="1">
        <v>13.0</v>
      </c>
      <c r="N34" s="1">
        <v>0.809655</v>
      </c>
      <c r="O34" s="1">
        <v>33.0</v>
      </c>
    </row>
    <row r="35">
      <c r="A35" s="1" t="s">
        <v>56</v>
      </c>
      <c r="B35" s="1">
        <v>63.1406</v>
      </c>
      <c r="C35" s="1">
        <v>266.0</v>
      </c>
      <c r="D35" s="1">
        <v>64.0247</v>
      </c>
      <c r="E35" s="1">
        <v>214.0</v>
      </c>
      <c r="F35" s="1">
        <v>109.6553</v>
      </c>
      <c r="G35" s="1">
        <v>35.0</v>
      </c>
      <c r="H35" s="1">
        <v>113.3899</v>
      </c>
      <c r="I35" s="1">
        <v>19.0</v>
      </c>
      <c r="J35" s="1">
        <v>100.7232</v>
      </c>
      <c r="K35" s="1">
        <v>135.0</v>
      </c>
      <c r="L35" s="1">
        <v>100.0177</v>
      </c>
      <c r="M35" s="1">
        <v>113.0</v>
      </c>
      <c r="N35" s="1">
        <v>0.808931</v>
      </c>
      <c r="O35" s="1">
        <v>34.0</v>
      </c>
    </row>
    <row r="36">
      <c r="A36" s="1" t="s">
        <v>57</v>
      </c>
      <c r="B36" s="1">
        <v>67.3799</v>
      </c>
      <c r="C36" s="1">
        <v>64.0</v>
      </c>
      <c r="D36" s="1">
        <v>66.0625</v>
      </c>
      <c r="E36" s="1">
        <v>112.0</v>
      </c>
      <c r="F36" s="1">
        <v>105.728</v>
      </c>
      <c r="G36" s="1">
        <v>88.0</v>
      </c>
      <c r="H36" s="1">
        <v>110.2431</v>
      </c>
      <c r="I36" s="1">
        <v>41.0</v>
      </c>
      <c r="J36" s="1">
        <v>100.7749</v>
      </c>
      <c r="K36" s="1">
        <v>136.0</v>
      </c>
      <c r="L36" s="1">
        <v>97.2795</v>
      </c>
      <c r="M36" s="1">
        <v>67.0</v>
      </c>
      <c r="N36" s="1">
        <v>0.808246</v>
      </c>
      <c r="O36" s="1">
        <v>35.0</v>
      </c>
    </row>
    <row r="37">
      <c r="A37" s="1" t="s">
        <v>58</v>
      </c>
      <c r="B37" s="1">
        <v>69.9964</v>
      </c>
      <c r="C37" s="1">
        <v>12.0</v>
      </c>
      <c r="D37" s="1">
        <v>70.7733</v>
      </c>
      <c r="E37" s="1">
        <v>6.0</v>
      </c>
      <c r="F37" s="1">
        <v>115.8847</v>
      </c>
      <c r="G37" s="1">
        <v>7.0</v>
      </c>
      <c r="H37" s="1">
        <v>115.7384</v>
      </c>
      <c r="I37" s="1">
        <v>12.0</v>
      </c>
      <c r="J37" s="1">
        <v>103.3788</v>
      </c>
      <c r="K37" s="1">
        <v>194.0</v>
      </c>
      <c r="L37" s="1">
        <v>102.1942</v>
      </c>
      <c r="M37" s="1">
        <v>160.0</v>
      </c>
      <c r="N37" s="1">
        <v>0.807099</v>
      </c>
      <c r="O37" s="1">
        <v>36.0</v>
      </c>
    </row>
    <row r="38">
      <c r="A38" s="1" t="s">
        <v>59</v>
      </c>
      <c r="B38" s="1">
        <v>64.9226</v>
      </c>
      <c r="C38" s="1">
        <v>169.0</v>
      </c>
      <c r="D38" s="1">
        <v>64.4585</v>
      </c>
      <c r="E38" s="1">
        <v>188.0</v>
      </c>
      <c r="F38" s="1">
        <v>102.9051</v>
      </c>
      <c r="G38" s="1">
        <v>158.0</v>
      </c>
      <c r="H38" s="1">
        <v>106.2808</v>
      </c>
      <c r="I38" s="1">
        <v>82.0</v>
      </c>
      <c r="J38" s="1">
        <v>97.013</v>
      </c>
      <c r="K38" s="1">
        <v>65.0</v>
      </c>
      <c r="L38" s="1">
        <v>93.8924</v>
      </c>
      <c r="M38" s="1">
        <v>23.0</v>
      </c>
      <c r="N38" s="1">
        <v>0.806161</v>
      </c>
      <c r="O38" s="1">
        <v>37.0</v>
      </c>
    </row>
    <row r="39">
      <c r="A39" s="1" t="s">
        <v>49</v>
      </c>
      <c r="B39" s="1">
        <v>64.2181</v>
      </c>
      <c r="C39" s="1">
        <v>210.0</v>
      </c>
      <c r="D39" s="1">
        <v>63.7119</v>
      </c>
      <c r="E39" s="1">
        <v>237.0</v>
      </c>
      <c r="F39" s="1">
        <v>105.1004</v>
      </c>
      <c r="G39" s="1">
        <v>102.0</v>
      </c>
      <c r="H39" s="1">
        <v>106.8211</v>
      </c>
      <c r="I39" s="1">
        <v>75.0</v>
      </c>
      <c r="J39" s="1">
        <v>94.2742</v>
      </c>
      <c r="K39" s="1">
        <v>21.0</v>
      </c>
      <c r="L39" s="1">
        <v>94.3725</v>
      </c>
      <c r="M39" s="1">
        <v>27.0</v>
      </c>
      <c r="N39" s="1">
        <v>0.806107</v>
      </c>
      <c r="O39" s="1">
        <v>38.0</v>
      </c>
    </row>
    <row r="40">
      <c r="A40" s="1" t="s">
        <v>60</v>
      </c>
      <c r="B40" s="1">
        <v>67.6297</v>
      </c>
      <c r="C40" s="1">
        <v>56.0</v>
      </c>
      <c r="D40" s="1">
        <v>66.7753</v>
      </c>
      <c r="E40" s="1">
        <v>78.0</v>
      </c>
      <c r="F40" s="1">
        <v>109.0464</v>
      </c>
      <c r="G40" s="1">
        <v>44.0</v>
      </c>
      <c r="H40" s="1">
        <v>113.4406</v>
      </c>
      <c r="I40" s="1">
        <v>18.0</v>
      </c>
      <c r="J40" s="1">
        <v>103.8907</v>
      </c>
      <c r="K40" s="1">
        <v>211.0</v>
      </c>
      <c r="L40" s="1">
        <v>100.4168</v>
      </c>
      <c r="M40" s="1">
        <v>121.0</v>
      </c>
      <c r="N40" s="1">
        <v>0.802568</v>
      </c>
      <c r="O40" s="1">
        <v>39.0</v>
      </c>
    </row>
    <row r="41">
      <c r="A41" s="1" t="s">
        <v>61</v>
      </c>
      <c r="B41" s="1">
        <v>67.5949</v>
      </c>
      <c r="C41" s="1">
        <v>58.0</v>
      </c>
      <c r="D41" s="1">
        <v>66.5966</v>
      </c>
      <c r="E41" s="1">
        <v>86.0</v>
      </c>
      <c r="F41" s="1">
        <v>114.7141</v>
      </c>
      <c r="G41" s="1">
        <v>12.0</v>
      </c>
      <c r="H41" s="1">
        <v>111.0851</v>
      </c>
      <c r="I41" s="1">
        <v>33.0</v>
      </c>
      <c r="J41" s="1">
        <v>96.4916</v>
      </c>
      <c r="K41" s="1">
        <v>50.0</v>
      </c>
      <c r="L41" s="1">
        <v>98.4286</v>
      </c>
      <c r="M41" s="1">
        <v>89.0</v>
      </c>
      <c r="N41" s="1">
        <v>0.800767</v>
      </c>
      <c r="O41" s="1">
        <v>40.0</v>
      </c>
    </row>
    <row r="42">
      <c r="A42" s="1" t="s">
        <v>62</v>
      </c>
      <c r="B42" s="1">
        <v>62.1548</v>
      </c>
      <c r="C42" s="1">
        <v>301.0</v>
      </c>
      <c r="D42" s="1">
        <v>63.4055</v>
      </c>
      <c r="E42" s="1">
        <v>255.0</v>
      </c>
      <c r="F42" s="1">
        <v>109.5202</v>
      </c>
      <c r="G42" s="1">
        <v>37.0</v>
      </c>
      <c r="H42" s="1">
        <v>108.7867</v>
      </c>
      <c r="I42" s="1">
        <v>52.0</v>
      </c>
      <c r="J42" s="1">
        <v>96.0515</v>
      </c>
      <c r="K42" s="1">
        <v>40.0</v>
      </c>
      <c r="L42" s="1">
        <v>96.5949</v>
      </c>
      <c r="M42" s="1">
        <v>56.0</v>
      </c>
      <c r="N42" s="1">
        <v>0.796883</v>
      </c>
      <c r="O42" s="1">
        <v>41.0</v>
      </c>
    </row>
    <row r="43">
      <c r="A43" s="1" t="s">
        <v>63</v>
      </c>
      <c r="B43" s="1">
        <v>67.1558</v>
      </c>
      <c r="C43" s="1">
        <v>74.0</v>
      </c>
      <c r="D43" s="1">
        <v>66.8597</v>
      </c>
      <c r="E43" s="1">
        <v>77.0</v>
      </c>
      <c r="F43" s="1">
        <v>115.9899</v>
      </c>
      <c r="G43" s="1">
        <v>6.0</v>
      </c>
      <c r="H43" s="1">
        <v>116.7177</v>
      </c>
      <c r="I43" s="1">
        <v>9.0</v>
      </c>
      <c r="J43" s="1">
        <v>103.2849</v>
      </c>
      <c r="K43" s="1">
        <v>190.0</v>
      </c>
      <c r="L43" s="1">
        <v>103.8436</v>
      </c>
      <c r="M43" s="1">
        <v>197.0</v>
      </c>
      <c r="N43" s="1">
        <v>0.793152</v>
      </c>
      <c r="O43" s="1">
        <v>42.0</v>
      </c>
    </row>
    <row r="44">
      <c r="A44" s="1" t="s">
        <v>64</v>
      </c>
      <c r="B44" s="1">
        <v>62.8063</v>
      </c>
      <c r="C44" s="1">
        <v>283.0</v>
      </c>
      <c r="D44" s="1">
        <v>62.7875</v>
      </c>
      <c r="E44" s="1">
        <v>277.0</v>
      </c>
      <c r="F44" s="1">
        <v>101.3845</v>
      </c>
      <c r="G44" s="1">
        <v>188.0</v>
      </c>
      <c r="H44" s="1">
        <v>103.0574</v>
      </c>
      <c r="I44" s="1">
        <v>150.0</v>
      </c>
      <c r="J44" s="1">
        <v>94.7196</v>
      </c>
      <c r="K44" s="1">
        <v>27.0</v>
      </c>
      <c r="L44" s="1">
        <v>91.7676</v>
      </c>
      <c r="M44" s="1">
        <v>11.0</v>
      </c>
      <c r="N44" s="1">
        <v>0.791552</v>
      </c>
      <c r="O44" s="1">
        <v>43.0</v>
      </c>
    </row>
    <row r="45">
      <c r="A45" s="1" t="s">
        <v>65</v>
      </c>
      <c r="B45" s="1">
        <v>69.6862</v>
      </c>
      <c r="C45" s="1">
        <v>14.0</v>
      </c>
      <c r="D45" s="1">
        <v>69.6825</v>
      </c>
      <c r="E45" s="1">
        <v>14.0</v>
      </c>
      <c r="F45" s="1">
        <v>103.2815</v>
      </c>
      <c r="G45" s="1">
        <v>144.0</v>
      </c>
      <c r="H45" s="1">
        <v>106.2763</v>
      </c>
      <c r="I45" s="1">
        <v>83.0</v>
      </c>
      <c r="J45" s="1">
        <v>95.2515</v>
      </c>
      <c r="K45" s="1">
        <v>33.0</v>
      </c>
      <c r="L45" s="1">
        <v>94.6421</v>
      </c>
      <c r="M45" s="1">
        <v>31.0</v>
      </c>
      <c r="N45" s="1">
        <v>0.791386</v>
      </c>
      <c r="O45" s="1">
        <v>44.0</v>
      </c>
    </row>
    <row r="46">
      <c r="A46" s="1" t="s">
        <v>66</v>
      </c>
      <c r="B46" s="1">
        <v>65.7896</v>
      </c>
      <c r="C46" s="1">
        <v>124.0</v>
      </c>
      <c r="D46" s="1">
        <v>65.7622</v>
      </c>
      <c r="E46" s="1">
        <v>126.0</v>
      </c>
      <c r="F46" s="1">
        <v>109.0723</v>
      </c>
      <c r="G46" s="1">
        <v>42.0</v>
      </c>
      <c r="H46" s="1">
        <v>111.3176</v>
      </c>
      <c r="I46" s="1">
        <v>30.0</v>
      </c>
      <c r="J46" s="1">
        <v>101.2385</v>
      </c>
      <c r="K46" s="1">
        <v>150.0</v>
      </c>
      <c r="L46" s="1">
        <v>99.2547</v>
      </c>
      <c r="M46" s="1">
        <v>100.0</v>
      </c>
      <c r="N46" s="1">
        <v>0.78902</v>
      </c>
      <c r="O46" s="1">
        <v>45.0</v>
      </c>
    </row>
    <row r="47">
      <c r="A47" s="1" t="s">
        <v>67</v>
      </c>
      <c r="B47" s="1">
        <v>64.3247</v>
      </c>
      <c r="C47" s="1">
        <v>201.0</v>
      </c>
      <c r="D47" s="1">
        <v>63.6508</v>
      </c>
      <c r="E47" s="1">
        <v>241.0</v>
      </c>
      <c r="F47" s="1">
        <v>103.2472</v>
      </c>
      <c r="G47" s="1">
        <v>145.0</v>
      </c>
      <c r="H47" s="1">
        <v>108.7277</v>
      </c>
      <c r="I47" s="1">
        <v>55.0</v>
      </c>
      <c r="J47" s="1">
        <v>98.0642</v>
      </c>
      <c r="K47" s="1">
        <v>81.0</v>
      </c>
      <c r="L47" s="1">
        <v>97.1648</v>
      </c>
      <c r="M47" s="1">
        <v>66.0</v>
      </c>
      <c r="N47" s="1">
        <v>0.784662</v>
      </c>
      <c r="O47" s="1">
        <v>46.0</v>
      </c>
    </row>
    <row r="48">
      <c r="A48" s="1" t="s">
        <v>68</v>
      </c>
      <c r="B48" s="1">
        <v>64.9525</v>
      </c>
      <c r="C48" s="1">
        <v>168.0</v>
      </c>
      <c r="D48" s="1">
        <v>64.6326</v>
      </c>
      <c r="E48" s="1">
        <v>179.0</v>
      </c>
      <c r="F48" s="1">
        <v>106.1874</v>
      </c>
      <c r="G48" s="1">
        <v>77.0</v>
      </c>
      <c r="H48" s="1">
        <v>107.9659</v>
      </c>
      <c r="I48" s="1">
        <v>61.0</v>
      </c>
      <c r="J48" s="1">
        <v>98.4234</v>
      </c>
      <c r="K48" s="1">
        <v>87.0</v>
      </c>
      <c r="L48" s="1">
        <v>96.6759</v>
      </c>
      <c r="M48" s="1">
        <v>58.0</v>
      </c>
      <c r="N48" s="1">
        <v>0.780776</v>
      </c>
      <c r="O48" s="1">
        <v>47.0</v>
      </c>
    </row>
    <row r="49">
      <c r="A49" s="1" t="s">
        <v>69</v>
      </c>
      <c r="B49" s="1">
        <v>66.9608</v>
      </c>
      <c r="C49" s="1">
        <v>77.0</v>
      </c>
      <c r="D49" s="1">
        <v>66.6944</v>
      </c>
      <c r="E49" s="1">
        <v>83.0</v>
      </c>
      <c r="F49" s="1">
        <v>108.1265</v>
      </c>
      <c r="G49" s="1">
        <v>52.0</v>
      </c>
      <c r="H49" s="1">
        <v>112.1467</v>
      </c>
      <c r="I49" s="1">
        <v>22.0</v>
      </c>
      <c r="J49" s="1">
        <v>101.3572</v>
      </c>
      <c r="K49" s="1">
        <v>153.0</v>
      </c>
      <c r="L49" s="1">
        <v>100.4226</v>
      </c>
      <c r="M49" s="1">
        <v>122.0</v>
      </c>
      <c r="N49" s="1">
        <v>0.780716</v>
      </c>
      <c r="O49" s="1">
        <v>48.0</v>
      </c>
    </row>
    <row r="50">
      <c r="A50" s="1" t="s">
        <v>70</v>
      </c>
      <c r="B50" s="1">
        <v>62.5124</v>
      </c>
      <c r="C50" s="1">
        <v>292.0</v>
      </c>
      <c r="D50" s="1">
        <v>63.0212</v>
      </c>
      <c r="E50" s="1">
        <v>268.0</v>
      </c>
      <c r="F50" s="1">
        <v>108.0981</v>
      </c>
      <c r="G50" s="1">
        <v>53.0</v>
      </c>
      <c r="H50" s="1">
        <v>110.3537</v>
      </c>
      <c r="I50" s="1">
        <v>39.0</v>
      </c>
      <c r="J50" s="1">
        <v>99.7834</v>
      </c>
      <c r="K50" s="1">
        <v>116.0</v>
      </c>
      <c r="L50" s="1">
        <v>98.8202</v>
      </c>
      <c r="M50" s="1">
        <v>96.0</v>
      </c>
      <c r="N50" s="1">
        <v>0.780653</v>
      </c>
      <c r="O50" s="1">
        <v>49.0</v>
      </c>
    </row>
    <row r="51">
      <c r="A51" s="1" t="s">
        <v>71</v>
      </c>
      <c r="B51" s="1">
        <v>66.8529</v>
      </c>
      <c r="C51" s="1">
        <v>83.0</v>
      </c>
      <c r="D51" s="1">
        <v>67.0331</v>
      </c>
      <c r="E51" s="1">
        <v>67.0</v>
      </c>
      <c r="F51" s="1">
        <v>115.8376</v>
      </c>
      <c r="G51" s="1">
        <v>8.0</v>
      </c>
      <c r="H51" s="1">
        <v>114.8643</v>
      </c>
      <c r="I51" s="1">
        <v>14.0</v>
      </c>
      <c r="J51" s="1">
        <v>100.6169</v>
      </c>
      <c r="K51" s="1">
        <v>134.0</v>
      </c>
      <c r="L51" s="1">
        <v>102.9283</v>
      </c>
      <c r="M51" s="1">
        <v>174.0</v>
      </c>
      <c r="N51" s="1">
        <v>0.77933</v>
      </c>
      <c r="O51" s="1">
        <v>50.0</v>
      </c>
    </row>
    <row r="52">
      <c r="A52" s="1" t="s">
        <v>72</v>
      </c>
      <c r="B52" s="1">
        <v>67.3872</v>
      </c>
      <c r="C52" s="1">
        <v>63.0</v>
      </c>
      <c r="D52" s="1">
        <v>67.4019</v>
      </c>
      <c r="E52" s="1">
        <v>56.0</v>
      </c>
      <c r="F52" s="1">
        <v>104.0795</v>
      </c>
      <c r="G52" s="1">
        <v>126.0</v>
      </c>
      <c r="H52" s="1">
        <v>108.0025</v>
      </c>
      <c r="I52" s="1">
        <v>59.0</v>
      </c>
      <c r="J52" s="1">
        <v>99.8116</v>
      </c>
      <c r="K52" s="1">
        <v>117.0</v>
      </c>
      <c r="L52" s="1">
        <v>96.866</v>
      </c>
      <c r="M52" s="1">
        <v>60.0</v>
      </c>
      <c r="N52" s="1">
        <v>0.777558</v>
      </c>
      <c r="O52" s="1">
        <v>51.0</v>
      </c>
    </row>
    <row r="53">
      <c r="A53" s="1" t="s">
        <v>73</v>
      </c>
      <c r="B53" s="1">
        <v>66.9138</v>
      </c>
      <c r="C53" s="1">
        <v>82.0</v>
      </c>
      <c r="D53" s="1">
        <v>66.8809</v>
      </c>
      <c r="E53" s="1">
        <v>73.0</v>
      </c>
      <c r="F53" s="1">
        <v>115.1756</v>
      </c>
      <c r="G53" s="1">
        <v>11.0</v>
      </c>
      <c r="H53" s="1">
        <v>116.7438</v>
      </c>
      <c r="I53" s="1">
        <v>8.0</v>
      </c>
      <c r="J53" s="1">
        <v>107.046</v>
      </c>
      <c r="K53" s="1">
        <v>284.0</v>
      </c>
      <c r="L53" s="1">
        <v>104.7878</v>
      </c>
      <c r="M53" s="1">
        <v>214.0</v>
      </c>
      <c r="N53" s="1">
        <v>0.776</v>
      </c>
      <c r="O53" s="1">
        <v>52.0</v>
      </c>
    </row>
    <row r="54">
      <c r="A54" s="1" t="s">
        <v>74</v>
      </c>
      <c r="B54" s="1">
        <v>63.8577</v>
      </c>
      <c r="C54" s="1">
        <v>238.0</v>
      </c>
      <c r="D54" s="1">
        <v>65.0244</v>
      </c>
      <c r="E54" s="1">
        <v>156.0</v>
      </c>
      <c r="F54" s="1">
        <v>104.1143</v>
      </c>
      <c r="G54" s="1">
        <v>123.0</v>
      </c>
      <c r="H54" s="1">
        <v>105.4634</v>
      </c>
      <c r="I54" s="1">
        <v>102.0</v>
      </c>
      <c r="J54" s="1">
        <v>96.2165</v>
      </c>
      <c r="K54" s="1">
        <v>43.0</v>
      </c>
      <c r="L54" s="1">
        <v>94.7256</v>
      </c>
      <c r="M54" s="1">
        <v>32.0</v>
      </c>
      <c r="N54" s="1">
        <v>0.774669</v>
      </c>
      <c r="O54" s="1">
        <v>53.0</v>
      </c>
    </row>
    <row r="55">
      <c r="A55" s="1" t="s">
        <v>75</v>
      </c>
      <c r="B55" s="1">
        <v>65.136</v>
      </c>
      <c r="C55" s="1">
        <v>159.0</v>
      </c>
      <c r="D55" s="1">
        <v>65.7655</v>
      </c>
      <c r="E55" s="1">
        <v>125.0</v>
      </c>
      <c r="F55" s="1">
        <v>101.1477</v>
      </c>
      <c r="G55" s="1">
        <v>191.0</v>
      </c>
      <c r="H55" s="1">
        <v>104.0783</v>
      </c>
      <c r="I55" s="1">
        <v>124.0</v>
      </c>
      <c r="J55" s="1">
        <v>93.4826</v>
      </c>
      <c r="K55" s="1">
        <v>16.0</v>
      </c>
      <c r="L55" s="1">
        <v>93.7636</v>
      </c>
      <c r="M55" s="1">
        <v>22.0</v>
      </c>
      <c r="N55" s="1">
        <v>0.768563</v>
      </c>
      <c r="O55" s="1">
        <v>54.0</v>
      </c>
    </row>
    <row r="56">
      <c r="A56" s="1" t="s">
        <v>76</v>
      </c>
      <c r="B56" s="1">
        <v>62.904</v>
      </c>
      <c r="C56" s="1">
        <v>279.0</v>
      </c>
      <c r="D56" s="1">
        <v>62.3523</v>
      </c>
      <c r="E56" s="1">
        <v>294.0</v>
      </c>
      <c r="F56" s="1">
        <v>105.4536</v>
      </c>
      <c r="G56" s="1">
        <v>96.0</v>
      </c>
      <c r="H56" s="1">
        <v>108.9819</v>
      </c>
      <c r="I56" s="1">
        <v>50.0</v>
      </c>
      <c r="J56" s="1">
        <v>101.7325</v>
      </c>
      <c r="K56" s="1">
        <v>160.0</v>
      </c>
      <c r="L56" s="1">
        <v>98.5216</v>
      </c>
      <c r="M56" s="1">
        <v>91.0</v>
      </c>
      <c r="N56" s="1">
        <v>0.761408</v>
      </c>
      <c r="O56" s="1">
        <v>55.0</v>
      </c>
    </row>
    <row r="57">
      <c r="A57" s="1" t="s">
        <v>77</v>
      </c>
      <c r="B57" s="1">
        <v>61.951</v>
      </c>
      <c r="C57" s="1">
        <v>308.0</v>
      </c>
      <c r="D57" s="1">
        <v>62.5645</v>
      </c>
      <c r="E57" s="1">
        <v>286.0</v>
      </c>
      <c r="F57" s="1">
        <v>104.7151</v>
      </c>
      <c r="G57" s="1">
        <v>112.0</v>
      </c>
      <c r="H57" s="1">
        <v>105.4412</v>
      </c>
      <c r="I57" s="1">
        <v>103.0</v>
      </c>
      <c r="J57" s="1">
        <v>96.8208</v>
      </c>
      <c r="K57" s="1">
        <v>58.0</v>
      </c>
      <c r="L57" s="1">
        <v>95.3905</v>
      </c>
      <c r="M57" s="1">
        <v>46.0</v>
      </c>
      <c r="N57" s="1">
        <v>0.759876</v>
      </c>
      <c r="O57" s="1">
        <v>56.0</v>
      </c>
    </row>
    <row r="58">
      <c r="A58" s="1" t="s">
        <v>78</v>
      </c>
      <c r="B58" s="1">
        <v>67.9793</v>
      </c>
      <c r="C58" s="1">
        <v>44.0</v>
      </c>
      <c r="D58" s="1">
        <v>67.6302</v>
      </c>
      <c r="E58" s="1">
        <v>44.0</v>
      </c>
      <c r="F58" s="1">
        <v>106.5629</v>
      </c>
      <c r="G58" s="1">
        <v>71.0</v>
      </c>
      <c r="H58" s="1">
        <v>110.1048</v>
      </c>
      <c r="I58" s="1">
        <v>44.0</v>
      </c>
      <c r="J58" s="1">
        <v>99.6992</v>
      </c>
      <c r="K58" s="1">
        <v>114.0</v>
      </c>
      <c r="L58" s="1">
        <v>99.6683</v>
      </c>
      <c r="M58" s="1">
        <v>107.0</v>
      </c>
      <c r="N58" s="1">
        <v>0.758638</v>
      </c>
      <c r="O58" s="1">
        <v>57.0</v>
      </c>
    </row>
    <row r="59">
      <c r="A59" s="1" t="s">
        <v>79</v>
      </c>
      <c r="B59" s="1">
        <v>66.2517</v>
      </c>
      <c r="C59" s="1">
        <v>105.0</v>
      </c>
      <c r="D59" s="1">
        <v>66.5782</v>
      </c>
      <c r="E59" s="1">
        <v>88.0</v>
      </c>
      <c r="F59" s="1">
        <v>100.5875</v>
      </c>
      <c r="G59" s="1">
        <v>207.0</v>
      </c>
      <c r="H59" s="1">
        <v>100.8367</v>
      </c>
      <c r="I59" s="1">
        <v>196.0</v>
      </c>
      <c r="J59" s="1">
        <v>90.9528</v>
      </c>
      <c r="K59" s="1">
        <v>5.0</v>
      </c>
      <c r="L59" s="1">
        <v>91.281</v>
      </c>
      <c r="M59" s="1">
        <v>9.0</v>
      </c>
      <c r="N59" s="1">
        <v>0.758584</v>
      </c>
      <c r="O59" s="1">
        <v>58.0</v>
      </c>
    </row>
    <row r="60">
      <c r="A60" s="1" t="s">
        <v>80</v>
      </c>
      <c r="B60" s="1">
        <v>66.0592</v>
      </c>
      <c r="C60" s="1">
        <v>112.0</v>
      </c>
      <c r="D60" s="1">
        <v>66.5903</v>
      </c>
      <c r="E60" s="1">
        <v>87.0</v>
      </c>
      <c r="F60" s="1">
        <v>101.3741</v>
      </c>
      <c r="G60" s="1">
        <v>189.0</v>
      </c>
      <c r="H60" s="1">
        <v>103.2187</v>
      </c>
      <c r="I60" s="1">
        <v>148.0</v>
      </c>
      <c r="J60" s="1">
        <v>95.0373</v>
      </c>
      <c r="K60" s="1">
        <v>31.0</v>
      </c>
      <c r="L60" s="1">
        <v>93.6823</v>
      </c>
      <c r="M60" s="1">
        <v>20.0</v>
      </c>
      <c r="N60" s="1">
        <v>0.753026</v>
      </c>
      <c r="O60" s="1">
        <v>59.0</v>
      </c>
    </row>
    <row r="61">
      <c r="A61" s="1" t="s">
        <v>81</v>
      </c>
      <c r="B61" s="1">
        <v>68.7485</v>
      </c>
      <c r="C61" s="1">
        <v>26.0</v>
      </c>
      <c r="D61" s="1">
        <v>68.7947</v>
      </c>
      <c r="E61" s="1">
        <v>23.0</v>
      </c>
      <c r="F61" s="1">
        <v>108.5538</v>
      </c>
      <c r="G61" s="1">
        <v>49.0</v>
      </c>
      <c r="H61" s="1">
        <v>108.7606</v>
      </c>
      <c r="I61" s="1">
        <v>54.0</v>
      </c>
      <c r="J61" s="1">
        <v>99.46</v>
      </c>
      <c r="K61" s="1">
        <v>111.0</v>
      </c>
      <c r="L61" s="1">
        <v>98.7205</v>
      </c>
      <c r="M61" s="1">
        <v>95.0</v>
      </c>
      <c r="N61" s="1">
        <v>0.752846</v>
      </c>
      <c r="O61" s="1">
        <v>60.0</v>
      </c>
    </row>
    <row r="62">
      <c r="A62" s="1" t="s">
        <v>82</v>
      </c>
      <c r="B62" s="1">
        <v>63.0956</v>
      </c>
      <c r="C62" s="1">
        <v>268.0</v>
      </c>
      <c r="D62" s="1">
        <v>62.5693</v>
      </c>
      <c r="E62" s="1">
        <v>284.0</v>
      </c>
      <c r="F62" s="1">
        <v>107.3899</v>
      </c>
      <c r="G62" s="1">
        <v>60.0</v>
      </c>
      <c r="H62" s="1">
        <v>104.1637</v>
      </c>
      <c r="I62" s="1">
        <v>122.0</v>
      </c>
      <c r="J62" s="1">
        <v>94.3729</v>
      </c>
      <c r="K62" s="1">
        <v>24.0</v>
      </c>
      <c r="L62" s="1">
        <v>94.7259</v>
      </c>
      <c r="M62" s="1">
        <v>33.0</v>
      </c>
      <c r="N62" s="1">
        <v>0.7488</v>
      </c>
      <c r="O62" s="1">
        <v>61.0</v>
      </c>
    </row>
    <row r="63">
      <c r="A63" s="1" t="s">
        <v>83</v>
      </c>
      <c r="B63" s="1">
        <v>64.3318</v>
      </c>
      <c r="C63" s="1">
        <v>199.0</v>
      </c>
      <c r="D63" s="1">
        <v>64.1741</v>
      </c>
      <c r="E63" s="1">
        <v>205.0</v>
      </c>
      <c r="F63" s="1">
        <v>104.7272</v>
      </c>
      <c r="G63" s="1">
        <v>111.0</v>
      </c>
      <c r="H63" s="1">
        <v>106.4523</v>
      </c>
      <c r="I63" s="1">
        <v>78.0</v>
      </c>
      <c r="J63" s="1">
        <v>97.4146</v>
      </c>
      <c r="K63" s="1">
        <v>72.0</v>
      </c>
      <c r="L63" s="1">
        <v>96.8245</v>
      </c>
      <c r="M63" s="1">
        <v>59.0</v>
      </c>
      <c r="N63" s="1">
        <v>0.748413</v>
      </c>
      <c r="O63" s="1">
        <v>62.0</v>
      </c>
    </row>
    <row r="64">
      <c r="A64" s="1" t="s">
        <v>84</v>
      </c>
      <c r="B64" s="1">
        <v>65.9899</v>
      </c>
      <c r="C64" s="1">
        <v>117.0</v>
      </c>
      <c r="D64" s="1">
        <v>66.2536</v>
      </c>
      <c r="E64" s="1">
        <v>102.0</v>
      </c>
      <c r="F64" s="1">
        <v>103.1759</v>
      </c>
      <c r="G64" s="1">
        <v>147.0</v>
      </c>
      <c r="H64" s="1">
        <v>107.1705</v>
      </c>
      <c r="I64" s="1">
        <v>70.0</v>
      </c>
      <c r="J64" s="1">
        <v>99.1475</v>
      </c>
      <c r="K64" s="1">
        <v>101.0</v>
      </c>
      <c r="L64" s="1">
        <v>97.7434</v>
      </c>
      <c r="M64" s="1">
        <v>78.0</v>
      </c>
      <c r="N64" s="1">
        <v>0.742473</v>
      </c>
      <c r="O64" s="1">
        <v>63.0</v>
      </c>
    </row>
    <row r="65">
      <c r="A65" s="1" t="s">
        <v>85</v>
      </c>
      <c r="B65" s="1">
        <v>63.8629</v>
      </c>
      <c r="C65" s="1">
        <v>237.0</v>
      </c>
      <c r="D65" s="1">
        <v>62.7329</v>
      </c>
      <c r="E65" s="1">
        <v>281.0</v>
      </c>
      <c r="F65" s="1">
        <v>108.6858</v>
      </c>
      <c r="G65" s="1">
        <v>48.0</v>
      </c>
      <c r="H65" s="1">
        <v>109.3441</v>
      </c>
      <c r="I65" s="1">
        <v>47.0</v>
      </c>
      <c r="J65" s="1">
        <v>96.9776</v>
      </c>
      <c r="K65" s="1">
        <v>62.0</v>
      </c>
      <c r="L65" s="1">
        <v>99.7443</v>
      </c>
      <c r="M65" s="1">
        <v>108.0</v>
      </c>
      <c r="N65" s="1">
        <v>0.742065</v>
      </c>
      <c r="O65" s="1">
        <v>64.0</v>
      </c>
    </row>
    <row r="66">
      <c r="A66" s="1" t="s">
        <v>86</v>
      </c>
      <c r="B66" s="1">
        <v>64.6743</v>
      </c>
      <c r="C66" s="1">
        <v>181.0</v>
      </c>
      <c r="D66" s="1">
        <v>64.3625</v>
      </c>
      <c r="E66" s="1">
        <v>192.0</v>
      </c>
      <c r="F66" s="1">
        <v>104.4496</v>
      </c>
      <c r="G66" s="1">
        <v>117.0</v>
      </c>
      <c r="H66" s="1">
        <v>105.4296</v>
      </c>
      <c r="I66" s="1">
        <v>104.0</v>
      </c>
      <c r="J66" s="1">
        <v>95.6575</v>
      </c>
      <c r="K66" s="1">
        <v>37.0</v>
      </c>
      <c r="L66" s="1">
        <v>96.2899</v>
      </c>
      <c r="M66" s="1">
        <v>53.0</v>
      </c>
      <c r="N66" s="1">
        <v>0.739393</v>
      </c>
      <c r="O66" s="1">
        <v>65.0</v>
      </c>
    </row>
    <row r="67">
      <c r="A67" s="1" t="s">
        <v>88</v>
      </c>
      <c r="B67" s="1">
        <v>61.0424</v>
      </c>
      <c r="C67" s="1">
        <v>328.0</v>
      </c>
      <c r="D67" s="1">
        <v>60.4338</v>
      </c>
      <c r="E67" s="1">
        <v>338.0</v>
      </c>
      <c r="F67" s="1">
        <v>106.0442</v>
      </c>
      <c r="G67" s="1">
        <v>80.0</v>
      </c>
      <c r="H67" s="1">
        <v>103.8537</v>
      </c>
      <c r="I67" s="1">
        <v>132.0</v>
      </c>
      <c r="J67" s="1">
        <v>92.7346</v>
      </c>
      <c r="K67" s="1">
        <v>13.0</v>
      </c>
      <c r="L67" s="1">
        <v>94.9531</v>
      </c>
      <c r="M67" s="1">
        <v>37.0</v>
      </c>
      <c r="N67" s="1">
        <v>0.736992</v>
      </c>
      <c r="O67" s="1">
        <v>66.0</v>
      </c>
    </row>
    <row r="68">
      <c r="A68" s="1" t="s">
        <v>89</v>
      </c>
      <c r="B68" s="1">
        <v>65.1312</v>
      </c>
      <c r="C68" s="1">
        <v>160.0</v>
      </c>
      <c r="D68" s="1">
        <v>64.3238</v>
      </c>
      <c r="E68" s="1">
        <v>196.0</v>
      </c>
      <c r="F68" s="1">
        <v>99.1672</v>
      </c>
      <c r="G68" s="1">
        <v>238.0</v>
      </c>
      <c r="H68" s="1">
        <v>102.8033</v>
      </c>
      <c r="I68" s="1">
        <v>155.0</v>
      </c>
      <c r="J68" s="1">
        <v>96.2811</v>
      </c>
      <c r="K68" s="1">
        <v>45.0</v>
      </c>
      <c r="L68" s="1">
        <v>94.2746</v>
      </c>
      <c r="M68" s="1">
        <v>26.0</v>
      </c>
      <c r="N68" s="1">
        <v>0.730263</v>
      </c>
      <c r="O68" s="1">
        <v>67.0</v>
      </c>
    </row>
    <row r="69">
      <c r="A69" s="1" t="s">
        <v>90</v>
      </c>
      <c r="B69" s="1">
        <v>64.775</v>
      </c>
      <c r="C69" s="1">
        <v>176.0</v>
      </c>
      <c r="D69" s="1">
        <v>65.4453</v>
      </c>
      <c r="E69" s="1">
        <v>142.0</v>
      </c>
      <c r="F69" s="1">
        <v>103.4092</v>
      </c>
      <c r="G69" s="1">
        <v>140.0</v>
      </c>
      <c r="H69" s="1">
        <v>101.5002</v>
      </c>
      <c r="I69" s="1">
        <v>182.0</v>
      </c>
      <c r="J69" s="1">
        <v>93.9915</v>
      </c>
      <c r="K69" s="1">
        <v>19.0</v>
      </c>
      <c r="L69" s="1">
        <v>93.2653</v>
      </c>
      <c r="M69" s="1">
        <v>14.0</v>
      </c>
      <c r="N69" s="1">
        <v>0.725725</v>
      </c>
      <c r="O69" s="1">
        <v>68.0</v>
      </c>
    </row>
    <row r="70">
      <c r="A70" s="1" t="s">
        <v>91</v>
      </c>
      <c r="B70" s="1">
        <v>65.0754</v>
      </c>
      <c r="C70" s="1">
        <v>161.0</v>
      </c>
      <c r="D70" s="1">
        <v>65.1753</v>
      </c>
      <c r="E70" s="1">
        <v>153.0</v>
      </c>
      <c r="F70" s="1">
        <v>104.8438</v>
      </c>
      <c r="G70" s="1">
        <v>108.0</v>
      </c>
      <c r="H70" s="1">
        <v>103.9633</v>
      </c>
      <c r="I70" s="1">
        <v>128.0</v>
      </c>
      <c r="J70" s="1">
        <v>97.8003</v>
      </c>
      <c r="K70" s="1">
        <v>78.0</v>
      </c>
      <c r="L70" s="1">
        <v>95.6236</v>
      </c>
      <c r="M70" s="1">
        <v>48.0</v>
      </c>
      <c r="N70" s="1">
        <v>0.723445</v>
      </c>
      <c r="O70" s="1">
        <v>69.0</v>
      </c>
    </row>
    <row r="71">
      <c r="A71" s="1" t="s">
        <v>92</v>
      </c>
      <c r="B71" s="1">
        <v>67.8265</v>
      </c>
      <c r="C71" s="1">
        <v>47.0</v>
      </c>
      <c r="D71" s="1">
        <v>67.7341</v>
      </c>
      <c r="E71" s="1">
        <v>41.0</v>
      </c>
      <c r="F71" s="1">
        <v>107.1301</v>
      </c>
      <c r="G71" s="1">
        <v>62.0</v>
      </c>
      <c r="H71" s="1">
        <v>106.5955</v>
      </c>
      <c r="I71" s="1">
        <v>76.0</v>
      </c>
      <c r="J71" s="1">
        <v>96.4552</v>
      </c>
      <c r="K71" s="1">
        <v>48.0</v>
      </c>
      <c r="L71" s="1">
        <v>98.2226</v>
      </c>
      <c r="M71" s="1">
        <v>86.0</v>
      </c>
      <c r="N71" s="1">
        <v>0.719252</v>
      </c>
      <c r="O71" s="1">
        <v>70.0</v>
      </c>
    </row>
    <row r="72">
      <c r="A72" s="1" t="s">
        <v>93</v>
      </c>
      <c r="B72" s="1">
        <v>61.8184</v>
      </c>
      <c r="C72" s="1">
        <v>311.0</v>
      </c>
      <c r="D72" s="1">
        <v>62.3952</v>
      </c>
      <c r="E72" s="1">
        <v>292.0</v>
      </c>
      <c r="F72" s="1">
        <v>104.017</v>
      </c>
      <c r="G72" s="1">
        <v>128.0</v>
      </c>
      <c r="H72" s="1">
        <v>104.5144</v>
      </c>
      <c r="I72" s="1">
        <v>115.0</v>
      </c>
      <c r="J72" s="1">
        <v>97.147</v>
      </c>
      <c r="K72" s="1">
        <v>69.0</v>
      </c>
      <c r="L72" s="1">
        <v>96.3406</v>
      </c>
      <c r="M72" s="1">
        <v>54.0</v>
      </c>
      <c r="N72" s="1">
        <v>0.718392</v>
      </c>
      <c r="O72" s="1">
        <v>71.0</v>
      </c>
    </row>
    <row r="73">
      <c r="A73" s="1" t="s">
        <v>94</v>
      </c>
      <c r="B73" s="1">
        <v>61.8463</v>
      </c>
      <c r="C73" s="1">
        <v>310.0</v>
      </c>
      <c r="D73" s="1">
        <v>61.9971</v>
      </c>
      <c r="E73" s="1">
        <v>305.0</v>
      </c>
      <c r="F73" s="1">
        <v>103.3724</v>
      </c>
      <c r="G73" s="1">
        <v>141.0</v>
      </c>
      <c r="H73" s="1">
        <v>105.157</v>
      </c>
      <c r="I73" s="1">
        <v>107.0</v>
      </c>
      <c r="J73" s="1">
        <v>96.4622</v>
      </c>
      <c r="K73" s="1">
        <v>49.0</v>
      </c>
      <c r="L73" s="1">
        <v>97.0042</v>
      </c>
      <c r="M73" s="1">
        <v>63.0</v>
      </c>
      <c r="N73" s="1">
        <v>0.71668</v>
      </c>
      <c r="O73" s="1">
        <v>72.0</v>
      </c>
    </row>
    <row r="74">
      <c r="A74" s="1" t="s">
        <v>95</v>
      </c>
      <c r="B74" s="1">
        <v>60.9802</v>
      </c>
      <c r="C74" s="1">
        <v>330.0</v>
      </c>
      <c r="D74" s="1">
        <v>61.1362</v>
      </c>
      <c r="E74" s="1">
        <v>325.0</v>
      </c>
      <c r="F74" s="1">
        <v>101.9945</v>
      </c>
      <c r="G74" s="1">
        <v>178.0</v>
      </c>
      <c r="H74" s="1">
        <v>102.7383</v>
      </c>
      <c r="I74" s="1">
        <v>158.0</v>
      </c>
      <c r="J74" s="1">
        <v>94.2862</v>
      </c>
      <c r="K74" s="1">
        <v>23.0</v>
      </c>
      <c r="L74" s="1">
        <v>94.9629</v>
      </c>
      <c r="M74" s="1">
        <v>39.0</v>
      </c>
      <c r="N74" s="1">
        <v>0.711983</v>
      </c>
      <c r="O74" s="1">
        <v>73.0</v>
      </c>
    </row>
    <row r="75">
      <c r="A75" s="1" t="s">
        <v>96</v>
      </c>
      <c r="B75" s="1">
        <v>63.4482</v>
      </c>
      <c r="C75" s="1">
        <v>254.0</v>
      </c>
      <c r="D75" s="1">
        <v>62.273</v>
      </c>
      <c r="E75" s="1">
        <v>300.0</v>
      </c>
      <c r="F75" s="1">
        <v>104.8638</v>
      </c>
      <c r="G75" s="1">
        <v>106.0</v>
      </c>
      <c r="H75" s="1">
        <v>105.6521</v>
      </c>
      <c r="I75" s="1">
        <v>98.0</v>
      </c>
      <c r="J75" s="1">
        <v>97.1349</v>
      </c>
      <c r="K75" s="1">
        <v>68.0</v>
      </c>
      <c r="L75" s="1">
        <v>97.8232</v>
      </c>
      <c r="M75" s="1">
        <v>80.0</v>
      </c>
      <c r="N75" s="1">
        <v>0.707936</v>
      </c>
      <c r="O75" s="1">
        <v>74.0</v>
      </c>
    </row>
    <row r="76">
      <c r="A76" s="1" t="s">
        <v>97</v>
      </c>
      <c r="B76" s="1">
        <v>60.5441</v>
      </c>
      <c r="C76" s="1">
        <v>335.0</v>
      </c>
      <c r="D76" s="1">
        <v>60.1026</v>
      </c>
      <c r="E76" s="1">
        <v>341.0</v>
      </c>
      <c r="F76" s="1">
        <v>103.1736</v>
      </c>
      <c r="G76" s="1">
        <v>148.0</v>
      </c>
      <c r="H76" s="1">
        <v>107.517</v>
      </c>
      <c r="I76" s="1">
        <v>64.0</v>
      </c>
      <c r="J76" s="1">
        <v>103.595</v>
      </c>
      <c r="K76" s="1">
        <v>198.0</v>
      </c>
      <c r="L76" s="1">
        <v>99.6585</v>
      </c>
      <c r="M76" s="1">
        <v>106.0</v>
      </c>
      <c r="N76" s="1">
        <v>0.705338</v>
      </c>
      <c r="O76" s="1">
        <v>75.0</v>
      </c>
    </row>
    <row r="77">
      <c r="A77" s="1" t="s">
        <v>98</v>
      </c>
      <c r="B77" s="1">
        <v>65.1662</v>
      </c>
      <c r="C77" s="1">
        <v>157.0</v>
      </c>
      <c r="D77" s="1">
        <v>67.0837</v>
      </c>
      <c r="E77" s="1">
        <v>63.0</v>
      </c>
      <c r="F77" s="1">
        <v>109.7524</v>
      </c>
      <c r="G77" s="1">
        <v>34.0</v>
      </c>
      <c r="H77" s="1">
        <v>108.322</v>
      </c>
      <c r="I77" s="1">
        <v>57.0</v>
      </c>
      <c r="J77" s="1">
        <v>98.4337</v>
      </c>
      <c r="K77" s="1">
        <v>89.0</v>
      </c>
      <c r="L77" s="1">
        <v>100.8033</v>
      </c>
      <c r="M77" s="1">
        <v>130.0</v>
      </c>
      <c r="N77" s="1">
        <v>0.695778</v>
      </c>
      <c r="O77" s="1">
        <v>76.0</v>
      </c>
    </row>
    <row r="78">
      <c r="A78" s="1" t="s">
        <v>99</v>
      </c>
      <c r="B78" s="1">
        <v>62.2798</v>
      </c>
      <c r="C78" s="1">
        <v>299.0</v>
      </c>
      <c r="D78" s="1">
        <v>62.7434</v>
      </c>
      <c r="E78" s="1">
        <v>280.0</v>
      </c>
      <c r="F78" s="1">
        <v>108.7901</v>
      </c>
      <c r="G78" s="1">
        <v>47.0</v>
      </c>
      <c r="H78" s="1">
        <v>107.3197</v>
      </c>
      <c r="I78" s="1">
        <v>67.0</v>
      </c>
      <c r="J78" s="1">
        <v>101.0792</v>
      </c>
      <c r="K78" s="1">
        <v>145.0</v>
      </c>
      <c r="L78" s="1">
        <v>100.1392</v>
      </c>
      <c r="M78" s="1">
        <v>117.0</v>
      </c>
      <c r="N78" s="1">
        <v>0.689201</v>
      </c>
      <c r="O78" s="1">
        <v>77.0</v>
      </c>
    </row>
    <row r="79">
      <c r="A79" s="1" t="s">
        <v>100</v>
      </c>
      <c r="B79" s="1">
        <v>61.145</v>
      </c>
      <c r="C79" s="1">
        <v>327.0</v>
      </c>
      <c r="D79" s="1">
        <v>61.277</v>
      </c>
      <c r="E79" s="1">
        <v>323.0</v>
      </c>
      <c r="F79" s="1">
        <v>107.8637</v>
      </c>
      <c r="G79" s="1">
        <v>56.0</v>
      </c>
      <c r="H79" s="1">
        <v>111.1744</v>
      </c>
      <c r="I79" s="1">
        <v>31.0</v>
      </c>
      <c r="J79" s="1">
        <v>106.1674</v>
      </c>
      <c r="K79" s="1">
        <v>265.0</v>
      </c>
      <c r="L79" s="1">
        <v>104.0489</v>
      </c>
      <c r="M79" s="1">
        <v>203.0</v>
      </c>
      <c r="N79" s="1">
        <v>0.681734</v>
      </c>
      <c r="O79" s="1">
        <v>78.0</v>
      </c>
    </row>
    <row r="80">
      <c r="A80" s="1" t="s">
        <v>101</v>
      </c>
      <c r="B80" s="1">
        <v>62.1572</v>
      </c>
      <c r="C80" s="1">
        <v>300.0</v>
      </c>
      <c r="D80" s="1">
        <v>61.5699</v>
      </c>
      <c r="E80" s="1">
        <v>315.0</v>
      </c>
      <c r="F80" s="1">
        <v>105.5116</v>
      </c>
      <c r="G80" s="1">
        <v>95.0</v>
      </c>
      <c r="H80" s="1">
        <v>106.2895</v>
      </c>
      <c r="I80" s="1">
        <v>80.0</v>
      </c>
      <c r="J80" s="1">
        <v>99.6643</v>
      </c>
      <c r="K80" s="1">
        <v>113.0</v>
      </c>
      <c r="L80" s="1">
        <v>99.5481</v>
      </c>
      <c r="M80" s="1">
        <v>105.0</v>
      </c>
      <c r="N80" s="1">
        <v>0.679949</v>
      </c>
      <c r="O80" s="1">
        <v>79.0</v>
      </c>
    </row>
    <row r="81">
      <c r="A81" s="1" t="s">
        <v>102</v>
      </c>
      <c r="B81" s="1">
        <v>66.3642</v>
      </c>
      <c r="C81" s="1">
        <v>103.0</v>
      </c>
      <c r="D81" s="1">
        <v>64.9941</v>
      </c>
      <c r="E81" s="1">
        <v>158.0</v>
      </c>
      <c r="F81" s="1">
        <v>105.6168</v>
      </c>
      <c r="G81" s="1">
        <v>93.0</v>
      </c>
      <c r="H81" s="1">
        <v>101.547</v>
      </c>
      <c r="I81" s="1">
        <v>180.0</v>
      </c>
      <c r="J81" s="1">
        <v>91.6783</v>
      </c>
      <c r="K81" s="1">
        <v>9.0</v>
      </c>
      <c r="L81" s="1">
        <v>95.2673</v>
      </c>
      <c r="M81" s="1">
        <v>41.0</v>
      </c>
      <c r="N81" s="1">
        <v>0.675706</v>
      </c>
      <c r="O81" s="1">
        <v>80.0</v>
      </c>
    </row>
    <row r="82">
      <c r="A82" s="1" t="s">
        <v>103</v>
      </c>
      <c r="B82" s="1">
        <v>65.7316</v>
      </c>
      <c r="C82" s="1">
        <v>129.0</v>
      </c>
      <c r="D82" s="1">
        <v>65.9069</v>
      </c>
      <c r="E82" s="1">
        <v>117.0</v>
      </c>
      <c r="F82" s="1">
        <v>99.883</v>
      </c>
      <c r="G82" s="1">
        <v>224.0</v>
      </c>
      <c r="H82" s="1">
        <v>102.1459</v>
      </c>
      <c r="I82" s="1">
        <v>171.0</v>
      </c>
      <c r="J82" s="1">
        <v>98.8156</v>
      </c>
      <c r="K82" s="1">
        <v>97.0</v>
      </c>
      <c r="L82" s="1">
        <v>95.8473</v>
      </c>
      <c r="M82" s="1">
        <v>50.0</v>
      </c>
      <c r="N82" s="1">
        <v>0.675229</v>
      </c>
      <c r="O82" s="1">
        <v>81.0</v>
      </c>
    </row>
    <row r="83">
      <c r="A83" s="1" t="s">
        <v>104</v>
      </c>
      <c r="B83" s="1">
        <v>62.7791</v>
      </c>
      <c r="C83" s="1">
        <v>284.0</v>
      </c>
      <c r="D83" s="1">
        <v>62.3548</v>
      </c>
      <c r="E83" s="1">
        <v>293.0</v>
      </c>
      <c r="F83" s="1">
        <v>99.069</v>
      </c>
      <c r="G83" s="1">
        <v>243.0</v>
      </c>
      <c r="H83" s="1">
        <v>101.5512</v>
      </c>
      <c r="I83" s="1">
        <v>179.0</v>
      </c>
      <c r="J83" s="1">
        <v>98.6735</v>
      </c>
      <c r="K83" s="1">
        <v>94.0</v>
      </c>
      <c r="L83" s="1">
        <v>95.3575</v>
      </c>
      <c r="M83" s="1">
        <v>44.0</v>
      </c>
      <c r="N83" s="1">
        <v>0.673421</v>
      </c>
      <c r="O83" s="1">
        <v>82.0</v>
      </c>
    </row>
    <row r="84">
      <c r="A84" s="1" t="s">
        <v>105</v>
      </c>
      <c r="B84" s="1">
        <v>64.0069</v>
      </c>
      <c r="C84" s="1">
        <v>225.0</v>
      </c>
      <c r="D84" s="1">
        <v>64.1744</v>
      </c>
      <c r="E84" s="1">
        <v>204.0</v>
      </c>
      <c r="F84" s="1">
        <v>99.6846</v>
      </c>
      <c r="G84" s="1">
        <v>227.0</v>
      </c>
      <c r="H84" s="1">
        <v>99.3789</v>
      </c>
      <c r="I84" s="1">
        <v>234.0</v>
      </c>
      <c r="J84" s="1">
        <v>94.0809</v>
      </c>
      <c r="K84" s="1">
        <v>20.0</v>
      </c>
      <c r="L84" s="1">
        <v>93.5783</v>
      </c>
      <c r="M84" s="1">
        <v>18.0</v>
      </c>
      <c r="N84" s="1">
        <v>0.666328</v>
      </c>
      <c r="O84" s="1">
        <v>83.0</v>
      </c>
    </row>
    <row r="85">
      <c r="A85" s="1" t="s">
        <v>106</v>
      </c>
      <c r="B85" s="1">
        <v>63.3244</v>
      </c>
      <c r="C85" s="1">
        <v>258.0</v>
      </c>
      <c r="D85" s="1">
        <v>62.8117</v>
      </c>
      <c r="E85" s="1">
        <v>275.0</v>
      </c>
      <c r="F85" s="1">
        <v>104.5754</v>
      </c>
      <c r="G85" s="1">
        <v>116.0</v>
      </c>
      <c r="H85" s="1">
        <v>107.892</v>
      </c>
      <c r="I85" s="1">
        <v>62.0</v>
      </c>
      <c r="J85" s="1">
        <v>104.2232</v>
      </c>
      <c r="K85" s="1">
        <v>215.0</v>
      </c>
      <c r="L85" s="1">
        <v>101.6618</v>
      </c>
      <c r="M85" s="1">
        <v>151.0</v>
      </c>
      <c r="N85" s="1">
        <v>0.664633</v>
      </c>
      <c r="O85" s="1">
        <v>84.0</v>
      </c>
    </row>
    <row r="86">
      <c r="A86" s="1" t="s">
        <v>107</v>
      </c>
      <c r="B86" s="1">
        <v>63.9843</v>
      </c>
      <c r="C86" s="1">
        <v>228.0</v>
      </c>
      <c r="D86" s="1">
        <v>63.9435</v>
      </c>
      <c r="E86" s="1">
        <v>220.0</v>
      </c>
      <c r="F86" s="1">
        <v>97.112</v>
      </c>
      <c r="G86" s="1">
        <v>273.0</v>
      </c>
      <c r="H86" s="1">
        <v>100.1984</v>
      </c>
      <c r="I86" s="1">
        <v>217.0</v>
      </c>
      <c r="J86" s="1">
        <v>99.2363</v>
      </c>
      <c r="K86" s="1">
        <v>102.0</v>
      </c>
      <c r="L86" s="1">
        <v>94.4877</v>
      </c>
      <c r="M86" s="1">
        <v>28.0</v>
      </c>
      <c r="N86" s="1">
        <v>0.662587</v>
      </c>
      <c r="O86" s="1">
        <v>85.0</v>
      </c>
    </row>
    <row r="87">
      <c r="A87" s="1" t="s">
        <v>108</v>
      </c>
      <c r="B87" s="1">
        <v>62.0239</v>
      </c>
      <c r="C87" s="1">
        <v>303.0</v>
      </c>
      <c r="D87" s="1">
        <v>61.1322</v>
      </c>
      <c r="E87" s="1">
        <v>326.0</v>
      </c>
      <c r="F87" s="1">
        <v>105.908</v>
      </c>
      <c r="G87" s="1">
        <v>85.0</v>
      </c>
      <c r="H87" s="1">
        <v>102.8425</v>
      </c>
      <c r="I87" s="1">
        <v>152.0</v>
      </c>
      <c r="J87" s="1">
        <v>96.7188</v>
      </c>
      <c r="K87" s="1">
        <v>54.0</v>
      </c>
      <c r="L87" s="1">
        <v>97.0202</v>
      </c>
      <c r="M87" s="1">
        <v>64.0</v>
      </c>
      <c r="N87" s="1">
        <v>0.661551</v>
      </c>
      <c r="O87" s="1">
        <v>86.0</v>
      </c>
    </row>
    <row r="88">
      <c r="A88" s="1" t="s">
        <v>109</v>
      </c>
      <c r="B88" s="1">
        <v>63.0716</v>
      </c>
      <c r="C88" s="1">
        <v>270.0</v>
      </c>
      <c r="D88" s="1">
        <v>62.6111</v>
      </c>
      <c r="E88" s="1">
        <v>283.0</v>
      </c>
      <c r="F88" s="1">
        <v>99.1652</v>
      </c>
      <c r="G88" s="1">
        <v>240.0</v>
      </c>
      <c r="H88" s="1">
        <v>102.719</v>
      </c>
      <c r="I88" s="1">
        <v>159.0</v>
      </c>
      <c r="J88" s="1">
        <v>101.1697</v>
      </c>
      <c r="K88" s="1">
        <v>147.0</v>
      </c>
      <c r="L88" s="1">
        <v>96.9609</v>
      </c>
      <c r="M88" s="1">
        <v>61.0</v>
      </c>
      <c r="N88" s="1">
        <v>0.660029</v>
      </c>
      <c r="O88" s="1">
        <v>87.0</v>
      </c>
    </row>
    <row r="89">
      <c r="A89" s="1" t="s">
        <v>110</v>
      </c>
      <c r="B89" s="1">
        <v>66.3745</v>
      </c>
      <c r="C89" s="1">
        <v>102.0</v>
      </c>
      <c r="D89" s="1">
        <v>66.4934</v>
      </c>
      <c r="E89" s="1">
        <v>93.0</v>
      </c>
      <c r="F89" s="1">
        <v>108.7953</v>
      </c>
      <c r="G89" s="1">
        <v>46.0</v>
      </c>
      <c r="H89" s="1">
        <v>106.5061</v>
      </c>
      <c r="I89" s="1">
        <v>77.0</v>
      </c>
      <c r="J89" s="1">
        <v>98.6418</v>
      </c>
      <c r="K89" s="1">
        <v>91.0</v>
      </c>
      <c r="L89" s="1">
        <v>100.5576</v>
      </c>
      <c r="M89" s="1">
        <v>125.0</v>
      </c>
      <c r="N89" s="1">
        <v>0.659467</v>
      </c>
      <c r="O89" s="1">
        <v>88.0</v>
      </c>
    </row>
    <row r="90">
      <c r="A90" s="1" t="s">
        <v>111</v>
      </c>
      <c r="B90" s="1">
        <v>61.1832</v>
      </c>
      <c r="C90" s="1">
        <v>324.0</v>
      </c>
      <c r="D90" s="1">
        <v>60.5313</v>
      </c>
      <c r="E90" s="1">
        <v>336.0</v>
      </c>
      <c r="F90" s="1">
        <v>103.0849</v>
      </c>
      <c r="G90" s="1">
        <v>151.0</v>
      </c>
      <c r="H90" s="1">
        <v>107.2757</v>
      </c>
      <c r="I90" s="1">
        <v>68.0</v>
      </c>
      <c r="J90" s="1">
        <v>104.5068</v>
      </c>
      <c r="K90" s="1">
        <v>224.0</v>
      </c>
      <c r="L90" s="1">
        <v>101.354</v>
      </c>
      <c r="M90" s="1">
        <v>145.0</v>
      </c>
      <c r="N90" s="1">
        <v>0.657688</v>
      </c>
      <c r="O90" s="1">
        <v>89.0</v>
      </c>
    </row>
    <row r="91">
      <c r="A91" s="1" t="s">
        <v>112</v>
      </c>
      <c r="B91" s="1">
        <v>63.8486</v>
      </c>
      <c r="C91" s="1">
        <v>239.0</v>
      </c>
      <c r="D91" s="1">
        <v>63.4341</v>
      </c>
      <c r="E91" s="1">
        <v>252.0</v>
      </c>
      <c r="F91" s="1">
        <v>103.4217</v>
      </c>
      <c r="G91" s="1">
        <v>139.0</v>
      </c>
      <c r="H91" s="1">
        <v>103.7798</v>
      </c>
      <c r="I91" s="1">
        <v>134.0</v>
      </c>
      <c r="J91" s="1">
        <v>98.212</v>
      </c>
      <c r="K91" s="1">
        <v>84.0</v>
      </c>
      <c r="L91" s="1">
        <v>98.259</v>
      </c>
      <c r="M91" s="1">
        <v>87.0</v>
      </c>
      <c r="N91" s="1">
        <v>0.652182</v>
      </c>
      <c r="O91" s="1">
        <v>90.0</v>
      </c>
    </row>
    <row r="92">
      <c r="A92" s="1" t="s">
        <v>113</v>
      </c>
      <c r="B92" s="1">
        <v>65.6532</v>
      </c>
      <c r="C92" s="1">
        <v>136.0</v>
      </c>
      <c r="D92" s="1">
        <v>66.4755</v>
      </c>
      <c r="E92" s="1">
        <v>94.0</v>
      </c>
      <c r="F92" s="1">
        <v>101.7592</v>
      </c>
      <c r="G92" s="1">
        <v>181.0</v>
      </c>
      <c r="H92" s="1">
        <v>102.9144</v>
      </c>
      <c r="I92" s="1">
        <v>151.0</v>
      </c>
      <c r="J92" s="1">
        <v>95.547</v>
      </c>
      <c r="K92" s="1">
        <v>35.0</v>
      </c>
      <c r="L92" s="1">
        <v>97.48</v>
      </c>
      <c r="M92" s="1">
        <v>70.0</v>
      </c>
      <c r="N92" s="1">
        <v>0.651102</v>
      </c>
      <c r="O92" s="1">
        <v>91.0</v>
      </c>
    </row>
    <row r="93">
      <c r="A93" s="1" t="s">
        <v>114</v>
      </c>
      <c r="B93" s="1">
        <v>62.7366</v>
      </c>
      <c r="C93" s="1">
        <v>285.0</v>
      </c>
      <c r="D93" s="1">
        <v>63.3604</v>
      </c>
      <c r="E93" s="1">
        <v>256.0</v>
      </c>
      <c r="F93" s="1">
        <v>106.8558</v>
      </c>
      <c r="G93" s="1">
        <v>64.0</v>
      </c>
      <c r="H93" s="1">
        <v>104.1902</v>
      </c>
      <c r="I93" s="1">
        <v>121.0</v>
      </c>
      <c r="J93" s="1">
        <v>95.0787</v>
      </c>
      <c r="K93" s="1">
        <v>32.0</v>
      </c>
      <c r="L93" s="1">
        <v>98.6979</v>
      </c>
      <c r="M93" s="1">
        <v>94.0</v>
      </c>
      <c r="N93" s="1">
        <v>0.65085</v>
      </c>
      <c r="O93" s="1">
        <v>92.0</v>
      </c>
    </row>
    <row r="94">
      <c r="A94" s="1" t="s">
        <v>115</v>
      </c>
      <c r="B94" s="1">
        <v>65.0754</v>
      </c>
      <c r="C94" s="1">
        <v>162.0</v>
      </c>
      <c r="D94" s="1">
        <v>64.4451</v>
      </c>
      <c r="E94" s="1">
        <v>190.0</v>
      </c>
      <c r="F94" s="1">
        <v>115.2361</v>
      </c>
      <c r="G94" s="1">
        <v>10.0</v>
      </c>
      <c r="H94" s="1">
        <v>111.8784</v>
      </c>
      <c r="I94" s="1">
        <v>25.0</v>
      </c>
      <c r="J94" s="1">
        <v>104.575</v>
      </c>
      <c r="K94" s="1">
        <v>226.0</v>
      </c>
      <c r="L94" s="1">
        <v>106.0257</v>
      </c>
      <c r="M94" s="1">
        <v>242.0</v>
      </c>
      <c r="N94" s="1">
        <v>0.649743</v>
      </c>
      <c r="O94" s="1">
        <v>93.0</v>
      </c>
    </row>
    <row r="95">
      <c r="A95" s="1" t="s">
        <v>116</v>
      </c>
      <c r="B95" s="1">
        <v>67.2327</v>
      </c>
      <c r="C95" s="1">
        <v>69.0</v>
      </c>
      <c r="D95" s="1">
        <v>67.1817</v>
      </c>
      <c r="E95" s="1">
        <v>61.0</v>
      </c>
      <c r="F95" s="1">
        <v>111.14</v>
      </c>
      <c r="G95" s="1">
        <v>28.0</v>
      </c>
      <c r="H95" s="1">
        <v>110.6493</v>
      </c>
      <c r="I95" s="1">
        <v>35.0</v>
      </c>
      <c r="J95" s="1">
        <v>104.8893</v>
      </c>
      <c r="K95" s="1">
        <v>236.0</v>
      </c>
      <c r="L95" s="1">
        <v>104.9534</v>
      </c>
      <c r="M95" s="1">
        <v>218.0</v>
      </c>
      <c r="N95" s="1">
        <v>0.647429</v>
      </c>
      <c r="O95" s="1">
        <v>94.0</v>
      </c>
    </row>
    <row r="96">
      <c r="A96" s="1" t="s">
        <v>117</v>
      </c>
      <c r="B96" s="1">
        <v>62.9722</v>
      </c>
      <c r="C96" s="1">
        <v>274.0</v>
      </c>
      <c r="D96" s="1">
        <v>63.0572</v>
      </c>
      <c r="E96" s="1">
        <v>265.0</v>
      </c>
      <c r="F96" s="1">
        <v>111.4886</v>
      </c>
      <c r="G96" s="1">
        <v>25.0</v>
      </c>
      <c r="H96" s="1">
        <v>110.1372</v>
      </c>
      <c r="I96" s="1">
        <v>43.0</v>
      </c>
      <c r="J96" s="1">
        <v>103.7065</v>
      </c>
      <c r="K96" s="1">
        <v>202.0</v>
      </c>
      <c r="L96" s="1">
        <v>104.6099</v>
      </c>
      <c r="M96" s="1">
        <v>212.0</v>
      </c>
      <c r="N96" s="1">
        <v>0.643849</v>
      </c>
      <c r="O96" s="1">
        <v>95.0</v>
      </c>
    </row>
    <row r="97">
      <c r="A97" s="1" t="s">
        <v>118</v>
      </c>
      <c r="B97" s="1">
        <v>64.5997</v>
      </c>
      <c r="C97" s="1">
        <v>186.0</v>
      </c>
      <c r="D97" s="1">
        <v>63.7919</v>
      </c>
      <c r="E97" s="1">
        <v>228.0</v>
      </c>
      <c r="F97" s="1">
        <v>103.9374</v>
      </c>
      <c r="G97" s="1">
        <v>129.0</v>
      </c>
      <c r="H97" s="1">
        <v>102.2341</v>
      </c>
      <c r="I97" s="1">
        <v>170.0</v>
      </c>
      <c r="J97" s="1">
        <v>97.5513</v>
      </c>
      <c r="K97" s="1">
        <v>74.0</v>
      </c>
      <c r="L97" s="1">
        <v>97.3643</v>
      </c>
      <c r="M97" s="1">
        <v>68.0</v>
      </c>
      <c r="N97" s="1">
        <v>0.636744</v>
      </c>
      <c r="O97" s="1">
        <v>96.0</v>
      </c>
    </row>
    <row r="98">
      <c r="A98" s="1" t="s">
        <v>119</v>
      </c>
      <c r="B98" s="1">
        <v>60.6799</v>
      </c>
      <c r="C98" s="1">
        <v>333.0</v>
      </c>
      <c r="D98" s="1">
        <v>59.8926</v>
      </c>
      <c r="E98" s="1">
        <v>342.0</v>
      </c>
      <c r="F98" s="1">
        <v>106.744</v>
      </c>
      <c r="G98" s="1">
        <v>65.0</v>
      </c>
      <c r="H98" s="1">
        <v>102.7807</v>
      </c>
      <c r="I98" s="1">
        <v>156.0</v>
      </c>
      <c r="J98" s="1">
        <v>91.1486</v>
      </c>
      <c r="K98" s="1">
        <v>7.0</v>
      </c>
      <c r="L98" s="1">
        <v>98.0207</v>
      </c>
      <c r="M98" s="1">
        <v>83.0</v>
      </c>
      <c r="N98" s="1">
        <v>0.633049</v>
      </c>
      <c r="O98" s="1">
        <v>97.0</v>
      </c>
    </row>
    <row r="99">
      <c r="A99" s="1" t="s">
        <v>120</v>
      </c>
      <c r="B99" s="1">
        <v>65.778</v>
      </c>
      <c r="C99" s="1">
        <v>125.0</v>
      </c>
      <c r="D99" s="1">
        <v>66.3487</v>
      </c>
      <c r="E99" s="1">
        <v>98.0</v>
      </c>
      <c r="F99" s="1">
        <v>100.288</v>
      </c>
      <c r="G99" s="1">
        <v>210.0</v>
      </c>
      <c r="H99" s="1">
        <v>102.339</v>
      </c>
      <c r="I99" s="1">
        <v>165.0</v>
      </c>
      <c r="J99" s="1">
        <v>101.2564</v>
      </c>
      <c r="K99" s="1">
        <v>151.0</v>
      </c>
      <c r="L99" s="1">
        <v>97.6217</v>
      </c>
      <c r="M99" s="1">
        <v>76.0</v>
      </c>
      <c r="N99" s="1">
        <v>0.63244</v>
      </c>
      <c r="O99" s="1">
        <v>98.0</v>
      </c>
    </row>
    <row r="100">
      <c r="A100" s="1" t="s">
        <v>121</v>
      </c>
      <c r="B100" s="1">
        <v>65.3697</v>
      </c>
      <c r="C100" s="1">
        <v>151.0</v>
      </c>
      <c r="D100" s="1">
        <v>64.9119</v>
      </c>
      <c r="E100" s="1">
        <v>165.0</v>
      </c>
      <c r="F100" s="1">
        <v>105.5695</v>
      </c>
      <c r="G100" s="1">
        <v>94.0</v>
      </c>
      <c r="H100" s="1">
        <v>103.4419</v>
      </c>
      <c r="I100" s="1">
        <v>143.0</v>
      </c>
      <c r="J100" s="1">
        <v>96.9957</v>
      </c>
      <c r="K100" s="1">
        <v>63.0</v>
      </c>
      <c r="L100" s="1">
        <v>98.6765</v>
      </c>
      <c r="M100" s="1">
        <v>93.0</v>
      </c>
      <c r="N100" s="1">
        <v>0.632366</v>
      </c>
      <c r="O100" s="1">
        <v>99.0</v>
      </c>
    </row>
    <row r="101">
      <c r="A101" s="1" t="s">
        <v>122</v>
      </c>
      <c r="B101" s="1">
        <v>70.6664</v>
      </c>
      <c r="C101" s="1">
        <v>8.0</v>
      </c>
      <c r="D101" s="1">
        <v>69.9269</v>
      </c>
      <c r="E101" s="1">
        <v>12.0</v>
      </c>
      <c r="F101" s="1">
        <v>112.2845</v>
      </c>
      <c r="G101" s="1">
        <v>22.0</v>
      </c>
      <c r="H101" s="1">
        <v>110.4345</v>
      </c>
      <c r="I101" s="1">
        <v>38.0</v>
      </c>
      <c r="J101" s="1">
        <v>103.4686</v>
      </c>
      <c r="K101" s="1">
        <v>196.0</v>
      </c>
      <c r="L101" s="1">
        <v>105.5073</v>
      </c>
      <c r="M101" s="1">
        <v>234.0</v>
      </c>
      <c r="N101" s="1">
        <v>0.62829</v>
      </c>
      <c r="O101" s="1">
        <v>100.0</v>
      </c>
    </row>
    <row r="102">
      <c r="A102" s="1" t="s">
        <v>123</v>
      </c>
      <c r="B102" s="1">
        <v>64.5804</v>
      </c>
      <c r="C102" s="1">
        <v>189.0</v>
      </c>
      <c r="D102" s="1">
        <v>65.4761</v>
      </c>
      <c r="E102" s="1">
        <v>138.0</v>
      </c>
      <c r="F102" s="1">
        <v>102.4844</v>
      </c>
      <c r="G102" s="1">
        <v>171.0</v>
      </c>
      <c r="H102" s="1">
        <v>105.9079</v>
      </c>
      <c r="I102" s="1">
        <v>89.0</v>
      </c>
      <c r="J102" s="1">
        <v>99.2652</v>
      </c>
      <c r="K102" s="1">
        <v>103.0</v>
      </c>
      <c r="L102" s="1">
        <v>101.2328</v>
      </c>
      <c r="M102" s="1">
        <v>139.0</v>
      </c>
      <c r="N102" s="1">
        <v>0.626959</v>
      </c>
      <c r="O102" s="1">
        <v>101.0</v>
      </c>
    </row>
    <row r="103">
      <c r="A103" s="1" t="s">
        <v>124</v>
      </c>
      <c r="B103" s="1">
        <v>64.3715</v>
      </c>
      <c r="C103" s="1">
        <v>196.0</v>
      </c>
      <c r="D103" s="1">
        <v>64.5727</v>
      </c>
      <c r="E103" s="1">
        <v>185.0</v>
      </c>
      <c r="F103" s="1">
        <v>96.7556</v>
      </c>
      <c r="G103" s="1">
        <v>276.0</v>
      </c>
      <c r="H103" s="1">
        <v>98.0568</v>
      </c>
      <c r="I103" s="1">
        <v>251.0</v>
      </c>
      <c r="J103" s="1">
        <v>95.5649</v>
      </c>
      <c r="K103" s="1">
        <v>36.0</v>
      </c>
      <c r="L103" s="1">
        <v>93.7584</v>
      </c>
      <c r="M103" s="1">
        <v>21.0</v>
      </c>
      <c r="N103" s="1">
        <v>0.626094</v>
      </c>
      <c r="O103" s="1">
        <v>102.0</v>
      </c>
    </row>
    <row r="104">
      <c r="A104" s="1" t="s">
        <v>125</v>
      </c>
      <c r="B104" s="1">
        <v>65.6034</v>
      </c>
      <c r="C104" s="1">
        <v>142.0</v>
      </c>
      <c r="D104" s="1">
        <v>65.6999</v>
      </c>
      <c r="E104" s="1">
        <v>129.0</v>
      </c>
      <c r="F104" s="1">
        <v>102.9722</v>
      </c>
      <c r="G104" s="1">
        <v>154.0</v>
      </c>
      <c r="H104" s="1">
        <v>104.9047</v>
      </c>
      <c r="I104" s="1">
        <v>110.0</v>
      </c>
      <c r="J104" s="1">
        <v>102.235</v>
      </c>
      <c r="K104" s="1">
        <v>172.0</v>
      </c>
      <c r="L104" s="1">
        <v>100.3256</v>
      </c>
      <c r="M104" s="1">
        <v>120.0</v>
      </c>
      <c r="N104" s="1">
        <v>0.62557</v>
      </c>
      <c r="O104" s="1">
        <v>103.0</v>
      </c>
    </row>
    <row r="105">
      <c r="A105" s="1" t="s">
        <v>126</v>
      </c>
      <c r="B105" s="1">
        <v>61.9253</v>
      </c>
      <c r="C105" s="1">
        <v>309.0</v>
      </c>
      <c r="D105" s="1">
        <v>61.8414</v>
      </c>
      <c r="E105" s="1">
        <v>309.0</v>
      </c>
      <c r="F105" s="1">
        <v>105.4234</v>
      </c>
      <c r="G105" s="1">
        <v>97.0</v>
      </c>
      <c r="H105" s="1">
        <v>106.2285</v>
      </c>
      <c r="I105" s="1">
        <v>85.0</v>
      </c>
      <c r="J105" s="1">
        <v>100.5943</v>
      </c>
      <c r="K105" s="1">
        <v>132.0</v>
      </c>
      <c r="L105" s="1">
        <v>101.628</v>
      </c>
      <c r="M105" s="1">
        <v>150.0</v>
      </c>
      <c r="N105" s="1">
        <v>0.624605</v>
      </c>
      <c r="O105" s="1">
        <v>104.0</v>
      </c>
    </row>
    <row r="106">
      <c r="A106" s="1" t="s">
        <v>127</v>
      </c>
      <c r="B106" s="1">
        <v>66.0499</v>
      </c>
      <c r="C106" s="1">
        <v>114.0</v>
      </c>
      <c r="D106" s="1">
        <v>66.199</v>
      </c>
      <c r="E106" s="1">
        <v>106.0</v>
      </c>
      <c r="F106" s="1">
        <v>102.6868</v>
      </c>
      <c r="G106" s="1">
        <v>166.0</v>
      </c>
      <c r="H106" s="1">
        <v>105.8394</v>
      </c>
      <c r="I106" s="1">
        <v>90.0</v>
      </c>
      <c r="J106" s="1">
        <v>102.4281</v>
      </c>
      <c r="K106" s="1">
        <v>178.0</v>
      </c>
      <c r="L106" s="1">
        <v>101.4459</v>
      </c>
      <c r="M106" s="1">
        <v>146.0</v>
      </c>
      <c r="N106" s="1">
        <v>0.619533</v>
      </c>
      <c r="O106" s="1">
        <v>105.0</v>
      </c>
    </row>
    <row r="107">
      <c r="A107" s="1" t="s">
        <v>128</v>
      </c>
      <c r="B107" s="1">
        <v>63.8643</v>
      </c>
      <c r="C107" s="1">
        <v>236.0</v>
      </c>
      <c r="D107" s="1">
        <v>63.7231</v>
      </c>
      <c r="E107" s="1">
        <v>235.0</v>
      </c>
      <c r="F107" s="1">
        <v>101.4389</v>
      </c>
      <c r="G107" s="1">
        <v>186.0</v>
      </c>
      <c r="H107" s="1">
        <v>105.6102</v>
      </c>
      <c r="I107" s="1">
        <v>99.0</v>
      </c>
      <c r="J107" s="1">
        <v>104.236</v>
      </c>
      <c r="K107" s="1">
        <v>216.0</v>
      </c>
      <c r="L107" s="1">
        <v>101.303</v>
      </c>
      <c r="M107" s="1">
        <v>142.0</v>
      </c>
      <c r="N107" s="1">
        <v>0.617474</v>
      </c>
      <c r="O107" s="1">
        <v>106.0</v>
      </c>
    </row>
    <row r="108">
      <c r="A108" s="1" t="s">
        <v>129</v>
      </c>
      <c r="B108" s="1">
        <v>65.7743</v>
      </c>
      <c r="C108" s="1">
        <v>126.0</v>
      </c>
      <c r="D108" s="1">
        <v>66.9682</v>
      </c>
      <c r="E108" s="1">
        <v>69.0</v>
      </c>
      <c r="F108" s="1">
        <v>103.7844</v>
      </c>
      <c r="G108" s="1">
        <v>132.0</v>
      </c>
      <c r="H108" s="1">
        <v>104.1487</v>
      </c>
      <c r="I108" s="1">
        <v>123.0</v>
      </c>
      <c r="J108" s="1">
        <v>99.4027</v>
      </c>
      <c r="K108" s="1">
        <v>107.0</v>
      </c>
      <c r="L108" s="1">
        <v>99.9115</v>
      </c>
      <c r="M108" s="1">
        <v>111.0</v>
      </c>
      <c r="N108" s="1">
        <v>0.617193</v>
      </c>
      <c r="O108" s="1">
        <v>107.0</v>
      </c>
    </row>
    <row r="109">
      <c r="A109" s="1" t="s">
        <v>130</v>
      </c>
      <c r="B109" s="1">
        <v>65.0716</v>
      </c>
      <c r="C109" s="1">
        <v>163.0</v>
      </c>
      <c r="D109" s="1">
        <v>64.6989</v>
      </c>
      <c r="E109" s="1">
        <v>174.0</v>
      </c>
      <c r="F109" s="1">
        <v>102.1118</v>
      </c>
      <c r="G109" s="1">
        <v>177.0</v>
      </c>
      <c r="H109" s="1">
        <v>102.6623</v>
      </c>
      <c r="I109" s="1">
        <v>161.0</v>
      </c>
      <c r="J109" s="1">
        <v>98.6618</v>
      </c>
      <c r="K109" s="1">
        <v>93.0</v>
      </c>
      <c r="L109" s="1">
        <v>98.5498</v>
      </c>
      <c r="M109" s="1">
        <v>92.0</v>
      </c>
      <c r="N109" s="1">
        <v>0.615419</v>
      </c>
      <c r="O109" s="1">
        <v>108.0</v>
      </c>
    </row>
    <row r="110">
      <c r="A110" s="1" t="s">
        <v>131</v>
      </c>
      <c r="B110" s="1">
        <v>64.2278</v>
      </c>
      <c r="C110" s="1">
        <v>209.0</v>
      </c>
      <c r="D110" s="1">
        <v>65.0128</v>
      </c>
      <c r="E110" s="1">
        <v>157.0</v>
      </c>
      <c r="F110" s="1">
        <v>102.9291</v>
      </c>
      <c r="G110" s="1">
        <v>156.0</v>
      </c>
      <c r="H110" s="1">
        <v>101.4131</v>
      </c>
      <c r="I110" s="1">
        <v>187.0</v>
      </c>
      <c r="J110" s="1">
        <v>92.3672</v>
      </c>
      <c r="K110" s="1">
        <v>10.0</v>
      </c>
      <c r="L110" s="1">
        <v>97.4623</v>
      </c>
      <c r="M110" s="1">
        <v>69.0</v>
      </c>
      <c r="N110" s="1">
        <v>0.612295</v>
      </c>
      <c r="O110" s="1">
        <v>109.0</v>
      </c>
    </row>
    <row r="111">
      <c r="A111" s="1" t="s">
        <v>132</v>
      </c>
      <c r="B111" s="1">
        <v>64.6301</v>
      </c>
      <c r="C111" s="1">
        <v>184.0</v>
      </c>
      <c r="D111" s="1">
        <v>64.2153</v>
      </c>
      <c r="E111" s="1">
        <v>202.0</v>
      </c>
      <c r="F111" s="1">
        <v>99.6312</v>
      </c>
      <c r="G111" s="1">
        <v>228.0</v>
      </c>
      <c r="H111" s="1">
        <v>101.4634</v>
      </c>
      <c r="I111" s="1">
        <v>185.0</v>
      </c>
      <c r="J111" s="1">
        <v>102.6094</v>
      </c>
      <c r="K111" s="1">
        <v>182.0</v>
      </c>
      <c r="L111" s="1">
        <v>97.5956</v>
      </c>
      <c r="M111" s="1">
        <v>74.0</v>
      </c>
      <c r="N111" s="1">
        <v>0.609916</v>
      </c>
      <c r="O111" s="1">
        <v>110.0</v>
      </c>
    </row>
    <row r="112">
      <c r="A112" s="1" t="s">
        <v>133</v>
      </c>
      <c r="B112" s="1">
        <v>62.5485</v>
      </c>
      <c r="C112" s="1">
        <v>291.0</v>
      </c>
      <c r="D112" s="1">
        <v>62.9292</v>
      </c>
      <c r="E112" s="1">
        <v>271.0</v>
      </c>
      <c r="F112" s="1">
        <v>106.0435</v>
      </c>
      <c r="G112" s="1">
        <v>81.0</v>
      </c>
      <c r="H112" s="1">
        <v>106.9185</v>
      </c>
      <c r="I112" s="1">
        <v>74.0</v>
      </c>
      <c r="J112" s="1">
        <v>101.5506</v>
      </c>
      <c r="K112" s="1">
        <v>157.0</v>
      </c>
      <c r="L112" s="1">
        <v>103.0445</v>
      </c>
      <c r="M112" s="1">
        <v>176.0</v>
      </c>
      <c r="N112" s="1">
        <v>0.604539</v>
      </c>
      <c r="O112" s="1">
        <v>111.0</v>
      </c>
    </row>
    <row r="113">
      <c r="A113" s="1" t="s">
        <v>134</v>
      </c>
      <c r="B113" s="1">
        <v>58.3511</v>
      </c>
      <c r="C113" s="1">
        <v>348.0</v>
      </c>
      <c r="D113" s="1">
        <v>59.5153</v>
      </c>
      <c r="E113" s="1">
        <v>343.0</v>
      </c>
      <c r="F113" s="1">
        <v>102.8907</v>
      </c>
      <c r="G113" s="1">
        <v>160.0</v>
      </c>
      <c r="H113" s="1">
        <v>101.5207</v>
      </c>
      <c r="I113" s="1">
        <v>181.0</v>
      </c>
      <c r="J113" s="1">
        <v>96.1698</v>
      </c>
      <c r="K113" s="1">
        <v>42.0</v>
      </c>
      <c r="L113" s="1">
        <v>97.8479</v>
      </c>
      <c r="M113" s="1">
        <v>81.0</v>
      </c>
      <c r="N113" s="1">
        <v>0.604381</v>
      </c>
      <c r="O113" s="1">
        <v>112.0</v>
      </c>
    </row>
    <row r="114">
      <c r="A114" s="1" t="s">
        <v>135</v>
      </c>
      <c r="B114" s="1">
        <v>63.3383</v>
      </c>
      <c r="C114" s="1">
        <v>257.0</v>
      </c>
      <c r="D114" s="1">
        <v>63.0252</v>
      </c>
      <c r="E114" s="1">
        <v>267.0</v>
      </c>
      <c r="F114" s="1">
        <v>100.9604</v>
      </c>
      <c r="G114" s="1">
        <v>198.0</v>
      </c>
      <c r="H114" s="1">
        <v>100.6142</v>
      </c>
      <c r="I114" s="1">
        <v>202.0</v>
      </c>
      <c r="J114" s="1">
        <v>98.7903</v>
      </c>
      <c r="K114" s="1">
        <v>96.0</v>
      </c>
      <c r="L114" s="1">
        <v>97.0468</v>
      </c>
      <c r="M114" s="1">
        <v>65.0</v>
      </c>
      <c r="N114" s="1">
        <v>0.602322</v>
      </c>
      <c r="O114" s="1">
        <v>113.0</v>
      </c>
    </row>
    <row r="115">
      <c r="A115" s="1" t="s">
        <v>136</v>
      </c>
      <c r="B115" s="1">
        <v>64.7146</v>
      </c>
      <c r="C115" s="1">
        <v>179.0</v>
      </c>
      <c r="D115" s="1">
        <v>63.7432</v>
      </c>
      <c r="E115" s="1">
        <v>233.0</v>
      </c>
      <c r="F115" s="1">
        <v>106.2846</v>
      </c>
      <c r="G115" s="1">
        <v>75.0</v>
      </c>
      <c r="H115" s="1">
        <v>104.9248</v>
      </c>
      <c r="I115" s="1">
        <v>109.0</v>
      </c>
      <c r="J115" s="1">
        <v>99.4567</v>
      </c>
      <c r="K115" s="1">
        <v>110.0</v>
      </c>
      <c r="L115" s="1">
        <v>101.207</v>
      </c>
      <c r="M115" s="1">
        <v>137.0</v>
      </c>
      <c r="N115" s="1">
        <v>0.602256</v>
      </c>
      <c r="O115" s="1">
        <v>114.0</v>
      </c>
    </row>
    <row r="116">
      <c r="A116" s="1" t="s">
        <v>137</v>
      </c>
      <c r="B116" s="1">
        <v>66.3196</v>
      </c>
      <c r="C116" s="1">
        <v>104.0</v>
      </c>
      <c r="D116" s="1">
        <v>66.1446</v>
      </c>
      <c r="E116" s="1">
        <v>109.0</v>
      </c>
      <c r="F116" s="1">
        <v>99.5806</v>
      </c>
      <c r="G116" s="1">
        <v>232.0</v>
      </c>
      <c r="H116" s="1">
        <v>101.3377</v>
      </c>
      <c r="I116" s="1">
        <v>190.0</v>
      </c>
      <c r="J116" s="1">
        <v>100.6158</v>
      </c>
      <c r="K116" s="1">
        <v>133.0</v>
      </c>
      <c r="L116" s="1">
        <v>97.7645</v>
      </c>
      <c r="M116" s="1">
        <v>79.0</v>
      </c>
      <c r="N116" s="1">
        <v>0.601763</v>
      </c>
      <c r="O116" s="1">
        <v>115.0</v>
      </c>
    </row>
    <row r="117">
      <c r="A117" s="1" t="s">
        <v>138</v>
      </c>
      <c r="B117" s="1">
        <v>63.4295</v>
      </c>
      <c r="C117" s="1">
        <v>255.0</v>
      </c>
      <c r="D117" s="1">
        <v>63.598</v>
      </c>
      <c r="E117" s="1">
        <v>244.0</v>
      </c>
      <c r="F117" s="1">
        <v>107.2432</v>
      </c>
      <c r="G117" s="1">
        <v>61.0</v>
      </c>
      <c r="H117" s="1">
        <v>105.8001</v>
      </c>
      <c r="I117" s="1">
        <v>93.0</v>
      </c>
      <c r="J117" s="1">
        <v>101.4501</v>
      </c>
      <c r="K117" s="1">
        <v>154.0</v>
      </c>
      <c r="L117" s="1">
        <v>102.0846</v>
      </c>
      <c r="M117" s="1">
        <v>159.0</v>
      </c>
      <c r="N117" s="1">
        <v>0.601358</v>
      </c>
      <c r="O117" s="1">
        <v>116.0</v>
      </c>
    </row>
    <row r="118">
      <c r="A118" s="1" t="s">
        <v>139</v>
      </c>
      <c r="B118" s="1">
        <v>62.0097</v>
      </c>
      <c r="C118" s="1">
        <v>304.0</v>
      </c>
      <c r="D118" s="1">
        <v>61.0818</v>
      </c>
      <c r="E118" s="1">
        <v>327.0</v>
      </c>
      <c r="F118" s="1">
        <v>96.0905</v>
      </c>
      <c r="G118" s="1">
        <v>287.0</v>
      </c>
      <c r="H118" s="1">
        <v>96.5318</v>
      </c>
      <c r="I118" s="1">
        <v>280.0</v>
      </c>
      <c r="J118" s="1">
        <v>94.8769</v>
      </c>
      <c r="K118" s="1">
        <v>29.0</v>
      </c>
      <c r="L118" s="1">
        <v>93.3025</v>
      </c>
      <c r="M118" s="1">
        <v>16.0</v>
      </c>
      <c r="N118" s="1">
        <v>0.596596</v>
      </c>
      <c r="O118" s="1">
        <v>117.0</v>
      </c>
    </row>
    <row r="119">
      <c r="A119" s="1" t="s">
        <v>140</v>
      </c>
      <c r="B119" s="1">
        <v>60.5014</v>
      </c>
      <c r="C119" s="1">
        <v>337.0</v>
      </c>
      <c r="D119" s="1">
        <v>60.3914</v>
      </c>
      <c r="E119" s="1">
        <v>339.0</v>
      </c>
      <c r="F119" s="1">
        <v>102.6982</v>
      </c>
      <c r="G119" s="1">
        <v>164.0</v>
      </c>
      <c r="H119" s="1">
        <v>105.7876</v>
      </c>
      <c r="I119" s="1">
        <v>94.0</v>
      </c>
      <c r="J119" s="1">
        <v>105.2305</v>
      </c>
      <c r="K119" s="1">
        <v>242.0</v>
      </c>
      <c r="L119" s="1">
        <v>102.3597</v>
      </c>
      <c r="M119" s="1">
        <v>163.0</v>
      </c>
      <c r="N119" s="1">
        <v>0.593588</v>
      </c>
      <c r="O119" s="1">
        <v>118.0</v>
      </c>
    </row>
    <row r="120">
      <c r="A120" s="1" t="s">
        <v>141</v>
      </c>
      <c r="B120" s="1">
        <v>70.9691</v>
      </c>
      <c r="C120" s="1">
        <v>7.0</v>
      </c>
      <c r="D120" s="1">
        <v>69.9313</v>
      </c>
      <c r="E120" s="1">
        <v>11.0</v>
      </c>
      <c r="F120" s="1">
        <v>104.7811</v>
      </c>
      <c r="G120" s="1">
        <v>109.0</v>
      </c>
      <c r="H120" s="1">
        <v>104.5159</v>
      </c>
      <c r="I120" s="1">
        <v>114.0</v>
      </c>
      <c r="J120" s="1">
        <v>98.2107</v>
      </c>
      <c r="K120" s="1">
        <v>83.0</v>
      </c>
      <c r="L120" s="1">
        <v>101.2634</v>
      </c>
      <c r="M120" s="1">
        <v>141.0</v>
      </c>
      <c r="N120" s="1">
        <v>0.589904</v>
      </c>
      <c r="O120" s="1">
        <v>119.0</v>
      </c>
    </row>
    <row r="121">
      <c r="A121" s="1" t="s">
        <v>142</v>
      </c>
      <c r="B121" s="1">
        <v>65.6561</v>
      </c>
      <c r="C121" s="1">
        <v>135.0</v>
      </c>
      <c r="D121" s="1">
        <v>64.9875</v>
      </c>
      <c r="E121" s="1">
        <v>160.0</v>
      </c>
      <c r="F121" s="1">
        <v>101.0227</v>
      </c>
      <c r="G121" s="1">
        <v>197.0</v>
      </c>
      <c r="H121" s="1">
        <v>103.2844</v>
      </c>
      <c r="I121" s="1">
        <v>145.0</v>
      </c>
      <c r="J121" s="1">
        <v>100.2294</v>
      </c>
      <c r="K121" s="1">
        <v>126.0</v>
      </c>
      <c r="L121" s="1">
        <v>100.1312</v>
      </c>
      <c r="M121" s="1">
        <v>116.0</v>
      </c>
      <c r="N121" s="1">
        <v>0.588206</v>
      </c>
      <c r="O121" s="1">
        <v>120.0</v>
      </c>
    </row>
    <row r="122">
      <c r="A122" s="1" t="s">
        <v>143</v>
      </c>
      <c r="B122" s="1">
        <v>66.1791</v>
      </c>
      <c r="C122" s="1">
        <v>108.0</v>
      </c>
      <c r="D122" s="1">
        <v>65.5944</v>
      </c>
      <c r="E122" s="1">
        <v>134.0</v>
      </c>
      <c r="F122" s="1">
        <v>103.2264</v>
      </c>
      <c r="G122" s="1">
        <v>146.0</v>
      </c>
      <c r="H122" s="1">
        <v>106.2589</v>
      </c>
      <c r="I122" s="1">
        <v>84.0</v>
      </c>
      <c r="J122" s="1">
        <v>102.2034</v>
      </c>
      <c r="K122" s="1">
        <v>171.0</v>
      </c>
      <c r="L122" s="1">
        <v>103.085</v>
      </c>
      <c r="M122" s="1">
        <v>177.0</v>
      </c>
      <c r="N122" s="1">
        <v>0.58631</v>
      </c>
      <c r="O122" s="1">
        <v>121.0</v>
      </c>
    </row>
    <row r="123">
      <c r="A123" s="1" t="s">
        <v>144</v>
      </c>
      <c r="B123" s="1">
        <v>62.8981</v>
      </c>
      <c r="C123" s="1">
        <v>280.0</v>
      </c>
      <c r="D123" s="1">
        <v>64.009</v>
      </c>
      <c r="E123" s="1">
        <v>216.0</v>
      </c>
      <c r="F123" s="1">
        <v>104.1123</v>
      </c>
      <c r="G123" s="1">
        <v>124.0</v>
      </c>
      <c r="H123" s="1">
        <v>105.4127</v>
      </c>
      <c r="I123" s="1">
        <v>105.0</v>
      </c>
      <c r="J123" s="1">
        <v>99.8489</v>
      </c>
      <c r="K123" s="1">
        <v>118.0</v>
      </c>
      <c r="L123" s="1">
        <v>102.4457</v>
      </c>
      <c r="M123" s="1">
        <v>166.0</v>
      </c>
      <c r="N123" s="1">
        <v>0.581351</v>
      </c>
      <c r="O123" s="1">
        <v>122.0</v>
      </c>
    </row>
    <row r="124">
      <c r="A124" s="1" t="s">
        <v>145</v>
      </c>
      <c r="B124" s="1">
        <v>69.0638</v>
      </c>
      <c r="C124" s="1">
        <v>21.0</v>
      </c>
      <c r="D124" s="1">
        <v>69.6698</v>
      </c>
      <c r="E124" s="1">
        <v>16.0</v>
      </c>
      <c r="F124" s="1">
        <v>103.3463</v>
      </c>
      <c r="G124" s="1">
        <v>142.0</v>
      </c>
      <c r="H124" s="1">
        <v>102.6193</v>
      </c>
      <c r="I124" s="1">
        <v>162.0</v>
      </c>
      <c r="J124" s="1">
        <v>98.4283</v>
      </c>
      <c r="K124" s="1">
        <v>88.0</v>
      </c>
      <c r="L124" s="1">
        <v>99.7889</v>
      </c>
      <c r="M124" s="1">
        <v>110.0</v>
      </c>
      <c r="N124" s="1">
        <v>0.579725</v>
      </c>
      <c r="O124" s="1">
        <v>123.0</v>
      </c>
    </row>
    <row r="125">
      <c r="A125" s="1" t="s">
        <v>146</v>
      </c>
      <c r="B125" s="1">
        <v>68.6967</v>
      </c>
      <c r="C125" s="1">
        <v>29.0</v>
      </c>
      <c r="D125" s="1">
        <v>68.6483</v>
      </c>
      <c r="E125" s="1">
        <v>25.0</v>
      </c>
      <c r="F125" s="1">
        <v>99.4644</v>
      </c>
      <c r="G125" s="1">
        <v>234.0</v>
      </c>
      <c r="H125" s="1">
        <v>103.9576</v>
      </c>
      <c r="I125" s="1">
        <v>129.0</v>
      </c>
      <c r="J125" s="1">
        <v>103.751</v>
      </c>
      <c r="K125" s="1">
        <v>205.0</v>
      </c>
      <c r="L125" s="1">
        <v>101.2101</v>
      </c>
      <c r="M125" s="1">
        <v>138.0</v>
      </c>
      <c r="N125" s="1">
        <v>0.576402</v>
      </c>
      <c r="O125" s="1">
        <v>124.0</v>
      </c>
    </row>
    <row r="126">
      <c r="A126" s="1" t="s">
        <v>147</v>
      </c>
      <c r="B126" s="1">
        <v>69.2088</v>
      </c>
      <c r="C126" s="1">
        <v>18.0</v>
      </c>
      <c r="D126" s="1">
        <v>69.3506</v>
      </c>
      <c r="E126" s="1">
        <v>19.0</v>
      </c>
      <c r="F126" s="1">
        <v>112.7968</v>
      </c>
      <c r="G126" s="1">
        <v>18.0</v>
      </c>
      <c r="H126" s="1">
        <v>109.1645</v>
      </c>
      <c r="I126" s="1">
        <v>49.0</v>
      </c>
      <c r="J126" s="1">
        <v>100.8966</v>
      </c>
      <c r="K126" s="1">
        <v>141.0</v>
      </c>
      <c r="L126" s="1">
        <v>106.2989</v>
      </c>
      <c r="M126" s="1">
        <v>249.0</v>
      </c>
      <c r="N126" s="1">
        <v>0.575887</v>
      </c>
      <c r="O126" s="1">
        <v>125.0</v>
      </c>
    </row>
    <row r="127">
      <c r="A127" s="1" t="s">
        <v>148</v>
      </c>
      <c r="B127" s="1">
        <v>63.0324</v>
      </c>
      <c r="C127" s="1">
        <v>271.0</v>
      </c>
      <c r="D127" s="1">
        <v>62.6791</v>
      </c>
      <c r="E127" s="1">
        <v>282.0</v>
      </c>
      <c r="F127" s="1">
        <v>108.2599</v>
      </c>
      <c r="G127" s="1">
        <v>51.0</v>
      </c>
      <c r="H127" s="1">
        <v>106.1348</v>
      </c>
      <c r="I127" s="1">
        <v>87.0</v>
      </c>
      <c r="J127" s="1">
        <v>104.7284</v>
      </c>
      <c r="K127" s="1">
        <v>231.0</v>
      </c>
      <c r="L127" s="1">
        <v>103.4564</v>
      </c>
      <c r="M127" s="1">
        <v>183.0</v>
      </c>
      <c r="N127" s="1">
        <v>0.572961</v>
      </c>
      <c r="O127" s="1">
        <v>126.0</v>
      </c>
    </row>
    <row r="128">
      <c r="A128" s="1" t="s">
        <v>149</v>
      </c>
      <c r="B128" s="1">
        <v>63.4813</v>
      </c>
      <c r="C128" s="1">
        <v>252.0</v>
      </c>
      <c r="D128" s="1">
        <v>64.6063</v>
      </c>
      <c r="E128" s="1">
        <v>183.0</v>
      </c>
      <c r="F128" s="1">
        <v>101.6678</v>
      </c>
      <c r="G128" s="1">
        <v>182.0</v>
      </c>
      <c r="H128" s="1">
        <v>99.9679</v>
      </c>
      <c r="I128" s="1">
        <v>225.0</v>
      </c>
      <c r="J128" s="1">
        <v>94.9554</v>
      </c>
      <c r="K128" s="1">
        <v>30.0</v>
      </c>
      <c r="L128" s="1">
        <v>97.5027</v>
      </c>
      <c r="M128" s="1">
        <v>72.0</v>
      </c>
      <c r="N128" s="1">
        <v>0.571295</v>
      </c>
      <c r="O128" s="1">
        <v>127.0</v>
      </c>
    </row>
    <row r="129">
      <c r="A129" s="1" t="s">
        <v>150</v>
      </c>
      <c r="B129" s="1">
        <v>61.1686</v>
      </c>
      <c r="C129" s="1">
        <v>325.0</v>
      </c>
      <c r="D129" s="1">
        <v>61.0442</v>
      </c>
      <c r="E129" s="1">
        <v>328.0</v>
      </c>
      <c r="F129" s="1">
        <v>106.6331</v>
      </c>
      <c r="G129" s="1">
        <v>69.0</v>
      </c>
      <c r="H129" s="1">
        <v>104.4505</v>
      </c>
      <c r="I129" s="1">
        <v>117.0</v>
      </c>
      <c r="J129" s="1">
        <v>98.6454</v>
      </c>
      <c r="K129" s="1">
        <v>92.0</v>
      </c>
      <c r="L129" s="1">
        <v>101.8837</v>
      </c>
      <c r="M129" s="1">
        <v>155.0</v>
      </c>
      <c r="N129" s="1">
        <v>0.571048</v>
      </c>
      <c r="O129" s="1">
        <v>128.0</v>
      </c>
    </row>
    <row r="130">
      <c r="A130" s="1" t="s">
        <v>151</v>
      </c>
      <c r="B130" s="1">
        <v>64.1871</v>
      </c>
      <c r="C130" s="1">
        <v>213.0</v>
      </c>
      <c r="D130" s="1">
        <v>64.1441</v>
      </c>
      <c r="E130" s="1">
        <v>207.0</v>
      </c>
      <c r="F130" s="1">
        <v>111.1491</v>
      </c>
      <c r="G130" s="1">
        <v>27.0</v>
      </c>
      <c r="H130" s="1">
        <v>111.7151</v>
      </c>
      <c r="I130" s="1">
        <v>27.0</v>
      </c>
      <c r="J130" s="1">
        <v>105.3476</v>
      </c>
      <c r="K130" s="1">
        <v>245.0</v>
      </c>
      <c r="L130" s="1">
        <v>109.0085</v>
      </c>
      <c r="M130" s="1">
        <v>301.0</v>
      </c>
      <c r="N130" s="1">
        <v>0.570049</v>
      </c>
      <c r="O130" s="1">
        <v>129.0</v>
      </c>
    </row>
    <row r="131">
      <c r="A131" s="1" t="s">
        <v>152</v>
      </c>
      <c r="B131" s="1">
        <v>63.5578</v>
      </c>
      <c r="C131" s="1">
        <v>250.0</v>
      </c>
      <c r="D131" s="1">
        <v>63.847</v>
      </c>
      <c r="E131" s="1">
        <v>224.0</v>
      </c>
      <c r="F131" s="1">
        <v>104.5888</v>
      </c>
      <c r="G131" s="1">
        <v>115.0</v>
      </c>
      <c r="H131" s="1">
        <v>103.9448</v>
      </c>
      <c r="I131" s="1">
        <v>130.0</v>
      </c>
      <c r="J131" s="1">
        <v>97.5803</v>
      </c>
      <c r="K131" s="1">
        <v>75.0</v>
      </c>
      <c r="L131" s="1">
        <v>101.5555</v>
      </c>
      <c r="M131" s="1">
        <v>148.0</v>
      </c>
      <c r="N131" s="1">
        <v>0.566461</v>
      </c>
      <c r="O131" s="1">
        <v>130.0</v>
      </c>
    </row>
    <row r="132">
      <c r="A132" s="1" t="s">
        <v>153</v>
      </c>
      <c r="B132" s="1">
        <v>68.4229</v>
      </c>
      <c r="C132" s="1">
        <v>33.0</v>
      </c>
      <c r="D132" s="1">
        <v>68.7666</v>
      </c>
      <c r="E132" s="1">
        <v>24.0</v>
      </c>
      <c r="F132" s="1">
        <v>114.5993</v>
      </c>
      <c r="G132" s="1">
        <v>13.0</v>
      </c>
      <c r="H132" s="1">
        <v>110.2634</v>
      </c>
      <c r="I132" s="1">
        <v>40.0</v>
      </c>
      <c r="J132" s="1">
        <v>108.1042</v>
      </c>
      <c r="K132" s="1">
        <v>301.0</v>
      </c>
      <c r="L132" s="1">
        <v>107.8646</v>
      </c>
      <c r="M132" s="1">
        <v>286.0</v>
      </c>
      <c r="N132" s="1">
        <v>0.562901</v>
      </c>
      <c r="O132" s="1">
        <v>131.0</v>
      </c>
    </row>
    <row r="133">
      <c r="A133" s="1" t="s">
        <v>154</v>
      </c>
      <c r="B133" s="1">
        <v>63.8713</v>
      </c>
      <c r="C133" s="1">
        <v>235.0</v>
      </c>
      <c r="D133" s="1">
        <v>63.6005</v>
      </c>
      <c r="E133" s="1">
        <v>243.0</v>
      </c>
      <c r="F133" s="1">
        <v>94.6793</v>
      </c>
      <c r="G133" s="1">
        <v>302.0</v>
      </c>
      <c r="H133" s="1">
        <v>96.3005</v>
      </c>
      <c r="I133" s="1">
        <v>284.0</v>
      </c>
      <c r="J133" s="1">
        <v>98.0018</v>
      </c>
      <c r="K133" s="1">
        <v>80.0</v>
      </c>
      <c r="L133" s="1">
        <v>94.2331</v>
      </c>
      <c r="M133" s="1">
        <v>24.0</v>
      </c>
      <c r="N133" s="1">
        <v>0.56207</v>
      </c>
      <c r="O133" s="1">
        <v>132.0</v>
      </c>
    </row>
    <row r="134">
      <c r="A134" s="1" t="s">
        <v>155</v>
      </c>
      <c r="B134" s="1">
        <v>59.9723</v>
      </c>
      <c r="C134" s="1">
        <v>340.0</v>
      </c>
      <c r="D134" s="1">
        <v>61.4042</v>
      </c>
      <c r="E134" s="1">
        <v>320.0</v>
      </c>
      <c r="F134" s="1">
        <v>102.9229</v>
      </c>
      <c r="G134" s="1">
        <v>157.0</v>
      </c>
      <c r="H134" s="1">
        <v>103.732</v>
      </c>
      <c r="I134" s="1">
        <v>135.0</v>
      </c>
      <c r="J134" s="1">
        <v>100.05</v>
      </c>
      <c r="K134" s="1">
        <v>122.0</v>
      </c>
      <c r="L134" s="1">
        <v>101.5089</v>
      </c>
      <c r="M134" s="1">
        <v>147.0</v>
      </c>
      <c r="N134" s="1">
        <v>0.561964</v>
      </c>
      <c r="O134" s="1">
        <v>133.0</v>
      </c>
    </row>
    <row r="135">
      <c r="A135" s="1" t="s">
        <v>157</v>
      </c>
      <c r="B135" s="1">
        <v>64.7021</v>
      </c>
      <c r="C135" s="1">
        <v>180.0</v>
      </c>
      <c r="D135" s="1">
        <v>64.6339</v>
      </c>
      <c r="E135" s="1">
        <v>178.0</v>
      </c>
      <c r="F135" s="1">
        <v>109.2552</v>
      </c>
      <c r="G135" s="1">
        <v>39.0</v>
      </c>
      <c r="H135" s="1">
        <v>104.4199</v>
      </c>
      <c r="I135" s="1">
        <v>118.0</v>
      </c>
      <c r="J135" s="1">
        <v>100.9397</v>
      </c>
      <c r="K135" s="1">
        <v>142.0</v>
      </c>
      <c r="L135" s="1">
        <v>102.3281</v>
      </c>
      <c r="M135" s="1">
        <v>162.0</v>
      </c>
      <c r="N135" s="1">
        <v>0.557919</v>
      </c>
      <c r="O135" s="1">
        <v>134.0</v>
      </c>
    </row>
    <row r="136">
      <c r="A136" s="1" t="s">
        <v>158</v>
      </c>
      <c r="B136" s="1">
        <v>67.3207</v>
      </c>
      <c r="C136" s="1">
        <v>65.0</v>
      </c>
      <c r="D136" s="1">
        <v>67.2687</v>
      </c>
      <c r="E136" s="1">
        <v>60.0</v>
      </c>
      <c r="F136" s="1">
        <v>109.0593</v>
      </c>
      <c r="G136" s="1">
        <v>43.0</v>
      </c>
      <c r="H136" s="1">
        <v>108.5283</v>
      </c>
      <c r="I136" s="1">
        <v>56.0</v>
      </c>
      <c r="J136" s="1">
        <v>104.601</v>
      </c>
      <c r="K136" s="1">
        <v>228.0</v>
      </c>
      <c r="L136" s="1">
        <v>106.3579</v>
      </c>
      <c r="M136" s="1">
        <v>250.0</v>
      </c>
      <c r="N136" s="1">
        <v>0.55782</v>
      </c>
      <c r="O136" s="1">
        <v>135.0</v>
      </c>
    </row>
    <row r="137">
      <c r="A137" s="1" t="s">
        <v>159</v>
      </c>
      <c r="B137" s="1">
        <v>62.6254</v>
      </c>
      <c r="C137" s="1">
        <v>288.0</v>
      </c>
      <c r="D137" s="1">
        <v>62.1829</v>
      </c>
      <c r="E137" s="1">
        <v>303.0</v>
      </c>
      <c r="F137" s="1">
        <v>108.374</v>
      </c>
      <c r="G137" s="1">
        <v>50.0</v>
      </c>
      <c r="H137" s="1">
        <v>106.9839</v>
      </c>
      <c r="I137" s="1">
        <v>73.0</v>
      </c>
      <c r="J137" s="1">
        <v>104.4144</v>
      </c>
      <c r="K137" s="1">
        <v>221.0</v>
      </c>
      <c r="L137" s="1">
        <v>105.0592</v>
      </c>
      <c r="M137" s="1">
        <v>222.0</v>
      </c>
      <c r="N137" s="1">
        <v>0.552005</v>
      </c>
      <c r="O137" s="1">
        <v>136.0</v>
      </c>
    </row>
    <row r="138">
      <c r="A138" s="1" t="s">
        <v>160</v>
      </c>
      <c r="B138" s="1">
        <v>68.3479</v>
      </c>
      <c r="C138" s="1">
        <v>35.0</v>
      </c>
      <c r="D138" s="1">
        <v>67.482</v>
      </c>
      <c r="E138" s="1">
        <v>51.0</v>
      </c>
      <c r="F138" s="1">
        <v>100.7353</v>
      </c>
      <c r="G138" s="1">
        <v>204.0</v>
      </c>
      <c r="H138" s="1">
        <v>103.6145</v>
      </c>
      <c r="I138" s="1">
        <v>139.0</v>
      </c>
      <c r="J138" s="1">
        <v>102.2518</v>
      </c>
      <c r="K138" s="1">
        <v>173.0</v>
      </c>
      <c r="L138" s="1">
        <v>101.8224</v>
      </c>
      <c r="M138" s="1">
        <v>153.0</v>
      </c>
      <c r="N138" s="1">
        <v>0.549993</v>
      </c>
      <c r="O138" s="1">
        <v>137.0</v>
      </c>
    </row>
    <row r="139">
      <c r="A139" s="1" t="s">
        <v>161</v>
      </c>
      <c r="B139" s="1">
        <v>64.3105</v>
      </c>
      <c r="C139" s="1">
        <v>203.0</v>
      </c>
      <c r="D139" s="1">
        <v>63.2111</v>
      </c>
      <c r="E139" s="1">
        <v>261.0</v>
      </c>
      <c r="F139" s="1">
        <v>100.7567</v>
      </c>
      <c r="G139" s="1">
        <v>203.0</v>
      </c>
      <c r="H139" s="1">
        <v>97.6534</v>
      </c>
      <c r="I139" s="1">
        <v>261.0</v>
      </c>
      <c r="J139" s="1">
        <v>94.2754</v>
      </c>
      <c r="K139" s="1">
        <v>22.0</v>
      </c>
      <c r="L139" s="1">
        <v>96.0418</v>
      </c>
      <c r="M139" s="1">
        <v>52.0</v>
      </c>
      <c r="N139" s="1">
        <v>0.547696</v>
      </c>
      <c r="O139" s="1">
        <v>138.0</v>
      </c>
    </row>
    <row r="140">
      <c r="A140" s="1" t="s">
        <v>87</v>
      </c>
      <c r="B140" s="1">
        <v>67.6703</v>
      </c>
      <c r="C140" s="1">
        <v>55.0</v>
      </c>
      <c r="D140" s="1">
        <v>67.2698</v>
      </c>
      <c r="E140" s="1">
        <v>59.0</v>
      </c>
      <c r="F140" s="1">
        <v>109.5952</v>
      </c>
      <c r="G140" s="1">
        <v>36.0</v>
      </c>
      <c r="H140" s="1">
        <v>105.6828</v>
      </c>
      <c r="I140" s="1">
        <v>97.0</v>
      </c>
      <c r="J140" s="1">
        <v>101.7063</v>
      </c>
      <c r="K140" s="1">
        <v>159.0</v>
      </c>
      <c r="L140" s="1">
        <v>103.9685</v>
      </c>
      <c r="M140" s="1">
        <v>199.0</v>
      </c>
      <c r="N140" s="1">
        <v>0.546878</v>
      </c>
      <c r="O140" s="1">
        <v>139.0</v>
      </c>
    </row>
    <row r="141">
      <c r="A141" s="1" t="s">
        <v>162</v>
      </c>
      <c r="B141" s="1">
        <v>63.7419</v>
      </c>
      <c r="C141" s="1">
        <v>243.0</v>
      </c>
      <c r="D141" s="1">
        <v>63.7829</v>
      </c>
      <c r="E141" s="1">
        <v>229.0</v>
      </c>
      <c r="F141" s="1">
        <v>98.2372</v>
      </c>
      <c r="G141" s="1">
        <v>256.0</v>
      </c>
      <c r="H141" s="1">
        <v>96.9501</v>
      </c>
      <c r="I141" s="1">
        <v>272.0</v>
      </c>
      <c r="J141" s="1">
        <v>96.7288</v>
      </c>
      <c r="K141" s="1">
        <v>55.0</v>
      </c>
      <c r="L141" s="1">
        <v>95.3853</v>
      </c>
      <c r="M141" s="1">
        <v>45.0</v>
      </c>
      <c r="N141" s="1">
        <v>0.546647</v>
      </c>
      <c r="O141" s="1">
        <v>140.0</v>
      </c>
    </row>
    <row r="142">
      <c r="A142" s="1" t="s">
        <v>163</v>
      </c>
      <c r="B142" s="1">
        <v>67.4421</v>
      </c>
      <c r="C142" s="1">
        <v>61.0</v>
      </c>
      <c r="D142" s="1">
        <v>66.5582</v>
      </c>
      <c r="E142" s="1">
        <v>89.0</v>
      </c>
      <c r="F142" s="1">
        <v>102.3048</v>
      </c>
      <c r="G142" s="1">
        <v>174.0</v>
      </c>
      <c r="H142" s="1">
        <v>102.4747</v>
      </c>
      <c r="I142" s="1">
        <v>163.0</v>
      </c>
      <c r="J142" s="1">
        <v>99.9299</v>
      </c>
      <c r="K142" s="1">
        <v>121.0</v>
      </c>
      <c r="L142" s="1">
        <v>100.8427</v>
      </c>
      <c r="M142" s="1">
        <v>133.0</v>
      </c>
      <c r="N142" s="1">
        <v>0.546023</v>
      </c>
      <c r="O142" s="1">
        <v>141.0</v>
      </c>
    </row>
    <row r="143">
      <c r="A143" s="1" t="s">
        <v>164</v>
      </c>
      <c r="B143" s="1">
        <v>61.6854</v>
      </c>
      <c r="C143" s="1">
        <v>315.0</v>
      </c>
      <c r="D143" s="1">
        <v>61.477</v>
      </c>
      <c r="E143" s="1">
        <v>319.0</v>
      </c>
      <c r="F143" s="1">
        <v>103.7395</v>
      </c>
      <c r="G143" s="1">
        <v>134.0</v>
      </c>
      <c r="H143" s="1">
        <v>101.6623</v>
      </c>
      <c r="I143" s="1">
        <v>175.0</v>
      </c>
      <c r="J143" s="1">
        <v>99.7601</v>
      </c>
      <c r="K143" s="1">
        <v>115.0</v>
      </c>
      <c r="L143" s="1">
        <v>100.0707</v>
      </c>
      <c r="M143" s="1">
        <v>114.0</v>
      </c>
      <c r="N143" s="1">
        <v>0.545241</v>
      </c>
      <c r="O143" s="1">
        <v>142.0</v>
      </c>
    </row>
    <row r="144">
      <c r="A144" s="1" t="s">
        <v>165</v>
      </c>
      <c r="B144" s="1">
        <v>65.9479</v>
      </c>
      <c r="C144" s="1">
        <v>119.0</v>
      </c>
      <c r="D144" s="1">
        <v>65.4682</v>
      </c>
      <c r="E144" s="1">
        <v>140.0</v>
      </c>
      <c r="F144" s="1">
        <v>98.5594</v>
      </c>
      <c r="G144" s="1">
        <v>252.0</v>
      </c>
      <c r="H144" s="1">
        <v>100.6781</v>
      </c>
      <c r="I144" s="1">
        <v>201.0</v>
      </c>
      <c r="J144" s="1">
        <v>102.5891</v>
      </c>
      <c r="K144" s="1">
        <v>181.0</v>
      </c>
      <c r="L144" s="1">
        <v>99.2864</v>
      </c>
      <c r="M144" s="1">
        <v>103.0</v>
      </c>
      <c r="N144" s="1">
        <v>0.539934</v>
      </c>
      <c r="O144" s="1">
        <v>143.0</v>
      </c>
    </row>
    <row r="145">
      <c r="A145" s="1" t="s">
        <v>166</v>
      </c>
      <c r="B145" s="1">
        <v>66.5878</v>
      </c>
      <c r="C145" s="1">
        <v>90.0</v>
      </c>
      <c r="D145" s="1">
        <v>66.3948</v>
      </c>
      <c r="E145" s="1">
        <v>96.0</v>
      </c>
      <c r="F145" s="1">
        <v>101.1347</v>
      </c>
      <c r="G145" s="1">
        <v>192.0</v>
      </c>
      <c r="H145" s="1">
        <v>100.0699</v>
      </c>
      <c r="I145" s="1">
        <v>222.0</v>
      </c>
      <c r="J145" s="1">
        <v>98.4989</v>
      </c>
      <c r="K145" s="1">
        <v>90.0</v>
      </c>
      <c r="L145" s="1">
        <v>98.8851</v>
      </c>
      <c r="M145" s="1">
        <v>97.0</v>
      </c>
      <c r="N145" s="1">
        <v>0.534189</v>
      </c>
      <c r="O145" s="1">
        <v>144.0</v>
      </c>
    </row>
    <row r="146">
      <c r="A146" s="1" t="s">
        <v>167</v>
      </c>
      <c r="B146" s="1">
        <v>67.693</v>
      </c>
      <c r="C146" s="1">
        <v>54.0</v>
      </c>
      <c r="D146" s="1">
        <v>67.973</v>
      </c>
      <c r="E146" s="1">
        <v>34.0</v>
      </c>
      <c r="F146" s="1">
        <v>98.2002</v>
      </c>
      <c r="G146" s="1">
        <v>258.0</v>
      </c>
      <c r="H146" s="1">
        <v>103.1497</v>
      </c>
      <c r="I146" s="1">
        <v>149.0</v>
      </c>
      <c r="J146" s="1">
        <v>105.4881</v>
      </c>
      <c r="K146" s="1">
        <v>249.0</v>
      </c>
      <c r="L146" s="1">
        <v>101.9538</v>
      </c>
      <c r="M146" s="1">
        <v>156.0</v>
      </c>
      <c r="N146" s="1">
        <v>0.533478</v>
      </c>
      <c r="O146" s="1">
        <v>145.0</v>
      </c>
    </row>
    <row r="147">
      <c r="A147" s="1" t="s">
        <v>168</v>
      </c>
      <c r="B147" s="1">
        <v>64.2916</v>
      </c>
      <c r="C147" s="1">
        <v>204.0</v>
      </c>
      <c r="D147" s="1">
        <v>63.9516</v>
      </c>
      <c r="E147" s="1">
        <v>219.0</v>
      </c>
      <c r="F147" s="1">
        <v>101.5412</v>
      </c>
      <c r="G147" s="1">
        <v>184.0</v>
      </c>
      <c r="H147" s="1">
        <v>102.2873</v>
      </c>
      <c r="I147" s="1">
        <v>167.0</v>
      </c>
      <c r="J147" s="1">
        <v>97.2607</v>
      </c>
      <c r="K147" s="1">
        <v>71.0</v>
      </c>
      <c r="L147" s="1">
        <v>101.1917</v>
      </c>
      <c r="M147" s="1">
        <v>136.0</v>
      </c>
      <c r="N147" s="1">
        <v>0.530919</v>
      </c>
      <c r="O147" s="1">
        <v>146.0</v>
      </c>
    </row>
    <row r="148">
      <c r="A148" s="1" t="s">
        <v>169</v>
      </c>
      <c r="B148" s="1">
        <v>64.8509</v>
      </c>
      <c r="C148" s="1">
        <v>173.0</v>
      </c>
      <c r="D148" s="1">
        <v>65.3764</v>
      </c>
      <c r="E148" s="1">
        <v>143.0</v>
      </c>
      <c r="F148" s="1">
        <v>104.8515</v>
      </c>
      <c r="G148" s="1">
        <v>107.0</v>
      </c>
      <c r="H148" s="1">
        <v>105.8105</v>
      </c>
      <c r="I148" s="1">
        <v>91.0</v>
      </c>
      <c r="J148" s="1">
        <v>102.4628</v>
      </c>
      <c r="K148" s="1">
        <v>179.0</v>
      </c>
      <c r="L148" s="1">
        <v>104.7367</v>
      </c>
      <c r="M148" s="1">
        <v>213.0</v>
      </c>
      <c r="N148" s="1">
        <v>0.529293</v>
      </c>
      <c r="O148" s="1">
        <v>147.0</v>
      </c>
    </row>
    <row r="149">
      <c r="A149" s="1" t="s">
        <v>170</v>
      </c>
      <c r="B149" s="1">
        <v>61.9608</v>
      </c>
      <c r="C149" s="1">
        <v>307.0</v>
      </c>
      <c r="D149" s="1">
        <v>62.4672</v>
      </c>
      <c r="E149" s="1">
        <v>290.0</v>
      </c>
      <c r="F149" s="1">
        <v>98.8535</v>
      </c>
      <c r="G149" s="1">
        <v>247.0</v>
      </c>
      <c r="H149" s="1">
        <v>98.5045</v>
      </c>
      <c r="I149" s="1">
        <v>247.0</v>
      </c>
      <c r="J149" s="1">
        <v>96.3846</v>
      </c>
      <c r="K149" s="1">
        <v>46.0</v>
      </c>
      <c r="L149" s="1">
        <v>97.5127</v>
      </c>
      <c r="M149" s="1">
        <v>73.0</v>
      </c>
      <c r="N149" s="1">
        <v>0.52906</v>
      </c>
      <c r="O149" s="1">
        <v>148.0</v>
      </c>
    </row>
    <row r="150">
      <c r="A150" s="1" t="s">
        <v>171</v>
      </c>
      <c r="B150" s="1">
        <v>65.4855</v>
      </c>
      <c r="C150" s="1">
        <v>146.0</v>
      </c>
      <c r="D150" s="1">
        <v>64.8271</v>
      </c>
      <c r="E150" s="1">
        <v>172.0</v>
      </c>
      <c r="F150" s="1">
        <v>103.9364</v>
      </c>
      <c r="G150" s="1">
        <v>130.0</v>
      </c>
      <c r="H150" s="1">
        <v>101.5668</v>
      </c>
      <c r="I150" s="1">
        <v>177.0</v>
      </c>
      <c r="J150" s="1">
        <v>97.1866</v>
      </c>
      <c r="K150" s="1">
        <v>70.0</v>
      </c>
      <c r="L150" s="1">
        <v>100.7152</v>
      </c>
      <c r="M150" s="1">
        <v>128.0</v>
      </c>
      <c r="N150" s="1">
        <v>0.524189</v>
      </c>
      <c r="O150" s="1">
        <v>149.0</v>
      </c>
    </row>
    <row r="151">
      <c r="A151" s="1" t="s">
        <v>172</v>
      </c>
      <c r="B151" s="1">
        <v>68.2175</v>
      </c>
      <c r="C151" s="1">
        <v>37.0</v>
      </c>
      <c r="D151" s="1">
        <v>68.3241</v>
      </c>
      <c r="E151" s="1">
        <v>27.0</v>
      </c>
      <c r="F151" s="1">
        <v>100.728</v>
      </c>
      <c r="G151" s="1">
        <v>205.0</v>
      </c>
      <c r="H151" s="1">
        <v>100.2344</v>
      </c>
      <c r="I151" s="1">
        <v>213.0</v>
      </c>
      <c r="J151" s="1">
        <v>97.7391</v>
      </c>
      <c r="K151" s="1">
        <v>77.0</v>
      </c>
      <c r="L151" s="1">
        <v>99.4317</v>
      </c>
      <c r="M151" s="1">
        <v>104.0</v>
      </c>
      <c r="N151" s="1">
        <v>0.5231</v>
      </c>
      <c r="O151" s="1">
        <v>150.0</v>
      </c>
    </row>
    <row r="152">
      <c r="A152" s="1" t="s">
        <v>173</v>
      </c>
      <c r="B152" s="1">
        <v>64.077</v>
      </c>
      <c r="C152" s="1">
        <v>220.0</v>
      </c>
      <c r="D152" s="1">
        <v>64.5207</v>
      </c>
      <c r="E152" s="1">
        <v>186.0</v>
      </c>
      <c r="F152" s="1">
        <v>107.1101</v>
      </c>
      <c r="G152" s="1">
        <v>63.0</v>
      </c>
      <c r="H152" s="1">
        <v>106.078</v>
      </c>
      <c r="I152" s="1">
        <v>88.0</v>
      </c>
      <c r="J152" s="1">
        <v>106.1406</v>
      </c>
      <c r="K152" s="1">
        <v>264.0</v>
      </c>
      <c r="L152" s="1">
        <v>105.2538</v>
      </c>
      <c r="M152" s="1">
        <v>225.0</v>
      </c>
      <c r="N152" s="1">
        <v>0.52241</v>
      </c>
      <c r="O152" s="1">
        <v>151.0</v>
      </c>
    </row>
    <row r="153">
      <c r="A153" s="1" t="s">
        <v>174</v>
      </c>
      <c r="B153" s="1">
        <v>64.5756</v>
      </c>
      <c r="C153" s="1">
        <v>190.0</v>
      </c>
      <c r="D153" s="1">
        <v>64.8465</v>
      </c>
      <c r="E153" s="1">
        <v>169.0</v>
      </c>
      <c r="F153" s="1">
        <v>99.7253</v>
      </c>
      <c r="G153" s="1">
        <v>226.0</v>
      </c>
      <c r="H153" s="1">
        <v>99.0603</v>
      </c>
      <c r="I153" s="1">
        <v>236.0</v>
      </c>
      <c r="J153" s="1">
        <v>97.5042</v>
      </c>
      <c r="K153" s="1">
        <v>73.0</v>
      </c>
      <c r="L153" s="1">
        <v>98.4991</v>
      </c>
      <c r="M153" s="1">
        <v>90.0</v>
      </c>
      <c r="N153" s="1">
        <v>0.516327</v>
      </c>
      <c r="O153" s="1">
        <v>152.0</v>
      </c>
    </row>
    <row r="154">
      <c r="A154" s="1" t="s">
        <v>175</v>
      </c>
      <c r="B154" s="1">
        <v>68.7581</v>
      </c>
      <c r="C154" s="1">
        <v>24.0</v>
      </c>
      <c r="D154" s="1">
        <v>68.6472</v>
      </c>
      <c r="E154" s="1">
        <v>26.0</v>
      </c>
      <c r="F154" s="1">
        <v>95.7222</v>
      </c>
      <c r="G154" s="1">
        <v>293.0</v>
      </c>
      <c r="H154" s="1">
        <v>98.595</v>
      </c>
      <c r="I154" s="1">
        <v>245.0</v>
      </c>
      <c r="J154" s="1">
        <v>101.5765</v>
      </c>
      <c r="K154" s="1">
        <v>158.0</v>
      </c>
      <c r="L154" s="1">
        <v>98.1046</v>
      </c>
      <c r="M154" s="1">
        <v>84.0</v>
      </c>
      <c r="N154" s="1">
        <v>0.514333</v>
      </c>
      <c r="O154" s="1">
        <v>153.0</v>
      </c>
    </row>
    <row r="155">
      <c r="A155" s="1" t="s">
        <v>176</v>
      </c>
      <c r="B155" s="1">
        <v>66.092</v>
      </c>
      <c r="C155" s="1">
        <v>111.0</v>
      </c>
      <c r="D155" s="1">
        <v>66.0685</v>
      </c>
      <c r="E155" s="1">
        <v>111.0</v>
      </c>
      <c r="F155" s="1">
        <v>103.4487</v>
      </c>
      <c r="G155" s="1">
        <v>138.0</v>
      </c>
      <c r="H155" s="1">
        <v>102.0715</v>
      </c>
      <c r="I155" s="1">
        <v>172.0</v>
      </c>
      <c r="J155" s="1">
        <v>100.2715</v>
      </c>
      <c r="K155" s="1">
        <v>127.0</v>
      </c>
      <c r="L155" s="1">
        <v>101.6129</v>
      </c>
      <c r="M155" s="1">
        <v>149.0</v>
      </c>
      <c r="N155" s="1">
        <v>0.512943</v>
      </c>
      <c r="O155" s="1">
        <v>154.0</v>
      </c>
    </row>
    <row r="156">
      <c r="A156" s="1" t="s">
        <v>177</v>
      </c>
      <c r="B156" s="1">
        <v>61.5996</v>
      </c>
      <c r="C156" s="1">
        <v>317.0</v>
      </c>
      <c r="D156" s="1">
        <v>61.3867</v>
      </c>
      <c r="E156" s="1">
        <v>321.0</v>
      </c>
      <c r="F156" s="1">
        <v>99.9256</v>
      </c>
      <c r="G156" s="1">
        <v>221.0</v>
      </c>
      <c r="H156" s="1">
        <v>100.5597</v>
      </c>
      <c r="I156" s="1">
        <v>204.0</v>
      </c>
      <c r="J156" s="1">
        <v>99.3058</v>
      </c>
      <c r="K156" s="1">
        <v>104.0</v>
      </c>
      <c r="L156" s="1">
        <v>100.2153</v>
      </c>
      <c r="M156" s="1">
        <v>118.0</v>
      </c>
      <c r="N156" s="1">
        <v>0.509863</v>
      </c>
      <c r="O156" s="1">
        <v>155.0</v>
      </c>
    </row>
    <row r="157">
      <c r="A157" s="1" t="s">
        <v>178</v>
      </c>
      <c r="B157" s="1">
        <v>67.2768</v>
      </c>
      <c r="C157" s="1">
        <v>68.0</v>
      </c>
      <c r="D157" s="1">
        <v>67.4898</v>
      </c>
      <c r="E157" s="1">
        <v>49.0</v>
      </c>
      <c r="F157" s="1">
        <v>106.2287</v>
      </c>
      <c r="G157" s="1">
        <v>76.0</v>
      </c>
      <c r="H157" s="1">
        <v>107.2549</v>
      </c>
      <c r="I157" s="1">
        <v>69.0</v>
      </c>
      <c r="J157" s="1">
        <v>104.578</v>
      </c>
      <c r="K157" s="1">
        <v>227.0</v>
      </c>
      <c r="L157" s="1">
        <v>106.9431</v>
      </c>
      <c r="M157" s="1">
        <v>266.0</v>
      </c>
      <c r="N157" s="1">
        <v>0.508367</v>
      </c>
      <c r="O157" s="1">
        <v>156.0</v>
      </c>
    </row>
    <row r="158">
      <c r="A158" s="1" t="s">
        <v>179</v>
      </c>
      <c r="B158" s="1">
        <v>65.2838</v>
      </c>
      <c r="C158" s="1">
        <v>154.0</v>
      </c>
      <c r="D158" s="1">
        <v>64.9798</v>
      </c>
      <c r="E158" s="1">
        <v>161.0</v>
      </c>
      <c r="F158" s="1">
        <v>106.0037</v>
      </c>
      <c r="G158" s="1">
        <v>82.0</v>
      </c>
      <c r="H158" s="1">
        <v>103.4394</v>
      </c>
      <c r="I158" s="1">
        <v>144.0</v>
      </c>
      <c r="J158" s="1">
        <v>102.3658</v>
      </c>
      <c r="K158" s="1">
        <v>175.0</v>
      </c>
      <c r="L158" s="1">
        <v>103.5039</v>
      </c>
      <c r="M158" s="1">
        <v>184.0</v>
      </c>
      <c r="N158" s="1">
        <v>0.498209</v>
      </c>
      <c r="O158" s="1">
        <v>157.0</v>
      </c>
    </row>
    <row r="159">
      <c r="A159" s="1" t="s">
        <v>180</v>
      </c>
      <c r="B159" s="1">
        <v>65.6324</v>
      </c>
      <c r="C159" s="1">
        <v>137.0</v>
      </c>
      <c r="D159" s="1">
        <v>65.8704</v>
      </c>
      <c r="E159" s="1">
        <v>119.0</v>
      </c>
      <c r="F159" s="1">
        <v>103.8844</v>
      </c>
      <c r="G159" s="1">
        <v>131.0</v>
      </c>
      <c r="H159" s="1">
        <v>102.3314</v>
      </c>
      <c r="I159" s="1">
        <v>166.0</v>
      </c>
      <c r="J159" s="1">
        <v>103.7987</v>
      </c>
      <c r="K159" s="1">
        <v>206.0</v>
      </c>
      <c r="L159" s="1">
        <v>102.4274</v>
      </c>
      <c r="M159" s="1">
        <v>165.0</v>
      </c>
      <c r="N159" s="1">
        <v>0.497304</v>
      </c>
      <c r="O159" s="1">
        <v>158.0</v>
      </c>
    </row>
    <row r="160">
      <c r="A160" s="1" t="s">
        <v>181</v>
      </c>
      <c r="B160" s="1">
        <v>66.6226</v>
      </c>
      <c r="C160" s="1">
        <v>88.0</v>
      </c>
      <c r="D160" s="1">
        <v>65.9347</v>
      </c>
      <c r="E160" s="1">
        <v>116.0</v>
      </c>
      <c r="F160" s="1">
        <v>105.8834</v>
      </c>
      <c r="G160" s="1">
        <v>86.0</v>
      </c>
      <c r="H160" s="1">
        <v>103.4906</v>
      </c>
      <c r="I160" s="1">
        <v>142.0</v>
      </c>
      <c r="J160" s="1">
        <v>100.856</v>
      </c>
      <c r="K160" s="1">
        <v>138.0</v>
      </c>
      <c r="L160" s="1">
        <v>103.5882</v>
      </c>
      <c r="M160" s="1">
        <v>189.0</v>
      </c>
      <c r="N160" s="1">
        <v>0.497291</v>
      </c>
      <c r="O160" s="1">
        <v>159.0</v>
      </c>
    </row>
    <row r="161">
      <c r="A161" s="1" t="s">
        <v>182</v>
      </c>
      <c r="B161" s="1">
        <v>59.279</v>
      </c>
      <c r="C161" s="1">
        <v>345.0</v>
      </c>
      <c r="D161" s="1">
        <v>58.8873</v>
      </c>
      <c r="E161" s="1">
        <v>347.0</v>
      </c>
      <c r="F161" s="1">
        <v>100.0248</v>
      </c>
      <c r="G161" s="1">
        <v>216.0</v>
      </c>
      <c r="H161" s="1">
        <v>100.2018</v>
      </c>
      <c r="I161" s="1">
        <v>215.0</v>
      </c>
      <c r="J161" s="1">
        <v>101.8018</v>
      </c>
      <c r="K161" s="1">
        <v>161.0</v>
      </c>
      <c r="L161" s="1">
        <v>100.4374</v>
      </c>
      <c r="M161" s="1">
        <v>123.0</v>
      </c>
      <c r="N161" s="1">
        <v>0.49325</v>
      </c>
      <c r="O161" s="1">
        <v>160.0</v>
      </c>
    </row>
    <row r="162">
      <c r="A162" s="1" t="s">
        <v>183</v>
      </c>
      <c r="B162" s="1">
        <v>66.9223</v>
      </c>
      <c r="C162" s="1">
        <v>80.0</v>
      </c>
      <c r="D162" s="1">
        <v>66.932</v>
      </c>
      <c r="E162" s="1">
        <v>71.0</v>
      </c>
      <c r="F162" s="1">
        <v>104.4193</v>
      </c>
      <c r="G162" s="1">
        <v>118.0</v>
      </c>
      <c r="H162" s="1">
        <v>103.9737</v>
      </c>
      <c r="I162" s="1">
        <v>127.0</v>
      </c>
      <c r="J162" s="1">
        <v>102.402</v>
      </c>
      <c r="K162" s="1">
        <v>176.0</v>
      </c>
      <c r="L162" s="1">
        <v>104.2194</v>
      </c>
      <c r="M162" s="1">
        <v>206.0</v>
      </c>
      <c r="N162" s="1">
        <v>0.493217</v>
      </c>
      <c r="O162" s="1">
        <v>161.0</v>
      </c>
    </row>
    <row r="163">
      <c r="A163" s="1" t="s">
        <v>184</v>
      </c>
      <c r="B163" s="1">
        <v>63.0273</v>
      </c>
      <c r="C163" s="1">
        <v>272.0</v>
      </c>
      <c r="D163" s="1">
        <v>62.2362</v>
      </c>
      <c r="E163" s="1">
        <v>302.0</v>
      </c>
      <c r="F163" s="1">
        <v>107.9056</v>
      </c>
      <c r="G163" s="1">
        <v>55.0</v>
      </c>
      <c r="H163" s="1">
        <v>104.0473</v>
      </c>
      <c r="I163" s="1">
        <v>125.0</v>
      </c>
      <c r="J163" s="1">
        <v>104.3657</v>
      </c>
      <c r="K163" s="1">
        <v>218.0</v>
      </c>
      <c r="L163" s="1">
        <v>104.3166</v>
      </c>
      <c r="M163" s="1">
        <v>208.0</v>
      </c>
      <c r="N163" s="1">
        <v>0.492569</v>
      </c>
      <c r="O163" s="1">
        <v>162.0</v>
      </c>
    </row>
    <row r="164">
      <c r="A164" s="1" t="s">
        <v>185</v>
      </c>
      <c r="B164" s="1">
        <v>65.4349</v>
      </c>
      <c r="C164" s="1">
        <v>148.0</v>
      </c>
      <c r="D164" s="1">
        <v>65.8324</v>
      </c>
      <c r="E164" s="1">
        <v>121.0</v>
      </c>
      <c r="F164" s="1">
        <v>105.6705</v>
      </c>
      <c r="G164" s="1">
        <v>91.0</v>
      </c>
      <c r="H164" s="1">
        <v>103.6557</v>
      </c>
      <c r="I164" s="1">
        <v>137.0</v>
      </c>
      <c r="J164" s="1">
        <v>103.2902</v>
      </c>
      <c r="K164" s="1">
        <v>192.0</v>
      </c>
      <c r="L164" s="1">
        <v>104.0166</v>
      </c>
      <c r="M164" s="1">
        <v>201.0</v>
      </c>
      <c r="N164" s="1">
        <v>0.490008</v>
      </c>
      <c r="O164" s="1">
        <v>163.0</v>
      </c>
    </row>
    <row r="165">
      <c r="A165" s="1" t="s">
        <v>186</v>
      </c>
      <c r="B165" s="1">
        <v>64.0984</v>
      </c>
      <c r="C165" s="1">
        <v>217.0</v>
      </c>
      <c r="D165" s="1">
        <v>64.2653</v>
      </c>
      <c r="E165" s="1">
        <v>200.0</v>
      </c>
      <c r="F165" s="1">
        <v>95.0086</v>
      </c>
      <c r="G165" s="1">
        <v>300.0</v>
      </c>
      <c r="H165" s="1">
        <v>97.8066</v>
      </c>
      <c r="I165" s="1">
        <v>257.0</v>
      </c>
      <c r="J165" s="1">
        <v>98.9236</v>
      </c>
      <c r="K165" s="1">
        <v>99.0</v>
      </c>
      <c r="L165" s="1">
        <v>98.2005</v>
      </c>
      <c r="M165" s="1">
        <v>85.0</v>
      </c>
      <c r="N165" s="1">
        <v>0.488449</v>
      </c>
      <c r="O165" s="1">
        <v>164.0</v>
      </c>
    </row>
    <row r="166">
      <c r="A166" s="1" t="s">
        <v>187</v>
      </c>
      <c r="B166" s="1">
        <v>62.6672</v>
      </c>
      <c r="C166" s="1">
        <v>287.0</v>
      </c>
      <c r="D166" s="1">
        <v>62.2687</v>
      </c>
      <c r="E166" s="1">
        <v>301.0</v>
      </c>
      <c r="F166" s="1">
        <v>97.257</v>
      </c>
      <c r="G166" s="1">
        <v>271.0</v>
      </c>
      <c r="H166" s="1">
        <v>97.4387</v>
      </c>
      <c r="I166" s="1">
        <v>264.0</v>
      </c>
      <c r="J166" s="1">
        <v>96.3877</v>
      </c>
      <c r="K166" s="1">
        <v>47.0</v>
      </c>
      <c r="L166" s="1">
        <v>97.8981</v>
      </c>
      <c r="M166" s="1">
        <v>82.0</v>
      </c>
      <c r="N166" s="1">
        <v>0.48648</v>
      </c>
      <c r="O166" s="1">
        <v>165.0</v>
      </c>
    </row>
    <row r="167">
      <c r="A167" s="1" t="s">
        <v>188</v>
      </c>
      <c r="B167" s="1">
        <v>62.8864</v>
      </c>
      <c r="C167" s="1">
        <v>282.0</v>
      </c>
      <c r="D167" s="1">
        <v>64.0993</v>
      </c>
      <c r="E167" s="1">
        <v>209.0</v>
      </c>
      <c r="F167" s="1">
        <v>99.9532</v>
      </c>
      <c r="G167" s="1">
        <v>218.0</v>
      </c>
      <c r="H167" s="1">
        <v>100.3121</v>
      </c>
      <c r="I167" s="1">
        <v>210.0</v>
      </c>
      <c r="J167" s="1">
        <v>99.4982</v>
      </c>
      <c r="K167" s="1">
        <v>112.0</v>
      </c>
      <c r="L167" s="1">
        <v>100.806</v>
      </c>
      <c r="M167" s="1">
        <v>131.0</v>
      </c>
      <c r="N167" s="1">
        <v>0.485883</v>
      </c>
      <c r="O167" s="1">
        <v>166.0</v>
      </c>
    </row>
    <row r="168">
      <c r="A168" s="1" t="s">
        <v>189</v>
      </c>
      <c r="B168" s="1">
        <v>67.0285</v>
      </c>
      <c r="C168" s="1">
        <v>76.0</v>
      </c>
      <c r="D168" s="1">
        <v>67.4148</v>
      </c>
      <c r="E168" s="1">
        <v>54.0</v>
      </c>
      <c r="F168" s="1">
        <v>107.5124</v>
      </c>
      <c r="G168" s="1">
        <v>58.0</v>
      </c>
      <c r="H168" s="1">
        <v>108.7714</v>
      </c>
      <c r="I168" s="1">
        <v>53.0</v>
      </c>
      <c r="J168" s="1">
        <v>110.9416</v>
      </c>
      <c r="K168" s="1">
        <v>330.0</v>
      </c>
      <c r="L168" s="1">
        <v>109.3128</v>
      </c>
      <c r="M168" s="1">
        <v>308.0</v>
      </c>
      <c r="N168" s="1">
        <v>0.485728</v>
      </c>
      <c r="O168" s="1">
        <v>167.0</v>
      </c>
    </row>
    <row r="169">
      <c r="A169" s="1" t="s">
        <v>191</v>
      </c>
      <c r="B169" s="1">
        <v>62.965</v>
      </c>
      <c r="C169" s="1">
        <v>276.0</v>
      </c>
      <c r="D169" s="1">
        <v>61.9804</v>
      </c>
      <c r="E169" s="1">
        <v>306.0</v>
      </c>
      <c r="F169" s="1">
        <v>95.633</v>
      </c>
      <c r="G169" s="1">
        <v>295.0</v>
      </c>
      <c r="H169" s="1">
        <v>100.004</v>
      </c>
      <c r="I169" s="1">
        <v>224.0</v>
      </c>
      <c r="J169" s="1">
        <v>101.8281</v>
      </c>
      <c r="K169" s="1">
        <v>162.0</v>
      </c>
      <c r="L169" s="1">
        <v>100.5751</v>
      </c>
      <c r="M169" s="1">
        <v>126.0</v>
      </c>
      <c r="N169" s="1">
        <v>0.483634</v>
      </c>
      <c r="O169" s="1">
        <v>168.0</v>
      </c>
    </row>
    <row r="170">
      <c r="A170" s="1" t="s">
        <v>192</v>
      </c>
      <c r="B170" s="1">
        <v>67.2817</v>
      </c>
      <c r="C170" s="1">
        <v>67.0</v>
      </c>
      <c r="D170" s="1">
        <v>67.029</v>
      </c>
      <c r="E170" s="1">
        <v>68.0</v>
      </c>
      <c r="F170" s="1">
        <v>102.756</v>
      </c>
      <c r="G170" s="1">
        <v>163.0</v>
      </c>
      <c r="H170" s="1">
        <v>104.7341</v>
      </c>
      <c r="I170" s="1">
        <v>111.0</v>
      </c>
      <c r="J170" s="1">
        <v>109.1224</v>
      </c>
      <c r="K170" s="1">
        <v>312.0</v>
      </c>
      <c r="L170" s="1">
        <v>105.3909</v>
      </c>
      <c r="M170" s="1">
        <v>229.0</v>
      </c>
      <c r="N170" s="1">
        <v>0.482034</v>
      </c>
      <c r="O170" s="1">
        <v>169.0</v>
      </c>
    </row>
    <row r="171">
      <c r="A171" s="1" t="s">
        <v>193</v>
      </c>
      <c r="B171" s="1">
        <v>65.1875</v>
      </c>
      <c r="C171" s="1">
        <v>155.0</v>
      </c>
      <c r="D171" s="1">
        <v>64.7832</v>
      </c>
      <c r="E171" s="1">
        <v>173.0</v>
      </c>
      <c r="F171" s="1">
        <v>105.9426</v>
      </c>
      <c r="G171" s="1">
        <v>84.0</v>
      </c>
      <c r="H171" s="1">
        <v>105.8071</v>
      </c>
      <c r="I171" s="1">
        <v>92.0</v>
      </c>
      <c r="J171" s="1">
        <v>105.1617</v>
      </c>
      <c r="K171" s="1">
        <v>241.0</v>
      </c>
      <c r="L171" s="1">
        <v>106.5629</v>
      </c>
      <c r="M171" s="1">
        <v>254.0</v>
      </c>
      <c r="N171" s="1">
        <v>0.479547</v>
      </c>
      <c r="O171" s="1">
        <v>170.0</v>
      </c>
    </row>
    <row r="172">
      <c r="A172" s="1" t="s">
        <v>194</v>
      </c>
      <c r="B172" s="1">
        <v>64.9809</v>
      </c>
      <c r="C172" s="1">
        <v>167.0</v>
      </c>
      <c r="D172" s="1">
        <v>65.3374</v>
      </c>
      <c r="E172" s="1">
        <v>145.0</v>
      </c>
      <c r="F172" s="1">
        <v>106.7082</v>
      </c>
      <c r="G172" s="1">
        <v>66.0</v>
      </c>
      <c r="H172" s="1">
        <v>104.5918</v>
      </c>
      <c r="I172" s="1">
        <v>113.0</v>
      </c>
      <c r="J172" s="1">
        <v>106.4939</v>
      </c>
      <c r="K172" s="1">
        <v>273.0</v>
      </c>
      <c r="L172" s="1">
        <v>105.4007</v>
      </c>
      <c r="M172" s="1">
        <v>230.0</v>
      </c>
      <c r="N172" s="1">
        <v>0.477864</v>
      </c>
      <c r="O172" s="1">
        <v>171.0</v>
      </c>
    </row>
    <row r="173">
      <c r="A173" s="1" t="s">
        <v>195</v>
      </c>
      <c r="B173" s="1">
        <v>67.938</v>
      </c>
      <c r="C173" s="1">
        <v>45.0</v>
      </c>
      <c r="D173" s="1">
        <v>67.9085</v>
      </c>
      <c r="E173" s="1">
        <v>36.0</v>
      </c>
      <c r="F173" s="1">
        <v>100.3864</v>
      </c>
      <c r="G173" s="1">
        <v>209.0</v>
      </c>
      <c r="H173" s="1">
        <v>99.4702</v>
      </c>
      <c r="I173" s="1">
        <v>232.0</v>
      </c>
      <c r="J173" s="1">
        <v>100.8803</v>
      </c>
      <c r="K173" s="1">
        <v>140.0</v>
      </c>
      <c r="L173" s="1">
        <v>100.2805</v>
      </c>
      <c r="M173" s="1">
        <v>119.0</v>
      </c>
      <c r="N173" s="1">
        <v>0.47669</v>
      </c>
      <c r="O173" s="1">
        <v>172.0</v>
      </c>
    </row>
    <row r="174">
      <c r="A174" s="1" t="s">
        <v>196</v>
      </c>
      <c r="B174" s="1">
        <v>65.7951</v>
      </c>
      <c r="C174" s="1">
        <v>123.0</v>
      </c>
      <c r="D174" s="1">
        <v>67.3902</v>
      </c>
      <c r="E174" s="1">
        <v>57.0</v>
      </c>
      <c r="F174" s="1">
        <v>98.7004</v>
      </c>
      <c r="G174" s="1">
        <v>249.0</v>
      </c>
      <c r="H174" s="1">
        <v>100.2136</v>
      </c>
      <c r="I174" s="1">
        <v>214.0</v>
      </c>
      <c r="J174" s="1">
        <v>101.0438</v>
      </c>
      <c r="K174" s="1">
        <v>144.0</v>
      </c>
      <c r="L174" s="1">
        <v>101.1307</v>
      </c>
      <c r="M174" s="1">
        <v>135.0</v>
      </c>
      <c r="N174" s="1">
        <v>0.473833</v>
      </c>
      <c r="O174" s="1">
        <v>173.0</v>
      </c>
    </row>
    <row r="175">
      <c r="A175" s="1" t="s">
        <v>197</v>
      </c>
      <c r="B175" s="1">
        <v>59.9394</v>
      </c>
      <c r="C175" s="1">
        <v>341.0</v>
      </c>
      <c r="D175" s="1">
        <v>60.8555</v>
      </c>
      <c r="E175" s="1">
        <v>333.0</v>
      </c>
      <c r="F175" s="1">
        <v>104.9614</v>
      </c>
      <c r="G175" s="1">
        <v>104.0</v>
      </c>
      <c r="H175" s="1">
        <v>105.4064</v>
      </c>
      <c r="I175" s="1">
        <v>106.0</v>
      </c>
      <c r="J175" s="1">
        <v>103.1964</v>
      </c>
      <c r="K175" s="1">
        <v>188.0</v>
      </c>
      <c r="L175" s="1">
        <v>106.5858</v>
      </c>
      <c r="M175" s="1">
        <v>256.0</v>
      </c>
      <c r="N175" s="1">
        <v>0.468055</v>
      </c>
      <c r="O175" s="1">
        <v>174.0</v>
      </c>
    </row>
    <row r="176">
      <c r="A176" s="1" t="s">
        <v>190</v>
      </c>
      <c r="B176" s="1">
        <v>66.757</v>
      </c>
      <c r="C176" s="1">
        <v>85.0</v>
      </c>
      <c r="D176" s="1">
        <v>65.5812</v>
      </c>
      <c r="E176" s="1">
        <v>135.0</v>
      </c>
      <c r="F176" s="1">
        <v>102.9608</v>
      </c>
      <c r="G176" s="1">
        <v>155.0</v>
      </c>
      <c r="H176" s="1">
        <v>101.4304</v>
      </c>
      <c r="I176" s="1">
        <v>186.0</v>
      </c>
      <c r="J176" s="1">
        <v>101.9387</v>
      </c>
      <c r="K176" s="1">
        <v>165.0</v>
      </c>
      <c r="L176" s="1">
        <v>102.7021</v>
      </c>
      <c r="M176" s="1">
        <v>171.0</v>
      </c>
      <c r="N176" s="1">
        <v>0.46424</v>
      </c>
      <c r="O176" s="1">
        <v>175.0</v>
      </c>
    </row>
    <row r="177">
      <c r="A177" s="1" t="s">
        <v>198</v>
      </c>
      <c r="B177" s="1">
        <v>66.5209</v>
      </c>
      <c r="C177" s="1">
        <v>93.0</v>
      </c>
      <c r="D177" s="1">
        <v>67.1349</v>
      </c>
      <c r="E177" s="1">
        <v>62.0</v>
      </c>
      <c r="F177" s="1">
        <v>102.2961</v>
      </c>
      <c r="G177" s="1">
        <v>175.0</v>
      </c>
      <c r="H177" s="1">
        <v>100.4205</v>
      </c>
      <c r="I177" s="1">
        <v>208.0</v>
      </c>
      <c r="J177" s="1">
        <v>98.8383</v>
      </c>
      <c r="K177" s="1">
        <v>98.0</v>
      </c>
      <c r="L177" s="1">
        <v>101.7219</v>
      </c>
      <c r="M177" s="1">
        <v>152.0</v>
      </c>
      <c r="N177" s="1">
        <v>0.463046</v>
      </c>
      <c r="O177" s="1">
        <v>176.0</v>
      </c>
    </row>
    <row r="178">
      <c r="A178" s="1" t="s">
        <v>199</v>
      </c>
      <c r="B178" s="1">
        <v>60.2911</v>
      </c>
      <c r="C178" s="1">
        <v>339.0</v>
      </c>
      <c r="D178" s="1">
        <v>61.1617</v>
      </c>
      <c r="E178" s="1">
        <v>324.0</v>
      </c>
      <c r="F178" s="1">
        <v>106.6308</v>
      </c>
      <c r="G178" s="1">
        <v>70.0</v>
      </c>
      <c r="H178" s="1">
        <v>106.4461</v>
      </c>
      <c r="I178" s="1">
        <v>79.0</v>
      </c>
      <c r="J178" s="1">
        <v>105.5082</v>
      </c>
      <c r="K178" s="1">
        <v>250.0</v>
      </c>
      <c r="L178" s="1">
        <v>107.8393</v>
      </c>
      <c r="M178" s="1">
        <v>283.0</v>
      </c>
      <c r="N178" s="1">
        <v>0.462686</v>
      </c>
      <c r="O178" s="1">
        <v>177.0</v>
      </c>
    </row>
    <row r="179">
      <c r="A179" s="1" t="s">
        <v>200</v>
      </c>
      <c r="B179" s="1">
        <v>65.2848</v>
      </c>
      <c r="C179" s="1">
        <v>153.0</v>
      </c>
      <c r="D179" s="1">
        <v>65.324</v>
      </c>
      <c r="E179" s="1">
        <v>146.0</v>
      </c>
      <c r="F179" s="1">
        <v>104.3184</v>
      </c>
      <c r="G179" s="1">
        <v>120.0</v>
      </c>
      <c r="H179" s="1">
        <v>100.4798</v>
      </c>
      <c r="I179" s="1">
        <v>206.0</v>
      </c>
      <c r="J179" s="1">
        <v>102.9409</v>
      </c>
      <c r="K179" s="1">
        <v>185.0</v>
      </c>
      <c r="L179" s="1">
        <v>101.8606</v>
      </c>
      <c r="M179" s="1">
        <v>154.0</v>
      </c>
      <c r="N179" s="1">
        <v>0.460841</v>
      </c>
      <c r="O179" s="1">
        <v>178.0</v>
      </c>
    </row>
    <row r="180">
      <c r="A180" s="1" t="s">
        <v>201</v>
      </c>
      <c r="B180" s="1">
        <v>64.2069</v>
      </c>
      <c r="C180" s="1">
        <v>211.0</v>
      </c>
      <c r="D180" s="1">
        <v>64.3365</v>
      </c>
      <c r="E180" s="1">
        <v>195.0</v>
      </c>
      <c r="F180" s="1">
        <v>96.205</v>
      </c>
      <c r="G180" s="1">
        <v>286.0</v>
      </c>
      <c r="H180" s="1">
        <v>97.8812</v>
      </c>
      <c r="I180" s="1">
        <v>253.0</v>
      </c>
      <c r="J180" s="1">
        <v>100.1207</v>
      </c>
      <c r="K180" s="1">
        <v>124.0</v>
      </c>
      <c r="L180" s="1">
        <v>99.255</v>
      </c>
      <c r="M180" s="1">
        <v>101.0</v>
      </c>
      <c r="N180" s="1">
        <v>0.460014</v>
      </c>
      <c r="O180" s="1">
        <v>179.0</v>
      </c>
    </row>
    <row r="181">
      <c r="A181" s="1" t="s">
        <v>202</v>
      </c>
      <c r="B181" s="1">
        <v>65.8698</v>
      </c>
      <c r="C181" s="1">
        <v>121.0</v>
      </c>
      <c r="D181" s="1">
        <v>65.6305</v>
      </c>
      <c r="E181" s="1">
        <v>132.0</v>
      </c>
      <c r="F181" s="1">
        <v>106.6986</v>
      </c>
      <c r="G181" s="1">
        <v>67.0</v>
      </c>
      <c r="H181" s="1">
        <v>105.7131</v>
      </c>
      <c r="I181" s="1">
        <v>95.0</v>
      </c>
      <c r="J181" s="1">
        <v>105.6414</v>
      </c>
      <c r="K181" s="1">
        <v>252.0</v>
      </c>
      <c r="L181" s="1">
        <v>107.3219</v>
      </c>
      <c r="M181" s="1">
        <v>273.0</v>
      </c>
      <c r="N181" s="1">
        <v>0.456686</v>
      </c>
      <c r="O181" s="1">
        <v>180.0</v>
      </c>
    </row>
    <row r="182">
      <c r="A182" s="1" t="s">
        <v>203</v>
      </c>
      <c r="B182" s="1">
        <v>64.1612</v>
      </c>
      <c r="C182" s="1">
        <v>215.0</v>
      </c>
      <c r="D182" s="1">
        <v>64.0733</v>
      </c>
      <c r="E182" s="1">
        <v>210.0</v>
      </c>
      <c r="F182" s="1">
        <v>99.6252</v>
      </c>
      <c r="G182" s="1">
        <v>229.0</v>
      </c>
      <c r="H182" s="1">
        <v>98.5438</v>
      </c>
      <c r="I182" s="1">
        <v>246.0</v>
      </c>
      <c r="J182" s="1">
        <v>98.1882</v>
      </c>
      <c r="K182" s="1">
        <v>82.0</v>
      </c>
      <c r="L182" s="1">
        <v>100.0852</v>
      </c>
      <c r="M182" s="1">
        <v>115.0</v>
      </c>
      <c r="N182" s="1">
        <v>0.455496</v>
      </c>
      <c r="O182" s="1">
        <v>181.0</v>
      </c>
    </row>
    <row r="183">
      <c r="A183" s="1" t="s">
        <v>204</v>
      </c>
      <c r="B183" s="1">
        <v>63.9936</v>
      </c>
      <c r="C183" s="1">
        <v>227.0</v>
      </c>
      <c r="D183" s="1">
        <v>64.1549</v>
      </c>
      <c r="E183" s="1">
        <v>206.0</v>
      </c>
      <c r="F183" s="1">
        <v>100.8639</v>
      </c>
      <c r="G183" s="1">
        <v>202.0</v>
      </c>
      <c r="H183" s="1">
        <v>99.2461</v>
      </c>
      <c r="I183" s="1">
        <v>235.0</v>
      </c>
      <c r="J183" s="1">
        <v>96.8857</v>
      </c>
      <c r="K183" s="1">
        <v>60.0</v>
      </c>
      <c r="L183" s="1">
        <v>100.8129</v>
      </c>
      <c r="M183" s="1">
        <v>132.0</v>
      </c>
      <c r="N183" s="1">
        <v>0.45509</v>
      </c>
      <c r="O183" s="1">
        <v>182.0</v>
      </c>
    </row>
    <row r="184">
      <c r="A184" s="1" t="s">
        <v>205</v>
      </c>
      <c r="B184" s="1">
        <v>63.5039</v>
      </c>
      <c r="C184" s="1">
        <v>251.0</v>
      </c>
      <c r="D184" s="1">
        <v>62.8398</v>
      </c>
      <c r="E184" s="1">
        <v>273.0</v>
      </c>
      <c r="F184" s="1">
        <v>101.0759</v>
      </c>
      <c r="G184" s="1">
        <v>196.0</v>
      </c>
      <c r="H184" s="1">
        <v>100.9164</v>
      </c>
      <c r="I184" s="1">
        <v>194.0</v>
      </c>
      <c r="J184" s="1">
        <v>103.8131</v>
      </c>
      <c r="K184" s="1">
        <v>208.0</v>
      </c>
      <c r="L184" s="1">
        <v>102.514</v>
      </c>
      <c r="M184" s="1">
        <v>168.0</v>
      </c>
      <c r="N184" s="1">
        <v>0.454965</v>
      </c>
      <c r="O184" s="1">
        <v>183.0</v>
      </c>
    </row>
    <row r="185">
      <c r="A185" s="1" t="s">
        <v>206</v>
      </c>
      <c r="B185" s="1">
        <v>64.1196</v>
      </c>
      <c r="C185" s="1">
        <v>216.0</v>
      </c>
      <c r="D185" s="1">
        <v>63.7666</v>
      </c>
      <c r="E185" s="1">
        <v>232.0</v>
      </c>
      <c r="F185" s="1">
        <v>101.0958</v>
      </c>
      <c r="G185" s="1">
        <v>194.0</v>
      </c>
      <c r="H185" s="1">
        <v>104.0237</v>
      </c>
      <c r="I185" s="1">
        <v>126.0</v>
      </c>
      <c r="J185" s="1">
        <v>107.969</v>
      </c>
      <c r="K185" s="1">
        <v>297.0</v>
      </c>
      <c r="L185" s="1">
        <v>106.0346</v>
      </c>
      <c r="M185" s="1">
        <v>243.0</v>
      </c>
      <c r="N185" s="1">
        <v>0.445173</v>
      </c>
      <c r="O185" s="1">
        <v>184.0</v>
      </c>
    </row>
    <row r="186">
      <c r="A186" s="1" t="s">
        <v>207</v>
      </c>
      <c r="B186" s="1">
        <v>57.0617</v>
      </c>
      <c r="C186" s="1">
        <v>351.0</v>
      </c>
      <c r="D186" s="1">
        <v>57.5832</v>
      </c>
      <c r="E186" s="1">
        <v>350.0</v>
      </c>
      <c r="F186" s="1">
        <v>101.2326</v>
      </c>
      <c r="G186" s="1">
        <v>190.0</v>
      </c>
      <c r="H186" s="1">
        <v>101.2632</v>
      </c>
      <c r="I186" s="1">
        <v>192.0</v>
      </c>
      <c r="J186" s="1">
        <v>101.2037</v>
      </c>
      <c r="K186" s="1">
        <v>148.0</v>
      </c>
      <c r="L186" s="1">
        <v>103.2755</v>
      </c>
      <c r="M186" s="1">
        <v>179.0</v>
      </c>
      <c r="N186" s="1">
        <v>0.443668</v>
      </c>
      <c r="O186" s="1">
        <v>185.0</v>
      </c>
    </row>
    <row r="187">
      <c r="A187" s="1" t="s">
        <v>208</v>
      </c>
      <c r="B187" s="1">
        <v>61.3341</v>
      </c>
      <c r="C187" s="1">
        <v>321.0</v>
      </c>
      <c r="D187" s="1">
        <v>60.6989</v>
      </c>
      <c r="E187" s="1">
        <v>335.0</v>
      </c>
      <c r="F187" s="1">
        <v>98.8369</v>
      </c>
      <c r="G187" s="1">
        <v>248.0</v>
      </c>
      <c r="H187" s="1">
        <v>97.7867</v>
      </c>
      <c r="I187" s="1">
        <v>258.0</v>
      </c>
      <c r="J187" s="1">
        <v>97.0352</v>
      </c>
      <c r="K187" s="1">
        <v>67.0</v>
      </c>
      <c r="L187" s="1">
        <v>99.7447</v>
      </c>
      <c r="M187" s="1">
        <v>109.0</v>
      </c>
      <c r="N187" s="1">
        <v>0.443249</v>
      </c>
      <c r="O187" s="1">
        <v>186.0</v>
      </c>
    </row>
    <row r="188">
      <c r="A188" s="1" t="s">
        <v>209</v>
      </c>
      <c r="B188" s="1">
        <v>67.9124</v>
      </c>
      <c r="C188" s="1">
        <v>46.0</v>
      </c>
      <c r="D188" s="1">
        <v>67.8596</v>
      </c>
      <c r="E188" s="1">
        <v>37.0</v>
      </c>
      <c r="F188" s="1">
        <v>101.0795</v>
      </c>
      <c r="G188" s="1">
        <v>195.0</v>
      </c>
      <c r="H188" s="1">
        <v>101.3637</v>
      </c>
      <c r="I188" s="1">
        <v>189.0</v>
      </c>
      <c r="J188" s="1">
        <v>104.3873</v>
      </c>
      <c r="K188" s="1">
        <v>220.0</v>
      </c>
      <c r="L188" s="1">
        <v>103.5853</v>
      </c>
      <c r="M188" s="1">
        <v>188.0</v>
      </c>
      <c r="N188" s="1">
        <v>0.43799</v>
      </c>
      <c r="O188" s="1">
        <v>187.0</v>
      </c>
    </row>
    <row r="189">
      <c r="A189" s="1" t="s">
        <v>210</v>
      </c>
      <c r="B189" s="1">
        <v>63.2722</v>
      </c>
      <c r="C189" s="1">
        <v>259.0</v>
      </c>
      <c r="D189" s="1">
        <v>62.2972</v>
      </c>
      <c r="E189" s="1">
        <v>297.0</v>
      </c>
      <c r="F189" s="1">
        <v>111.0625</v>
      </c>
      <c r="G189" s="1">
        <v>29.0</v>
      </c>
      <c r="H189" s="1">
        <v>107.5162</v>
      </c>
      <c r="I189" s="1">
        <v>65.0</v>
      </c>
      <c r="J189" s="1">
        <v>109.1692</v>
      </c>
      <c r="K189" s="1">
        <v>313.0</v>
      </c>
      <c r="L189" s="1">
        <v>109.9529</v>
      </c>
      <c r="M189" s="1">
        <v>315.0</v>
      </c>
      <c r="N189" s="1">
        <v>0.435923</v>
      </c>
      <c r="O189" s="1">
        <v>188.0</v>
      </c>
    </row>
    <row r="190">
      <c r="A190" s="1" t="s">
        <v>211</v>
      </c>
      <c r="B190" s="1">
        <v>61.4037</v>
      </c>
      <c r="C190" s="1">
        <v>320.0</v>
      </c>
      <c r="D190" s="1">
        <v>61.5027</v>
      </c>
      <c r="E190" s="1">
        <v>318.0</v>
      </c>
      <c r="F190" s="1">
        <v>105.641</v>
      </c>
      <c r="G190" s="1">
        <v>92.0</v>
      </c>
      <c r="H190" s="1">
        <v>101.9864</v>
      </c>
      <c r="I190" s="1">
        <v>174.0</v>
      </c>
      <c r="J190" s="1">
        <v>102.2605</v>
      </c>
      <c r="K190" s="1">
        <v>174.0</v>
      </c>
      <c r="L190" s="1">
        <v>104.3328</v>
      </c>
      <c r="M190" s="1">
        <v>209.0</v>
      </c>
      <c r="N190" s="1">
        <v>0.434976</v>
      </c>
      <c r="O190" s="1">
        <v>189.0</v>
      </c>
    </row>
    <row r="191">
      <c r="A191" s="1" t="s">
        <v>213</v>
      </c>
      <c r="B191" s="1">
        <v>65.15</v>
      </c>
      <c r="C191" s="1">
        <v>158.0</v>
      </c>
      <c r="D191" s="1">
        <v>65.596</v>
      </c>
      <c r="E191" s="1">
        <v>133.0</v>
      </c>
      <c r="F191" s="1">
        <v>102.7894</v>
      </c>
      <c r="G191" s="1">
        <v>162.0</v>
      </c>
      <c r="H191" s="1">
        <v>103.2213</v>
      </c>
      <c r="I191" s="1">
        <v>147.0</v>
      </c>
      <c r="J191" s="1">
        <v>102.4768</v>
      </c>
      <c r="K191" s="1">
        <v>180.0</v>
      </c>
      <c r="L191" s="1">
        <v>105.6699</v>
      </c>
      <c r="M191" s="1">
        <v>236.0</v>
      </c>
      <c r="N191" s="1">
        <v>0.433</v>
      </c>
      <c r="O191" s="1">
        <v>190.0</v>
      </c>
    </row>
    <row r="192">
      <c r="A192" s="1" t="s">
        <v>214</v>
      </c>
      <c r="B192" s="1">
        <v>65.361</v>
      </c>
      <c r="C192" s="1">
        <v>152.0</v>
      </c>
      <c r="D192" s="1">
        <v>64.9601</v>
      </c>
      <c r="E192" s="1">
        <v>162.0</v>
      </c>
      <c r="F192" s="1">
        <v>104.1895</v>
      </c>
      <c r="G192" s="1">
        <v>122.0</v>
      </c>
      <c r="H192" s="1">
        <v>103.6041</v>
      </c>
      <c r="I192" s="1">
        <v>140.0</v>
      </c>
      <c r="J192" s="1">
        <v>102.0946</v>
      </c>
      <c r="K192" s="1">
        <v>168.0</v>
      </c>
      <c r="L192" s="1">
        <v>106.077</v>
      </c>
      <c r="M192" s="1">
        <v>244.0</v>
      </c>
      <c r="N192" s="1">
        <v>0.432598</v>
      </c>
      <c r="O192" s="1">
        <v>191.0</v>
      </c>
    </row>
    <row r="193">
      <c r="A193" s="1" t="s">
        <v>215</v>
      </c>
      <c r="B193" s="1">
        <v>70.1244</v>
      </c>
      <c r="C193" s="1">
        <v>11.0</v>
      </c>
      <c r="D193" s="1">
        <v>70.2424</v>
      </c>
      <c r="E193" s="1">
        <v>8.0</v>
      </c>
      <c r="F193" s="1">
        <v>100.6643</v>
      </c>
      <c r="G193" s="1">
        <v>206.0</v>
      </c>
      <c r="H193" s="1">
        <v>101.4874</v>
      </c>
      <c r="I193" s="1">
        <v>184.0</v>
      </c>
      <c r="J193" s="1">
        <v>101.8657</v>
      </c>
      <c r="K193" s="1">
        <v>163.0</v>
      </c>
      <c r="L193" s="1">
        <v>104.0102</v>
      </c>
      <c r="M193" s="1">
        <v>200.0</v>
      </c>
      <c r="N193" s="1">
        <v>0.42987</v>
      </c>
      <c r="O193" s="1">
        <v>192.0</v>
      </c>
    </row>
    <row r="194">
      <c r="A194" s="1" t="s">
        <v>216</v>
      </c>
      <c r="B194" s="1">
        <v>63.9709</v>
      </c>
      <c r="C194" s="1">
        <v>229.0</v>
      </c>
      <c r="D194" s="1">
        <v>64.8667</v>
      </c>
      <c r="E194" s="1">
        <v>167.0</v>
      </c>
      <c r="F194" s="1">
        <v>105.0627</v>
      </c>
      <c r="G194" s="1">
        <v>103.0</v>
      </c>
      <c r="H194" s="1">
        <v>104.2277</v>
      </c>
      <c r="I194" s="1">
        <v>120.0</v>
      </c>
      <c r="J194" s="1">
        <v>106.3613</v>
      </c>
      <c r="K194" s="1">
        <v>268.0</v>
      </c>
      <c r="L194" s="1">
        <v>106.8333</v>
      </c>
      <c r="M194" s="1">
        <v>264.0</v>
      </c>
      <c r="N194" s="1">
        <v>0.429483</v>
      </c>
      <c r="O194" s="1">
        <v>193.0</v>
      </c>
    </row>
    <row r="195">
      <c r="A195" s="1" t="s">
        <v>217</v>
      </c>
      <c r="B195" s="1">
        <v>67.6185</v>
      </c>
      <c r="C195" s="1">
        <v>57.0</v>
      </c>
      <c r="D195" s="1">
        <v>67.4512</v>
      </c>
      <c r="E195" s="1">
        <v>52.0</v>
      </c>
      <c r="F195" s="1">
        <v>102.6851</v>
      </c>
      <c r="G195" s="1">
        <v>167.0</v>
      </c>
      <c r="H195" s="1">
        <v>107.055</v>
      </c>
      <c r="I195" s="1">
        <v>72.0</v>
      </c>
      <c r="J195" s="1">
        <v>111.9995</v>
      </c>
      <c r="K195" s="1">
        <v>337.0</v>
      </c>
      <c r="L195" s="1">
        <v>109.798</v>
      </c>
      <c r="M195" s="1">
        <v>314.0</v>
      </c>
      <c r="N195" s="1">
        <v>0.427772</v>
      </c>
      <c r="O195" s="1">
        <v>194.0</v>
      </c>
    </row>
    <row r="196">
      <c r="A196" s="1" t="s">
        <v>218</v>
      </c>
      <c r="B196" s="1">
        <v>64.5845</v>
      </c>
      <c r="C196" s="1">
        <v>188.0</v>
      </c>
      <c r="D196" s="1">
        <v>64.9212</v>
      </c>
      <c r="E196" s="1">
        <v>164.0</v>
      </c>
      <c r="F196" s="1">
        <v>112.6536</v>
      </c>
      <c r="G196" s="1">
        <v>19.0</v>
      </c>
      <c r="H196" s="1">
        <v>110.2314</v>
      </c>
      <c r="I196" s="1">
        <v>42.0</v>
      </c>
      <c r="J196" s="1">
        <v>112.8319</v>
      </c>
      <c r="K196" s="1">
        <v>344.0</v>
      </c>
      <c r="L196" s="1">
        <v>113.2001</v>
      </c>
      <c r="M196" s="1">
        <v>337.0</v>
      </c>
      <c r="N196" s="1">
        <v>0.424183</v>
      </c>
      <c r="O196" s="1">
        <v>195.0</v>
      </c>
    </row>
    <row r="197">
      <c r="A197" s="1" t="s">
        <v>219</v>
      </c>
      <c r="B197" s="1">
        <v>67.7689</v>
      </c>
      <c r="C197" s="1">
        <v>49.0</v>
      </c>
      <c r="D197" s="1">
        <v>67.8074</v>
      </c>
      <c r="E197" s="1">
        <v>38.0</v>
      </c>
      <c r="F197" s="1">
        <v>106.4687</v>
      </c>
      <c r="G197" s="1">
        <v>73.0</v>
      </c>
      <c r="H197" s="1">
        <v>106.1636</v>
      </c>
      <c r="I197" s="1">
        <v>86.0</v>
      </c>
      <c r="J197" s="1">
        <v>109.5389</v>
      </c>
      <c r="K197" s="1">
        <v>318.0</v>
      </c>
      <c r="L197" s="1">
        <v>109.1367</v>
      </c>
      <c r="M197" s="1">
        <v>304.0</v>
      </c>
      <c r="N197" s="1">
        <v>0.421255</v>
      </c>
      <c r="O197" s="1">
        <v>196.0</v>
      </c>
    </row>
    <row r="198">
      <c r="A198" s="1" t="s">
        <v>220</v>
      </c>
      <c r="B198" s="1">
        <v>65.8087</v>
      </c>
      <c r="C198" s="1">
        <v>122.0</v>
      </c>
      <c r="D198" s="1">
        <v>66.6916</v>
      </c>
      <c r="E198" s="1">
        <v>84.0</v>
      </c>
      <c r="F198" s="1">
        <v>100.2602</v>
      </c>
      <c r="G198" s="1">
        <v>212.0</v>
      </c>
      <c r="H198" s="1">
        <v>97.8232</v>
      </c>
      <c r="I198" s="1">
        <v>256.0</v>
      </c>
      <c r="J198" s="1">
        <v>99.878</v>
      </c>
      <c r="K198" s="1">
        <v>119.0</v>
      </c>
      <c r="L198" s="1">
        <v>100.5754</v>
      </c>
      <c r="M198" s="1">
        <v>127.0</v>
      </c>
      <c r="N198" s="1">
        <v>0.4209</v>
      </c>
      <c r="O198" s="1">
        <v>197.0</v>
      </c>
    </row>
    <row r="199">
      <c r="A199" s="1" t="s">
        <v>221</v>
      </c>
      <c r="B199" s="1">
        <v>65.4978</v>
      </c>
      <c r="C199" s="1">
        <v>145.0</v>
      </c>
      <c r="D199" s="1">
        <v>65.1539</v>
      </c>
      <c r="E199" s="1">
        <v>154.0</v>
      </c>
      <c r="F199" s="1">
        <v>99.8998</v>
      </c>
      <c r="G199" s="1">
        <v>222.0</v>
      </c>
      <c r="H199" s="1">
        <v>100.8592</v>
      </c>
      <c r="I199" s="1">
        <v>195.0</v>
      </c>
      <c r="J199" s="1">
        <v>107.1789</v>
      </c>
      <c r="K199" s="1">
        <v>286.0</v>
      </c>
      <c r="L199" s="1">
        <v>103.7876</v>
      </c>
      <c r="M199" s="1">
        <v>193.0</v>
      </c>
      <c r="N199" s="1">
        <v>0.41845</v>
      </c>
      <c r="O199" s="1">
        <v>198.0</v>
      </c>
    </row>
    <row r="200">
      <c r="A200" s="1" t="s">
        <v>222</v>
      </c>
      <c r="B200" s="1">
        <v>65.6039</v>
      </c>
      <c r="C200" s="1">
        <v>141.0</v>
      </c>
      <c r="D200" s="1">
        <v>66.1467</v>
      </c>
      <c r="E200" s="1">
        <v>108.0</v>
      </c>
      <c r="F200" s="1">
        <v>103.3416</v>
      </c>
      <c r="G200" s="1">
        <v>143.0</v>
      </c>
      <c r="H200" s="1">
        <v>104.4708</v>
      </c>
      <c r="I200" s="1">
        <v>116.0</v>
      </c>
      <c r="J200" s="1">
        <v>106.3785</v>
      </c>
      <c r="K200" s="1">
        <v>269.0</v>
      </c>
      <c r="L200" s="1">
        <v>107.572</v>
      </c>
      <c r="M200" s="1">
        <v>277.0</v>
      </c>
      <c r="N200" s="1">
        <v>0.416682</v>
      </c>
      <c r="O200" s="1">
        <v>199.0</v>
      </c>
    </row>
    <row r="201">
      <c r="A201" s="1" t="s">
        <v>223</v>
      </c>
      <c r="B201" s="1">
        <v>64.0883</v>
      </c>
      <c r="C201" s="1">
        <v>219.0</v>
      </c>
      <c r="D201" s="1">
        <v>63.7795</v>
      </c>
      <c r="E201" s="1">
        <v>230.0</v>
      </c>
      <c r="F201" s="1">
        <v>106.698</v>
      </c>
      <c r="G201" s="1">
        <v>68.0</v>
      </c>
      <c r="H201" s="1">
        <v>100.7178</v>
      </c>
      <c r="I201" s="1">
        <v>200.0</v>
      </c>
      <c r="J201" s="1">
        <v>98.3597</v>
      </c>
      <c r="K201" s="1">
        <v>86.0</v>
      </c>
      <c r="L201" s="1">
        <v>103.8143</v>
      </c>
      <c r="M201" s="1">
        <v>195.0</v>
      </c>
      <c r="N201" s="1">
        <v>0.413812</v>
      </c>
      <c r="O201" s="1">
        <v>200.0</v>
      </c>
    </row>
    <row r="202">
      <c r="A202" s="1" t="s">
        <v>224</v>
      </c>
      <c r="B202" s="1">
        <v>65.1756</v>
      </c>
      <c r="C202" s="1">
        <v>156.0</v>
      </c>
      <c r="D202" s="1">
        <v>64.651</v>
      </c>
      <c r="E202" s="1">
        <v>177.0</v>
      </c>
      <c r="F202" s="1">
        <v>103.6012</v>
      </c>
      <c r="G202" s="1">
        <v>136.0</v>
      </c>
      <c r="H202" s="1">
        <v>99.5285</v>
      </c>
      <c r="I202" s="1">
        <v>231.0</v>
      </c>
      <c r="J202" s="1">
        <v>98.975</v>
      </c>
      <c r="K202" s="1">
        <v>100.0</v>
      </c>
      <c r="L202" s="1">
        <v>102.608</v>
      </c>
      <c r="M202" s="1">
        <v>170.0</v>
      </c>
      <c r="N202" s="1">
        <v>0.41328</v>
      </c>
      <c r="O202" s="1">
        <v>201.0</v>
      </c>
    </row>
    <row r="203">
      <c r="A203" s="1" t="s">
        <v>225</v>
      </c>
      <c r="B203" s="1">
        <v>64.5988</v>
      </c>
      <c r="C203" s="1">
        <v>187.0</v>
      </c>
      <c r="D203" s="1">
        <v>63.9853</v>
      </c>
      <c r="E203" s="1">
        <v>217.0</v>
      </c>
      <c r="F203" s="1">
        <v>103.5242</v>
      </c>
      <c r="G203" s="1">
        <v>137.0</v>
      </c>
      <c r="H203" s="1">
        <v>102.2398</v>
      </c>
      <c r="I203" s="1">
        <v>169.0</v>
      </c>
      <c r="J203" s="1">
        <v>103.5188</v>
      </c>
      <c r="K203" s="1">
        <v>197.0</v>
      </c>
      <c r="L203" s="1">
        <v>105.4124</v>
      </c>
      <c r="M203" s="1">
        <v>232.0</v>
      </c>
      <c r="N203" s="1">
        <v>0.413034</v>
      </c>
      <c r="O203" s="1">
        <v>202.0</v>
      </c>
    </row>
    <row r="204">
      <c r="A204" s="1" t="s">
        <v>226</v>
      </c>
      <c r="B204" s="1">
        <v>64.2298</v>
      </c>
      <c r="C204" s="1">
        <v>208.0</v>
      </c>
      <c r="D204" s="1">
        <v>64.2936</v>
      </c>
      <c r="E204" s="1">
        <v>199.0</v>
      </c>
      <c r="F204" s="1">
        <v>104.3376</v>
      </c>
      <c r="G204" s="1">
        <v>119.0</v>
      </c>
      <c r="H204" s="1">
        <v>103.542</v>
      </c>
      <c r="I204" s="1">
        <v>141.0</v>
      </c>
      <c r="J204" s="1">
        <v>105.7553</v>
      </c>
      <c r="K204" s="1">
        <v>254.0</v>
      </c>
      <c r="L204" s="1">
        <v>106.8146</v>
      </c>
      <c r="M204" s="1">
        <v>262.0</v>
      </c>
      <c r="N204" s="1">
        <v>0.411479</v>
      </c>
      <c r="O204" s="1">
        <v>203.0</v>
      </c>
    </row>
    <row r="205">
      <c r="A205" s="1" t="s">
        <v>227</v>
      </c>
      <c r="B205" s="1">
        <v>64.2011</v>
      </c>
      <c r="C205" s="1">
        <v>212.0</v>
      </c>
      <c r="D205" s="1">
        <v>64.6768</v>
      </c>
      <c r="E205" s="1">
        <v>175.0</v>
      </c>
      <c r="F205" s="1">
        <v>93.8383</v>
      </c>
      <c r="G205" s="1">
        <v>313.0</v>
      </c>
      <c r="H205" s="1">
        <v>94.5747</v>
      </c>
      <c r="I205" s="1">
        <v>309.0</v>
      </c>
      <c r="J205" s="1">
        <v>96.2672</v>
      </c>
      <c r="K205" s="1">
        <v>44.0</v>
      </c>
      <c r="L205" s="1">
        <v>97.672</v>
      </c>
      <c r="M205" s="1">
        <v>77.0</v>
      </c>
      <c r="N205" s="1">
        <v>0.408397</v>
      </c>
      <c r="O205" s="1">
        <v>204.0</v>
      </c>
    </row>
    <row r="206">
      <c r="A206" s="1" t="s">
        <v>228</v>
      </c>
      <c r="B206" s="1">
        <v>63.9051</v>
      </c>
      <c r="C206" s="1">
        <v>233.0</v>
      </c>
      <c r="D206" s="1">
        <v>65.4877</v>
      </c>
      <c r="E206" s="1">
        <v>137.0</v>
      </c>
      <c r="F206" s="1">
        <v>98.152</v>
      </c>
      <c r="G206" s="1">
        <v>259.0</v>
      </c>
      <c r="H206" s="1">
        <v>100.2534</v>
      </c>
      <c r="I206" s="1">
        <v>212.0</v>
      </c>
      <c r="J206" s="1">
        <v>103.603</v>
      </c>
      <c r="K206" s="1">
        <v>200.0</v>
      </c>
      <c r="L206" s="1">
        <v>103.5811</v>
      </c>
      <c r="M206" s="1">
        <v>187.0</v>
      </c>
      <c r="N206" s="1">
        <v>0.407208</v>
      </c>
      <c r="O206" s="1">
        <v>205.0</v>
      </c>
    </row>
    <row r="207">
      <c r="A207" s="1" t="s">
        <v>229</v>
      </c>
      <c r="B207" s="1">
        <v>62.5798</v>
      </c>
      <c r="C207" s="1">
        <v>290.0</v>
      </c>
      <c r="D207" s="1">
        <v>62.5236</v>
      </c>
      <c r="E207" s="1">
        <v>288.0</v>
      </c>
      <c r="F207" s="1">
        <v>100.0741</v>
      </c>
      <c r="G207" s="1">
        <v>214.0</v>
      </c>
      <c r="H207" s="1">
        <v>100.3396</v>
      </c>
      <c r="I207" s="1">
        <v>209.0</v>
      </c>
      <c r="J207" s="1">
        <v>103.6015</v>
      </c>
      <c r="K207" s="1">
        <v>199.0</v>
      </c>
      <c r="L207" s="1">
        <v>103.7671</v>
      </c>
      <c r="M207" s="1">
        <v>192.0</v>
      </c>
      <c r="N207" s="1">
        <v>0.404616</v>
      </c>
      <c r="O207" s="1">
        <v>206.0</v>
      </c>
    </row>
    <row r="208">
      <c r="A208" s="1" t="s">
        <v>230</v>
      </c>
      <c r="B208" s="1">
        <v>66.1196</v>
      </c>
      <c r="C208" s="1">
        <v>110.0</v>
      </c>
      <c r="D208" s="1">
        <v>65.9805</v>
      </c>
      <c r="E208" s="1">
        <v>113.0</v>
      </c>
      <c r="F208" s="1">
        <v>104.8886</v>
      </c>
      <c r="G208" s="1">
        <v>105.0</v>
      </c>
      <c r="H208" s="1">
        <v>104.2604</v>
      </c>
      <c r="I208" s="1">
        <v>119.0</v>
      </c>
      <c r="J208" s="1">
        <v>105.9791</v>
      </c>
      <c r="K208" s="1">
        <v>259.0</v>
      </c>
      <c r="L208" s="1">
        <v>107.8253</v>
      </c>
      <c r="M208" s="1">
        <v>282.0</v>
      </c>
      <c r="N208" s="1">
        <v>0.404526</v>
      </c>
      <c r="O208" s="1">
        <v>207.0</v>
      </c>
    </row>
    <row r="209">
      <c r="A209" s="1" t="s">
        <v>231</v>
      </c>
      <c r="B209" s="1">
        <v>67.184</v>
      </c>
      <c r="C209" s="1">
        <v>72.0</v>
      </c>
      <c r="D209" s="1">
        <v>67.4894</v>
      </c>
      <c r="E209" s="1">
        <v>50.0</v>
      </c>
      <c r="F209" s="1">
        <v>104.6638</v>
      </c>
      <c r="G209" s="1">
        <v>114.0</v>
      </c>
      <c r="H209" s="1">
        <v>107.1022</v>
      </c>
      <c r="I209" s="1">
        <v>71.0</v>
      </c>
      <c r="J209" s="1">
        <v>111.4102</v>
      </c>
      <c r="K209" s="1">
        <v>332.0</v>
      </c>
      <c r="L209" s="1">
        <v>110.8103</v>
      </c>
      <c r="M209" s="1">
        <v>321.0</v>
      </c>
      <c r="N209" s="1">
        <v>0.403375</v>
      </c>
      <c r="O209" s="1">
        <v>208.0</v>
      </c>
    </row>
    <row r="210">
      <c r="A210" s="1" t="s">
        <v>232</v>
      </c>
      <c r="B210" s="1">
        <v>65.67</v>
      </c>
      <c r="C210" s="1">
        <v>134.0</v>
      </c>
      <c r="D210" s="1">
        <v>65.2667</v>
      </c>
      <c r="E210" s="1">
        <v>149.0</v>
      </c>
      <c r="F210" s="1">
        <v>99.7465</v>
      </c>
      <c r="G210" s="1">
        <v>225.0</v>
      </c>
      <c r="H210" s="1">
        <v>100.2789</v>
      </c>
      <c r="I210" s="1">
        <v>211.0</v>
      </c>
      <c r="J210" s="1">
        <v>105.4753</v>
      </c>
      <c r="K210" s="1">
        <v>248.0</v>
      </c>
      <c r="L210" s="1">
        <v>103.8102</v>
      </c>
      <c r="M210" s="1">
        <v>194.0</v>
      </c>
      <c r="N210" s="1">
        <v>0.401793</v>
      </c>
      <c r="O210" s="1">
        <v>209.0</v>
      </c>
    </row>
    <row r="211">
      <c r="A211" s="1" t="s">
        <v>233</v>
      </c>
      <c r="B211" s="1">
        <v>61.3282</v>
      </c>
      <c r="C211" s="1">
        <v>322.0</v>
      </c>
      <c r="D211" s="1">
        <v>61.8522</v>
      </c>
      <c r="E211" s="1">
        <v>308.0</v>
      </c>
      <c r="F211" s="1">
        <v>101.9553</v>
      </c>
      <c r="G211" s="1">
        <v>179.0</v>
      </c>
      <c r="H211" s="1">
        <v>102.8307</v>
      </c>
      <c r="I211" s="1">
        <v>153.0</v>
      </c>
      <c r="J211" s="1">
        <v>109.0847</v>
      </c>
      <c r="K211" s="1">
        <v>310.0</v>
      </c>
      <c r="L211" s="1">
        <v>106.5808</v>
      </c>
      <c r="M211" s="1">
        <v>255.0</v>
      </c>
      <c r="N211" s="1">
        <v>0.398453</v>
      </c>
      <c r="O211" s="1">
        <v>210.0</v>
      </c>
    </row>
    <row r="212">
      <c r="A212" s="1" t="s">
        <v>234</v>
      </c>
      <c r="B212" s="1">
        <v>63.7274</v>
      </c>
      <c r="C212" s="1">
        <v>244.0</v>
      </c>
      <c r="D212" s="1">
        <v>63.0049</v>
      </c>
      <c r="E212" s="1">
        <v>269.0</v>
      </c>
      <c r="F212" s="1">
        <v>102.5174</v>
      </c>
      <c r="G212" s="1">
        <v>170.0</v>
      </c>
      <c r="H212" s="1">
        <v>99.899</v>
      </c>
      <c r="I212" s="1">
        <v>226.0</v>
      </c>
      <c r="J212" s="1">
        <v>101.5201</v>
      </c>
      <c r="K212" s="1">
        <v>155.0</v>
      </c>
      <c r="L212" s="1">
        <v>103.6253</v>
      </c>
      <c r="M212" s="1">
        <v>190.0</v>
      </c>
      <c r="N212" s="1">
        <v>0.396243</v>
      </c>
      <c r="O212" s="1">
        <v>211.0</v>
      </c>
    </row>
    <row r="213">
      <c r="A213" s="1" t="s">
        <v>235</v>
      </c>
      <c r="B213" s="1">
        <v>60.9649</v>
      </c>
      <c r="C213" s="1">
        <v>331.0</v>
      </c>
      <c r="D213" s="1">
        <v>61.9527</v>
      </c>
      <c r="E213" s="1">
        <v>307.0</v>
      </c>
      <c r="F213" s="1">
        <v>105.7091</v>
      </c>
      <c r="G213" s="1">
        <v>90.0</v>
      </c>
      <c r="H213" s="1">
        <v>105.6848</v>
      </c>
      <c r="I213" s="1">
        <v>96.0</v>
      </c>
      <c r="J213" s="1">
        <v>107.1352</v>
      </c>
      <c r="K213" s="1">
        <v>285.0</v>
      </c>
      <c r="L213" s="1">
        <v>109.6495</v>
      </c>
      <c r="M213" s="1">
        <v>312.0</v>
      </c>
      <c r="N213" s="1">
        <v>0.395674</v>
      </c>
      <c r="O213" s="1">
        <v>212.0</v>
      </c>
    </row>
    <row r="214">
      <c r="A214" s="1" t="s">
        <v>236</v>
      </c>
      <c r="B214" s="1">
        <v>63.2254</v>
      </c>
      <c r="C214" s="1">
        <v>261.0</v>
      </c>
      <c r="D214" s="1">
        <v>62.5687</v>
      </c>
      <c r="E214" s="1">
        <v>285.0</v>
      </c>
      <c r="F214" s="1">
        <v>93.9978</v>
      </c>
      <c r="G214" s="1">
        <v>309.0</v>
      </c>
      <c r="H214" s="1">
        <v>98.6101</v>
      </c>
      <c r="I214" s="1">
        <v>244.0</v>
      </c>
      <c r="J214" s="1">
        <v>106.9547</v>
      </c>
      <c r="K214" s="1">
        <v>281.0</v>
      </c>
      <c r="L214" s="1">
        <v>102.3243</v>
      </c>
      <c r="M214" s="1">
        <v>161.0</v>
      </c>
      <c r="N214" s="1">
        <v>0.395274</v>
      </c>
      <c r="O214" s="1">
        <v>213.0</v>
      </c>
    </row>
    <row r="215">
      <c r="A215" s="1" t="s">
        <v>237</v>
      </c>
      <c r="B215" s="1">
        <v>66.2469</v>
      </c>
      <c r="C215" s="1">
        <v>106.0</v>
      </c>
      <c r="D215" s="1">
        <v>65.7521</v>
      </c>
      <c r="E215" s="1">
        <v>127.0</v>
      </c>
      <c r="F215" s="1">
        <v>96.4896</v>
      </c>
      <c r="G215" s="1">
        <v>283.0</v>
      </c>
      <c r="H215" s="1">
        <v>100.2006</v>
      </c>
      <c r="I215" s="1">
        <v>216.0</v>
      </c>
      <c r="J215" s="1">
        <v>103.6317</v>
      </c>
      <c r="K215" s="1">
        <v>201.0</v>
      </c>
      <c r="L215" s="1">
        <v>104.0434</v>
      </c>
      <c r="M215" s="1">
        <v>202.0</v>
      </c>
      <c r="N215" s="1">
        <v>0.393461</v>
      </c>
      <c r="O215" s="1">
        <v>214.0</v>
      </c>
    </row>
    <row r="216">
      <c r="A216" s="1" t="s">
        <v>238</v>
      </c>
      <c r="B216" s="1">
        <v>64.9148</v>
      </c>
      <c r="C216" s="1">
        <v>170.0</v>
      </c>
      <c r="D216" s="1">
        <v>65.7163</v>
      </c>
      <c r="E216" s="1">
        <v>128.0</v>
      </c>
      <c r="F216" s="1">
        <v>91.2736</v>
      </c>
      <c r="G216" s="1">
        <v>338.0</v>
      </c>
      <c r="H216" s="1">
        <v>96.1983</v>
      </c>
      <c r="I216" s="1">
        <v>287.0</v>
      </c>
      <c r="J216" s="1">
        <v>103.2506</v>
      </c>
      <c r="K216" s="1">
        <v>189.0</v>
      </c>
      <c r="L216" s="1">
        <v>99.9689</v>
      </c>
      <c r="M216" s="1">
        <v>112.0</v>
      </c>
      <c r="N216" s="1">
        <v>0.391232</v>
      </c>
      <c r="O216" s="1">
        <v>215.0</v>
      </c>
    </row>
    <row r="217">
      <c r="A217" s="1" t="s">
        <v>239</v>
      </c>
      <c r="B217" s="1">
        <v>63.3637</v>
      </c>
      <c r="C217" s="1">
        <v>256.0</v>
      </c>
      <c r="D217" s="1">
        <v>63.7667</v>
      </c>
      <c r="E217" s="1">
        <v>231.0</v>
      </c>
      <c r="F217" s="1">
        <v>98.5861</v>
      </c>
      <c r="G217" s="1">
        <v>251.0</v>
      </c>
      <c r="H217" s="1">
        <v>99.0469</v>
      </c>
      <c r="I217" s="1">
        <v>237.0</v>
      </c>
      <c r="J217" s="1">
        <v>103.9493</v>
      </c>
      <c r="K217" s="1">
        <v>214.0</v>
      </c>
      <c r="L217" s="1">
        <v>102.988</v>
      </c>
      <c r="M217" s="1">
        <v>175.0</v>
      </c>
      <c r="N217" s="1">
        <v>0.389666</v>
      </c>
      <c r="O217" s="1">
        <v>216.0</v>
      </c>
    </row>
    <row r="218">
      <c r="A218" s="1" t="s">
        <v>240</v>
      </c>
      <c r="B218" s="1">
        <v>65.6802</v>
      </c>
      <c r="C218" s="1">
        <v>133.0</v>
      </c>
      <c r="D218" s="1">
        <v>65.6914</v>
      </c>
      <c r="E218" s="1">
        <v>131.0</v>
      </c>
      <c r="F218" s="1">
        <v>102.6876</v>
      </c>
      <c r="G218" s="1">
        <v>165.0</v>
      </c>
      <c r="H218" s="1">
        <v>101.2883</v>
      </c>
      <c r="I218" s="1">
        <v>191.0</v>
      </c>
      <c r="J218" s="1">
        <v>104.8353</v>
      </c>
      <c r="K218" s="1">
        <v>235.0</v>
      </c>
      <c r="L218" s="1">
        <v>105.6393</v>
      </c>
      <c r="M218" s="1">
        <v>235.0</v>
      </c>
      <c r="N218" s="1">
        <v>0.381383</v>
      </c>
      <c r="O218" s="1">
        <v>217.0</v>
      </c>
    </row>
    <row r="219">
      <c r="A219" s="1" t="s">
        <v>241</v>
      </c>
      <c r="B219" s="1">
        <v>58.2411</v>
      </c>
      <c r="C219" s="1">
        <v>349.0</v>
      </c>
      <c r="D219" s="1">
        <v>57.4526</v>
      </c>
      <c r="E219" s="1">
        <v>351.0</v>
      </c>
      <c r="F219" s="1">
        <v>105.1713</v>
      </c>
      <c r="G219" s="1">
        <v>100.0</v>
      </c>
      <c r="H219" s="1">
        <v>103.652</v>
      </c>
      <c r="I219" s="1">
        <v>138.0</v>
      </c>
      <c r="J219" s="1">
        <v>107.1988</v>
      </c>
      <c r="K219" s="1">
        <v>287.0</v>
      </c>
      <c r="L219" s="1">
        <v>108.1131</v>
      </c>
      <c r="M219" s="1">
        <v>288.0</v>
      </c>
      <c r="N219" s="1">
        <v>0.381166</v>
      </c>
      <c r="O219" s="1">
        <v>218.0</v>
      </c>
    </row>
    <row r="220">
      <c r="A220" s="1" t="s">
        <v>242</v>
      </c>
      <c r="B220" s="1">
        <v>63.8726</v>
      </c>
      <c r="C220" s="1">
        <v>234.0</v>
      </c>
      <c r="D220" s="1">
        <v>64.0309</v>
      </c>
      <c r="E220" s="1">
        <v>213.0</v>
      </c>
      <c r="F220" s="1">
        <v>99.4597</v>
      </c>
      <c r="G220" s="1">
        <v>235.0</v>
      </c>
      <c r="H220" s="1">
        <v>99.0328</v>
      </c>
      <c r="I220" s="1">
        <v>238.0</v>
      </c>
      <c r="J220" s="1">
        <v>101.3391</v>
      </c>
      <c r="K220" s="1">
        <v>152.0</v>
      </c>
      <c r="L220" s="1">
        <v>103.3318</v>
      </c>
      <c r="M220" s="1">
        <v>181.0</v>
      </c>
      <c r="N220" s="1">
        <v>0.380206</v>
      </c>
      <c r="O220" s="1">
        <v>219.0</v>
      </c>
    </row>
    <row r="221">
      <c r="A221" s="1" t="s">
        <v>243</v>
      </c>
      <c r="B221" s="1">
        <v>64.7889</v>
      </c>
      <c r="C221" s="1">
        <v>175.0</v>
      </c>
      <c r="D221" s="1">
        <v>64.4466</v>
      </c>
      <c r="E221" s="1">
        <v>189.0</v>
      </c>
      <c r="F221" s="1">
        <v>96.7792</v>
      </c>
      <c r="G221" s="1">
        <v>275.0</v>
      </c>
      <c r="H221" s="1">
        <v>100.6113</v>
      </c>
      <c r="I221" s="1">
        <v>203.0</v>
      </c>
      <c r="J221" s="1">
        <v>105.7765</v>
      </c>
      <c r="K221" s="1">
        <v>255.0</v>
      </c>
      <c r="L221" s="1">
        <v>104.9894</v>
      </c>
      <c r="M221" s="1">
        <v>221.0</v>
      </c>
      <c r="N221" s="1">
        <v>0.37993</v>
      </c>
      <c r="O221" s="1">
        <v>220.0</v>
      </c>
    </row>
    <row r="222">
      <c r="A222" s="1" t="s">
        <v>244</v>
      </c>
      <c r="B222" s="1">
        <v>63.0954</v>
      </c>
      <c r="C222" s="1">
        <v>269.0</v>
      </c>
      <c r="D222" s="1">
        <v>62.909</v>
      </c>
      <c r="E222" s="1">
        <v>272.0</v>
      </c>
      <c r="F222" s="1">
        <v>97.9549</v>
      </c>
      <c r="G222" s="1">
        <v>261.0</v>
      </c>
      <c r="H222" s="1">
        <v>96.4186</v>
      </c>
      <c r="I222" s="1">
        <v>283.0</v>
      </c>
      <c r="J222" s="1">
        <v>100.5426</v>
      </c>
      <c r="K222" s="1">
        <v>131.0</v>
      </c>
      <c r="L222" s="1">
        <v>100.9222</v>
      </c>
      <c r="M222" s="1">
        <v>134.0</v>
      </c>
      <c r="N222" s="1">
        <v>0.371689</v>
      </c>
      <c r="O222" s="1">
        <v>221.0</v>
      </c>
    </row>
    <row r="223">
      <c r="A223" s="1" t="s">
        <v>245</v>
      </c>
      <c r="B223" s="1">
        <v>63.1102</v>
      </c>
      <c r="C223" s="1">
        <v>267.0</v>
      </c>
      <c r="D223" s="1">
        <v>63.0888</v>
      </c>
      <c r="E223" s="1">
        <v>264.0</v>
      </c>
      <c r="F223" s="1">
        <v>98.8539</v>
      </c>
      <c r="G223" s="1">
        <v>246.0</v>
      </c>
      <c r="H223" s="1">
        <v>97.8663</v>
      </c>
      <c r="I223" s="1">
        <v>255.0</v>
      </c>
      <c r="J223" s="1">
        <v>100.4523</v>
      </c>
      <c r="K223" s="1">
        <v>129.0</v>
      </c>
      <c r="L223" s="1">
        <v>102.5055</v>
      </c>
      <c r="M223" s="1">
        <v>167.0</v>
      </c>
      <c r="N223" s="1">
        <v>0.369907</v>
      </c>
      <c r="O223" s="1">
        <v>222.0</v>
      </c>
    </row>
    <row r="224">
      <c r="A224" s="1" t="s">
        <v>246</v>
      </c>
      <c r="B224" s="1">
        <v>65.3732</v>
      </c>
      <c r="C224" s="1">
        <v>150.0</v>
      </c>
      <c r="D224" s="1">
        <v>64.6135</v>
      </c>
      <c r="E224" s="1">
        <v>182.0</v>
      </c>
      <c r="F224" s="1">
        <v>102.6653</v>
      </c>
      <c r="G224" s="1">
        <v>169.0</v>
      </c>
      <c r="H224" s="1">
        <v>102.8085</v>
      </c>
      <c r="I224" s="1">
        <v>154.0</v>
      </c>
      <c r="J224" s="1">
        <v>104.8297</v>
      </c>
      <c r="K224" s="1">
        <v>234.0</v>
      </c>
      <c r="L224" s="1">
        <v>107.758</v>
      </c>
      <c r="M224" s="1">
        <v>281.0</v>
      </c>
      <c r="N224" s="1">
        <v>0.368018</v>
      </c>
      <c r="O224" s="1">
        <v>223.0</v>
      </c>
    </row>
    <row r="225">
      <c r="A225" s="1" t="s">
        <v>247</v>
      </c>
      <c r="B225" s="1">
        <v>68.0725</v>
      </c>
      <c r="C225" s="1">
        <v>42.0</v>
      </c>
      <c r="D225" s="1">
        <v>67.9803</v>
      </c>
      <c r="E225" s="1">
        <v>33.0</v>
      </c>
      <c r="F225" s="1">
        <v>104.3031</v>
      </c>
      <c r="G225" s="1">
        <v>121.0</v>
      </c>
      <c r="H225" s="1">
        <v>100.0254</v>
      </c>
      <c r="I225" s="1">
        <v>223.0</v>
      </c>
      <c r="J225" s="1">
        <v>105.3693</v>
      </c>
      <c r="K225" s="1">
        <v>246.0</v>
      </c>
      <c r="L225" s="1">
        <v>104.9593</v>
      </c>
      <c r="M225" s="1">
        <v>219.0</v>
      </c>
      <c r="N225" s="1">
        <v>0.365006</v>
      </c>
      <c r="O225" s="1">
        <v>224.0</v>
      </c>
    </row>
    <row r="226">
      <c r="A226" s="1" t="s">
        <v>248</v>
      </c>
      <c r="B226" s="1">
        <v>65.0287</v>
      </c>
      <c r="C226" s="1">
        <v>164.0</v>
      </c>
      <c r="D226" s="1">
        <v>65.6996</v>
      </c>
      <c r="E226" s="1">
        <v>130.0</v>
      </c>
      <c r="F226" s="1">
        <v>96.6468</v>
      </c>
      <c r="G226" s="1">
        <v>280.0</v>
      </c>
      <c r="H226" s="1">
        <v>95.658</v>
      </c>
      <c r="I226" s="1">
        <v>299.0</v>
      </c>
      <c r="J226" s="1">
        <v>102.1066</v>
      </c>
      <c r="K226" s="1">
        <v>169.0</v>
      </c>
      <c r="L226" s="1">
        <v>100.4753</v>
      </c>
      <c r="M226" s="1">
        <v>124.0</v>
      </c>
      <c r="N226" s="1">
        <v>0.362386</v>
      </c>
      <c r="O226" s="1">
        <v>225.0</v>
      </c>
    </row>
    <row r="227">
      <c r="A227" s="1" t="s">
        <v>249</v>
      </c>
      <c r="B227" s="1">
        <v>66.4749</v>
      </c>
      <c r="C227" s="1">
        <v>95.0</v>
      </c>
      <c r="D227" s="1">
        <v>66.329</v>
      </c>
      <c r="E227" s="1">
        <v>100.0</v>
      </c>
      <c r="F227" s="1">
        <v>101.8235</v>
      </c>
      <c r="G227" s="1">
        <v>180.0</v>
      </c>
      <c r="H227" s="1">
        <v>101.4951</v>
      </c>
      <c r="I227" s="1">
        <v>183.0</v>
      </c>
      <c r="J227" s="1">
        <v>104.2723</v>
      </c>
      <c r="K227" s="1">
        <v>217.0</v>
      </c>
      <c r="L227" s="1">
        <v>106.6585</v>
      </c>
      <c r="M227" s="1">
        <v>258.0</v>
      </c>
      <c r="N227" s="1">
        <v>0.361086</v>
      </c>
      <c r="O227" s="1">
        <v>226.0</v>
      </c>
    </row>
    <row r="228">
      <c r="A228" s="1" t="s">
        <v>250</v>
      </c>
      <c r="B228" s="1">
        <v>61.5086</v>
      </c>
      <c r="C228" s="1">
        <v>319.0</v>
      </c>
      <c r="D228" s="1">
        <v>62.7913</v>
      </c>
      <c r="E228" s="1">
        <v>276.0</v>
      </c>
      <c r="F228" s="1">
        <v>95.9155</v>
      </c>
      <c r="G228" s="1">
        <v>291.0</v>
      </c>
      <c r="H228" s="1">
        <v>96.2661</v>
      </c>
      <c r="I228" s="1">
        <v>285.0</v>
      </c>
      <c r="J228" s="1">
        <v>100.8119</v>
      </c>
      <c r="K228" s="1">
        <v>137.0</v>
      </c>
      <c r="L228" s="1">
        <v>101.2453</v>
      </c>
      <c r="M228" s="1">
        <v>140.0</v>
      </c>
      <c r="N228" s="1">
        <v>0.358947</v>
      </c>
      <c r="O228" s="1">
        <v>227.0</v>
      </c>
    </row>
    <row r="229">
      <c r="A229" s="1" t="s">
        <v>251</v>
      </c>
      <c r="B229" s="1">
        <v>68.8155</v>
      </c>
      <c r="C229" s="1">
        <v>23.0</v>
      </c>
      <c r="D229" s="1">
        <v>67.2838</v>
      </c>
      <c r="E229" s="1">
        <v>58.0</v>
      </c>
      <c r="F229" s="1">
        <v>108.8769</v>
      </c>
      <c r="G229" s="1">
        <v>45.0</v>
      </c>
      <c r="H229" s="1">
        <v>105.5182</v>
      </c>
      <c r="I229" s="1">
        <v>100.0</v>
      </c>
      <c r="J229" s="1">
        <v>107.9806</v>
      </c>
      <c r="K229" s="1">
        <v>298.0</v>
      </c>
      <c r="L229" s="1">
        <v>110.9832</v>
      </c>
      <c r="M229" s="1">
        <v>326.0</v>
      </c>
      <c r="N229" s="1">
        <v>0.358772</v>
      </c>
      <c r="O229" s="1">
        <v>228.0</v>
      </c>
    </row>
    <row r="230">
      <c r="A230" s="1" t="s">
        <v>252</v>
      </c>
      <c r="B230" s="1">
        <v>62.0008</v>
      </c>
      <c r="C230" s="1">
        <v>305.0</v>
      </c>
      <c r="D230" s="1">
        <v>61.806</v>
      </c>
      <c r="E230" s="1">
        <v>311.0</v>
      </c>
      <c r="F230" s="1">
        <v>99.8839</v>
      </c>
      <c r="G230" s="1">
        <v>223.0</v>
      </c>
      <c r="H230" s="1">
        <v>101.5544</v>
      </c>
      <c r="I230" s="1">
        <v>178.0</v>
      </c>
      <c r="J230" s="1">
        <v>106.1267</v>
      </c>
      <c r="K230" s="1">
        <v>262.0</v>
      </c>
      <c r="L230" s="1">
        <v>106.8326</v>
      </c>
      <c r="M230" s="1">
        <v>263.0</v>
      </c>
      <c r="N230" s="1">
        <v>0.358314</v>
      </c>
      <c r="O230" s="1">
        <v>229.0</v>
      </c>
    </row>
    <row r="231">
      <c r="A231" s="1" t="s">
        <v>253</v>
      </c>
      <c r="B231" s="1">
        <v>68.9394</v>
      </c>
      <c r="C231" s="1">
        <v>22.0</v>
      </c>
      <c r="D231" s="1">
        <v>68.9797</v>
      </c>
      <c r="E231" s="1">
        <v>22.0</v>
      </c>
      <c r="F231" s="1">
        <v>102.9757</v>
      </c>
      <c r="G231" s="1">
        <v>153.0</v>
      </c>
      <c r="H231" s="1">
        <v>102.0443</v>
      </c>
      <c r="I231" s="1">
        <v>173.0</v>
      </c>
      <c r="J231" s="1">
        <v>104.7768</v>
      </c>
      <c r="K231" s="1">
        <v>232.0</v>
      </c>
      <c r="L231" s="1">
        <v>107.6468</v>
      </c>
      <c r="M231" s="1">
        <v>279.0</v>
      </c>
      <c r="N231" s="1">
        <v>0.350997</v>
      </c>
      <c r="O231" s="1">
        <v>230.0</v>
      </c>
    </row>
    <row r="232">
      <c r="A232" s="1" t="s">
        <v>254</v>
      </c>
      <c r="B232" s="1">
        <v>68.2105</v>
      </c>
      <c r="C232" s="1">
        <v>38.0</v>
      </c>
      <c r="D232" s="1">
        <v>67.5678</v>
      </c>
      <c r="E232" s="1">
        <v>47.0</v>
      </c>
      <c r="F232" s="1">
        <v>110.2294</v>
      </c>
      <c r="G232" s="1">
        <v>32.0</v>
      </c>
      <c r="H232" s="1">
        <v>104.9627</v>
      </c>
      <c r="I232" s="1">
        <v>108.0</v>
      </c>
      <c r="J232" s="1">
        <v>111.4926</v>
      </c>
      <c r="K232" s="1">
        <v>334.0</v>
      </c>
      <c r="L232" s="1">
        <v>110.8269</v>
      </c>
      <c r="M232" s="1">
        <v>323.0</v>
      </c>
      <c r="N232" s="1">
        <v>0.348601</v>
      </c>
      <c r="O232" s="1">
        <v>231.0</v>
      </c>
    </row>
    <row r="233">
      <c r="A233" s="1" t="s">
        <v>255</v>
      </c>
      <c r="B233" s="1">
        <v>66.4188</v>
      </c>
      <c r="C233" s="1">
        <v>100.0</v>
      </c>
      <c r="D233" s="1">
        <v>66.5408</v>
      </c>
      <c r="E233" s="1">
        <v>90.0</v>
      </c>
      <c r="F233" s="1">
        <v>97.888</v>
      </c>
      <c r="G233" s="1">
        <v>263.0</v>
      </c>
      <c r="H233" s="1">
        <v>96.5682</v>
      </c>
      <c r="I233" s="1">
        <v>279.0</v>
      </c>
      <c r="J233" s="1">
        <v>102.1137</v>
      </c>
      <c r="K233" s="1">
        <v>170.0</v>
      </c>
      <c r="L233" s="1">
        <v>101.9708</v>
      </c>
      <c r="M233" s="1">
        <v>157.0</v>
      </c>
      <c r="N233" s="1">
        <v>0.348412</v>
      </c>
      <c r="O233" s="1">
        <v>232.0</v>
      </c>
    </row>
    <row r="234">
      <c r="A234" s="1" t="s">
        <v>256</v>
      </c>
      <c r="B234" s="1">
        <v>68.7339</v>
      </c>
      <c r="C234" s="1">
        <v>27.0</v>
      </c>
      <c r="D234" s="1">
        <v>68.2186</v>
      </c>
      <c r="E234" s="1">
        <v>30.0</v>
      </c>
      <c r="F234" s="1">
        <v>102.8931</v>
      </c>
      <c r="G234" s="1">
        <v>159.0</v>
      </c>
      <c r="H234" s="1">
        <v>101.0092</v>
      </c>
      <c r="I234" s="1">
        <v>193.0</v>
      </c>
      <c r="J234" s="1">
        <v>105.0327</v>
      </c>
      <c r="K234" s="1">
        <v>239.0</v>
      </c>
      <c r="L234" s="1">
        <v>106.6612</v>
      </c>
      <c r="M234" s="1">
        <v>259.0</v>
      </c>
      <c r="N234" s="1">
        <v>0.34839</v>
      </c>
      <c r="O234" s="1">
        <v>233.0</v>
      </c>
    </row>
    <row r="235">
      <c r="A235" s="1" t="s">
        <v>257</v>
      </c>
      <c r="B235" s="1">
        <v>74.4143</v>
      </c>
      <c r="C235" s="1">
        <v>2.0</v>
      </c>
      <c r="D235" s="1">
        <v>73.104</v>
      </c>
      <c r="E235" s="1">
        <v>4.0</v>
      </c>
      <c r="F235" s="1">
        <v>112.5518</v>
      </c>
      <c r="G235" s="1">
        <v>20.0</v>
      </c>
      <c r="H235" s="1">
        <v>110.6037</v>
      </c>
      <c r="I235" s="1">
        <v>37.0</v>
      </c>
      <c r="J235" s="1">
        <v>113.659</v>
      </c>
      <c r="K235" s="1">
        <v>347.0</v>
      </c>
      <c r="L235" s="1">
        <v>116.8145</v>
      </c>
      <c r="M235" s="1">
        <v>350.0</v>
      </c>
      <c r="N235" s="1">
        <v>0.3479</v>
      </c>
      <c r="O235" s="1">
        <v>234.0</v>
      </c>
    </row>
    <row r="236">
      <c r="A236" s="1" t="s">
        <v>258</v>
      </c>
      <c r="B236" s="1">
        <v>67.1832</v>
      </c>
      <c r="C236" s="1">
        <v>73.0</v>
      </c>
      <c r="D236" s="1">
        <v>66.8642</v>
      </c>
      <c r="E236" s="1">
        <v>76.0</v>
      </c>
      <c r="F236" s="1">
        <v>100.066</v>
      </c>
      <c r="G236" s="1">
        <v>215.0</v>
      </c>
      <c r="H236" s="1">
        <v>101.4111</v>
      </c>
      <c r="I236" s="1">
        <v>188.0</v>
      </c>
      <c r="J236" s="1">
        <v>107.2591</v>
      </c>
      <c r="K236" s="1">
        <v>290.0</v>
      </c>
      <c r="L236" s="1">
        <v>107.2115</v>
      </c>
      <c r="M236" s="1">
        <v>271.0</v>
      </c>
      <c r="N236" s="1">
        <v>0.345326</v>
      </c>
      <c r="O236" s="1">
        <v>235.0</v>
      </c>
    </row>
    <row r="237">
      <c r="A237" s="1" t="s">
        <v>259</v>
      </c>
      <c r="B237" s="1">
        <v>62.8878</v>
      </c>
      <c r="C237" s="1">
        <v>281.0</v>
      </c>
      <c r="D237" s="1">
        <v>61.5332</v>
      </c>
      <c r="E237" s="1">
        <v>316.0</v>
      </c>
      <c r="F237" s="1">
        <v>92.3502</v>
      </c>
      <c r="G237" s="1">
        <v>328.0</v>
      </c>
      <c r="H237" s="1">
        <v>91.7073</v>
      </c>
      <c r="I237" s="1">
        <v>331.0</v>
      </c>
      <c r="J237" s="1">
        <v>95.8477</v>
      </c>
      <c r="K237" s="1">
        <v>39.0</v>
      </c>
      <c r="L237" s="1">
        <v>96.9882</v>
      </c>
      <c r="M237" s="1">
        <v>62.0</v>
      </c>
      <c r="N237" s="1">
        <v>0.344375</v>
      </c>
      <c r="O237" s="1">
        <v>236.0</v>
      </c>
    </row>
    <row r="238">
      <c r="A238" s="1" t="s">
        <v>260</v>
      </c>
      <c r="B238" s="1">
        <v>66.4642</v>
      </c>
      <c r="C238" s="1">
        <v>97.0</v>
      </c>
      <c r="D238" s="1">
        <v>66.0777</v>
      </c>
      <c r="E238" s="1">
        <v>110.0</v>
      </c>
      <c r="F238" s="1">
        <v>102.67</v>
      </c>
      <c r="G238" s="1">
        <v>168.0</v>
      </c>
      <c r="H238" s="1">
        <v>98.9864</v>
      </c>
      <c r="I238" s="1">
        <v>239.0</v>
      </c>
      <c r="J238" s="1">
        <v>105.9755</v>
      </c>
      <c r="K238" s="1">
        <v>258.0</v>
      </c>
      <c r="L238" s="1">
        <v>104.8536</v>
      </c>
      <c r="M238" s="1">
        <v>215.0</v>
      </c>
      <c r="N238" s="1">
        <v>0.340247</v>
      </c>
      <c r="O238" s="1">
        <v>237.0</v>
      </c>
    </row>
    <row r="239">
      <c r="A239" s="1" t="s">
        <v>261</v>
      </c>
      <c r="B239" s="1">
        <v>63.5807</v>
      </c>
      <c r="C239" s="1">
        <v>248.0</v>
      </c>
      <c r="D239" s="1">
        <v>63.316</v>
      </c>
      <c r="E239" s="1">
        <v>257.0</v>
      </c>
      <c r="F239" s="1">
        <v>96.6839</v>
      </c>
      <c r="G239" s="1">
        <v>278.0</v>
      </c>
      <c r="H239" s="1">
        <v>97.4023</v>
      </c>
      <c r="I239" s="1">
        <v>267.0</v>
      </c>
      <c r="J239" s="1">
        <v>99.886</v>
      </c>
      <c r="K239" s="1">
        <v>120.0</v>
      </c>
      <c r="L239" s="1">
        <v>103.2127</v>
      </c>
      <c r="M239" s="1">
        <v>178.0</v>
      </c>
      <c r="N239" s="1">
        <v>0.339316</v>
      </c>
      <c r="O239" s="1">
        <v>238.0</v>
      </c>
    </row>
    <row r="240">
      <c r="A240" s="1" t="s">
        <v>262</v>
      </c>
      <c r="B240" s="1">
        <v>69.5249</v>
      </c>
      <c r="C240" s="1">
        <v>15.0</v>
      </c>
      <c r="D240" s="1">
        <v>69.9698</v>
      </c>
      <c r="E240" s="1">
        <v>9.0</v>
      </c>
      <c r="F240" s="1">
        <v>95.9773</v>
      </c>
      <c r="G240" s="1">
        <v>290.0</v>
      </c>
      <c r="H240" s="1">
        <v>95.5686</v>
      </c>
      <c r="I240" s="1">
        <v>300.0</v>
      </c>
      <c r="J240" s="1">
        <v>98.2913</v>
      </c>
      <c r="K240" s="1">
        <v>85.0</v>
      </c>
      <c r="L240" s="1">
        <v>101.3373</v>
      </c>
      <c r="M240" s="1">
        <v>144.0</v>
      </c>
      <c r="N240" s="1">
        <v>0.337598</v>
      </c>
      <c r="O240" s="1">
        <v>239.0</v>
      </c>
    </row>
    <row r="241">
      <c r="A241" s="1" t="s">
        <v>263</v>
      </c>
      <c r="B241" s="1">
        <v>63.1817</v>
      </c>
      <c r="C241" s="1">
        <v>264.0</v>
      </c>
      <c r="D241" s="1">
        <v>63.9147</v>
      </c>
      <c r="E241" s="1">
        <v>222.0</v>
      </c>
      <c r="F241" s="1">
        <v>100.918</v>
      </c>
      <c r="G241" s="1">
        <v>199.0</v>
      </c>
      <c r="H241" s="1">
        <v>100.1176</v>
      </c>
      <c r="I241" s="1">
        <v>219.0</v>
      </c>
      <c r="J241" s="1">
        <v>104.7174</v>
      </c>
      <c r="K241" s="1">
        <v>229.0</v>
      </c>
      <c r="L241" s="1">
        <v>106.2064</v>
      </c>
      <c r="M241" s="1">
        <v>247.0</v>
      </c>
      <c r="N241" s="1">
        <v>0.336497</v>
      </c>
      <c r="O241" s="1">
        <v>240.0</v>
      </c>
    </row>
    <row r="242">
      <c r="A242" s="1" t="s">
        <v>264</v>
      </c>
      <c r="B242" s="1">
        <v>63.603</v>
      </c>
      <c r="C242" s="1">
        <v>247.0</v>
      </c>
      <c r="D242" s="1">
        <v>64.8343</v>
      </c>
      <c r="E242" s="1">
        <v>171.0</v>
      </c>
      <c r="F242" s="1">
        <v>105.973</v>
      </c>
      <c r="G242" s="1">
        <v>83.0</v>
      </c>
      <c r="H242" s="1">
        <v>103.8003</v>
      </c>
      <c r="I242" s="1">
        <v>133.0</v>
      </c>
      <c r="J242" s="1">
        <v>110.0368</v>
      </c>
      <c r="K242" s="1">
        <v>325.0</v>
      </c>
      <c r="L242" s="1">
        <v>110.1639</v>
      </c>
      <c r="M242" s="1">
        <v>317.0</v>
      </c>
      <c r="N242" s="1">
        <v>0.335312</v>
      </c>
      <c r="O242" s="1">
        <v>241.0</v>
      </c>
    </row>
    <row r="243">
      <c r="A243" s="1" t="s">
        <v>265</v>
      </c>
      <c r="B243" s="1">
        <v>63.7537</v>
      </c>
      <c r="C243" s="1">
        <v>242.0</v>
      </c>
      <c r="D243" s="1">
        <v>63.2639</v>
      </c>
      <c r="E243" s="1">
        <v>259.0</v>
      </c>
      <c r="F243" s="1">
        <v>103.0957</v>
      </c>
      <c r="G243" s="1">
        <v>150.0</v>
      </c>
      <c r="H243" s="1">
        <v>102.6903</v>
      </c>
      <c r="I243" s="1">
        <v>160.0</v>
      </c>
      <c r="J243" s="1">
        <v>105.2341</v>
      </c>
      <c r="K243" s="1">
        <v>243.0</v>
      </c>
      <c r="L243" s="1">
        <v>108.99</v>
      </c>
      <c r="M243" s="1">
        <v>300.0</v>
      </c>
      <c r="N243" s="1">
        <v>0.335213</v>
      </c>
      <c r="O243" s="1">
        <v>242.0</v>
      </c>
    </row>
    <row r="244">
      <c r="A244" s="1" t="s">
        <v>266</v>
      </c>
      <c r="B244" s="1">
        <v>64.7413</v>
      </c>
      <c r="C244" s="1">
        <v>177.0</v>
      </c>
      <c r="D244" s="1">
        <v>63.9231</v>
      </c>
      <c r="E244" s="1">
        <v>221.0</v>
      </c>
      <c r="F244" s="1">
        <v>104.7701</v>
      </c>
      <c r="G244" s="1">
        <v>110.0</v>
      </c>
      <c r="H244" s="1">
        <v>102.78</v>
      </c>
      <c r="I244" s="1">
        <v>157.0</v>
      </c>
      <c r="J244" s="1">
        <v>107.9808</v>
      </c>
      <c r="K244" s="1">
        <v>299.0</v>
      </c>
      <c r="L244" s="1">
        <v>109.1034</v>
      </c>
      <c r="M244" s="1">
        <v>303.0</v>
      </c>
      <c r="N244" s="1">
        <v>0.334787</v>
      </c>
      <c r="O244" s="1">
        <v>243.0</v>
      </c>
    </row>
    <row r="245">
      <c r="A245" s="1" t="s">
        <v>267</v>
      </c>
      <c r="B245" s="1">
        <v>61.98</v>
      </c>
      <c r="C245" s="1">
        <v>306.0</v>
      </c>
      <c r="D245" s="1">
        <v>62.7536</v>
      </c>
      <c r="E245" s="1">
        <v>279.0</v>
      </c>
      <c r="F245" s="1">
        <v>99.0108</v>
      </c>
      <c r="G245" s="1">
        <v>244.0</v>
      </c>
      <c r="H245" s="1">
        <v>96.1477</v>
      </c>
      <c r="I245" s="1">
        <v>288.0</v>
      </c>
      <c r="J245" s="1">
        <v>100.1425</v>
      </c>
      <c r="K245" s="1">
        <v>125.0</v>
      </c>
      <c r="L245" s="1">
        <v>102.3662</v>
      </c>
      <c r="M245" s="1">
        <v>164.0</v>
      </c>
      <c r="N245" s="1">
        <v>0.327236</v>
      </c>
      <c r="O245" s="1">
        <v>244.0</v>
      </c>
    </row>
    <row r="246">
      <c r="A246" s="1" t="s">
        <v>268</v>
      </c>
      <c r="B246" s="1">
        <v>66.4954</v>
      </c>
      <c r="C246" s="1">
        <v>94.0</v>
      </c>
      <c r="D246" s="1">
        <v>65.8432</v>
      </c>
      <c r="E246" s="1">
        <v>120.0</v>
      </c>
      <c r="F246" s="1">
        <v>96.3946</v>
      </c>
      <c r="G246" s="1">
        <v>284.0</v>
      </c>
      <c r="H246" s="1">
        <v>97.4193</v>
      </c>
      <c r="I246" s="1">
        <v>265.0</v>
      </c>
      <c r="J246" s="1">
        <v>102.9288</v>
      </c>
      <c r="K246" s="1">
        <v>184.0</v>
      </c>
      <c r="L246" s="1">
        <v>103.8969</v>
      </c>
      <c r="M246" s="1">
        <v>198.0</v>
      </c>
      <c r="N246" s="1">
        <v>0.322935</v>
      </c>
      <c r="O246" s="1">
        <v>245.0</v>
      </c>
    </row>
    <row r="247">
      <c r="A247" s="1" t="s">
        <v>269</v>
      </c>
      <c r="B247" s="1">
        <v>65.7556</v>
      </c>
      <c r="C247" s="1">
        <v>127.0</v>
      </c>
      <c r="D247" s="1">
        <v>65.8719</v>
      </c>
      <c r="E247" s="1">
        <v>118.0</v>
      </c>
      <c r="F247" s="1">
        <v>99.1665</v>
      </c>
      <c r="G247" s="1">
        <v>239.0</v>
      </c>
      <c r="H247" s="1">
        <v>99.831</v>
      </c>
      <c r="I247" s="1">
        <v>227.0</v>
      </c>
      <c r="J247" s="1">
        <v>108.1668</v>
      </c>
      <c r="K247" s="1">
        <v>303.0</v>
      </c>
      <c r="L247" s="1">
        <v>106.5517</v>
      </c>
      <c r="M247" s="1">
        <v>252.0</v>
      </c>
      <c r="N247" s="1">
        <v>0.320986</v>
      </c>
      <c r="O247" s="1">
        <v>246.0</v>
      </c>
    </row>
    <row r="248">
      <c r="A248" s="1" t="s">
        <v>270</v>
      </c>
      <c r="B248" s="1">
        <v>61.6732</v>
      </c>
      <c r="C248" s="1">
        <v>316.0</v>
      </c>
      <c r="D248" s="1">
        <v>60.9074</v>
      </c>
      <c r="E248" s="1">
        <v>332.0</v>
      </c>
      <c r="F248" s="1">
        <v>96.9397</v>
      </c>
      <c r="G248" s="1">
        <v>274.0</v>
      </c>
      <c r="H248" s="1">
        <v>98.239</v>
      </c>
      <c r="I248" s="1">
        <v>249.0</v>
      </c>
      <c r="J248" s="1">
        <v>103.8041</v>
      </c>
      <c r="K248" s="1">
        <v>207.0</v>
      </c>
      <c r="L248" s="1">
        <v>104.9206</v>
      </c>
      <c r="M248" s="1">
        <v>216.0</v>
      </c>
      <c r="N248" s="1">
        <v>0.319361</v>
      </c>
      <c r="O248" s="1">
        <v>247.0</v>
      </c>
    </row>
    <row r="249">
      <c r="A249" s="1" t="s">
        <v>271</v>
      </c>
      <c r="B249" s="1">
        <v>67.2184</v>
      </c>
      <c r="C249" s="1">
        <v>70.0</v>
      </c>
      <c r="D249" s="1">
        <v>66.6141</v>
      </c>
      <c r="E249" s="1">
        <v>85.0</v>
      </c>
      <c r="F249" s="1">
        <v>102.8246</v>
      </c>
      <c r="G249" s="1">
        <v>161.0</v>
      </c>
      <c r="H249" s="1">
        <v>102.3521</v>
      </c>
      <c r="I249" s="1">
        <v>164.0</v>
      </c>
      <c r="J249" s="1">
        <v>106.9594</v>
      </c>
      <c r="K249" s="1">
        <v>282.0</v>
      </c>
      <c r="L249" s="1">
        <v>109.5152</v>
      </c>
      <c r="M249" s="1">
        <v>310.0</v>
      </c>
      <c r="N249" s="1">
        <v>0.314771</v>
      </c>
      <c r="O249" s="1">
        <v>248.0</v>
      </c>
    </row>
    <row r="250">
      <c r="A250" s="1" t="s">
        <v>272</v>
      </c>
      <c r="B250" s="1">
        <v>73.4013</v>
      </c>
      <c r="C250" s="1">
        <v>4.0</v>
      </c>
      <c r="D250" s="1">
        <v>73.7869</v>
      </c>
      <c r="E250" s="1">
        <v>3.0</v>
      </c>
      <c r="F250" s="1">
        <v>102.9868</v>
      </c>
      <c r="G250" s="1">
        <v>152.0</v>
      </c>
      <c r="H250" s="1">
        <v>100.7854</v>
      </c>
      <c r="I250" s="1">
        <v>199.0</v>
      </c>
      <c r="J250" s="1">
        <v>105.9268</v>
      </c>
      <c r="K250" s="1">
        <v>257.0</v>
      </c>
      <c r="L250" s="1">
        <v>107.8483</v>
      </c>
      <c r="M250" s="1">
        <v>285.0</v>
      </c>
      <c r="N250" s="1">
        <v>0.314552</v>
      </c>
      <c r="O250" s="1">
        <v>249.0</v>
      </c>
    </row>
    <row r="251">
      <c r="A251" s="1" t="s">
        <v>273</v>
      </c>
      <c r="B251" s="1">
        <v>64.3308</v>
      </c>
      <c r="C251" s="1">
        <v>200.0</v>
      </c>
      <c r="D251" s="1">
        <v>63.5641</v>
      </c>
      <c r="E251" s="1">
        <v>247.0</v>
      </c>
      <c r="F251" s="1">
        <v>97.3709</v>
      </c>
      <c r="G251" s="1">
        <v>269.0</v>
      </c>
      <c r="H251" s="1">
        <v>96.0749</v>
      </c>
      <c r="I251" s="1">
        <v>290.0</v>
      </c>
      <c r="J251" s="1">
        <v>105.4226</v>
      </c>
      <c r="K251" s="1">
        <v>247.0</v>
      </c>
      <c r="L251" s="1">
        <v>102.9096</v>
      </c>
      <c r="M251" s="1">
        <v>173.0</v>
      </c>
      <c r="N251" s="1">
        <v>0.312102</v>
      </c>
      <c r="O251" s="1">
        <v>250.0</v>
      </c>
    </row>
    <row r="252">
      <c r="A252" s="1" t="s">
        <v>274</v>
      </c>
      <c r="B252" s="1">
        <v>64.0883</v>
      </c>
      <c r="C252" s="1">
        <v>218.0</v>
      </c>
      <c r="D252" s="1">
        <v>63.1015</v>
      </c>
      <c r="E252" s="1">
        <v>263.0</v>
      </c>
      <c r="F252" s="1">
        <v>93.4596</v>
      </c>
      <c r="G252" s="1">
        <v>316.0</v>
      </c>
      <c r="H252" s="1">
        <v>92.5025</v>
      </c>
      <c r="I252" s="1">
        <v>323.0</v>
      </c>
      <c r="J252" s="1">
        <v>96.7539</v>
      </c>
      <c r="K252" s="1">
        <v>57.0</v>
      </c>
      <c r="L252" s="1">
        <v>99.2116</v>
      </c>
      <c r="M252" s="1">
        <v>99.0</v>
      </c>
      <c r="N252" s="1">
        <v>0.308911</v>
      </c>
      <c r="O252" s="1">
        <v>251.0</v>
      </c>
    </row>
    <row r="253">
      <c r="A253" s="1" t="s">
        <v>275</v>
      </c>
      <c r="B253" s="1">
        <v>67.4888</v>
      </c>
      <c r="C253" s="1">
        <v>59.0</v>
      </c>
      <c r="D253" s="1">
        <v>66.5292</v>
      </c>
      <c r="E253" s="1">
        <v>91.0</v>
      </c>
      <c r="F253" s="1">
        <v>100.8723</v>
      </c>
      <c r="G253" s="1">
        <v>201.0</v>
      </c>
      <c r="H253" s="1">
        <v>98.1913</v>
      </c>
      <c r="I253" s="1">
        <v>250.0</v>
      </c>
      <c r="J253" s="1">
        <v>107.3014</v>
      </c>
      <c r="K253" s="1">
        <v>291.0</v>
      </c>
      <c r="L253" s="1">
        <v>105.4104</v>
      </c>
      <c r="M253" s="1">
        <v>231.0</v>
      </c>
      <c r="N253" s="1">
        <v>0.306645</v>
      </c>
      <c r="O253" s="1">
        <v>252.0</v>
      </c>
    </row>
    <row r="254">
      <c r="A254" s="1" t="s">
        <v>276</v>
      </c>
      <c r="B254" s="1">
        <v>66.9569</v>
      </c>
      <c r="C254" s="1">
        <v>78.0</v>
      </c>
      <c r="D254" s="1">
        <v>66.2207</v>
      </c>
      <c r="E254" s="1">
        <v>104.0</v>
      </c>
      <c r="F254" s="1">
        <v>104.6827</v>
      </c>
      <c r="G254" s="1">
        <v>113.0</v>
      </c>
      <c r="H254" s="1">
        <v>100.823</v>
      </c>
      <c r="I254" s="1">
        <v>197.0</v>
      </c>
      <c r="J254" s="1">
        <v>109.3064</v>
      </c>
      <c r="K254" s="1">
        <v>314.0</v>
      </c>
      <c r="L254" s="1">
        <v>108.3294</v>
      </c>
      <c r="M254" s="1">
        <v>292.0</v>
      </c>
      <c r="N254" s="1">
        <v>0.30453</v>
      </c>
      <c r="O254" s="1">
        <v>253.0</v>
      </c>
    </row>
    <row r="255">
      <c r="A255" s="1" t="s">
        <v>277</v>
      </c>
      <c r="B255" s="1">
        <v>68.7537</v>
      </c>
      <c r="C255" s="1">
        <v>25.0</v>
      </c>
      <c r="D255" s="1">
        <v>67.4083</v>
      </c>
      <c r="E255" s="1">
        <v>55.0</v>
      </c>
      <c r="F255" s="1">
        <v>99.9261</v>
      </c>
      <c r="G255" s="1">
        <v>220.0</v>
      </c>
      <c r="H255" s="1">
        <v>100.8216</v>
      </c>
      <c r="I255" s="1">
        <v>198.0</v>
      </c>
      <c r="J255" s="1">
        <v>104.7931</v>
      </c>
      <c r="K255" s="1">
        <v>233.0</v>
      </c>
      <c r="L255" s="1">
        <v>108.3797</v>
      </c>
      <c r="M255" s="1">
        <v>296.0</v>
      </c>
      <c r="N255" s="1">
        <v>0.303367</v>
      </c>
      <c r="O255" s="1">
        <v>254.0</v>
      </c>
    </row>
    <row r="256">
      <c r="A256" s="1" t="s">
        <v>278</v>
      </c>
      <c r="B256" s="1">
        <v>60.5243</v>
      </c>
      <c r="C256" s="1">
        <v>336.0</v>
      </c>
      <c r="D256" s="1">
        <v>61.0018</v>
      </c>
      <c r="E256" s="1">
        <v>329.0</v>
      </c>
      <c r="F256" s="1">
        <v>99.5238</v>
      </c>
      <c r="G256" s="1">
        <v>233.0</v>
      </c>
      <c r="H256" s="1">
        <v>98.354</v>
      </c>
      <c r="I256" s="1">
        <v>248.0</v>
      </c>
      <c r="J256" s="1">
        <v>100.0975</v>
      </c>
      <c r="K256" s="1">
        <v>123.0</v>
      </c>
      <c r="L256" s="1">
        <v>105.7569</v>
      </c>
      <c r="M256" s="1">
        <v>237.0</v>
      </c>
      <c r="N256" s="1">
        <v>0.302684</v>
      </c>
      <c r="O256" s="1">
        <v>255.0</v>
      </c>
    </row>
    <row r="257">
      <c r="A257" s="1" t="s">
        <v>279</v>
      </c>
      <c r="B257" s="1">
        <v>61.7757</v>
      </c>
      <c r="C257" s="1">
        <v>313.0</v>
      </c>
      <c r="D257" s="1">
        <v>61.8152</v>
      </c>
      <c r="E257" s="1">
        <v>310.0</v>
      </c>
      <c r="F257" s="1">
        <v>100.2826</v>
      </c>
      <c r="G257" s="1">
        <v>211.0</v>
      </c>
      <c r="H257" s="1">
        <v>99.7491</v>
      </c>
      <c r="I257" s="1">
        <v>228.0</v>
      </c>
      <c r="J257" s="1">
        <v>110.9314</v>
      </c>
      <c r="K257" s="1">
        <v>329.0</v>
      </c>
      <c r="L257" s="1">
        <v>107.3718</v>
      </c>
      <c r="M257" s="1">
        <v>274.0</v>
      </c>
      <c r="N257" s="1">
        <v>0.300094</v>
      </c>
      <c r="O257" s="1">
        <v>256.0</v>
      </c>
    </row>
    <row r="258">
      <c r="A258" s="1" t="s">
        <v>280</v>
      </c>
      <c r="B258" s="1">
        <v>68.1889</v>
      </c>
      <c r="C258" s="1">
        <v>39.0</v>
      </c>
      <c r="D258" s="1">
        <v>68.2368</v>
      </c>
      <c r="E258" s="1">
        <v>29.0</v>
      </c>
      <c r="F258" s="1">
        <v>98.2704</v>
      </c>
      <c r="G258" s="1">
        <v>255.0</v>
      </c>
      <c r="H258" s="1">
        <v>96.7717</v>
      </c>
      <c r="I258" s="1">
        <v>274.0</v>
      </c>
      <c r="J258" s="1">
        <v>103.4505</v>
      </c>
      <c r="K258" s="1">
        <v>195.0</v>
      </c>
      <c r="L258" s="1">
        <v>104.1952</v>
      </c>
      <c r="M258" s="1">
        <v>205.0</v>
      </c>
      <c r="N258" s="1">
        <v>0.299437</v>
      </c>
      <c r="O258" s="1">
        <v>257.0</v>
      </c>
    </row>
    <row r="259">
      <c r="A259" s="1" t="s">
        <v>282</v>
      </c>
      <c r="B259" s="1">
        <v>67.1056</v>
      </c>
      <c r="C259" s="1">
        <v>75.0</v>
      </c>
      <c r="D259" s="1">
        <v>67.9712</v>
      </c>
      <c r="E259" s="1">
        <v>35.0</v>
      </c>
      <c r="F259" s="1">
        <v>96.4936</v>
      </c>
      <c r="G259" s="1">
        <v>282.0</v>
      </c>
      <c r="H259" s="1">
        <v>97.5408</v>
      </c>
      <c r="I259" s="1">
        <v>262.0</v>
      </c>
      <c r="J259" s="1">
        <v>104.377</v>
      </c>
      <c r="K259" s="1">
        <v>219.0</v>
      </c>
      <c r="L259" s="1">
        <v>105.0757</v>
      </c>
      <c r="M259" s="1">
        <v>223.0</v>
      </c>
      <c r="N259" s="1">
        <v>0.298235</v>
      </c>
      <c r="O259" s="1">
        <v>258.0</v>
      </c>
    </row>
    <row r="260">
      <c r="A260" s="1" t="s">
        <v>283</v>
      </c>
      <c r="B260" s="1">
        <v>69.2197</v>
      </c>
      <c r="C260" s="1">
        <v>17.0</v>
      </c>
      <c r="D260" s="1">
        <v>67.5504</v>
      </c>
      <c r="E260" s="1">
        <v>48.0</v>
      </c>
      <c r="F260" s="1">
        <v>101.6406</v>
      </c>
      <c r="G260" s="1">
        <v>183.0</v>
      </c>
      <c r="H260" s="1">
        <v>95.8857</v>
      </c>
      <c r="I260" s="1">
        <v>297.0</v>
      </c>
      <c r="J260" s="1">
        <v>96.0745</v>
      </c>
      <c r="K260" s="1">
        <v>41.0</v>
      </c>
      <c r="L260" s="1">
        <v>103.3</v>
      </c>
      <c r="M260" s="1">
        <v>180.0</v>
      </c>
      <c r="N260" s="1">
        <v>0.298067</v>
      </c>
      <c r="O260" s="1">
        <v>259.0</v>
      </c>
    </row>
    <row r="261">
      <c r="A261" s="1" t="s">
        <v>284</v>
      </c>
      <c r="B261" s="1">
        <v>64.1746</v>
      </c>
      <c r="C261" s="1">
        <v>214.0</v>
      </c>
      <c r="D261" s="1">
        <v>63.4943</v>
      </c>
      <c r="E261" s="1">
        <v>249.0</v>
      </c>
      <c r="F261" s="1">
        <v>113.0122</v>
      </c>
      <c r="G261" s="1">
        <v>15.0</v>
      </c>
      <c r="H261" s="1">
        <v>107.7453</v>
      </c>
      <c r="I261" s="1">
        <v>63.0</v>
      </c>
      <c r="J261" s="1">
        <v>114.1934</v>
      </c>
      <c r="K261" s="1">
        <v>349.0</v>
      </c>
      <c r="L261" s="1">
        <v>116.104</v>
      </c>
      <c r="M261" s="1">
        <v>349.0</v>
      </c>
      <c r="N261" s="1">
        <v>0.297497</v>
      </c>
      <c r="O261" s="1">
        <v>260.0</v>
      </c>
    </row>
    <row r="262">
      <c r="A262" s="1" t="s">
        <v>285</v>
      </c>
      <c r="B262" s="1">
        <v>58.7942</v>
      </c>
      <c r="C262" s="1">
        <v>346.0</v>
      </c>
      <c r="D262" s="1">
        <v>59.0327</v>
      </c>
      <c r="E262" s="1">
        <v>346.0</v>
      </c>
      <c r="F262" s="1">
        <v>98.9403</v>
      </c>
      <c r="G262" s="1">
        <v>245.0</v>
      </c>
      <c r="H262" s="1">
        <v>103.9391</v>
      </c>
      <c r="I262" s="1">
        <v>131.0</v>
      </c>
      <c r="J262" s="1">
        <v>113.2597</v>
      </c>
      <c r="K262" s="1">
        <v>345.0</v>
      </c>
      <c r="L262" s="1">
        <v>112.0242</v>
      </c>
      <c r="M262" s="1">
        <v>334.0</v>
      </c>
      <c r="N262" s="1">
        <v>0.297034</v>
      </c>
      <c r="O262" s="1">
        <v>261.0</v>
      </c>
    </row>
    <row r="263">
      <c r="A263" s="1" t="s">
        <v>286</v>
      </c>
      <c r="B263" s="1">
        <v>69.138</v>
      </c>
      <c r="C263" s="1">
        <v>20.0</v>
      </c>
      <c r="D263" s="1">
        <v>69.9412</v>
      </c>
      <c r="E263" s="1">
        <v>10.0</v>
      </c>
      <c r="F263" s="1">
        <v>102.3202</v>
      </c>
      <c r="G263" s="1">
        <v>173.0</v>
      </c>
      <c r="H263" s="1">
        <v>97.4503</v>
      </c>
      <c r="I263" s="1">
        <v>263.0</v>
      </c>
      <c r="J263" s="1">
        <v>104.4452</v>
      </c>
      <c r="K263" s="1">
        <v>222.0</v>
      </c>
      <c r="L263" s="1">
        <v>105.2551</v>
      </c>
      <c r="M263" s="1">
        <v>226.0</v>
      </c>
      <c r="N263" s="1">
        <v>0.291936</v>
      </c>
      <c r="O263" s="1">
        <v>262.0</v>
      </c>
    </row>
    <row r="264">
      <c r="A264" s="1" t="s">
        <v>287</v>
      </c>
      <c r="B264" s="1">
        <v>60.7389</v>
      </c>
      <c r="C264" s="1">
        <v>332.0</v>
      </c>
      <c r="D264" s="1">
        <v>61.7693</v>
      </c>
      <c r="E264" s="1">
        <v>312.0</v>
      </c>
      <c r="F264" s="1">
        <v>95.1992</v>
      </c>
      <c r="G264" s="1">
        <v>299.0</v>
      </c>
      <c r="H264" s="1">
        <v>96.0986</v>
      </c>
      <c r="I264" s="1">
        <v>289.0</v>
      </c>
      <c r="J264" s="1">
        <v>105.8187</v>
      </c>
      <c r="K264" s="1">
        <v>256.0</v>
      </c>
      <c r="L264" s="1">
        <v>103.8197</v>
      </c>
      <c r="M264" s="1">
        <v>196.0</v>
      </c>
      <c r="N264" s="1">
        <v>0.291372</v>
      </c>
      <c r="O264" s="1">
        <v>263.0</v>
      </c>
    </row>
    <row r="265">
      <c r="A265" s="1" t="s">
        <v>288</v>
      </c>
      <c r="B265" s="1">
        <v>66.4741</v>
      </c>
      <c r="C265" s="1">
        <v>96.0</v>
      </c>
      <c r="D265" s="1">
        <v>65.7815</v>
      </c>
      <c r="E265" s="1">
        <v>124.0</v>
      </c>
      <c r="F265" s="1">
        <v>95.5251</v>
      </c>
      <c r="G265" s="1">
        <v>296.0</v>
      </c>
      <c r="H265" s="1">
        <v>97.4183</v>
      </c>
      <c r="I265" s="1">
        <v>266.0</v>
      </c>
      <c r="J265" s="1">
        <v>105.1518</v>
      </c>
      <c r="K265" s="1">
        <v>240.0</v>
      </c>
      <c r="L265" s="1">
        <v>105.3631</v>
      </c>
      <c r="M265" s="1">
        <v>228.0</v>
      </c>
      <c r="N265" s="1">
        <v>0.288725</v>
      </c>
      <c r="O265" s="1">
        <v>264.0</v>
      </c>
    </row>
    <row r="266">
      <c r="A266" s="1" t="s">
        <v>289</v>
      </c>
      <c r="B266" s="1">
        <v>61.1589</v>
      </c>
      <c r="C266" s="1">
        <v>326.0</v>
      </c>
      <c r="D266" s="1">
        <v>61.5028</v>
      </c>
      <c r="E266" s="1">
        <v>317.0</v>
      </c>
      <c r="F266" s="1">
        <v>99.5857</v>
      </c>
      <c r="G266" s="1">
        <v>231.0</v>
      </c>
      <c r="H266" s="1">
        <v>97.3239</v>
      </c>
      <c r="I266" s="1">
        <v>268.0</v>
      </c>
      <c r="J266" s="1">
        <v>106.3228</v>
      </c>
      <c r="K266" s="1">
        <v>266.0</v>
      </c>
      <c r="L266" s="1">
        <v>105.3423</v>
      </c>
      <c r="M266" s="1">
        <v>227.0</v>
      </c>
      <c r="N266" s="1">
        <v>0.286905</v>
      </c>
      <c r="O266" s="1">
        <v>265.0</v>
      </c>
    </row>
    <row r="267">
      <c r="A267" s="1" t="s">
        <v>290</v>
      </c>
      <c r="B267" s="1">
        <v>64.2462</v>
      </c>
      <c r="C267" s="1">
        <v>207.0</v>
      </c>
      <c r="D267" s="1">
        <v>63.3108</v>
      </c>
      <c r="E267" s="1">
        <v>258.0</v>
      </c>
      <c r="F267" s="1">
        <v>100.9087</v>
      </c>
      <c r="G267" s="1">
        <v>200.0</v>
      </c>
      <c r="H267" s="1">
        <v>97.743</v>
      </c>
      <c r="I267" s="1">
        <v>259.0</v>
      </c>
      <c r="J267" s="1">
        <v>106.6603</v>
      </c>
      <c r="K267" s="1">
        <v>277.0</v>
      </c>
      <c r="L267" s="1">
        <v>105.8809</v>
      </c>
      <c r="M267" s="1">
        <v>239.0</v>
      </c>
      <c r="N267" s="1">
        <v>0.285021</v>
      </c>
      <c r="O267" s="1">
        <v>266.0</v>
      </c>
    </row>
    <row r="268">
      <c r="A268" s="1" t="s">
        <v>291</v>
      </c>
      <c r="B268" s="1">
        <v>66.9287</v>
      </c>
      <c r="C268" s="1">
        <v>79.0</v>
      </c>
      <c r="D268" s="1">
        <v>66.1791</v>
      </c>
      <c r="E268" s="1">
        <v>107.0</v>
      </c>
      <c r="F268" s="1">
        <v>104.0831</v>
      </c>
      <c r="G268" s="1">
        <v>125.0</v>
      </c>
      <c r="H268" s="1">
        <v>103.2461</v>
      </c>
      <c r="I268" s="1">
        <v>146.0</v>
      </c>
      <c r="J268" s="1">
        <v>109.9513</v>
      </c>
      <c r="K268" s="1">
        <v>323.0</v>
      </c>
      <c r="L268" s="1">
        <v>111.9172</v>
      </c>
      <c r="M268" s="1">
        <v>333.0</v>
      </c>
      <c r="N268" s="1">
        <v>0.28345</v>
      </c>
      <c r="O268" s="1">
        <v>267.0</v>
      </c>
    </row>
    <row r="269">
      <c r="A269" s="1" t="s">
        <v>292</v>
      </c>
      <c r="B269" s="1">
        <v>61.2274</v>
      </c>
      <c r="C269" s="1">
        <v>323.0</v>
      </c>
      <c r="D269" s="1">
        <v>60.9431</v>
      </c>
      <c r="E269" s="1">
        <v>330.0</v>
      </c>
      <c r="F269" s="1">
        <v>99.9576</v>
      </c>
      <c r="G269" s="1">
        <v>217.0</v>
      </c>
      <c r="H269" s="1">
        <v>98.7636</v>
      </c>
      <c r="I269" s="1">
        <v>242.0</v>
      </c>
      <c r="J269" s="1">
        <v>105.5526</v>
      </c>
      <c r="K269" s="1">
        <v>251.0</v>
      </c>
      <c r="L269" s="1">
        <v>107.0972</v>
      </c>
      <c r="M269" s="1">
        <v>268.0</v>
      </c>
      <c r="N269" s="1">
        <v>0.282603</v>
      </c>
      <c r="O269" s="1">
        <v>268.0</v>
      </c>
    </row>
    <row r="270">
      <c r="A270" s="1" t="s">
        <v>293</v>
      </c>
      <c r="B270" s="1">
        <v>65.9717</v>
      </c>
      <c r="C270" s="1">
        <v>118.0</v>
      </c>
      <c r="D270" s="1">
        <v>65.1807</v>
      </c>
      <c r="E270" s="1">
        <v>152.0</v>
      </c>
      <c r="F270" s="1">
        <v>94.2449</v>
      </c>
      <c r="G270" s="1">
        <v>306.0</v>
      </c>
      <c r="H270" s="1">
        <v>92.8609</v>
      </c>
      <c r="I270" s="1">
        <v>320.0</v>
      </c>
      <c r="J270" s="1">
        <v>96.5932</v>
      </c>
      <c r="K270" s="1">
        <v>52.0</v>
      </c>
      <c r="L270" s="1">
        <v>100.7888</v>
      </c>
      <c r="M270" s="1">
        <v>129.0</v>
      </c>
      <c r="N270" s="1">
        <v>0.28047</v>
      </c>
      <c r="O270" s="1">
        <v>269.0</v>
      </c>
    </row>
    <row r="271">
      <c r="A271" s="1" t="s">
        <v>294</v>
      </c>
      <c r="B271" s="1">
        <v>70.3662</v>
      </c>
      <c r="C271" s="1">
        <v>9.0</v>
      </c>
      <c r="D271" s="1">
        <v>70.2657</v>
      </c>
      <c r="E271" s="1">
        <v>7.0</v>
      </c>
      <c r="F271" s="1">
        <v>92.7295</v>
      </c>
      <c r="G271" s="1">
        <v>324.0</v>
      </c>
      <c r="H271" s="1">
        <v>94.4427</v>
      </c>
      <c r="I271" s="1">
        <v>311.0</v>
      </c>
      <c r="J271" s="1">
        <v>101.2342</v>
      </c>
      <c r="K271" s="1">
        <v>149.0</v>
      </c>
      <c r="L271" s="1">
        <v>102.5985</v>
      </c>
      <c r="M271" s="1">
        <v>169.0</v>
      </c>
      <c r="N271" s="1">
        <v>0.278372</v>
      </c>
      <c r="O271" s="1">
        <v>270.0</v>
      </c>
    </row>
    <row r="272">
      <c r="A272" s="1" t="s">
        <v>295</v>
      </c>
      <c r="B272" s="1">
        <v>64.3533</v>
      </c>
      <c r="C272" s="1">
        <v>198.0</v>
      </c>
      <c r="D272" s="1">
        <v>65.2829</v>
      </c>
      <c r="E272" s="1">
        <v>148.0</v>
      </c>
      <c r="F272" s="1">
        <v>106.0655</v>
      </c>
      <c r="G272" s="1">
        <v>79.0</v>
      </c>
      <c r="H272" s="1">
        <v>104.6494</v>
      </c>
      <c r="I272" s="1">
        <v>112.0</v>
      </c>
      <c r="J272" s="1">
        <v>107.2244</v>
      </c>
      <c r="K272" s="1">
        <v>289.0</v>
      </c>
      <c r="L272" s="1">
        <v>113.7066</v>
      </c>
      <c r="M272" s="1">
        <v>340.0</v>
      </c>
      <c r="N272" s="1">
        <v>0.277968</v>
      </c>
      <c r="O272" s="1">
        <v>271.0</v>
      </c>
    </row>
    <row r="273">
      <c r="A273" s="1" t="s">
        <v>296</v>
      </c>
      <c r="B273" s="1">
        <v>60.9855</v>
      </c>
      <c r="C273" s="1">
        <v>329.0</v>
      </c>
      <c r="D273" s="1">
        <v>62.2887</v>
      </c>
      <c r="E273" s="1">
        <v>298.0</v>
      </c>
      <c r="F273" s="1">
        <v>90.8005</v>
      </c>
      <c r="G273" s="1">
        <v>339.0</v>
      </c>
      <c r="H273" s="1">
        <v>91.0909</v>
      </c>
      <c r="I273" s="1">
        <v>336.0</v>
      </c>
      <c r="J273" s="1">
        <v>100.4344</v>
      </c>
      <c r="K273" s="1">
        <v>128.0</v>
      </c>
      <c r="L273" s="1">
        <v>99.0234</v>
      </c>
      <c r="M273" s="1">
        <v>98.0</v>
      </c>
      <c r="N273" s="1">
        <v>0.276832</v>
      </c>
      <c r="O273" s="1">
        <v>272.0</v>
      </c>
    </row>
    <row r="274">
      <c r="A274" s="1" t="s">
        <v>297</v>
      </c>
      <c r="B274" s="1">
        <v>64.7361</v>
      </c>
      <c r="C274" s="1">
        <v>178.0</v>
      </c>
      <c r="D274" s="1">
        <v>64.6178</v>
      </c>
      <c r="E274" s="1">
        <v>180.0</v>
      </c>
      <c r="F274" s="1">
        <v>97.852</v>
      </c>
      <c r="G274" s="1">
        <v>264.0</v>
      </c>
      <c r="H274" s="1">
        <v>100.4572</v>
      </c>
      <c r="I274" s="1">
        <v>207.0</v>
      </c>
      <c r="J274" s="1">
        <v>109.5281</v>
      </c>
      <c r="K274" s="1">
        <v>317.0</v>
      </c>
      <c r="L274" s="1">
        <v>109.2449</v>
      </c>
      <c r="M274" s="1">
        <v>306.0</v>
      </c>
      <c r="N274" s="1">
        <v>0.275999</v>
      </c>
      <c r="O274" s="1">
        <v>273.0</v>
      </c>
    </row>
    <row r="275">
      <c r="A275" s="1" t="s">
        <v>298</v>
      </c>
      <c r="B275" s="1">
        <v>65.4334</v>
      </c>
      <c r="C275" s="1">
        <v>149.0</v>
      </c>
      <c r="D275" s="1">
        <v>65.349</v>
      </c>
      <c r="E275" s="1">
        <v>144.0</v>
      </c>
      <c r="F275" s="1">
        <v>94.0084</v>
      </c>
      <c r="G275" s="1">
        <v>308.0</v>
      </c>
      <c r="H275" s="1">
        <v>94.42</v>
      </c>
      <c r="I275" s="1">
        <v>312.0</v>
      </c>
      <c r="J275" s="1">
        <v>100.4749</v>
      </c>
      <c r="K275" s="1">
        <v>130.0</v>
      </c>
      <c r="L275" s="1">
        <v>102.7792</v>
      </c>
      <c r="M275" s="1">
        <v>172.0</v>
      </c>
      <c r="N275" s="1">
        <v>0.273778</v>
      </c>
      <c r="O275" s="1">
        <v>274.0</v>
      </c>
    </row>
    <row r="276">
      <c r="A276" s="1" t="s">
        <v>299</v>
      </c>
      <c r="B276" s="1">
        <v>66.7067</v>
      </c>
      <c r="C276" s="1">
        <v>86.0</v>
      </c>
      <c r="D276" s="1">
        <v>65.9471</v>
      </c>
      <c r="E276" s="1">
        <v>115.0</v>
      </c>
      <c r="F276" s="1">
        <v>101.1036</v>
      </c>
      <c r="G276" s="1">
        <v>193.0</v>
      </c>
      <c r="H276" s="1">
        <v>97.8682</v>
      </c>
      <c r="I276" s="1">
        <v>254.0</v>
      </c>
      <c r="J276" s="1">
        <v>106.771</v>
      </c>
      <c r="K276" s="1">
        <v>279.0</v>
      </c>
      <c r="L276" s="1">
        <v>106.6187</v>
      </c>
      <c r="M276" s="1">
        <v>257.0</v>
      </c>
      <c r="N276" s="1">
        <v>0.271936</v>
      </c>
      <c r="O276" s="1">
        <v>275.0</v>
      </c>
    </row>
    <row r="277">
      <c r="A277" s="1" t="s">
        <v>300</v>
      </c>
      <c r="B277" s="1">
        <v>65.6181</v>
      </c>
      <c r="C277" s="1">
        <v>139.0</v>
      </c>
      <c r="D277" s="1">
        <v>65.4702</v>
      </c>
      <c r="E277" s="1">
        <v>139.0</v>
      </c>
      <c r="F277" s="1">
        <v>97.1198</v>
      </c>
      <c r="G277" s="1">
        <v>272.0</v>
      </c>
      <c r="H277" s="1">
        <v>98.701</v>
      </c>
      <c r="I277" s="1">
        <v>243.0</v>
      </c>
      <c r="J277" s="1">
        <v>107.5761</v>
      </c>
      <c r="K277" s="1">
        <v>293.0</v>
      </c>
      <c r="L277" s="1">
        <v>107.5984</v>
      </c>
      <c r="M277" s="1">
        <v>278.0</v>
      </c>
      <c r="N277" s="1">
        <v>0.270404</v>
      </c>
      <c r="O277" s="1">
        <v>276.0</v>
      </c>
    </row>
    <row r="278">
      <c r="A278" s="1" t="s">
        <v>301</v>
      </c>
      <c r="B278" s="1">
        <v>63.6407</v>
      </c>
      <c r="C278" s="1">
        <v>245.0</v>
      </c>
      <c r="D278" s="1">
        <v>63.7055</v>
      </c>
      <c r="E278" s="1">
        <v>238.0</v>
      </c>
      <c r="F278" s="1">
        <v>98.4975</v>
      </c>
      <c r="G278" s="1">
        <v>253.0</v>
      </c>
      <c r="H278" s="1">
        <v>97.6896</v>
      </c>
      <c r="I278" s="1">
        <v>260.0</v>
      </c>
      <c r="J278" s="1">
        <v>106.6764</v>
      </c>
      <c r="K278" s="1">
        <v>278.0</v>
      </c>
      <c r="L278" s="1">
        <v>106.5604</v>
      </c>
      <c r="M278" s="1">
        <v>253.0</v>
      </c>
      <c r="N278" s="1">
        <v>0.269032</v>
      </c>
      <c r="O278" s="1">
        <v>277.0</v>
      </c>
    </row>
    <row r="279">
      <c r="A279" s="1" t="s">
        <v>302</v>
      </c>
      <c r="B279" s="1">
        <v>67.7527</v>
      </c>
      <c r="C279" s="1">
        <v>50.0</v>
      </c>
      <c r="D279" s="1">
        <v>67.6154</v>
      </c>
      <c r="E279" s="1">
        <v>45.0</v>
      </c>
      <c r="F279" s="1">
        <v>103.6228</v>
      </c>
      <c r="G279" s="1">
        <v>135.0</v>
      </c>
      <c r="H279" s="1">
        <v>103.6649</v>
      </c>
      <c r="I279" s="1">
        <v>136.0</v>
      </c>
      <c r="J279" s="1">
        <v>112.3669</v>
      </c>
      <c r="K279" s="1">
        <v>341.0</v>
      </c>
      <c r="L279" s="1">
        <v>113.4089</v>
      </c>
      <c r="M279" s="1">
        <v>338.0</v>
      </c>
      <c r="N279" s="1">
        <v>0.26248</v>
      </c>
      <c r="O279" s="1">
        <v>278.0</v>
      </c>
    </row>
    <row r="280">
      <c r="A280" s="1" t="s">
        <v>303</v>
      </c>
      <c r="B280" s="1">
        <v>65.9475</v>
      </c>
      <c r="C280" s="1">
        <v>120.0</v>
      </c>
      <c r="D280" s="1">
        <v>65.1159</v>
      </c>
      <c r="E280" s="1">
        <v>155.0</v>
      </c>
      <c r="F280" s="1">
        <v>99.1527</v>
      </c>
      <c r="G280" s="1">
        <v>241.0</v>
      </c>
      <c r="H280" s="1">
        <v>98.0144</v>
      </c>
      <c r="I280" s="1">
        <v>252.0</v>
      </c>
      <c r="J280" s="1">
        <v>104.4697</v>
      </c>
      <c r="K280" s="1">
        <v>223.0</v>
      </c>
      <c r="L280" s="1">
        <v>107.2323</v>
      </c>
      <c r="M280" s="1">
        <v>272.0</v>
      </c>
      <c r="N280" s="1">
        <v>0.262378</v>
      </c>
      <c r="O280" s="1">
        <v>279.0</v>
      </c>
    </row>
    <row r="281">
      <c r="A281" s="1" t="s">
        <v>304</v>
      </c>
      <c r="B281" s="1">
        <v>63.4612</v>
      </c>
      <c r="C281" s="1">
        <v>253.0</v>
      </c>
      <c r="D281" s="1">
        <v>64.4238</v>
      </c>
      <c r="E281" s="1">
        <v>191.0</v>
      </c>
      <c r="F281" s="1">
        <v>93.6476</v>
      </c>
      <c r="G281" s="1">
        <v>315.0</v>
      </c>
      <c r="H281" s="1">
        <v>95.3626</v>
      </c>
      <c r="I281" s="1">
        <v>303.0</v>
      </c>
      <c r="J281" s="1">
        <v>104.9014</v>
      </c>
      <c r="K281" s="1">
        <v>237.0</v>
      </c>
      <c r="L281" s="1">
        <v>104.3452</v>
      </c>
      <c r="M281" s="1">
        <v>210.0</v>
      </c>
      <c r="N281" s="1">
        <v>0.262074</v>
      </c>
      <c r="O281" s="1">
        <v>280.0</v>
      </c>
    </row>
    <row r="282">
      <c r="A282" s="1" t="s">
        <v>305</v>
      </c>
      <c r="B282" s="1">
        <v>61.7181</v>
      </c>
      <c r="C282" s="1">
        <v>314.0</v>
      </c>
      <c r="D282" s="1">
        <v>61.3524</v>
      </c>
      <c r="E282" s="1">
        <v>322.0</v>
      </c>
      <c r="F282" s="1">
        <v>94.6589</v>
      </c>
      <c r="G282" s="1">
        <v>303.0</v>
      </c>
      <c r="H282" s="1">
        <v>94.4908</v>
      </c>
      <c r="I282" s="1">
        <v>310.0</v>
      </c>
      <c r="J282" s="1">
        <v>103.7112</v>
      </c>
      <c r="K282" s="1">
        <v>204.0</v>
      </c>
      <c r="L282" s="1">
        <v>103.576</v>
      </c>
      <c r="M282" s="1">
        <v>186.0</v>
      </c>
      <c r="N282" s="1">
        <v>0.258124</v>
      </c>
      <c r="O282" s="1">
        <v>281.0</v>
      </c>
    </row>
    <row r="283">
      <c r="A283" s="1" t="s">
        <v>306</v>
      </c>
      <c r="B283" s="1">
        <v>68.137</v>
      </c>
      <c r="C283" s="1">
        <v>40.0</v>
      </c>
      <c r="D283" s="1">
        <v>67.7546</v>
      </c>
      <c r="E283" s="1">
        <v>40.0</v>
      </c>
      <c r="F283" s="1">
        <v>96.5648</v>
      </c>
      <c r="G283" s="1">
        <v>281.0</v>
      </c>
      <c r="H283" s="1">
        <v>94.9704</v>
      </c>
      <c r="I283" s="1">
        <v>305.0</v>
      </c>
      <c r="J283" s="1">
        <v>102.0838</v>
      </c>
      <c r="K283" s="1">
        <v>167.0</v>
      </c>
      <c r="L283" s="1">
        <v>104.1916</v>
      </c>
      <c r="M283" s="1">
        <v>204.0</v>
      </c>
      <c r="N283" s="1">
        <v>0.256227</v>
      </c>
      <c r="O283" s="1">
        <v>282.0</v>
      </c>
    </row>
    <row r="284">
      <c r="A284" s="1" t="s">
        <v>307</v>
      </c>
      <c r="B284" s="1">
        <v>66.9142</v>
      </c>
      <c r="C284" s="1">
        <v>81.0</v>
      </c>
      <c r="D284" s="1">
        <v>66.6973</v>
      </c>
      <c r="E284" s="1">
        <v>81.0</v>
      </c>
      <c r="F284" s="1">
        <v>102.3492</v>
      </c>
      <c r="G284" s="1">
        <v>172.0</v>
      </c>
      <c r="H284" s="1">
        <v>100.5204</v>
      </c>
      <c r="I284" s="1">
        <v>205.0</v>
      </c>
      <c r="J284" s="1">
        <v>108.014</v>
      </c>
      <c r="K284" s="1">
        <v>300.0</v>
      </c>
      <c r="L284" s="1">
        <v>110.3676</v>
      </c>
      <c r="M284" s="1">
        <v>319.0</v>
      </c>
      <c r="N284" s="1">
        <v>0.254503</v>
      </c>
      <c r="O284" s="1">
        <v>283.0</v>
      </c>
    </row>
    <row r="285">
      <c r="A285" s="1" t="s">
        <v>308</v>
      </c>
      <c r="B285" s="1">
        <v>64.0145</v>
      </c>
      <c r="C285" s="1">
        <v>224.0</v>
      </c>
      <c r="D285" s="1">
        <v>63.6019</v>
      </c>
      <c r="E285" s="1">
        <v>242.0</v>
      </c>
      <c r="F285" s="1">
        <v>98.3648</v>
      </c>
      <c r="G285" s="1">
        <v>254.0</v>
      </c>
      <c r="H285" s="1">
        <v>96.6622</v>
      </c>
      <c r="I285" s="1">
        <v>277.0</v>
      </c>
      <c r="J285" s="1">
        <v>103.3209</v>
      </c>
      <c r="K285" s="1">
        <v>193.0</v>
      </c>
      <c r="L285" s="1">
        <v>106.2635</v>
      </c>
      <c r="M285" s="1">
        <v>248.0</v>
      </c>
      <c r="N285" s="1">
        <v>0.251797</v>
      </c>
      <c r="O285" s="1">
        <v>284.0</v>
      </c>
    </row>
    <row r="286">
      <c r="A286" s="1" t="s">
        <v>309</v>
      </c>
      <c r="B286" s="1">
        <v>65.4512</v>
      </c>
      <c r="C286" s="1">
        <v>147.0</v>
      </c>
      <c r="D286" s="1">
        <v>64.8354</v>
      </c>
      <c r="E286" s="1">
        <v>170.0</v>
      </c>
      <c r="F286" s="1">
        <v>97.3436</v>
      </c>
      <c r="G286" s="1">
        <v>270.0</v>
      </c>
      <c r="H286" s="1">
        <v>99.4042</v>
      </c>
      <c r="I286" s="1">
        <v>233.0</v>
      </c>
      <c r="J286" s="1">
        <v>108.434</v>
      </c>
      <c r="K286" s="1">
        <v>305.0</v>
      </c>
      <c r="L286" s="1">
        <v>109.3402</v>
      </c>
      <c r="M286" s="1">
        <v>309.0</v>
      </c>
      <c r="N286" s="1">
        <v>0.250566</v>
      </c>
      <c r="O286" s="1">
        <v>285.0</v>
      </c>
    </row>
    <row r="287">
      <c r="A287" s="1" t="s">
        <v>310</v>
      </c>
      <c r="B287" s="1">
        <v>64.0202</v>
      </c>
      <c r="C287" s="1">
        <v>223.0</v>
      </c>
      <c r="D287" s="1">
        <v>64.6659</v>
      </c>
      <c r="E287" s="1">
        <v>176.0</v>
      </c>
      <c r="F287" s="1">
        <v>99.9453</v>
      </c>
      <c r="G287" s="1">
        <v>219.0</v>
      </c>
      <c r="H287" s="1">
        <v>100.1526</v>
      </c>
      <c r="I287" s="1">
        <v>218.0</v>
      </c>
      <c r="J287" s="1">
        <v>109.4591</v>
      </c>
      <c r="K287" s="1">
        <v>316.0</v>
      </c>
      <c r="L287" s="1">
        <v>110.2444</v>
      </c>
      <c r="M287" s="1">
        <v>318.0</v>
      </c>
      <c r="N287" s="1">
        <v>0.24898</v>
      </c>
      <c r="O287" s="1">
        <v>286.0</v>
      </c>
    </row>
    <row r="288">
      <c r="A288" s="1" t="s">
        <v>311</v>
      </c>
      <c r="B288" s="1">
        <v>64.0235</v>
      </c>
      <c r="C288" s="1">
        <v>222.0</v>
      </c>
      <c r="D288" s="1">
        <v>63.7934</v>
      </c>
      <c r="E288" s="1">
        <v>227.0</v>
      </c>
      <c r="F288" s="1">
        <v>92.3062</v>
      </c>
      <c r="G288" s="1">
        <v>329.0</v>
      </c>
      <c r="H288" s="1">
        <v>92.0365</v>
      </c>
      <c r="I288" s="1">
        <v>330.0</v>
      </c>
      <c r="J288" s="1">
        <v>101.893</v>
      </c>
      <c r="K288" s="1">
        <v>164.0</v>
      </c>
      <c r="L288" s="1">
        <v>101.3265</v>
      </c>
      <c r="M288" s="1">
        <v>143.0</v>
      </c>
      <c r="N288" s="1">
        <v>0.24864</v>
      </c>
      <c r="O288" s="1">
        <v>287.0</v>
      </c>
    </row>
    <row r="289">
      <c r="A289" s="1" t="s">
        <v>312</v>
      </c>
      <c r="B289" s="1">
        <v>65.6009</v>
      </c>
      <c r="C289" s="1">
        <v>143.0</v>
      </c>
      <c r="D289" s="1">
        <v>63.1674</v>
      </c>
      <c r="E289" s="1">
        <v>262.0</v>
      </c>
      <c r="F289" s="1">
        <v>102.151</v>
      </c>
      <c r="G289" s="1">
        <v>176.0</v>
      </c>
      <c r="H289" s="1">
        <v>99.7407</v>
      </c>
      <c r="I289" s="1">
        <v>229.0</v>
      </c>
      <c r="J289" s="1">
        <v>109.1062</v>
      </c>
      <c r="K289" s="1">
        <v>311.0</v>
      </c>
      <c r="L289" s="1">
        <v>110.0081</v>
      </c>
      <c r="M289" s="1">
        <v>316.0</v>
      </c>
      <c r="N289" s="1">
        <v>0.244758</v>
      </c>
      <c r="O289" s="1">
        <v>288.0</v>
      </c>
    </row>
    <row r="290">
      <c r="A290" s="1" t="s">
        <v>313</v>
      </c>
      <c r="B290" s="1">
        <v>63.1773</v>
      </c>
      <c r="C290" s="1">
        <v>265.0</v>
      </c>
      <c r="D290" s="1">
        <v>63.4264</v>
      </c>
      <c r="E290" s="1">
        <v>254.0</v>
      </c>
      <c r="F290" s="1">
        <v>94.5791</v>
      </c>
      <c r="G290" s="1">
        <v>304.0</v>
      </c>
      <c r="H290" s="1">
        <v>96.0448</v>
      </c>
      <c r="I290" s="1">
        <v>292.0</v>
      </c>
      <c r="J290" s="1">
        <v>106.0915</v>
      </c>
      <c r="K290" s="1">
        <v>261.0</v>
      </c>
      <c r="L290" s="1">
        <v>105.973</v>
      </c>
      <c r="M290" s="1">
        <v>240.0</v>
      </c>
      <c r="N290" s="1">
        <v>0.243932</v>
      </c>
      <c r="O290" s="1">
        <v>289.0</v>
      </c>
    </row>
    <row r="291">
      <c r="A291" s="1" t="s">
        <v>314</v>
      </c>
      <c r="B291" s="1">
        <v>63.2144</v>
      </c>
      <c r="C291" s="1">
        <v>262.0</v>
      </c>
      <c r="D291" s="1">
        <v>63.716</v>
      </c>
      <c r="E291" s="1">
        <v>236.0</v>
      </c>
      <c r="F291" s="1">
        <v>95.8785</v>
      </c>
      <c r="G291" s="1">
        <v>292.0</v>
      </c>
      <c r="H291" s="1">
        <v>95.6713</v>
      </c>
      <c r="I291" s="1">
        <v>298.0</v>
      </c>
      <c r="J291" s="1">
        <v>100.8624</v>
      </c>
      <c r="K291" s="1">
        <v>139.0</v>
      </c>
      <c r="L291" s="1">
        <v>105.7998</v>
      </c>
      <c r="M291" s="1">
        <v>238.0</v>
      </c>
      <c r="N291" s="1">
        <v>0.239168</v>
      </c>
      <c r="O291" s="1">
        <v>290.0</v>
      </c>
    </row>
    <row r="292">
      <c r="A292" s="1" t="s">
        <v>315</v>
      </c>
      <c r="B292" s="1">
        <v>66.8113</v>
      </c>
      <c r="C292" s="1">
        <v>84.0</v>
      </c>
      <c r="D292" s="1">
        <v>66.4613</v>
      </c>
      <c r="E292" s="1">
        <v>95.0</v>
      </c>
      <c r="F292" s="1">
        <v>94.1239</v>
      </c>
      <c r="G292" s="1">
        <v>307.0</v>
      </c>
      <c r="H292" s="1">
        <v>94.8368</v>
      </c>
      <c r="I292" s="1">
        <v>306.0</v>
      </c>
      <c r="J292" s="1">
        <v>103.2885</v>
      </c>
      <c r="K292" s="1">
        <v>191.0</v>
      </c>
      <c r="L292" s="1">
        <v>104.9229</v>
      </c>
      <c r="M292" s="1">
        <v>217.0</v>
      </c>
      <c r="N292" s="1">
        <v>0.238252</v>
      </c>
      <c r="O292" s="1">
        <v>291.0</v>
      </c>
    </row>
    <row r="293">
      <c r="A293" s="1" t="s">
        <v>316</v>
      </c>
      <c r="B293" s="1">
        <v>62.7326</v>
      </c>
      <c r="C293" s="1">
        <v>286.0</v>
      </c>
      <c r="D293" s="1">
        <v>62.8389</v>
      </c>
      <c r="E293" s="1">
        <v>274.0</v>
      </c>
      <c r="F293" s="1">
        <v>97.6724</v>
      </c>
      <c r="G293" s="1">
        <v>267.0</v>
      </c>
      <c r="H293" s="1">
        <v>100.0957</v>
      </c>
      <c r="I293" s="1">
        <v>220.0</v>
      </c>
      <c r="J293" s="1">
        <v>112.7184</v>
      </c>
      <c r="K293" s="1">
        <v>343.0</v>
      </c>
      <c r="L293" s="1">
        <v>110.8602</v>
      </c>
      <c r="M293" s="1">
        <v>324.0</v>
      </c>
      <c r="N293" s="1">
        <v>0.236016</v>
      </c>
      <c r="O293" s="1">
        <v>292.0</v>
      </c>
    </row>
    <row r="294">
      <c r="A294" s="1" t="s">
        <v>317</v>
      </c>
      <c r="B294" s="1">
        <v>62.1433</v>
      </c>
      <c r="C294" s="1">
        <v>302.0</v>
      </c>
      <c r="D294" s="1">
        <v>61.6879</v>
      </c>
      <c r="E294" s="1">
        <v>313.0</v>
      </c>
      <c r="F294" s="1">
        <v>93.9025</v>
      </c>
      <c r="G294" s="1">
        <v>312.0</v>
      </c>
      <c r="H294" s="1">
        <v>93.6603</v>
      </c>
      <c r="I294" s="1">
        <v>315.0</v>
      </c>
      <c r="J294" s="1">
        <v>103.8458</v>
      </c>
      <c r="K294" s="1">
        <v>209.0</v>
      </c>
      <c r="L294" s="1">
        <v>103.7396</v>
      </c>
      <c r="M294" s="1">
        <v>191.0</v>
      </c>
      <c r="N294" s="1">
        <v>0.23588</v>
      </c>
      <c r="O294" s="1">
        <v>293.0</v>
      </c>
    </row>
    <row r="295">
      <c r="A295" s="1" t="s">
        <v>318</v>
      </c>
      <c r="B295" s="1">
        <v>62.6006</v>
      </c>
      <c r="C295" s="1">
        <v>289.0</v>
      </c>
      <c r="D295" s="1">
        <v>61.5704</v>
      </c>
      <c r="E295" s="1">
        <v>314.0</v>
      </c>
      <c r="F295" s="1">
        <v>98.6604</v>
      </c>
      <c r="G295" s="1">
        <v>250.0</v>
      </c>
      <c r="H295" s="1">
        <v>96.6949</v>
      </c>
      <c r="I295" s="1">
        <v>275.0</v>
      </c>
      <c r="J295" s="1">
        <v>107.6111</v>
      </c>
      <c r="K295" s="1">
        <v>294.0</v>
      </c>
      <c r="L295" s="1">
        <v>107.1569</v>
      </c>
      <c r="M295" s="1">
        <v>269.0</v>
      </c>
      <c r="N295" s="1">
        <v>0.234794</v>
      </c>
      <c r="O295" s="1">
        <v>294.0</v>
      </c>
    </row>
    <row r="296">
      <c r="A296" s="1" t="s">
        <v>319</v>
      </c>
      <c r="B296" s="1">
        <v>63.9593</v>
      </c>
      <c r="C296" s="1">
        <v>230.0</v>
      </c>
      <c r="D296" s="1">
        <v>64.0419</v>
      </c>
      <c r="E296" s="1">
        <v>211.0</v>
      </c>
      <c r="F296" s="1">
        <v>94.517</v>
      </c>
      <c r="G296" s="1">
        <v>305.0</v>
      </c>
      <c r="H296" s="1">
        <v>96.497</v>
      </c>
      <c r="I296" s="1">
        <v>282.0</v>
      </c>
      <c r="J296" s="1">
        <v>106.4407</v>
      </c>
      <c r="K296" s="1">
        <v>270.0</v>
      </c>
      <c r="L296" s="1">
        <v>106.9998</v>
      </c>
      <c r="M296" s="1">
        <v>267.0</v>
      </c>
      <c r="N296" s="1">
        <v>0.233593</v>
      </c>
      <c r="O296" s="1">
        <v>295.0</v>
      </c>
    </row>
    <row r="297">
      <c r="A297" s="1" t="s">
        <v>320</v>
      </c>
      <c r="B297" s="1">
        <v>68.6453</v>
      </c>
      <c r="C297" s="1">
        <v>31.0</v>
      </c>
      <c r="D297" s="1">
        <v>68.2949</v>
      </c>
      <c r="E297" s="1">
        <v>28.0</v>
      </c>
      <c r="F297" s="1">
        <v>101.414</v>
      </c>
      <c r="G297" s="1">
        <v>187.0</v>
      </c>
      <c r="H297" s="1">
        <v>98.9427</v>
      </c>
      <c r="I297" s="1">
        <v>241.0</v>
      </c>
      <c r="J297" s="1">
        <v>109.8152</v>
      </c>
      <c r="K297" s="1">
        <v>321.0</v>
      </c>
      <c r="L297" s="1">
        <v>109.7524</v>
      </c>
      <c r="M297" s="1">
        <v>313.0</v>
      </c>
      <c r="N297" s="1">
        <v>0.232833</v>
      </c>
      <c r="O297" s="1">
        <v>296.0</v>
      </c>
    </row>
    <row r="298">
      <c r="A298" s="1" t="s">
        <v>321</v>
      </c>
      <c r="B298" s="1">
        <v>76.5338</v>
      </c>
      <c r="C298" s="1">
        <v>1.0</v>
      </c>
      <c r="D298" s="1">
        <v>77.0626</v>
      </c>
      <c r="E298" s="1">
        <v>1.0</v>
      </c>
      <c r="F298" s="1">
        <v>99.5997</v>
      </c>
      <c r="G298" s="1">
        <v>230.0</v>
      </c>
      <c r="H298" s="1">
        <v>96.0041</v>
      </c>
      <c r="I298" s="1">
        <v>295.0</v>
      </c>
      <c r="J298" s="1">
        <v>106.576</v>
      </c>
      <c r="K298" s="1">
        <v>276.0</v>
      </c>
      <c r="L298" s="1">
        <v>106.7663</v>
      </c>
      <c r="M298" s="1">
        <v>260.0</v>
      </c>
      <c r="N298" s="1">
        <v>0.227604</v>
      </c>
      <c r="O298" s="1">
        <v>297.0</v>
      </c>
    </row>
    <row r="299">
      <c r="A299" s="1" t="s">
        <v>322</v>
      </c>
      <c r="B299" s="1">
        <v>68.6521</v>
      </c>
      <c r="C299" s="1">
        <v>30.0</v>
      </c>
      <c r="D299" s="1">
        <v>69.0409</v>
      </c>
      <c r="E299" s="1">
        <v>21.0</v>
      </c>
      <c r="F299" s="1">
        <v>98.0894</v>
      </c>
      <c r="G299" s="1">
        <v>260.0</v>
      </c>
      <c r="H299" s="1">
        <v>99.6422</v>
      </c>
      <c r="I299" s="1">
        <v>230.0</v>
      </c>
      <c r="J299" s="1">
        <v>107.8574</v>
      </c>
      <c r="K299" s="1">
        <v>295.0</v>
      </c>
      <c r="L299" s="1">
        <v>110.8124</v>
      </c>
      <c r="M299" s="1">
        <v>322.0</v>
      </c>
      <c r="N299" s="1">
        <v>0.227602</v>
      </c>
      <c r="O299" s="1">
        <v>298.0</v>
      </c>
    </row>
    <row r="300">
      <c r="A300" s="1" t="s">
        <v>323</v>
      </c>
      <c r="B300" s="1">
        <v>63.5798</v>
      </c>
      <c r="C300" s="1">
        <v>249.0</v>
      </c>
      <c r="D300" s="1">
        <v>63.447</v>
      </c>
      <c r="E300" s="1">
        <v>251.0</v>
      </c>
      <c r="F300" s="1">
        <v>92.1347</v>
      </c>
      <c r="G300" s="1">
        <v>331.0</v>
      </c>
      <c r="H300" s="1">
        <v>93.0904</v>
      </c>
      <c r="I300" s="1">
        <v>317.0</v>
      </c>
      <c r="J300" s="1">
        <v>104.5176</v>
      </c>
      <c r="K300" s="1">
        <v>225.0</v>
      </c>
      <c r="L300" s="1">
        <v>103.5701</v>
      </c>
      <c r="M300" s="1">
        <v>185.0</v>
      </c>
      <c r="N300" s="1">
        <v>0.226742</v>
      </c>
      <c r="O300" s="1">
        <v>299.0</v>
      </c>
    </row>
    <row r="301">
      <c r="A301" s="1" t="s">
        <v>324</v>
      </c>
      <c r="B301" s="1">
        <v>64.4923</v>
      </c>
      <c r="C301" s="1">
        <v>193.0</v>
      </c>
      <c r="D301" s="1">
        <v>64.2074</v>
      </c>
      <c r="E301" s="1">
        <v>203.0</v>
      </c>
      <c r="F301" s="1">
        <v>96.67</v>
      </c>
      <c r="G301" s="1">
        <v>279.0</v>
      </c>
      <c r="H301" s="1">
        <v>97.0944</v>
      </c>
      <c r="I301" s="1">
        <v>269.0</v>
      </c>
      <c r="J301" s="1">
        <v>105.2787</v>
      </c>
      <c r="K301" s="1">
        <v>244.0</v>
      </c>
      <c r="L301" s="1">
        <v>108.3401</v>
      </c>
      <c r="M301" s="1">
        <v>293.0</v>
      </c>
      <c r="N301" s="1">
        <v>0.220922</v>
      </c>
      <c r="O301" s="1">
        <v>300.0</v>
      </c>
    </row>
    <row r="302">
      <c r="A302" s="1" t="s">
        <v>325</v>
      </c>
      <c r="B302" s="1">
        <v>67.728</v>
      </c>
      <c r="C302" s="1">
        <v>51.0</v>
      </c>
      <c r="D302" s="1">
        <v>67.6092</v>
      </c>
      <c r="E302" s="1">
        <v>46.0</v>
      </c>
      <c r="F302" s="1">
        <v>98.2351</v>
      </c>
      <c r="G302" s="1">
        <v>257.0</v>
      </c>
      <c r="H302" s="1">
        <v>96.6844</v>
      </c>
      <c r="I302" s="1">
        <v>276.0</v>
      </c>
      <c r="J302" s="1">
        <v>107.9661</v>
      </c>
      <c r="K302" s="1">
        <v>296.0</v>
      </c>
      <c r="L302" s="1">
        <v>107.8987</v>
      </c>
      <c r="M302" s="1">
        <v>287.0</v>
      </c>
      <c r="N302" s="1">
        <v>0.220627</v>
      </c>
      <c r="O302" s="1">
        <v>301.0</v>
      </c>
    </row>
    <row r="303">
      <c r="A303" s="1" t="s">
        <v>326</v>
      </c>
      <c r="B303" s="1">
        <v>69.418</v>
      </c>
      <c r="C303" s="1">
        <v>16.0</v>
      </c>
      <c r="D303" s="1">
        <v>69.3438</v>
      </c>
      <c r="E303" s="1">
        <v>20.0</v>
      </c>
      <c r="F303" s="1">
        <v>96.3703</v>
      </c>
      <c r="G303" s="1">
        <v>285.0</v>
      </c>
      <c r="H303" s="1">
        <v>96.223</v>
      </c>
      <c r="I303" s="1">
        <v>286.0</v>
      </c>
      <c r="J303" s="1">
        <v>101.0844</v>
      </c>
      <c r="K303" s="1">
        <v>146.0</v>
      </c>
      <c r="L303" s="1">
        <v>107.6951</v>
      </c>
      <c r="M303" s="1">
        <v>280.0</v>
      </c>
      <c r="N303" s="1">
        <v>0.214956</v>
      </c>
      <c r="O303" s="1">
        <v>302.0</v>
      </c>
    </row>
    <row r="304">
      <c r="A304" s="1" t="s">
        <v>327</v>
      </c>
      <c r="B304" s="1">
        <v>65.7286</v>
      </c>
      <c r="C304" s="1">
        <v>130.0</v>
      </c>
      <c r="D304" s="1">
        <v>66.2675</v>
      </c>
      <c r="E304" s="1">
        <v>101.0</v>
      </c>
      <c r="F304" s="1">
        <v>95.4095</v>
      </c>
      <c r="G304" s="1">
        <v>298.0</v>
      </c>
      <c r="H304" s="1">
        <v>96.7935</v>
      </c>
      <c r="I304" s="1">
        <v>273.0</v>
      </c>
      <c r="J304" s="1">
        <v>106.5094</v>
      </c>
      <c r="K304" s="1">
        <v>274.0</v>
      </c>
      <c r="L304" s="1">
        <v>108.3422</v>
      </c>
      <c r="M304" s="1">
        <v>295.0</v>
      </c>
      <c r="N304" s="1">
        <v>0.214802</v>
      </c>
      <c r="O304" s="1">
        <v>303.0</v>
      </c>
    </row>
    <row r="305">
      <c r="A305" s="1" t="s">
        <v>328</v>
      </c>
      <c r="B305" s="1">
        <v>66.4273</v>
      </c>
      <c r="C305" s="1">
        <v>99.0</v>
      </c>
      <c r="D305" s="1">
        <v>65.4514</v>
      </c>
      <c r="E305" s="1">
        <v>141.0</v>
      </c>
      <c r="F305" s="1">
        <v>92.3547</v>
      </c>
      <c r="G305" s="1">
        <v>327.0</v>
      </c>
      <c r="H305" s="1">
        <v>93.8217</v>
      </c>
      <c r="I305" s="1">
        <v>314.0</v>
      </c>
      <c r="J305" s="1">
        <v>103.7085</v>
      </c>
      <c r="K305" s="1">
        <v>203.0</v>
      </c>
      <c r="L305" s="1">
        <v>105.2407</v>
      </c>
      <c r="M305" s="1">
        <v>224.0</v>
      </c>
      <c r="N305" s="1">
        <v>0.210681</v>
      </c>
      <c r="O305" s="1">
        <v>304.0</v>
      </c>
    </row>
    <row r="306">
      <c r="A306" s="1" t="s">
        <v>329</v>
      </c>
      <c r="B306" s="1">
        <v>62.9338</v>
      </c>
      <c r="C306" s="1">
        <v>277.0</v>
      </c>
      <c r="D306" s="1">
        <v>62.4107</v>
      </c>
      <c r="E306" s="1">
        <v>291.0</v>
      </c>
      <c r="F306" s="1">
        <v>99.2376</v>
      </c>
      <c r="G306" s="1">
        <v>236.0</v>
      </c>
      <c r="H306" s="1">
        <v>97.0424</v>
      </c>
      <c r="I306" s="1">
        <v>270.0</v>
      </c>
      <c r="J306" s="1">
        <v>110.5901</v>
      </c>
      <c r="K306" s="1">
        <v>326.0</v>
      </c>
      <c r="L306" s="1">
        <v>109.0354</v>
      </c>
      <c r="M306" s="1">
        <v>302.0</v>
      </c>
      <c r="N306" s="1">
        <v>0.207505</v>
      </c>
      <c r="O306" s="1">
        <v>305.0</v>
      </c>
    </row>
    <row r="307">
      <c r="A307" s="1" t="s">
        <v>330</v>
      </c>
      <c r="B307" s="1">
        <v>64.3227</v>
      </c>
      <c r="C307" s="1">
        <v>202.0</v>
      </c>
      <c r="D307" s="1">
        <v>63.834</v>
      </c>
      <c r="E307" s="1">
        <v>226.0</v>
      </c>
      <c r="F307" s="1">
        <v>93.7409</v>
      </c>
      <c r="G307" s="1">
        <v>314.0</v>
      </c>
      <c r="H307" s="1">
        <v>93.3483</v>
      </c>
      <c r="I307" s="1">
        <v>316.0</v>
      </c>
      <c r="J307" s="1">
        <v>106.038</v>
      </c>
      <c r="K307" s="1">
        <v>260.0</v>
      </c>
      <c r="L307" s="1">
        <v>104.9858</v>
      </c>
      <c r="M307" s="1">
        <v>220.0</v>
      </c>
      <c r="N307" s="1">
        <v>0.20569</v>
      </c>
      <c r="O307" s="1">
        <v>306.0</v>
      </c>
    </row>
    <row r="308">
      <c r="A308" s="1" t="s">
        <v>331</v>
      </c>
      <c r="B308" s="1">
        <v>67.2008</v>
      </c>
      <c r="C308" s="1">
        <v>71.0</v>
      </c>
      <c r="D308" s="1">
        <v>66.8724</v>
      </c>
      <c r="E308" s="1">
        <v>74.0</v>
      </c>
      <c r="F308" s="1">
        <v>97.6906</v>
      </c>
      <c r="G308" s="1">
        <v>266.0</v>
      </c>
      <c r="H308" s="1">
        <v>96.0171</v>
      </c>
      <c r="I308" s="1">
        <v>294.0</v>
      </c>
      <c r="J308" s="1">
        <v>108.555</v>
      </c>
      <c r="K308" s="1">
        <v>306.0</v>
      </c>
      <c r="L308" s="1">
        <v>108.1195</v>
      </c>
      <c r="M308" s="1">
        <v>289.0</v>
      </c>
      <c r="N308" s="1">
        <v>0.2034</v>
      </c>
      <c r="O308" s="1">
        <v>307.0</v>
      </c>
    </row>
    <row r="309">
      <c r="A309" s="1" t="s">
        <v>332</v>
      </c>
      <c r="B309" s="1">
        <v>67.7887</v>
      </c>
      <c r="C309" s="1">
        <v>48.0</v>
      </c>
      <c r="D309" s="1">
        <v>67.7815</v>
      </c>
      <c r="E309" s="1">
        <v>39.0</v>
      </c>
      <c r="F309" s="1">
        <v>100.2597</v>
      </c>
      <c r="G309" s="1">
        <v>213.0</v>
      </c>
      <c r="H309" s="1">
        <v>97.026</v>
      </c>
      <c r="I309" s="1">
        <v>271.0</v>
      </c>
      <c r="J309" s="1">
        <v>109.7352</v>
      </c>
      <c r="K309" s="1">
        <v>320.0</v>
      </c>
      <c r="L309" s="1">
        <v>109.2773</v>
      </c>
      <c r="M309" s="1">
        <v>307.0</v>
      </c>
      <c r="N309" s="1">
        <v>0.203029</v>
      </c>
      <c r="O309" s="1">
        <v>308.0</v>
      </c>
    </row>
    <row r="310">
      <c r="A310" s="1" t="s">
        <v>333</v>
      </c>
      <c r="B310" s="1">
        <v>68.5537</v>
      </c>
      <c r="C310" s="1">
        <v>32.0</v>
      </c>
      <c r="D310" s="1">
        <v>67.6691</v>
      </c>
      <c r="E310" s="1">
        <v>43.0</v>
      </c>
      <c r="F310" s="1">
        <v>99.2007</v>
      </c>
      <c r="G310" s="1">
        <v>237.0</v>
      </c>
      <c r="H310" s="1">
        <v>96.069</v>
      </c>
      <c r="I310" s="1">
        <v>291.0</v>
      </c>
      <c r="J310" s="1">
        <v>107.2191</v>
      </c>
      <c r="K310" s="1">
        <v>288.0</v>
      </c>
      <c r="L310" s="1">
        <v>108.2414</v>
      </c>
      <c r="M310" s="1">
        <v>290.0</v>
      </c>
      <c r="N310" s="1">
        <v>0.202309</v>
      </c>
      <c r="O310" s="1">
        <v>309.0</v>
      </c>
    </row>
    <row r="311">
      <c r="A311" s="1" t="s">
        <v>334</v>
      </c>
      <c r="B311" s="1">
        <v>62.3268</v>
      </c>
      <c r="C311" s="1">
        <v>298.0</v>
      </c>
      <c r="D311" s="1">
        <v>63.0277</v>
      </c>
      <c r="E311" s="1">
        <v>266.0</v>
      </c>
      <c r="F311" s="1">
        <v>91.9521</v>
      </c>
      <c r="G311" s="1">
        <v>334.0</v>
      </c>
      <c r="H311" s="1">
        <v>91.5071</v>
      </c>
      <c r="I311" s="1">
        <v>333.0</v>
      </c>
      <c r="J311" s="1">
        <v>103.9393</v>
      </c>
      <c r="K311" s="1">
        <v>213.0</v>
      </c>
      <c r="L311" s="1">
        <v>103.385</v>
      </c>
      <c r="M311" s="1">
        <v>182.0</v>
      </c>
      <c r="N311" s="1">
        <v>0.197261</v>
      </c>
      <c r="O311" s="1">
        <v>310.0</v>
      </c>
    </row>
    <row r="312">
      <c r="A312" s="1" t="s">
        <v>335</v>
      </c>
      <c r="B312" s="1">
        <v>64.2598</v>
      </c>
      <c r="C312" s="1">
        <v>206.0</v>
      </c>
      <c r="D312" s="1">
        <v>64.2995</v>
      </c>
      <c r="E312" s="1">
        <v>198.0</v>
      </c>
      <c r="F312" s="1">
        <v>92.1041</v>
      </c>
      <c r="G312" s="1">
        <v>333.0</v>
      </c>
      <c r="H312" s="1">
        <v>92.2121</v>
      </c>
      <c r="I312" s="1">
        <v>327.0</v>
      </c>
      <c r="J312" s="1">
        <v>103.0843</v>
      </c>
      <c r="K312" s="1">
        <v>187.0</v>
      </c>
      <c r="L312" s="1">
        <v>104.3028</v>
      </c>
      <c r="M312" s="1">
        <v>207.0</v>
      </c>
      <c r="N312" s="1">
        <v>0.195152</v>
      </c>
      <c r="O312" s="1">
        <v>311.0</v>
      </c>
    </row>
    <row r="313">
      <c r="A313" s="1" t="s">
        <v>336</v>
      </c>
      <c r="B313" s="1">
        <v>68.2258</v>
      </c>
      <c r="C313" s="1">
        <v>36.0</v>
      </c>
      <c r="D313" s="1">
        <v>66.7523</v>
      </c>
      <c r="E313" s="1">
        <v>79.0</v>
      </c>
      <c r="F313" s="1">
        <v>97.9487</v>
      </c>
      <c r="G313" s="1">
        <v>262.0</v>
      </c>
      <c r="H313" s="1">
        <v>94.2752</v>
      </c>
      <c r="I313" s="1">
        <v>313.0</v>
      </c>
      <c r="J313" s="1">
        <v>104.7239</v>
      </c>
      <c r="K313" s="1">
        <v>230.0</v>
      </c>
      <c r="L313" s="1">
        <v>106.7678</v>
      </c>
      <c r="M313" s="1">
        <v>261.0</v>
      </c>
      <c r="N313" s="1">
        <v>0.192937</v>
      </c>
      <c r="O313" s="1">
        <v>312.0</v>
      </c>
    </row>
    <row r="314">
      <c r="A314" s="1" t="s">
        <v>337</v>
      </c>
      <c r="B314" s="1">
        <v>67.7172</v>
      </c>
      <c r="C314" s="1">
        <v>52.0</v>
      </c>
      <c r="D314" s="1">
        <v>67.0682</v>
      </c>
      <c r="E314" s="1">
        <v>66.0</v>
      </c>
      <c r="F314" s="1">
        <v>101.4469</v>
      </c>
      <c r="G314" s="1">
        <v>185.0</v>
      </c>
      <c r="H314" s="1">
        <v>100.0895</v>
      </c>
      <c r="I314" s="1">
        <v>221.0</v>
      </c>
      <c r="J314" s="1">
        <v>112.0982</v>
      </c>
      <c r="K314" s="1">
        <v>339.0</v>
      </c>
      <c r="L314" s="1">
        <v>113.556</v>
      </c>
      <c r="M314" s="1">
        <v>339.0</v>
      </c>
      <c r="N314" s="1">
        <v>0.189746</v>
      </c>
      <c r="O314" s="1">
        <v>313.0</v>
      </c>
    </row>
    <row r="315">
      <c r="A315" s="1" t="s">
        <v>338</v>
      </c>
      <c r="B315" s="1">
        <v>62.5077</v>
      </c>
      <c r="C315" s="1">
        <v>295.0</v>
      </c>
      <c r="D315" s="1">
        <v>62.4755</v>
      </c>
      <c r="E315" s="1">
        <v>289.0</v>
      </c>
      <c r="F315" s="1">
        <v>93.1995</v>
      </c>
      <c r="G315" s="1">
        <v>319.0</v>
      </c>
      <c r="H315" s="1">
        <v>95.4483</v>
      </c>
      <c r="I315" s="1">
        <v>301.0</v>
      </c>
      <c r="J315" s="1">
        <v>109.3857</v>
      </c>
      <c r="K315" s="1">
        <v>315.0</v>
      </c>
      <c r="L315" s="1">
        <v>108.3418</v>
      </c>
      <c r="M315" s="1">
        <v>294.0</v>
      </c>
      <c r="N315" s="1">
        <v>0.188908</v>
      </c>
      <c r="O315" s="1">
        <v>314.0</v>
      </c>
    </row>
    <row r="316">
      <c r="A316" s="1" t="s">
        <v>339</v>
      </c>
      <c r="B316" s="1">
        <v>63.8064</v>
      </c>
      <c r="C316" s="1">
        <v>240.0</v>
      </c>
      <c r="D316" s="1">
        <v>63.9537</v>
      </c>
      <c r="E316" s="1">
        <v>218.0</v>
      </c>
      <c r="F316" s="1">
        <v>99.1191</v>
      </c>
      <c r="G316" s="1">
        <v>242.0</v>
      </c>
      <c r="H316" s="1">
        <v>96.5225</v>
      </c>
      <c r="I316" s="1">
        <v>281.0</v>
      </c>
      <c r="J316" s="1">
        <v>108.6043</v>
      </c>
      <c r="K316" s="1">
        <v>307.0</v>
      </c>
      <c r="L316" s="1">
        <v>109.5659</v>
      </c>
      <c r="M316" s="1">
        <v>311.0</v>
      </c>
      <c r="N316" s="1">
        <v>0.188831</v>
      </c>
      <c r="O316" s="1">
        <v>315.0</v>
      </c>
    </row>
    <row r="317">
      <c r="A317" s="1" t="s">
        <v>340</v>
      </c>
      <c r="B317" s="1">
        <v>64.8929</v>
      </c>
      <c r="C317" s="1">
        <v>171.0</v>
      </c>
      <c r="D317" s="1">
        <v>63.671</v>
      </c>
      <c r="E317" s="1">
        <v>240.0</v>
      </c>
      <c r="F317" s="1">
        <v>93.0932</v>
      </c>
      <c r="G317" s="1">
        <v>320.0</v>
      </c>
      <c r="H317" s="1">
        <v>89.6031</v>
      </c>
      <c r="I317" s="1">
        <v>344.0</v>
      </c>
      <c r="J317" s="1">
        <v>97.0082</v>
      </c>
      <c r="K317" s="1">
        <v>64.0</v>
      </c>
      <c r="L317" s="1">
        <v>102.0424</v>
      </c>
      <c r="M317" s="1">
        <v>158.0</v>
      </c>
      <c r="N317" s="1">
        <v>0.183175</v>
      </c>
      <c r="O317" s="1">
        <v>316.0</v>
      </c>
    </row>
    <row r="318">
      <c r="A318" s="1" t="s">
        <v>341</v>
      </c>
      <c r="B318" s="1">
        <v>68.1272</v>
      </c>
      <c r="C318" s="1">
        <v>41.0</v>
      </c>
      <c r="D318" s="1">
        <v>67.083</v>
      </c>
      <c r="E318" s="1">
        <v>64.0</v>
      </c>
      <c r="F318" s="1">
        <v>93.985</v>
      </c>
      <c r="G318" s="1">
        <v>310.0</v>
      </c>
      <c r="H318" s="1">
        <v>93.075</v>
      </c>
      <c r="I318" s="1">
        <v>318.0</v>
      </c>
      <c r="J318" s="1">
        <v>108.1296</v>
      </c>
      <c r="K318" s="1">
        <v>302.0</v>
      </c>
      <c r="L318" s="1">
        <v>106.1108</v>
      </c>
      <c r="M318" s="1">
        <v>246.0</v>
      </c>
      <c r="N318" s="1">
        <v>0.181324</v>
      </c>
      <c r="O318" s="1">
        <v>317.0</v>
      </c>
    </row>
    <row r="319">
      <c r="A319" s="1" t="s">
        <v>342</v>
      </c>
      <c r="B319" s="1">
        <v>68.0176</v>
      </c>
      <c r="C319" s="1">
        <v>43.0</v>
      </c>
      <c r="D319" s="1">
        <v>68.0089</v>
      </c>
      <c r="E319" s="1">
        <v>32.0</v>
      </c>
      <c r="F319" s="1">
        <v>97.4747</v>
      </c>
      <c r="G319" s="1">
        <v>268.0</v>
      </c>
      <c r="H319" s="1">
        <v>95.4479</v>
      </c>
      <c r="I319" s="1">
        <v>302.0</v>
      </c>
      <c r="J319" s="1">
        <v>109.9978</v>
      </c>
      <c r="K319" s="1">
        <v>324.0</v>
      </c>
      <c r="L319" s="1">
        <v>108.923</v>
      </c>
      <c r="M319" s="1">
        <v>299.0</v>
      </c>
      <c r="N319" s="1">
        <v>0.179653</v>
      </c>
      <c r="O319" s="1">
        <v>318.0</v>
      </c>
    </row>
    <row r="320">
      <c r="A320" s="1" t="s">
        <v>343</v>
      </c>
      <c r="B320" s="1">
        <v>66.1703</v>
      </c>
      <c r="C320" s="1">
        <v>109.0</v>
      </c>
      <c r="D320" s="1">
        <v>66.2166</v>
      </c>
      <c r="E320" s="1">
        <v>105.0</v>
      </c>
      <c r="F320" s="1">
        <v>95.7215</v>
      </c>
      <c r="G320" s="1">
        <v>294.0</v>
      </c>
      <c r="H320" s="1">
        <v>94.6404</v>
      </c>
      <c r="I320" s="1">
        <v>308.0</v>
      </c>
      <c r="J320" s="1">
        <v>109.8999</v>
      </c>
      <c r="K320" s="1">
        <v>322.0</v>
      </c>
      <c r="L320" s="1">
        <v>108.7856</v>
      </c>
      <c r="M320" s="1">
        <v>298.0</v>
      </c>
      <c r="N320" s="1">
        <v>0.167718</v>
      </c>
      <c r="O320" s="1">
        <v>319.0</v>
      </c>
    </row>
    <row r="321">
      <c r="A321" s="1" t="s">
        <v>344</v>
      </c>
      <c r="B321" s="1">
        <v>67.3944</v>
      </c>
      <c r="C321" s="1">
        <v>62.0</v>
      </c>
      <c r="D321" s="1">
        <v>67.7081</v>
      </c>
      <c r="E321" s="1">
        <v>42.0</v>
      </c>
      <c r="F321" s="1">
        <v>96.7367</v>
      </c>
      <c r="G321" s="1">
        <v>277.0</v>
      </c>
      <c r="H321" s="1">
        <v>96.0264</v>
      </c>
      <c r="I321" s="1">
        <v>293.0</v>
      </c>
      <c r="J321" s="1">
        <v>108.4136</v>
      </c>
      <c r="K321" s="1">
        <v>304.0</v>
      </c>
      <c r="L321" s="1">
        <v>111.1643</v>
      </c>
      <c r="M321" s="1">
        <v>328.0</v>
      </c>
      <c r="N321" s="1">
        <v>0.15664</v>
      </c>
      <c r="O321" s="1">
        <v>320.0</v>
      </c>
    </row>
    <row r="322">
      <c r="A322" s="1" t="s">
        <v>345</v>
      </c>
      <c r="B322" s="1">
        <v>62.5103</v>
      </c>
      <c r="C322" s="1">
        <v>293.0</v>
      </c>
      <c r="D322" s="1">
        <v>62.5616</v>
      </c>
      <c r="E322" s="1">
        <v>287.0</v>
      </c>
      <c r="F322" s="1">
        <v>95.4436</v>
      </c>
      <c r="G322" s="1">
        <v>297.0</v>
      </c>
      <c r="H322" s="1">
        <v>95.9696</v>
      </c>
      <c r="I322" s="1">
        <v>296.0</v>
      </c>
      <c r="J322" s="1">
        <v>114.1002</v>
      </c>
      <c r="K322" s="1">
        <v>348.0</v>
      </c>
      <c r="L322" s="1">
        <v>111.2943</v>
      </c>
      <c r="M322" s="1">
        <v>330.0</v>
      </c>
      <c r="N322" s="1">
        <v>0.153984</v>
      </c>
      <c r="O322" s="1">
        <v>321.0</v>
      </c>
    </row>
    <row r="323">
      <c r="A323" s="1" t="s">
        <v>346</v>
      </c>
      <c r="B323" s="1">
        <v>73.4887</v>
      </c>
      <c r="C323" s="1">
        <v>3.0</v>
      </c>
      <c r="D323" s="1">
        <v>74.119</v>
      </c>
      <c r="E323" s="1">
        <v>2.0</v>
      </c>
      <c r="F323" s="1">
        <v>96.0763</v>
      </c>
      <c r="G323" s="1">
        <v>288.0</v>
      </c>
      <c r="H323" s="1">
        <v>98.9686</v>
      </c>
      <c r="I323" s="1">
        <v>240.0</v>
      </c>
      <c r="J323" s="1">
        <v>113.626</v>
      </c>
      <c r="K323" s="1">
        <v>346.0</v>
      </c>
      <c r="L323" s="1">
        <v>115.0393</v>
      </c>
      <c r="M323" s="1">
        <v>345.0</v>
      </c>
      <c r="N323" s="1">
        <v>0.150534</v>
      </c>
      <c r="O323" s="1">
        <v>322.0</v>
      </c>
    </row>
    <row r="324">
      <c r="A324" s="1" t="s">
        <v>347</v>
      </c>
      <c r="B324" s="1">
        <v>64.6558</v>
      </c>
      <c r="C324" s="1">
        <v>182.0</v>
      </c>
      <c r="D324" s="1">
        <v>64.1184</v>
      </c>
      <c r="E324" s="1">
        <v>208.0</v>
      </c>
      <c r="F324" s="1">
        <v>92.109</v>
      </c>
      <c r="G324" s="1">
        <v>332.0</v>
      </c>
      <c r="H324" s="1">
        <v>91.5353</v>
      </c>
      <c r="I324" s="1">
        <v>332.0</v>
      </c>
      <c r="J324" s="1">
        <v>103.0091</v>
      </c>
      <c r="K324" s="1">
        <v>186.0</v>
      </c>
      <c r="L324" s="1">
        <v>106.8991</v>
      </c>
      <c r="M324" s="1">
        <v>265.0</v>
      </c>
      <c r="N324" s="1">
        <v>0.143767</v>
      </c>
      <c r="O324" s="1">
        <v>323.0</v>
      </c>
    </row>
    <row r="325">
      <c r="A325" s="1" t="s">
        <v>348</v>
      </c>
      <c r="B325" s="1">
        <v>63.2449</v>
      </c>
      <c r="C325" s="1">
        <v>260.0</v>
      </c>
      <c r="D325" s="1">
        <v>63.2566</v>
      </c>
      <c r="E325" s="1">
        <v>260.0</v>
      </c>
      <c r="F325" s="1">
        <v>90.0572</v>
      </c>
      <c r="G325" s="1">
        <v>341.0</v>
      </c>
      <c r="H325" s="1">
        <v>92.9386</v>
      </c>
      <c r="I325" s="1">
        <v>319.0</v>
      </c>
      <c r="J325" s="1">
        <v>105.699</v>
      </c>
      <c r="K325" s="1">
        <v>253.0</v>
      </c>
      <c r="L325" s="1">
        <v>108.6229</v>
      </c>
      <c r="M325" s="1">
        <v>297.0</v>
      </c>
      <c r="N325" s="1">
        <v>0.142663</v>
      </c>
      <c r="O325" s="1">
        <v>324.0</v>
      </c>
    </row>
    <row r="326">
      <c r="A326" s="1" t="s">
        <v>349</v>
      </c>
      <c r="B326" s="1">
        <v>64.4604</v>
      </c>
      <c r="C326" s="1">
        <v>194.0</v>
      </c>
      <c r="D326" s="1">
        <v>64.0208</v>
      </c>
      <c r="E326" s="1">
        <v>215.0</v>
      </c>
      <c r="F326" s="1">
        <v>95.9914</v>
      </c>
      <c r="G326" s="1">
        <v>289.0</v>
      </c>
      <c r="H326" s="1">
        <v>96.6322</v>
      </c>
      <c r="I326" s="1">
        <v>278.0</v>
      </c>
      <c r="J326" s="1">
        <v>112.5755</v>
      </c>
      <c r="K326" s="1">
        <v>342.0</v>
      </c>
      <c r="L326" s="1">
        <v>113.0325</v>
      </c>
      <c r="M326" s="1">
        <v>336.0</v>
      </c>
      <c r="N326" s="1">
        <v>0.141513</v>
      </c>
      <c r="O326" s="1">
        <v>325.0</v>
      </c>
    </row>
    <row r="327">
      <c r="A327" s="1" t="s">
        <v>350</v>
      </c>
      <c r="B327" s="1">
        <v>68.374</v>
      </c>
      <c r="C327" s="1">
        <v>34.0</v>
      </c>
      <c r="D327" s="1">
        <v>66.6957</v>
      </c>
      <c r="E327" s="1">
        <v>82.0</v>
      </c>
      <c r="F327" s="1">
        <v>91.4526</v>
      </c>
      <c r="G327" s="1">
        <v>336.0</v>
      </c>
      <c r="H327" s="1">
        <v>90.5243</v>
      </c>
      <c r="I327" s="1">
        <v>341.0</v>
      </c>
      <c r="J327" s="1">
        <v>106.9711</v>
      </c>
      <c r="K327" s="1">
        <v>283.0</v>
      </c>
      <c r="L327" s="1">
        <v>105.9853</v>
      </c>
      <c r="M327" s="1">
        <v>241.0</v>
      </c>
      <c r="N327" s="1">
        <v>0.140234</v>
      </c>
      <c r="O327" s="1">
        <v>326.0</v>
      </c>
    </row>
    <row r="328">
      <c r="A328" s="1" t="s">
        <v>351</v>
      </c>
      <c r="B328" s="1">
        <v>67.2824</v>
      </c>
      <c r="C328" s="1">
        <v>66.0</v>
      </c>
      <c r="D328" s="1">
        <v>66.9384</v>
      </c>
      <c r="E328" s="1">
        <v>70.0</v>
      </c>
      <c r="F328" s="1">
        <v>89.9896</v>
      </c>
      <c r="G328" s="1">
        <v>342.0</v>
      </c>
      <c r="H328" s="1">
        <v>90.6109</v>
      </c>
      <c r="I328" s="1">
        <v>339.0</v>
      </c>
      <c r="J328" s="1">
        <v>106.5434</v>
      </c>
      <c r="K328" s="1">
        <v>275.0</v>
      </c>
      <c r="L328" s="1">
        <v>106.0891</v>
      </c>
      <c r="M328" s="1">
        <v>245.0</v>
      </c>
      <c r="N328" s="1">
        <v>0.140203</v>
      </c>
      <c r="O328" s="1">
        <v>327.0</v>
      </c>
    </row>
    <row r="329">
      <c r="A329" s="1" t="s">
        <v>352</v>
      </c>
      <c r="B329" s="1">
        <v>61.7915</v>
      </c>
      <c r="C329" s="1">
        <v>312.0</v>
      </c>
      <c r="D329" s="1">
        <v>62.3435</v>
      </c>
      <c r="E329" s="1">
        <v>295.0</v>
      </c>
      <c r="F329" s="1">
        <v>92.4433</v>
      </c>
      <c r="G329" s="1">
        <v>326.0</v>
      </c>
      <c r="H329" s="1">
        <v>91.3921</v>
      </c>
      <c r="I329" s="1">
        <v>335.0</v>
      </c>
      <c r="J329" s="1">
        <v>105.018</v>
      </c>
      <c r="K329" s="1">
        <v>238.0</v>
      </c>
      <c r="L329" s="1">
        <v>107.1877</v>
      </c>
      <c r="M329" s="1">
        <v>270.0</v>
      </c>
      <c r="N329" s="1">
        <v>0.137838</v>
      </c>
      <c r="O329" s="1">
        <v>328.0</v>
      </c>
    </row>
    <row r="330">
      <c r="A330" s="1" t="s">
        <v>353</v>
      </c>
      <c r="B330" s="1">
        <v>66.6051</v>
      </c>
      <c r="C330" s="1">
        <v>89.0</v>
      </c>
      <c r="D330" s="1">
        <v>66.3304</v>
      </c>
      <c r="E330" s="1">
        <v>99.0</v>
      </c>
      <c r="F330" s="1">
        <v>91.9238</v>
      </c>
      <c r="G330" s="1">
        <v>335.0</v>
      </c>
      <c r="H330" s="1">
        <v>90.9035</v>
      </c>
      <c r="I330" s="1">
        <v>337.0</v>
      </c>
      <c r="J330" s="1">
        <v>106.3501</v>
      </c>
      <c r="K330" s="1">
        <v>267.0</v>
      </c>
      <c r="L330" s="1">
        <v>107.5438</v>
      </c>
      <c r="M330" s="1">
        <v>276.0</v>
      </c>
      <c r="N330" s="1">
        <v>0.126402</v>
      </c>
      <c r="O330" s="1">
        <v>329.0</v>
      </c>
    </row>
    <row r="331">
      <c r="A331" s="1" t="s">
        <v>354</v>
      </c>
      <c r="B331" s="1">
        <v>59.6126</v>
      </c>
      <c r="C331" s="1">
        <v>342.0</v>
      </c>
      <c r="D331" s="1">
        <v>59.35</v>
      </c>
      <c r="E331" s="1">
        <v>344.0</v>
      </c>
      <c r="F331" s="1">
        <v>103.7441</v>
      </c>
      <c r="G331" s="1">
        <v>133.0</v>
      </c>
      <c r="H331" s="1">
        <v>101.6474</v>
      </c>
      <c r="I331" s="1">
        <v>176.0</v>
      </c>
      <c r="J331" s="1">
        <v>117.8852</v>
      </c>
      <c r="K331" s="1">
        <v>351.0</v>
      </c>
      <c r="L331" s="1">
        <v>120.5838</v>
      </c>
      <c r="M331" s="1">
        <v>351.0</v>
      </c>
      <c r="N331" s="1">
        <v>0.12297</v>
      </c>
      <c r="O331" s="1">
        <v>330.0</v>
      </c>
    </row>
    <row r="332">
      <c r="A332" s="1" t="s">
        <v>355</v>
      </c>
      <c r="B332" s="1">
        <v>64.3713</v>
      </c>
      <c r="C332" s="1">
        <v>197.0</v>
      </c>
      <c r="D332" s="1">
        <v>63.6952</v>
      </c>
      <c r="E332" s="1">
        <v>239.0</v>
      </c>
      <c r="F332" s="1">
        <v>94.7855</v>
      </c>
      <c r="G332" s="1">
        <v>301.0</v>
      </c>
      <c r="H332" s="1">
        <v>94.7497</v>
      </c>
      <c r="I332" s="1">
        <v>307.0</v>
      </c>
      <c r="J332" s="1">
        <v>106.4526</v>
      </c>
      <c r="K332" s="1">
        <v>271.0</v>
      </c>
      <c r="L332" s="1">
        <v>112.4096</v>
      </c>
      <c r="M332" s="1">
        <v>335.0</v>
      </c>
      <c r="N332" s="1">
        <v>0.122876</v>
      </c>
      <c r="O332" s="1">
        <v>331.0</v>
      </c>
    </row>
    <row r="333">
      <c r="A333" s="1" t="s">
        <v>356</v>
      </c>
      <c r="B333" s="1">
        <v>60.575</v>
      </c>
      <c r="C333" s="1">
        <v>334.0</v>
      </c>
      <c r="D333" s="1">
        <v>60.4364</v>
      </c>
      <c r="E333" s="1">
        <v>337.0</v>
      </c>
      <c r="F333" s="1">
        <v>93.9695</v>
      </c>
      <c r="G333" s="1">
        <v>311.0</v>
      </c>
      <c r="H333" s="1">
        <v>90.5782</v>
      </c>
      <c r="I333" s="1">
        <v>340.0</v>
      </c>
      <c r="J333" s="1">
        <v>102.7555</v>
      </c>
      <c r="K333" s="1">
        <v>183.0</v>
      </c>
      <c r="L333" s="1">
        <v>107.842</v>
      </c>
      <c r="M333" s="1">
        <v>284.0</v>
      </c>
      <c r="N333" s="1">
        <v>0.118552</v>
      </c>
      <c r="O333" s="1">
        <v>332.0</v>
      </c>
    </row>
    <row r="334">
      <c r="A334" s="1" t="s">
        <v>357</v>
      </c>
      <c r="B334" s="1">
        <v>63.184</v>
      </c>
      <c r="C334" s="1">
        <v>263.0</v>
      </c>
      <c r="D334" s="1">
        <v>62.9865</v>
      </c>
      <c r="E334" s="1">
        <v>270.0</v>
      </c>
      <c r="F334" s="1">
        <v>87.3094</v>
      </c>
      <c r="G334" s="1">
        <v>345.0</v>
      </c>
      <c r="H334" s="1">
        <v>89.0703</v>
      </c>
      <c r="I334" s="1">
        <v>345.0</v>
      </c>
      <c r="J334" s="1">
        <v>106.4652</v>
      </c>
      <c r="K334" s="1">
        <v>272.0</v>
      </c>
      <c r="L334" s="1">
        <v>106.3926</v>
      </c>
      <c r="M334" s="1">
        <v>251.0</v>
      </c>
      <c r="N334" s="1">
        <v>0.114694</v>
      </c>
      <c r="O334" s="1">
        <v>333.0</v>
      </c>
    </row>
    <row r="335">
      <c r="A335" s="1" t="s">
        <v>358</v>
      </c>
      <c r="B335" s="1">
        <v>64.8815</v>
      </c>
      <c r="C335" s="1">
        <v>172.0</v>
      </c>
      <c r="D335" s="1">
        <v>64.6152</v>
      </c>
      <c r="E335" s="1">
        <v>181.0</v>
      </c>
      <c r="F335" s="1">
        <v>89.0671</v>
      </c>
      <c r="G335" s="1">
        <v>344.0</v>
      </c>
      <c r="H335" s="1">
        <v>89.8741</v>
      </c>
      <c r="I335" s="1">
        <v>343.0</v>
      </c>
      <c r="J335" s="1">
        <v>103.8517</v>
      </c>
      <c r="K335" s="1">
        <v>210.0</v>
      </c>
      <c r="L335" s="1">
        <v>107.4065</v>
      </c>
      <c r="M335" s="1">
        <v>275.0</v>
      </c>
      <c r="N335" s="1">
        <v>0.114111</v>
      </c>
      <c r="O335" s="1">
        <v>334.0</v>
      </c>
    </row>
    <row r="336">
      <c r="A336" s="1" t="s">
        <v>359</v>
      </c>
      <c r="B336" s="1">
        <v>66.4089</v>
      </c>
      <c r="C336" s="1">
        <v>101.0</v>
      </c>
      <c r="D336" s="1">
        <v>66.9267</v>
      </c>
      <c r="E336" s="1">
        <v>72.0</v>
      </c>
      <c r="F336" s="1">
        <v>97.7841</v>
      </c>
      <c r="G336" s="1">
        <v>265.0</v>
      </c>
      <c r="H336" s="1">
        <v>95.1608</v>
      </c>
      <c r="I336" s="1">
        <v>304.0</v>
      </c>
      <c r="J336" s="1">
        <v>111.8633</v>
      </c>
      <c r="K336" s="1">
        <v>336.0</v>
      </c>
      <c r="L336" s="1">
        <v>114.0755</v>
      </c>
      <c r="M336" s="1">
        <v>342.0</v>
      </c>
      <c r="N336" s="1">
        <v>0.110577</v>
      </c>
      <c r="O336" s="1">
        <v>335.0</v>
      </c>
    </row>
    <row r="337">
      <c r="A337" s="1" t="s">
        <v>360</v>
      </c>
      <c r="B337" s="1">
        <v>64.8415</v>
      </c>
      <c r="C337" s="1">
        <v>174.0</v>
      </c>
      <c r="D337" s="1">
        <v>63.5866</v>
      </c>
      <c r="E337" s="1">
        <v>246.0</v>
      </c>
      <c r="F337" s="1">
        <v>93.3295</v>
      </c>
      <c r="G337" s="1">
        <v>318.0</v>
      </c>
      <c r="H337" s="1">
        <v>92.551</v>
      </c>
      <c r="I337" s="1">
        <v>322.0</v>
      </c>
      <c r="J337" s="1">
        <v>111.039</v>
      </c>
      <c r="K337" s="1">
        <v>331.0</v>
      </c>
      <c r="L337" s="1">
        <v>110.9619</v>
      </c>
      <c r="M337" s="1">
        <v>325.0</v>
      </c>
      <c r="N337" s="1">
        <v>0.110425</v>
      </c>
      <c r="O337" s="1">
        <v>336.0</v>
      </c>
    </row>
    <row r="338">
      <c r="A338" s="1" t="s">
        <v>361</v>
      </c>
      <c r="B338" s="1">
        <v>65.7429</v>
      </c>
      <c r="C338" s="1">
        <v>128.0</v>
      </c>
      <c r="D338" s="1">
        <v>65.2228</v>
      </c>
      <c r="E338" s="1">
        <v>150.0</v>
      </c>
      <c r="F338" s="1">
        <v>92.8788</v>
      </c>
      <c r="G338" s="1">
        <v>322.0</v>
      </c>
      <c r="H338" s="1">
        <v>92.6258</v>
      </c>
      <c r="I338" s="1">
        <v>321.0</v>
      </c>
      <c r="J338" s="1">
        <v>107.4293</v>
      </c>
      <c r="K338" s="1">
        <v>292.0</v>
      </c>
      <c r="L338" s="1">
        <v>111.0908</v>
      </c>
      <c r="M338" s="1">
        <v>327.0</v>
      </c>
      <c r="N338" s="1">
        <v>0.110025</v>
      </c>
      <c r="O338" s="1">
        <v>337.0</v>
      </c>
    </row>
    <row r="339">
      <c r="A339" s="1" t="s">
        <v>362</v>
      </c>
      <c r="B339" s="1">
        <v>63.9987</v>
      </c>
      <c r="C339" s="1">
        <v>226.0</v>
      </c>
      <c r="D339" s="1">
        <v>63.838</v>
      </c>
      <c r="E339" s="1">
        <v>225.0</v>
      </c>
      <c r="F339" s="1">
        <v>87.0121</v>
      </c>
      <c r="G339" s="1">
        <v>346.0</v>
      </c>
      <c r="H339" s="1">
        <v>87.6577</v>
      </c>
      <c r="I339" s="1">
        <v>347.0</v>
      </c>
      <c r="J339" s="1">
        <v>106.9114</v>
      </c>
      <c r="K339" s="1">
        <v>280.0</v>
      </c>
      <c r="L339" s="1">
        <v>105.4504</v>
      </c>
      <c r="M339" s="1">
        <v>233.0</v>
      </c>
      <c r="N339" s="1">
        <v>0.10667</v>
      </c>
      <c r="O339" s="1">
        <v>338.0</v>
      </c>
    </row>
    <row r="340">
      <c r="A340" s="1" t="s">
        <v>363</v>
      </c>
      <c r="B340" s="1">
        <v>65.6133</v>
      </c>
      <c r="C340" s="1">
        <v>140.0</v>
      </c>
      <c r="D340" s="1">
        <v>64.8992</v>
      </c>
      <c r="E340" s="1">
        <v>166.0</v>
      </c>
      <c r="F340" s="1">
        <v>84.7313</v>
      </c>
      <c r="G340" s="1">
        <v>348.0</v>
      </c>
      <c r="H340" s="1">
        <v>86.7353</v>
      </c>
      <c r="I340" s="1">
        <v>348.0</v>
      </c>
      <c r="J340" s="1">
        <v>102.4204</v>
      </c>
      <c r="K340" s="1">
        <v>177.0</v>
      </c>
      <c r="L340" s="1">
        <v>104.4208</v>
      </c>
      <c r="M340" s="1">
        <v>211.0</v>
      </c>
      <c r="N340" s="1">
        <v>0.105833</v>
      </c>
      <c r="O340" s="1">
        <v>339.0</v>
      </c>
    </row>
    <row r="341">
      <c r="A341" s="1" t="s">
        <v>364</v>
      </c>
      <c r="B341" s="1">
        <v>62.4326</v>
      </c>
      <c r="C341" s="1">
        <v>297.0</v>
      </c>
      <c r="D341" s="1">
        <v>62.3394</v>
      </c>
      <c r="E341" s="1">
        <v>296.0</v>
      </c>
      <c r="F341" s="1">
        <v>92.6403</v>
      </c>
      <c r="G341" s="1">
        <v>325.0</v>
      </c>
      <c r="H341" s="1">
        <v>92.2811</v>
      </c>
      <c r="I341" s="1">
        <v>326.0</v>
      </c>
      <c r="J341" s="1">
        <v>106.1365</v>
      </c>
      <c r="K341" s="1">
        <v>263.0</v>
      </c>
      <c r="L341" s="1">
        <v>111.2728</v>
      </c>
      <c r="M341" s="1">
        <v>329.0</v>
      </c>
      <c r="N341" s="1">
        <v>0.104129</v>
      </c>
      <c r="O341" s="1">
        <v>340.0</v>
      </c>
    </row>
    <row r="342">
      <c r="A342" s="1" t="s">
        <v>365</v>
      </c>
      <c r="B342" s="1">
        <v>63.9587</v>
      </c>
      <c r="C342" s="1">
        <v>231.0</v>
      </c>
      <c r="D342" s="1">
        <v>63.4976</v>
      </c>
      <c r="E342" s="1">
        <v>248.0</v>
      </c>
      <c r="F342" s="1">
        <v>92.2491</v>
      </c>
      <c r="G342" s="1">
        <v>330.0</v>
      </c>
      <c r="H342" s="1">
        <v>91.5043</v>
      </c>
      <c r="I342" s="1">
        <v>334.0</v>
      </c>
      <c r="J342" s="1">
        <v>108.979</v>
      </c>
      <c r="K342" s="1">
        <v>309.0</v>
      </c>
      <c r="L342" s="1">
        <v>110.5583</v>
      </c>
      <c r="M342" s="1">
        <v>320.0</v>
      </c>
      <c r="N342" s="1">
        <v>0.10199</v>
      </c>
      <c r="O342" s="1">
        <v>341.0</v>
      </c>
    </row>
    <row r="343">
      <c r="A343" s="1" t="s">
        <v>366</v>
      </c>
      <c r="B343" s="1">
        <v>64.0438</v>
      </c>
      <c r="C343" s="1">
        <v>221.0</v>
      </c>
      <c r="D343" s="1">
        <v>64.0367</v>
      </c>
      <c r="E343" s="1">
        <v>212.0</v>
      </c>
      <c r="F343" s="1">
        <v>93.0885</v>
      </c>
      <c r="G343" s="1">
        <v>321.0</v>
      </c>
      <c r="H343" s="1">
        <v>92.0845</v>
      </c>
      <c r="I343" s="1">
        <v>329.0</v>
      </c>
      <c r="J343" s="1">
        <v>108.6922</v>
      </c>
      <c r="K343" s="1">
        <v>308.0</v>
      </c>
      <c r="L343" s="1">
        <v>111.4395</v>
      </c>
      <c r="M343" s="1">
        <v>331.0</v>
      </c>
      <c r="N343" s="1">
        <v>0.100299</v>
      </c>
      <c r="O343" s="1">
        <v>342.0</v>
      </c>
    </row>
    <row r="344">
      <c r="A344" s="1" t="s">
        <v>367</v>
      </c>
      <c r="B344" s="1">
        <v>66.45</v>
      </c>
      <c r="C344" s="1">
        <v>98.0</v>
      </c>
      <c r="D344" s="1">
        <v>65.3085</v>
      </c>
      <c r="E344" s="1">
        <v>147.0</v>
      </c>
      <c r="F344" s="1">
        <v>92.7748</v>
      </c>
      <c r="G344" s="1">
        <v>323.0</v>
      </c>
      <c r="H344" s="1">
        <v>92.2863</v>
      </c>
      <c r="I344" s="1">
        <v>325.0</v>
      </c>
      <c r="J344" s="1">
        <v>111.5168</v>
      </c>
      <c r="K344" s="1">
        <v>335.0</v>
      </c>
      <c r="L344" s="1">
        <v>111.8278</v>
      </c>
      <c r="M344" s="1">
        <v>332.0</v>
      </c>
      <c r="N344" s="1">
        <v>0.098968</v>
      </c>
      <c r="O344" s="1">
        <v>343.0</v>
      </c>
    </row>
    <row r="345">
      <c r="A345" s="1" t="s">
        <v>368</v>
      </c>
      <c r="B345" s="1">
        <v>64.4426</v>
      </c>
      <c r="C345" s="1">
        <v>195.0</v>
      </c>
      <c r="D345" s="1">
        <v>64.8587</v>
      </c>
      <c r="E345" s="1">
        <v>168.0</v>
      </c>
      <c r="F345" s="1">
        <v>86.9693</v>
      </c>
      <c r="G345" s="1">
        <v>347.0</v>
      </c>
      <c r="H345" s="1">
        <v>88.0892</v>
      </c>
      <c r="I345" s="1">
        <v>346.0</v>
      </c>
      <c r="J345" s="1">
        <v>103.938</v>
      </c>
      <c r="K345" s="1">
        <v>212.0</v>
      </c>
      <c r="L345" s="1">
        <v>108.3039</v>
      </c>
      <c r="M345" s="1">
        <v>291.0</v>
      </c>
      <c r="N345" s="1">
        <v>0.085037</v>
      </c>
      <c r="O345" s="1">
        <v>344.0</v>
      </c>
    </row>
    <row r="346">
      <c r="A346" s="1" t="s">
        <v>369</v>
      </c>
      <c r="B346" s="1">
        <v>66.2336</v>
      </c>
      <c r="C346" s="1">
        <v>107.0</v>
      </c>
      <c r="D346" s="1">
        <v>66.3839</v>
      </c>
      <c r="E346" s="1">
        <v>97.0</v>
      </c>
      <c r="F346" s="1">
        <v>90.3283</v>
      </c>
      <c r="G346" s="1">
        <v>340.0</v>
      </c>
      <c r="H346" s="1">
        <v>92.1961</v>
      </c>
      <c r="I346" s="1">
        <v>328.0</v>
      </c>
      <c r="J346" s="1">
        <v>112.1316</v>
      </c>
      <c r="K346" s="1">
        <v>340.0</v>
      </c>
      <c r="L346" s="1">
        <v>113.8673</v>
      </c>
      <c r="M346" s="1">
        <v>341.0</v>
      </c>
      <c r="N346" s="1">
        <v>0.081075</v>
      </c>
      <c r="O346" s="1">
        <v>345.0</v>
      </c>
    </row>
    <row r="347">
      <c r="A347" s="1" t="s">
        <v>370</v>
      </c>
      <c r="B347" s="1">
        <v>67.7104</v>
      </c>
      <c r="C347" s="1">
        <v>53.0</v>
      </c>
      <c r="D347" s="1">
        <v>67.0777</v>
      </c>
      <c r="E347" s="1">
        <v>65.0</v>
      </c>
      <c r="F347" s="1">
        <v>93.3602</v>
      </c>
      <c r="G347" s="1">
        <v>317.0</v>
      </c>
      <c r="H347" s="1">
        <v>92.4897</v>
      </c>
      <c r="I347" s="1">
        <v>324.0</v>
      </c>
      <c r="J347" s="1">
        <v>109.6385</v>
      </c>
      <c r="K347" s="1">
        <v>319.0</v>
      </c>
      <c r="L347" s="1">
        <v>115.4925</v>
      </c>
      <c r="M347" s="1">
        <v>347.0</v>
      </c>
      <c r="N347" s="1">
        <v>0.072141</v>
      </c>
      <c r="O347" s="1">
        <v>346.0</v>
      </c>
    </row>
    <row r="348">
      <c r="A348" s="1" t="s">
        <v>371</v>
      </c>
      <c r="B348" s="1">
        <v>71.1182</v>
      </c>
      <c r="C348" s="1">
        <v>6.0</v>
      </c>
      <c r="D348" s="1">
        <v>71.0294</v>
      </c>
      <c r="E348" s="1">
        <v>5.0</v>
      </c>
      <c r="F348" s="1">
        <v>89.2671</v>
      </c>
      <c r="G348" s="1">
        <v>343.0</v>
      </c>
      <c r="H348" s="1">
        <v>90.8944</v>
      </c>
      <c r="I348" s="1">
        <v>338.0</v>
      </c>
      <c r="J348" s="1">
        <v>111.4155</v>
      </c>
      <c r="K348" s="1">
        <v>333.0</v>
      </c>
      <c r="L348" s="1">
        <v>115.1641</v>
      </c>
      <c r="M348" s="1">
        <v>346.0</v>
      </c>
      <c r="N348" s="1">
        <v>0.061712</v>
      </c>
      <c r="O348" s="1">
        <v>347.0</v>
      </c>
    </row>
    <row r="349">
      <c r="A349" s="1" t="s">
        <v>372</v>
      </c>
      <c r="B349" s="1">
        <v>71.2987</v>
      </c>
      <c r="C349" s="1">
        <v>5.0</v>
      </c>
      <c r="D349" s="1">
        <v>69.4354</v>
      </c>
      <c r="E349" s="1">
        <v>18.0</v>
      </c>
      <c r="F349" s="1">
        <v>91.4465</v>
      </c>
      <c r="G349" s="1">
        <v>337.0</v>
      </c>
      <c r="H349" s="1">
        <v>90.0635</v>
      </c>
      <c r="I349" s="1">
        <v>342.0</v>
      </c>
      <c r="J349" s="1">
        <v>115.2538</v>
      </c>
      <c r="K349" s="1">
        <v>350.0</v>
      </c>
      <c r="L349" s="1">
        <v>115.5286</v>
      </c>
      <c r="M349" s="1">
        <v>348.0</v>
      </c>
      <c r="N349" s="1">
        <v>0.053986</v>
      </c>
      <c r="O349" s="1">
        <v>348.0</v>
      </c>
    </row>
    <row r="350">
      <c r="A350" s="1" t="s">
        <v>373</v>
      </c>
      <c r="B350" s="1">
        <v>63.6347</v>
      </c>
      <c r="C350" s="1">
        <v>246.0</v>
      </c>
      <c r="D350" s="1">
        <v>64.5949</v>
      </c>
      <c r="E350" s="1">
        <v>184.0</v>
      </c>
      <c r="F350" s="1">
        <v>82.3798</v>
      </c>
      <c r="G350" s="1">
        <v>350.0</v>
      </c>
      <c r="H350" s="1">
        <v>84.8559</v>
      </c>
      <c r="I350" s="1">
        <v>350.0</v>
      </c>
      <c r="J350" s="1">
        <v>110.7819</v>
      </c>
      <c r="K350" s="1">
        <v>327.0</v>
      </c>
      <c r="L350" s="1">
        <v>109.235</v>
      </c>
      <c r="M350" s="1">
        <v>305.0</v>
      </c>
      <c r="N350" s="1">
        <v>0.051941</v>
      </c>
      <c r="O350" s="1">
        <v>349.0</v>
      </c>
    </row>
    <row r="351">
      <c r="A351" s="1" t="s">
        <v>374</v>
      </c>
      <c r="B351" s="1">
        <v>65.7082</v>
      </c>
      <c r="C351" s="1">
        <v>131.0</v>
      </c>
      <c r="D351" s="1">
        <v>66.2457</v>
      </c>
      <c r="E351" s="1">
        <v>103.0</v>
      </c>
      <c r="F351" s="1">
        <v>84.4361</v>
      </c>
      <c r="G351" s="1">
        <v>349.0</v>
      </c>
      <c r="H351" s="1">
        <v>85.3853</v>
      </c>
      <c r="I351" s="1">
        <v>349.0</v>
      </c>
      <c r="J351" s="1">
        <v>110.9158</v>
      </c>
      <c r="K351" s="1">
        <v>328.0</v>
      </c>
      <c r="L351" s="1">
        <v>114.7028</v>
      </c>
      <c r="M351" s="1">
        <v>344.0</v>
      </c>
      <c r="N351" s="1">
        <v>0.032469</v>
      </c>
      <c r="O351" s="1">
        <v>350.0</v>
      </c>
    </row>
    <row r="352">
      <c r="A352" s="1" t="s">
        <v>375</v>
      </c>
      <c r="B352" s="1">
        <v>66.0546</v>
      </c>
      <c r="C352" s="1">
        <v>113.0</v>
      </c>
      <c r="D352" s="1">
        <v>65.5518</v>
      </c>
      <c r="E352" s="1">
        <v>136.0</v>
      </c>
      <c r="F352" s="1">
        <v>77.4783</v>
      </c>
      <c r="G352" s="1">
        <v>351.0</v>
      </c>
      <c r="H352" s="1">
        <v>79.8946</v>
      </c>
      <c r="I352" s="1">
        <v>351.0</v>
      </c>
      <c r="J352" s="1">
        <v>112.0304</v>
      </c>
      <c r="K352" s="1">
        <v>338.0</v>
      </c>
      <c r="L352" s="1">
        <v>114.3988</v>
      </c>
      <c r="M352" s="1">
        <v>343.0</v>
      </c>
      <c r="N352" s="1">
        <v>0.015855</v>
      </c>
      <c r="O352" s="1">
        <v>351.0</v>
      </c>
    </row>
  </sheetData>
  <drawing r:id="rId1"/>
</worksheet>
</file>