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Volumes/Sandisk 480/Module 1 /Homework /Starter_Code/"/>
    </mc:Choice>
  </mc:AlternateContent>
  <xr:revisionPtr revIDLastSave="0" documentId="13_ncr:1_{1AC08144-A39E-1D46-A326-3FA20290BD94}" xr6:coauthVersionLast="47" xr6:coauthVersionMax="47" xr10:uidLastSave="{00000000-0000-0000-0000-000000000000}"/>
  <bookViews>
    <workbookView xWindow="2600" yWindow="500" windowWidth="15420" windowHeight="16360" firstSheet="3" activeTab="5" xr2:uid="{00000000-000D-0000-FFFF-FFFF00000000}"/>
  </bookViews>
  <sheets>
    <sheet name="Crowdfunding" sheetId="1" r:id="rId1"/>
    <sheet name="Filter by Country" sheetId="2" r:id="rId2"/>
    <sheet name="Filtered by country and parent " sheetId="7" r:id="rId3"/>
    <sheet name="Filter by Year and category" sheetId="12" r:id="rId4"/>
    <sheet name="Crowfunding Goal Analysis" sheetId="13" r:id="rId5"/>
    <sheet name="Statistical Analysis" sheetId="14" r:id="rId6"/>
  </sheets>
  <definedNames>
    <definedName name="_xlchart.v1.0" hidden="1">'Crowfunding Goal Analysis'!$A$13</definedName>
    <definedName name="_xlchart.v1.1" hidden="1">'Crowfunding Goal Analysis'!$A$2:$A$12</definedName>
    <definedName name="_xlchart.v1.10" hidden="1">'Crowfunding Goal Analysis'!$F$12:$F$13</definedName>
    <definedName name="_xlchart.v1.11" hidden="1">'Crowfunding Goal Analysis'!$F$1:$F$11</definedName>
    <definedName name="_xlchart.v1.12" hidden="1">'Crowfunding Goal Analysis'!$G$12:$G$13</definedName>
    <definedName name="_xlchart.v1.13" hidden="1">'Crowfunding Goal Analysis'!$G$1:$G$11</definedName>
    <definedName name="_xlchart.v1.14" hidden="1">'Crowfunding Goal Analysis'!$H$12:$H$13</definedName>
    <definedName name="_xlchart.v1.15" hidden="1">'Crowfunding Goal Analysis'!$H$1:$H$11</definedName>
    <definedName name="_xlchart.v1.16" hidden="1">'Crowfunding Goal Analysis'!$A$13</definedName>
    <definedName name="_xlchart.v1.17" hidden="1">'Crowfunding Goal Analysis'!$A$2:$A$12</definedName>
    <definedName name="_xlchart.v1.18" hidden="1">'Crowfunding Goal Analysis'!$F$12:$F$13</definedName>
    <definedName name="_xlchart.v1.19" hidden="1">'Crowfunding Goal Analysis'!$F$1:$F$11</definedName>
    <definedName name="_xlchart.v1.2" hidden="1">'Crowfunding Goal Analysis'!$F$12:$F$13</definedName>
    <definedName name="_xlchart.v1.20" hidden="1">'Crowfunding Goal Analysis'!$G$12:$G$13</definedName>
    <definedName name="_xlchart.v1.21" hidden="1">'Crowfunding Goal Analysis'!$G$1:$G$11</definedName>
    <definedName name="_xlchart.v1.22" hidden="1">'Crowfunding Goal Analysis'!$H$12:$H$13</definedName>
    <definedName name="_xlchart.v1.23" hidden="1">'Crowfunding Goal Analysis'!$H$1:$H$11</definedName>
    <definedName name="_xlchart.v1.24" hidden="1">'Statistical Analysis'!$B$2:$B$566</definedName>
    <definedName name="_xlchart.v1.25" hidden="1">'Statistical Analysis'!$I$1</definedName>
    <definedName name="_xlchart.v1.26" hidden="1">'Statistical Analysis'!$I$2:$I$365</definedName>
    <definedName name="_xlchart.v1.27" hidden="1">'Statistical Analysis'!$I$1</definedName>
    <definedName name="_xlchart.v1.28" hidden="1">'Statistical Analysis'!$I$2:$I$365</definedName>
    <definedName name="_xlchart.v1.29" hidden="1">'Statistical Analysis'!$I$1</definedName>
    <definedName name="_xlchart.v1.3" hidden="1">'Crowfunding Goal Analysis'!$F$1:$F$11</definedName>
    <definedName name="_xlchart.v1.30" hidden="1">'Statistical Analysis'!$I$2:$I$365</definedName>
    <definedName name="_xlchart.v1.4" hidden="1">'Crowfunding Goal Analysis'!$G$12:$G$13</definedName>
    <definedName name="_xlchart.v1.5" hidden="1">'Crowfunding Goal Analysis'!$G$1:$G$11</definedName>
    <definedName name="_xlchart.v1.6" hidden="1">'Crowfunding Goal Analysis'!$H$12:$H$13</definedName>
    <definedName name="_xlchart.v1.7" hidden="1">'Crowfunding Goal Analysis'!$H$1:$H$11</definedName>
    <definedName name="_xlchart.v1.8" hidden="1">'Crowfunding Goal Analysis'!$A$13</definedName>
    <definedName name="_xlchart.v1.9" hidden="1">'Crowfunding Goal Analysis'!$A$2:$A$12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3" l="1"/>
  <c r="C13" i="13"/>
  <c r="B13" i="13"/>
  <c r="D12" i="13"/>
  <c r="C12" i="13"/>
  <c r="B12" i="13"/>
  <c r="D11" i="13"/>
  <c r="C11" i="13"/>
  <c r="B11" i="13"/>
  <c r="D10" i="13"/>
  <c r="C10" i="13"/>
  <c r="B10" i="13"/>
  <c r="D9" i="13"/>
  <c r="C9" i="13"/>
  <c r="B9" i="13"/>
  <c r="E9" i="13" s="1"/>
  <c r="D8" i="13"/>
  <c r="C8" i="13"/>
  <c r="B8" i="13"/>
  <c r="D7" i="13"/>
  <c r="C7" i="13"/>
  <c r="B7" i="13"/>
  <c r="D6" i="13"/>
  <c r="C6" i="13"/>
  <c r="B6" i="13"/>
  <c r="D5" i="13"/>
  <c r="C5" i="13"/>
  <c r="B5" i="13"/>
  <c r="D4" i="13"/>
  <c r="C4" i="13"/>
  <c r="B4" i="13"/>
  <c r="D3" i="13"/>
  <c r="C3" i="13"/>
  <c r="B3" i="13"/>
  <c r="D2" i="13"/>
  <c r="C2" i="13"/>
  <c r="B2" i="13"/>
  <c r="S3" i="1"/>
  <c r="U3" i="1" s="1"/>
  <c r="S4" i="1"/>
  <c r="U4" i="1" s="1"/>
  <c r="S5" i="1"/>
  <c r="U5" i="1" s="1"/>
  <c r="S6" i="1"/>
  <c r="U6" i="1" s="1"/>
  <c r="S7" i="1"/>
  <c r="U7" i="1" s="1"/>
  <c r="S8" i="1"/>
  <c r="U8" i="1" s="1"/>
  <c r="S9" i="1"/>
  <c r="U9" i="1" s="1"/>
  <c r="S10" i="1"/>
  <c r="U10" i="1" s="1"/>
  <c r="S11" i="1"/>
  <c r="U11" i="1" s="1"/>
  <c r="S12" i="1"/>
  <c r="U12" i="1" s="1"/>
  <c r="S13" i="1"/>
  <c r="U13" i="1" s="1"/>
  <c r="S14" i="1"/>
  <c r="U14" i="1" s="1"/>
  <c r="S15" i="1"/>
  <c r="U15" i="1" s="1"/>
  <c r="S16" i="1"/>
  <c r="U16" i="1" s="1"/>
  <c r="S17" i="1"/>
  <c r="U17" i="1" s="1"/>
  <c r="S18" i="1"/>
  <c r="U18" i="1" s="1"/>
  <c r="S19" i="1"/>
  <c r="U19" i="1" s="1"/>
  <c r="S20" i="1"/>
  <c r="U20" i="1" s="1"/>
  <c r="S21" i="1"/>
  <c r="U21" i="1" s="1"/>
  <c r="S22" i="1"/>
  <c r="U22" i="1" s="1"/>
  <c r="S23" i="1"/>
  <c r="U23" i="1" s="1"/>
  <c r="S24" i="1"/>
  <c r="U24" i="1" s="1"/>
  <c r="S25" i="1"/>
  <c r="U25" i="1" s="1"/>
  <c r="S26" i="1"/>
  <c r="U26" i="1" s="1"/>
  <c r="S27" i="1"/>
  <c r="U27" i="1" s="1"/>
  <c r="S28" i="1"/>
  <c r="U28" i="1" s="1"/>
  <c r="S29" i="1"/>
  <c r="U29" i="1" s="1"/>
  <c r="S30" i="1"/>
  <c r="U30" i="1" s="1"/>
  <c r="S31" i="1"/>
  <c r="U31" i="1" s="1"/>
  <c r="S32" i="1"/>
  <c r="U32" i="1" s="1"/>
  <c r="S33" i="1"/>
  <c r="U33" i="1" s="1"/>
  <c r="S34" i="1"/>
  <c r="U34" i="1" s="1"/>
  <c r="S35" i="1"/>
  <c r="U35" i="1" s="1"/>
  <c r="S36" i="1"/>
  <c r="U36" i="1" s="1"/>
  <c r="S37" i="1"/>
  <c r="U37" i="1" s="1"/>
  <c r="S38" i="1"/>
  <c r="U38" i="1" s="1"/>
  <c r="S39" i="1"/>
  <c r="U39" i="1" s="1"/>
  <c r="S40" i="1"/>
  <c r="U40" i="1" s="1"/>
  <c r="S41" i="1"/>
  <c r="U41" i="1" s="1"/>
  <c r="S42" i="1"/>
  <c r="U42" i="1" s="1"/>
  <c r="S43" i="1"/>
  <c r="U43" i="1" s="1"/>
  <c r="S44" i="1"/>
  <c r="U44" i="1" s="1"/>
  <c r="S45" i="1"/>
  <c r="U45" i="1" s="1"/>
  <c r="S46" i="1"/>
  <c r="U46" i="1" s="1"/>
  <c r="S47" i="1"/>
  <c r="U47" i="1" s="1"/>
  <c r="S48" i="1"/>
  <c r="U48" i="1" s="1"/>
  <c r="S49" i="1"/>
  <c r="U49" i="1" s="1"/>
  <c r="S50" i="1"/>
  <c r="U50" i="1" s="1"/>
  <c r="S51" i="1"/>
  <c r="U51" i="1" s="1"/>
  <c r="S52" i="1"/>
  <c r="U52" i="1" s="1"/>
  <c r="S53" i="1"/>
  <c r="U53" i="1" s="1"/>
  <c r="S54" i="1"/>
  <c r="U54" i="1" s="1"/>
  <c r="S55" i="1"/>
  <c r="U55" i="1" s="1"/>
  <c r="S56" i="1"/>
  <c r="U56" i="1" s="1"/>
  <c r="S57" i="1"/>
  <c r="U57" i="1" s="1"/>
  <c r="S58" i="1"/>
  <c r="U58" i="1" s="1"/>
  <c r="S59" i="1"/>
  <c r="U59" i="1" s="1"/>
  <c r="S60" i="1"/>
  <c r="U60" i="1" s="1"/>
  <c r="S61" i="1"/>
  <c r="U61" i="1" s="1"/>
  <c r="S62" i="1"/>
  <c r="U62" i="1" s="1"/>
  <c r="S63" i="1"/>
  <c r="U63" i="1" s="1"/>
  <c r="S64" i="1"/>
  <c r="U64" i="1" s="1"/>
  <c r="S65" i="1"/>
  <c r="U65" i="1" s="1"/>
  <c r="S66" i="1"/>
  <c r="U66" i="1" s="1"/>
  <c r="S67" i="1"/>
  <c r="U67" i="1" s="1"/>
  <c r="S68" i="1"/>
  <c r="U68" i="1" s="1"/>
  <c r="S69" i="1"/>
  <c r="U69" i="1" s="1"/>
  <c r="S70" i="1"/>
  <c r="U70" i="1" s="1"/>
  <c r="S71" i="1"/>
  <c r="U71" i="1" s="1"/>
  <c r="S72" i="1"/>
  <c r="U72" i="1" s="1"/>
  <c r="S73" i="1"/>
  <c r="U73" i="1" s="1"/>
  <c r="S74" i="1"/>
  <c r="U74" i="1" s="1"/>
  <c r="S75" i="1"/>
  <c r="U75" i="1" s="1"/>
  <c r="S76" i="1"/>
  <c r="U76" i="1" s="1"/>
  <c r="S77" i="1"/>
  <c r="U77" i="1" s="1"/>
  <c r="S78" i="1"/>
  <c r="U78" i="1" s="1"/>
  <c r="S79" i="1"/>
  <c r="U79" i="1" s="1"/>
  <c r="S80" i="1"/>
  <c r="U80" i="1" s="1"/>
  <c r="S81" i="1"/>
  <c r="U81" i="1" s="1"/>
  <c r="S82" i="1"/>
  <c r="U82" i="1" s="1"/>
  <c r="S83" i="1"/>
  <c r="U83" i="1" s="1"/>
  <c r="S84" i="1"/>
  <c r="U84" i="1" s="1"/>
  <c r="S85" i="1"/>
  <c r="U85" i="1" s="1"/>
  <c r="S86" i="1"/>
  <c r="U86" i="1" s="1"/>
  <c r="S87" i="1"/>
  <c r="U87" i="1" s="1"/>
  <c r="S88" i="1"/>
  <c r="U88" i="1" s="1"/>
  <c r="S89" i="1"/>
  <c r="U89" i="1" s="1"/>
  <c r="S90" i="1"/>
  <c r="U90" i="1" s="1"/>
  <c r="S91" i="1"/>
  <c r="U91" i="1" s="1"/>
  <c r="S92" i="1"/>
  <c r="U92" i="1" s="1"/>
  <c r="S93" i="1"/>
  <c r="U93" i="1" s="1"/>
  <c r="S94" i="1"/>
  <c r="U94" i="1" s="1"/>
  <c r="S95" i="1"/>
  <c r="U95" i="1" s="1"/>
  <c r="S96" i="1"/>
  <c r="U96" i="1" s="1"/>
  <c r="S97" i="1"/>
  <c r="U97" i="1" s="1"/>
  <c r="S98" i="1"/>
  <c r="U98" i="1" s="1"/>
  <c r="S99" i="1"/>
  <c r="U99" i="1" s="1"/>
  <c r="S100" i="1"/>
  <c r="U100" i="1" s="1"/>
  <c r="S101" i="1"/>
  <c r="U101" i="1" s="1"/>
  <c r="S102" i="1"/>
  <c r="U102" i="1" s="1"/>
  <c r="S103" i="1"/>
  <c r="U103" i="1" s="1"/>
  <c r="S104" i="1"/>
  <c r="U104" i="1" s="1"/>
  <c r="S105" i="1"/>
  <c r="U105" i="1" s="1"/>
  <c r="S106" i="1"/>
  <c r="U106" i="1" s="1"/>
  <c r="S107" i="1"/>
  <c r="U107" i="1" s="1"/>
  <c r="S108" i="1"/>
  <c r="U108" i="1" s="1"/>
  <c r="S109" i="1"/>
  <c r="U109" i="1" s="1"/>
  <c r="S110" i="1"/>
  <c r="U110" i="1" s="1"/>
  <c r="S111" i="1"/>
  <c r="U111" i="1" s="1"/>
  <c r="S112" i="1"/>
  <c r="U112" i="1" s="1"/>
  <c r="S113" i="1"/>
  <c r="U113" i="1" s="1"/>
  <c r="S114" i="1"/>
  <c r="U114" i="1" s="1"/>
  <c r="S115" i="1"/>
  <c r="U115" i="1" s="1"/>
  <c r="S116" i="1"/>
  <c r="U116" i="1" s="1"/>
  <c r="S117" i="1"/>
  <c r="U117" i="1" s="1"/>
  <c r="S118" i="1"/>
  <c r="U118" i="1" s="1"/>
  <c r="S119" i="1"/>
  <c r="U119" i="1" s="1"/>
  <c r="S120" i="1"/>
  <c r="U120" i="1" s="1"/>
  <c r="S121" i="1"/>
  <c r="U121" i="1" s="1"/>
  <c r="S122" i="1"/>
  <c r="U122" i="1" s="1"/>
  <c r="S123" i="1"/>
  <c r="U123" i="1" s="1"/>
  <c r="S124" i="1"/>
  <c r="U124" i="1" s="1"/>
  <c r="S125" i="1"/>
  <c r="U125" i="1" s="1"/>
  <c r="S126" i="1"/>
  <c r="U126" i="1" s="1"/>
  <c r="S127" i="1"/>
  <c r="U127" i="1" s="1"/>
  <c r="S128" i="1"/>
  <c r="U128" i="1" s="1"/>
  <c r="S129" i="1"/>
  <c r="U129" i="1" s="1"/>
  <c r="S130" i="1"/>
  <c r="U130" i="1" s="1"/>
  <c r="S131" i="1"/>
  <c r="U131" i="1" s="1"/>
  <c r="S132" i="1"/>
  <c r="U132" i="1" s="1"/>
  <c r="S133" i="1"/>
  <c r="U133" i="1" s="1"/>
  <c r="S134" i="1"/>
  <c r="U134" i="1" s="1"/>
  <c r="S135" i="1"/>
  <c r="U135" i="1" s="1"/>
  <c r="S136" i="1"/>
  <c r="U136" i="1" s="1"/>
  <c r="S137" i="1"/>
  <c r="U137" i="1" s="1"/>
  <c r="S138" i="1"/>
  <c r="U138" i="1" s="1"/>
  <c r="S139" i="1"/>
  <c r="U139" i="1" s="1"/>
  <c r="S140" i="1"/>
  <c r="U140" i="1" s="1"/>
  <c r="S141" i="1"/>
  <c r="U141" i="1" s="1"/>
  <c r="S142" i="1"/>
  <c r="U142" i="1" s="1"/>
  <c r="S143" i="1"/>
  <c r="U143" i="1" s="1"/>
  <c r="S144" i="1"/>
  <c r="U144" i="1" s="1"/>
  <c r="S145" i="1"/>
  <c r="U145" i="1" s="1"/>
  <c r="S146" i="1"/>
  <c r="U146" i="1" s="1"/>
  <c r="S147" i="1"/>
  <c r="U147" i="1" s="1"/>
  <c r="S148" i="1"/>
  <c r="U148" i="1" s="1"/>
  <c r="S149" i="1"/>
  <c r="U149" i="1" s="1"/>
  <c r="S150" i="1"/>
  <c r="U150" i="1" s="1"/>
  <c r="S151" i="1"/>
  <c r="U151" i="1" s="1"/>
  <c r="S152" i="1"/>
  <c r="U152" i="1" s="1"/>
  <c r="S153" i="1"/>
  <c r="U153" i="1" s="1"/>
  <c r="S154" i="1"/>
  <c r="U154" i="1" s="1"/>
  <c r="S155" i="1"/>
  <c r="U155" i="1" s="1"/>
  <c r="S156" i="1"/>
  <c r="U156" i="1" s="1"/>
  <c r="S157" i="1"/>
  <c r="U157" i="1" s="1"/>
  <c r="S158" i="1"/>
  <c r="U158" i="1" s="1"/>
  <c r="S159" i="1"/>
  <c r="U159" i="1" s="1"/>
  <c r="S160" i="1"/>
  <c r="U160" i="1" s="1"/>
  <c r="S161" i="1"/>
  <c r="U161" i="1" s="1"/>
  <c r="S162" i="1"/>
  <c r="U162" i="1" s="1"/>
  <c r="S163" i="1"/>
  <c r="U163" i="1" s="1"/>
  <c r="S164" i="1"/>
  <c r="U164" i="1" s="1"/>
  <c r="S165" i="1"/>
  <c r="U165" i="1" s="1"/>
  <c r="S166" i="1"/>
  <c r="U166" i="1" s="1"/>
  <c r="S167" i="1"/>
  <c r="U167" i="1" s="1"/>
  <c r="S168" i="1"/>
  <c r="U168" i="1" s="1"/>
  <c r="S169" i="1"/>
  <c r="U169" i="1" s="1"/>
  <c r="S170" i="1"/>
  <c r="U170" i="1" s="1"/>
  <c r="S171" i="1"/>
  <c r="U171" i="1" s="1"/>
  <c r="S172" i="1"/>
  <c r="U172" i="1" s="1"/>
  <c r="S173" i="1"/>
  <c r="U173" i="1" s="1"/>
  <c r="S174" i="1"/>
  <c r="U174" i="1" s="1"/>
  <c r="S175" i="1"/>
  <c r="U175" i="1" s="1"/>
  <c r="S176" i="1"/>
  <c r="U176" i="1" s="1"/>
  <c r="S177" i="1"/>
  <c r="U177" i="1" s="1"/>
  <c r="S178" i="1"/>
  <c r="U178" i="1" s="1"/>
  <c r="S179" i="1"/>
  <c r="U179" i="1" s="1"/>
  <c r="S180" i="1"/>
  <c r="U180" i="1" s="1"/>
  <c r="S181" i="1"/>
  <c r="U181" i="1" s="1"/>
  <c r="S182" i="1"/>
  <c r="U182" i="1" s="1"/>
  <c r="S183" i="1"/>
  <c r="U183" i="1" s="1"/>
  <c r="S184" i="1"/>
  <c r="U184" i="1" s="1"/>
  <c r="S185" i="1"/>
  <c r="U185" i="1" s="1"/>
  <c r="S186" i="1"/>
  <c r="U186" i="1" s="1"/>
  <c r="S187" i="1"/>
  <c r="U187" i="1" s="1"/>
  <c r="S188" i="1"/>
  <c r="U188" i="1" s="1"/>
  <c r="S189" i="1"/>
  <c r="U189" i="1" s="1"/>
  <c r="S190" i="1"/>
  <c r="U190" i="1" s="1"/>
  <c r="S191" i="1"/>
  <c r="U191" i="1" s="1"/>
  <c r="S192" i="1"/>
  <c r="U192" i="1" s="1"/>
  <c r="S193" i="1"/>
  <c r="U193" i="1" s="1"/>
  <c r="S194" i="1"/>
  <c r="U194" i="1" s="1"/>
  <c r="S195" i="1"/>
  <c r="U195" i="1" s="1"/>
  <c r="S196" i="1"/>
  <c r="U196" i="1" s="1"/>
  <c r="S197" i="1"/>
  <c r="U197" i="1" s="1"/>
  <c r="S198" i="1"/>
  <c r="U198" i="1" s="1"/>
  <c r="S199" i="1"/>
  <c r="U199" i="1" s="1"/>
  <c r="S200" i="1"/>
  <c r="U200" i="1" s="1"/>
  <c r="S201" i="1"/>
  <c r="U201" i="1" s="1"/>
  <c r="S202" i="1"/>
  <c r="U202" i="1" s="1"/>
  <c r="S203" i="1"/>
  <c r="U203" i="1" s="1"/>
  <c r="S204" i="1"/>
  <c r="U204" i="1" s="1"/>
  <c r="S205" i="1"/>
  <c r="U205" i="1" s="1"/>
  <c r="S206" i="1"/>
  <c r="U206" i="1" s="1"/>
  <c r="S207" i="1"/>
  <c r="U207" i="1" s="1"/>
  <c r="S208" i="1"/>
  <c r="U208" i="1" s="1"/>
  <c r="S209" i="1"/>
  <c r="U209" i="1" s="1"/>
  <c r="S210" i="1"/>
  <c r="U210" i="1" s="1"/>
  <c r="S211" i="1"/>
  <c r="U211" i="1" s="1"/>
  <c r="S212" i="1"/>
  <c r="U212" i="1" s="1"/>
  <c r="S213" i="1"/>
  <c r="U213" i="1" s="1"/>
  <c r="S214" i="1"/>
  <c r="U214" i="1" s="1"/>
  <c r="S215" i="1"/>
  <c r="U215" i="1" s="1"/>
  <c r="S216" i="1"/>
  <c r="U216" i="1" s="1"/>
  <c r="S217" i="1"/>
  <c r="U217" i="1" s="1"/>
  <c r="S218" i="1"/>
  <c r="U218" i="1" s="1"/>
  <c r="S219" i="1"/>
  <c r="U219" i="1" s="1"/>
  <c r="S220" i="1"/>
  <c r="U220" i="1" s="1"/>
  <c r="S221" i="1"/>
  <c r="U221" i="1" s="1"/>
  <c r="S222" i="1"/>
  <c r="U222" i="1" s="1"/>
  <c r="S223" i="1"/>
  <c r="U223" i="1" s="1"/>
  <c r="S224" i="1"/>
  <c r="U224" i="1" s="1"/>
  <c r="S225" i="1"/>
  <c r="U225" i="1" s="1"/>
  <c r="S226" i="1"/>
  <c r="U226" i="1" s="1"/>
  <c r="S227" i="1"/>
  <c r="U227" i="1" s="1"/>
  <c r="S228" i="1"/>
  <c r="U228" i="1" s="1"/>
  <c r="S229" i="1"/>
  <c r="U229" i="1" s="1"/>
  <c r="S230" i="1"/>
  <c r="U230" i="1" s="1"/>
  <c r="S231" i="1"/>
  <c r="U231" i="1" s="1"/>
  <c r="S232" i="1"/>
  <c r="U232" i="1" s="1"/>
  <c r="S233" i="1"/>
  <c r="U233" i="1" s="1"/>
  <c r="S234" i="1"/>
  <c r="U234" i="1" s="1"/>
  <c r="S235" i="1"/>
  <c r="U235" i="1" s="1"/>
  <c r="S236" i="1"/>
  <c r="U236" i="1" s="1"/>
  <c r="S237" i="1"/>
  <c r="U237" i="1" s="1"/>
  <c r="S238" i="1"/>
  <c r="U238" i="1" s="1"/>
  <c r="S239" i="1"/>
  <c r="U239" i="1" s="1"/>
  <c r="S240" i="1"/>
  <c r="U240" i="1" s="1"/>
  <c r="S241" i="1"/>
  <c r="U241" i="1" s="1"/>
  <c r="S242" i="1"/>
  <c r="U242" i="1" s="1"/>
  <c r="S243" i="1"/>
  <c r="U243" i="1" s="1"/>
  <c r="S244" i="1"/>
  <c r="U244" i="1" s="1"/>
  <c r="S245" i="1"/>
  <c r="U245" i="1" s="1"/>
  <c r="S246" i="1"/>
  <c r="U246" i="1" s="1"/>
  <c r="S247" i="1"/>
  <c r="U247" i="1" s="1"/>
  <c r="S248" i="1"/>
  <c r="U248" i="1" s="1"/>
  <c r="S249" i="1"/>
  <c r="U249" i="1" s="1"/>
  <c r="S250" i="1"/>
  <c r="U250" i="1" s="1"/>
  <c r="S251" i="1"/>
  <c r="U251" i="1" s="1"/>
  <c r="S252" i="1"/>
  <c r="U252" i="1" s="1"/>
  <c r="S253" i="1"/>
  <c r="U253" i="1" s="1"/>
  <c r="S254" i="1"/>
  <c r="U254" i="1" s="1"/>
  <c r="S255" i="1"/>
  <c r="U255" i="1" s="1"/>
  <c r="S256" i="1"/>
  <c r="U256" i="1" s="1"/>
  <c r="S257" i="1"/>
  <c r="U257" i="1" s="1"/>
  <c r="S258" i="1"/>
  <c r="U258" i="1" s="1"/>
  <c r="S259" i="1"/>
  <c r="U259" i="1" s="1"/>
  <c r="S260" i="1"/>
  <c r="U260" i="1" s="1"/>
  <c r="S261" i="1"/>
  <c r="U261" i="1" s="1"/>
  <c r="S262" i="1"/>
  <c r="U262" i="1" s="1"/>
  <c r="S263" i="1"/>
  <c r="U263" i="1" s="1"/>
  <c r="S264" i="1"/>
  <c r="U264" i="1" s="1"/>
  <c r="S265" i="1"/>
  <c r="U265" i="1" s="1"/>
  <c r="S266" i="1"/>
  <c r="U266" i="1" s="1"/>
  <c r="S267" i="1"/>
  <c r="U267" i="1" s="1"/>
  <c r="S268" i="1"/>
  <c r="U268" i="1" s="1"/>
  <c r="S269" i="1"/>
  <c r="U269" i="1" s="1"/>
  <c r="S270" i="1"/>
  <c r="U270" i="1" s="1"/>
  <c r="S271" i="1"/>
  <c r="U271" i="1" s="1"/>
  <c r="S272" i="1"/>
  <c r="U272" i="1" s="1"/>
  <c r="S273" i="1"/>
  <c r="U273" i="1" s="1"/>
  <c r="S274" i="1"/>
  <c r="U274" i="1" s="1"/>
  <c r="S275" i="1"/>
  <c r="U275" i="1" s="1"/>
  <c r="S276" i="1"/>
  <c r="U276" i="1" s="1"/>
  <c r="S277" i="1"/>
  <c r="U277" i="1" s="1"/>
  <c r="S278" i="1"/>
  <c r="U278" i="1" s="1"/>
  <c r="S279" i="1"/>
  <c r="U279" i="1" s="1"/>
  <c r="S280" i="1"/>
  <c r="U280" i="1" s="1"/>
  <c r="S281" i="1"/>
  <c r="U281" i="1" s="1"/>
  <c r="S282" i="1"/>
  <c r="U282" i="1" s="1"/>
  <c r="S283" i="1"/>
  <c r="U283" i="1" s="1"/>
  <c r="S284" i="1"/>
  <c r="U284" i="1" s="1"/>
  <c r="S285" i="1"/>
  <c r="U285" i="1" s="1"/>
  <c r="S286" i="1"/>
  <c r="U286" i="1" s="1"/>
  <c r="S287" i="1"/>
  <c r="U287" i="1" s="1"/>
  <c r="S288" i="1"/>
  <c r="U288" i="1" s="1"/>
  <c r="S289" i="1"/>
  <c r="U289" i="1" s="1"/>
  <c r="S290" i="1"/>
  <c r="U290" i="1" s="1"/>
  <c r="S291" i="1"/>
  <c r="U291" i="1" s="1"/>
  <c r="S292" i="1"/>
  <c r="U292" i="1" s="1"/>
  <c r="S293" i="1"/>
  <c r="U293" i="1" s="1"/>
  <c r="S294" i="1"/>
  <c r="U294" i="1" s="1"/>
  <c r="S295" i="1"/>
  <c r="U295" i="1" s="1"/>
  <c r="S296" i="1"/>
  <c r="U296" i="1" s="1"/>
  <c r="S297" i="1"/>
  <c r="U297" i="1" s="1"/>
  <c r="S298" i="1"/>
  <c r="U298" i="1" s="1"/>
  <c r="S299" i="1"/>
  <c r="U299" i="1" s="1"/>
  <c r="S300" i="1"/>
  <c r="U300" i="1" s="1"/>
  <c r="S301" i="1"/>
  <c r="U301" i="1" s="1"/>
  <c r="S302" i="1"/>
  <c r="U302" i="1" s="1"/>
  <c r="S303" i="1"/>
  <c r="U303" i="1" s="1"/>
  <c r="S304" i="1"/>
  <c r="U304" i="1" s="1"/>
  <c r="S305" i="1"/>
  <c r="U305" i="1" s="1"/>
  <c r="S306" i="1"/>
  <c r="U306" i="1" s="1"/>
  <c r="S307" i="1"/>
  <c r="U307" i="1" s="1"/>
  <c r="S308" i="1"/>
  <c r="U308" i="1" s="1"/>
  <c r="S309" i="1"/>
  <c r="U309" i="1" s="1"/>
  <c r="S310" i="1"/>
  <c r="U310" i="1" s="1"/>
  <c r="S311" i="1"/>
  <c r="U311" i="1" s="1"/>
  <c r="S312" i="1"/>
  <c r="U312" i="1" s="1"/>
  <c r="S313" i="1"/>
  <c r="U313" i="1" s="1"/>
  <c r="S314" i="1"/>
  <c r="U314" i="1" s="1"/>
  <c r="S315" i="1"/>
  <c r="U315" i="1" s="1"/>
  <c r="S316" i="1"/>
  <c r="U316" i="1" s="1"/>
  <c r="S317" i="1"/>
  <c r="U317" i="1" s="1"/>
  <c r="S318" i="1"/>
  <c r="U318" i="1" s="1"/>
  <c r="S319" i="1"/>
  <c r="U319" i="1" s="1"/>
  <c r="S320" i="1"/>
  <c r="U320" i="1" s="1"/>
  <c r="S321" i="1"/>
  <c r="U321" i="1" s="1"/>
  <c r="S322" i="1"/>
  <c r="U322" i="1" s="1"/>
  <c r="S323" i="1"/>
  <c r="U323" i="1" s="1"/>
  <c r="S324" i="1"/>
  <c r="U324" i="1" s="1"/>
  <c r="S325" i="1"/>
  <c r="U325" i="1" s="1"/>
  <c r="S326" i="1"/>
  <c r="U326" i="1" s="1"/>
  <c r="S327" i="1"/>
  <c r="U327" i="1" s="1"/>
  <c r="S328" i="1"/>
  <c r="U328" i="1" s="1"/>
  <c r="S329" i="1"/>
  <c r="U329" i="1" s="1"/>
  <c r="S330" i="1"/>
  <c r="U330" i="1" s="1"/>
  <c r="S331" i="1"/>
  <c r="U331" i="1" s="1"/>
  <c r="S332" i="1"/>
  <c r="U332" i="1" s="1"/>
  <c r="S333" i="1"/>
  <c r="U333" i="1" s="1"/>
  <c r="S334" i="1"/>
  <c r="U334" i="1" s="1"/>
  <c r="S335" i="1"/>
  <c r="U335" i="1" s="1"/>
  <c r="S336" i="1"/>
  <c r="U336" i="1" s="1"/>
  <c r="S337" i="1"/>
  <c r="U337" i="1" s="1"/>
  <c r="S338" i="1"/>
  <c r="U338" i="1" s="1"/>
  <c r="S339" i="1"/>
  <c r="U339" i="1" s="1"/>
  <c r="S340" i="1"/>
  <c r="U340" i="1" s="1"/>
  <c r="S341" i="1"/>
  <c r="U341" i="1" s="1"/>
  <c r="S342" i="1"/>
  <c r="U342" i="1" s="1"/>
  <c r="S343" i="1"/>
  <c r="U343" i="1" s="1"/>
  <c r="S344" i="1"/>
  <c r="U344" i="1" s="1"/>
  <c r="S345" i="1"/>
  <c r="U345" i="1" s="1"/>
  <c r="S346" i="1"/>
  <c r="U346" i="1" s="1"/>
  <c r="S347" i="1"/>
  <c r="U347" i="1" s="1"/>
  <c r="S348" i="1"/>
  <c r="U348" i="1" s="1"/>
  <c r="S349" i="1"/>
  <c r="U349" i="1" s="1"/>
  <c r="S350" i="1"/>
  <c r="U350" i="1" s="1"/>
  <c r="S351" i="1"/>
  <c r="U351" i="1" s="1"/>
  <c r="S352" i="1"/>
  <c r="U352" i="1" s="1"/>
  <c r="S353" i="1"/>
  <c r="U353" i="1" s="1"/>
  <c r="S354" i="1"/>
  <c r="U354" i="1" s="1"/>
  <c r="S355" i="1"/>
  <c r="U355" i="1" s="1"/>
  <c r="S356" i="1"/>
  <c r="U356" i="1" s="1"/>
  <c r="S357" i="1"/>
  <c r="U357" i="1" s="1"/>
  <c r="S358" i="1"/>
  <c r="U358" i="1" s="1"/>
  <c r="S359" i="1"/>
  <c r="U359" i="1" s="1"/>
  <c r="S360" i="1"/>
  <c r="U360" i="1" s="1"/>
  <c r="S361" i="1"/>
  <c r="U361" i="1" s="1"/>
  <c r="S362" i="1"/>
  <c r="U362" i="1" s="1"/>
  <c r="S363" i="1"/>
  <c r="U363" i="1" s="1"/>
  <c r="S364" i="1"/>
  <c r="U364" i="1" s="1"/>
  <c r="S365" i="1"/>
  <c r="U365" i="1" s="1"/>
  <c r="S366" i="1"/>
  <c r="U366" i="1" s="1"/>
  <c r="S367" i="1"/>
  <c r="U367" i="1" s="1"/>
  <c r="S368" i="1"/>
  <c r="U368" i="1" s="1"/>
  <c r="S369" i="1"/>
  <c r="U369" i="1" s="1"/>
  <c r="S370" i="1"/>
  <c r="U370" i="1" s="1"/>
  <c r="S371" i="1"/>
  <c r="U371" i="1" s="1"/>
  <c r="S372" i="1"/>
  <c r="U372" i="1" s="1"/>
  <c r="S373" i="1"/>
  <c r="U373" i="1" s="1"/>
  <c r="S374" i="1"/>
  <c r="U374" i="1" s="1"/>
  <c r="S375" i="1"/>
  <c r="U375" i="1" s="1"/>
  <c r="S376" i="1"/>
  <c r="U376" i="1" s="1"/>
  <c r="S377" i="1"/>
  <c r="U377" i="1" s="1"/>
  <c r="S378" i="1"/>
  <c r="U378" i="1" s="1"/>
  <c r="S379" i="1"/>
  <c r="U379" i="1" s="1"/>
  <c r="S380" i="1"/>
  <c r="U380" i="1" s="1"/>
  <c r="S381" i="1"/>
  <c r="U381" i="1" s="1"/>
  <c r="S382" i="1"/>
  <c r="U382" i="1" s="1"/>
  <c r="S383" i="1"/>
  <c r="U383" i="1" s="1"/>
  <c r="S384" i="1"/>
  <c r="U384" i="1" s="1"/>
  <c r="S385" i="1"/>
  <c r="U385" i="1" s="1"/>
  <c r="S386" i="1"/>
  <c r="U386" i="1" s="1"/>
  <c r="S387" i="1"/>
  <c r="U387" i="1" s="1"/>
  <c r="S388" i="1"/>
  <c r="U388" i="1" s="1"/>
  <c r="S389" i="1"/>
  <c r="U389" i="1" s="1"/>
  <c r="S390" i="1"/>
  <c r="U390" i="1" s="1"/>
  <c r="S391" i="1"/>
  <c r="U391" i="1" s="1"/>
  <c r="S392" i="1"/>
  <c r="U392" i="1" s="1"/>
  <c r="S393" i="1"/>
  <c r="U393" i="1" s="1"/>
  <c r="S394" i="1"/>
  <c r="U394" i="1" s="1"/>
  <c r="S395" i="1"/>
  <c r="U395" i="1" s="1"/>
  <c r="S396" i="1"/>
  <c r="U396" i="1" s="1"/>
  <c r="S397" i="1"/>
  <c r="U397" i="1" s="1"/>
  <c r="S398" i="1"/>
  <c r="U398" i="1" s="1"/>
  <c r="S399" i="1"/>
  <c r="U399" i="1" s="1"/>
  <c r="S400" i="1"/>
  <c r="U400" i="1" s="1"/>
  <c r="S401" i="1"/>
  <c r="U401" i="1" s="1"/>
  <c r="S402" i="1"/>
  <c r="U402" i="1" s="1"/>
  <c r="S403" i="1"/>
  <c r="U403" i="1" s="1"/>
  <c r="S404" i="1"/>
  <c r="U404" i="1" s="1"/>
  <c r="S405" i="1"/>
  <c r="U405" i="1" s="1"/>
  <c r="S406" i="1"/>
  <c r="U406" i="1" s="1"/>
  <c r="S407" i="1"/>
  <c r="U407" i="1" s="1"/>
  <c r="S408" i="1"/>
  <c r="U408" i="1" s="1"/>
  <c r="S409" i="1"/>
  <c r="U409" i="1" s="1"/>
  <c r="S410" i="1"/>
  <c r="U410" i="1" s="1"/>
  <c r="S411" i="1"/>
  <c r="U411" i="1" s="1"/>
  <c r="S412" i="1"/>
  <c r="U412" i="1" s="1"/>
  <c r="S413" i="1"/>
  <c r="U413" i="1" s="1"/>
  <c r="S414" i="1"/>
  <c r="U414" i="1" s="1"/>
  <c r="S415" i="1"/>
  <c r="U415" i="1" s="1"/>
  <c r="S416" i="1"/>
  <c r="U416" i="1" s="1"/>
  <c r="S417" i="1"/>
  <c r="U417" i="1" s="1"/>
  <c r="S418" i="1"/>
  <c r="U418" i="1" s="1"/>
  <c r="S419" i="1"/>
  <c r="U419" i="1" s="1"/>
  <c r="S420" i="1"/>
  <c r="U420" i="1" s="1"/>
  <c r="S421" i="1"/>
  <c r="U421" i="1" s="1"/>
  <c r="S422" i="1"/>
  <c r="U422" i="1" s="1"/>
  <c r="S423" i="1"/>
  <c r="U423" i="1" s="1"/>
  <c r="S424" i="1"/>
  <c r="U424" i="1" s="1"/>
  <c r="S425" i="1"/>
  <c r="U425" i="1" s="1"/>
  <c r="S426" i="1"/>
  <c r="U426" i="1" s="1"/>
  <c r="S427" i="1"/>
  <c r="U427" i="1" s="1"/>
  <c r="S428" i="1"/>
  <c r="U428" i="1" s="1"/>
  <c r="S429" i="1"/>
  <c r="U429" i="1" s="1"/>
  <c r="S430" i="1"/>
  <c r="U430" i="1" s="1"/>
  <c r="S431" i="1"/>
  <c r="U431" i="1" s="1"/>
  <c r="S432" i="1"/>
  <c r="U432" i="1" s="1"/>
  <c r="S433" i="1"/>
  <c r="U433" i="1" s="1"/>
  <c r="S434" i="1"/>
  <c r="U434" i="1" s="1"/>
  <c r="S435" i="1"/>
  <c r="U435" i="1" s="1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U447" i="1" s="1"/>
  <c r="S448" i="1"/>
  <c r="U448" i="1" s="1"/>
  <c r="S449" i="1"/>
  <c r="U449" i="1" s="1"/>
  <c r="S450" i="1"/>
  <c r="U450" i="1" s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U463" i="1" s="1"/>
  <c r="S464" i="1"/>
  <c r="U464" i="1" s="1"/>
  <c r="S465" i="1"/>
  <c r="U465" i="1" s="1"/>
  <c r="S466" i="1"/>
  <c r="U466" i="1" s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U479" i="1" s="1"/>
  <c r="S480" i="1"/>
  <c r="U480" i="1" s="1"/>
  <c r="S481" i="1"/>
  <c r="U481" i="1" s="1"/>
  <c r="S482" i="1"/>
  <c r="U482" i="1" s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U495" i="1" s="1"/>
  <c r="S496" i="1"/>
  <c r="U496" i="1" s="1"/>
  <c r="S497" i="1"/>
  <c r="U497" i="1" s="1"/>
  <c r="S498" i="1"/>
  <c r="U498" i="1" s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U511" i="1" s="1"/>
  <c r="S512" i="1"/>
  <c r="U512" i="1" s="1"/>
  <c r="S513" i="1"/>
  <c r="U513" i="1" s="1"/>
  <c r="S514" i="1"/>
  <c r="U514" i="1" s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U527" i="1" s="1"/>
  <c r="S528" i="1"/>
  <c r="U528" i="1" s="1"/>
  <c r="S529" i="1"/>
  <c r="U529" i="1" s="1"/>
  <c r="S530" i="1"/>
  <c r="U530" i="1" s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U543" i="1" s="1"/>
  <c r="S544" i="1"/>
  <c r="U544" i="1" s="1"/>
  <c r="S545" i="1"/>
  <c r="U545" i="1" s="1"/>
  <c r="S546" i="1"/>
  <c r="U546" i="1" s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U559" i="1" s="1"/>
  <c r="S560" i="1"/>
  <c r="U560" i="1" s="1"/>
  <c r="S561" i="1"/>
  <c r="U561" i="1" s="1"/>
  <c r="S562" i="1"/>
  <c r="U562" i="1" s="1"/>
  <c r="S563" i="1"/>
  <c r="U563" i="1" s="1"/>
  <c r="S564" i="1"/>
  <c r="U564" i="1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U575" i="1" s="1"/>
  <c r="S576" i="1"/>
  <c r="U576" i="1" s="1"/>
  <c r="S577" i="1"/>
  <c r="U577" i="1" s="1"/>
  <c r="S578" i="1"/>
  <c r="U578" i="1" s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U591" i="1" s="1"/>
  <c r="S592" i="1"/>
  <c r="U592" i="1" s="1"/>
  <c r="S593" i="1"/>
  <c r="U593" i="1" s="1"/>
  <c r="S594" i="1"/>
  <c r="U594" i="1" s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U607" i="1" s="1"/>
  <c r="S608" i="1"/>
  <c r="U608" i="1" s="1"/>
  <c r="S609" i="1"/>
  <c r="U609" i="1" s="1"/>
  <c r="S610" i="1"/>
  <c r="U610" i="1" s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U623" i="1" s="1"/>
  <c r="S624" i="1"/>
  <c r="U624" i="1" s="1"/>
  <c r="S625" i="1"/>
  <c r="U625" i="1" s="1"/>
  <c r="S626" i="1"/>
  <c r="U626" i="1" s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U639" i="1" s="1"/>
  <c r="S640" i="1"/>
  <c r="U640" i="1" s="1"/>
  <c r="S641" i="1"/>
  <c r="U641" i="1" s="1"/>
  <c r="S642" i="1"/>
  <c r="U642" i="1" s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U655" i="1" s="1"/>
  <c r="S656" i="1"/>
  <c r="U656" i="1" s="1"/>
  <c r="S657" i="1"/>
  <c r="U657" i="1" s="1"/>
  <c r="S658" i="1"/>
  <c r="U658" i="1" s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U671" i="1" s="1"/>
  <c r="S672" i="1"/>
  <c r="U672" i="1" s="1"/>
  <c r="S673" i="1"/>
  <c r="U673" i="1" s="1"/>
  <c r="S674" i="1"/>
  <c r="U674" i="1" s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U687" i="1" s="1"/>
  <c r="S688" i="1"/>
  <c r="U688" i="1" s="1"/>
  <c r="S689" i="1"/>
  <c r="U689" i="1" s="1"/>
  <c r="S690" i="1"/>
  <c r="U690" i="1" s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U703" i="1" s="1"/>
  <c r="S704" i="1"/>
  <c r="U704" i="1" s="1"/>
  <c r="S705" i="1"/>
  <c r="U705" i="1" s="1"/>
  <c r="S706" i="1"/>
  <c r="U706" i="1" s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U719" i="1" s="1"/>
  <c r="S720" i="1"/>
  <c r="U720" i="1" s="1"/>
  <c r="S721" i="1"/>
  <c r="U721" i="1" s="1"/>
  <c r="S722" i="1"/>
  <c r="U722" i="1" s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U735" i="1" s="1"/>
  <c r="S736" i="1"/>
  <c r="U736" i="1" s="1"/>
  <c r="S737" i="1"/>
  <c r="U737" i="1" s="1"/>
  <c r="S738" i="1"/>
  <c r="U738" i="1" s="1"/>
  <c r="S739" i="1"/>
  <c r="U739" i="1" s="1"/>
  <c r="S740" i="1"/>
  <c r="U740" i="1" s="1"/>
  <c r="S741" i="1"/>
  <c r="U741" i="1" s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U751" i="1" s="1"/>
  <c r="S752" i="1"/>
  <c r="U752" i="1" s="1"/>
  <c r="S753" i="1"/>
  <c r="U753" i="1" s="1"/>
  <c r="S754" i="1"/>
  <c r="U754" i="1" s="1"/>
  <c r="S755" i="1"/>
  <c r="U755" i="1" s="1"/>
  <c r="S756" i="1"/>
  <c r="U756" i="1" s="1"/>
  <c r="S757" i="1"/>
  <c r="U757" i="1" s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U767" i="1" s="1"/>
  <c r="S768" i="1"/>
  <c r="U768" i="1" s="1"/>
  <c r="S769" i="1"/>
  <c r="U769" i="1" s="1"/>
  <c r="S770" i="1"/>
  <c r="U770" i="1" s="1"/>
  <c r="S771" i="1"/>
  <c r="U771" i="1" s="1"/>
  <c r="S772" i="1"/>
  <c r="U772" i="1" s="1"/>
  <c r="S773" i="1"/>
  <c r="U773" i="1" s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U783" i="1" s="1"/>
  <c r="S784" i="1"/>
  <c r="U784" i="1" s="1"/>
  <c r="S785" i="1"/>
  <c r="U785" i="1" s="1"/>
  <c r="S786" i="1"/>
  <c r="U786" i="1" s="1"/>
  <c r="S787" i="1"/>
  <c r="U787" i="1" s="1"/>
  <c r="S788" i="1"/>
  <c r="U788" i="1" s="1"/>
  <c r="S789" i="1"/>
  <c r="U789" i="1" s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U799" i="1" s="1"/>
  <c r="S800" i="1"/>
  <c r="U800" i="1" s="1"/>
  <c r="S801" i="1"/>
  <c r="U801" i="1" s="1"/>
  <c r="S802" i="1"/>
  <c r="U802" i="1" s="1"/>
  <c r="S803" i="1"/>
  <c r="U803" i="1" s="1"/>
  <c r="S804" i="1"/>
  <c r="U804" i="1" s="1"/>
  <c r="S805" i="1"/>
  <c r="U805" i="1" s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U815" i="1" s="1"/>
  <c r="S816" i="1"/>
  <c r="U816" i="1" s="1"/>
  <c r="S817" i="1"/>
  <c r="U817" i="1" s="1"/>
  <c r="S818" i="1"/>
  <c r="U818" i="1" s="1"/>
  <c r="S819" i="1"/>
  <c r="U819" i="1" s="1"/>
  <c r="S820" i="1"/>
  <c r="U820" i="1" s="1"/>
  <c r="S821" i="1"/>
  <c r="U821" i="1" s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U831" i="1" s="1"/>
  <c r="S832" i="1"/>
  <c r="U832" i="1" s="1"/>
  <c r="S833" i="1"/>
  <c r="U833" i="1" s="1"/>
  <c r="S834" i="1"/>
  <c r="U834" i="1" s="1"/>
  <c r="S835" i="1"/>
  <c r="U835" i="1" s="1"/>
  <c r="S836" i="1"/>
  <c r="U836" i="1" s="1"/>
  <c r="S837" i="1"/>
  <c r="U837" i="1" s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U847" i="1" s="1"/>
  <c r="S848" i="1"/>
  <c r="U848" i="1" s="1"/>
  <c r="S849" i="1"/>
  <c r="U849" i="1" s="1"/>
  <c r="S850" i="1"/>
  <c r="U850" i="1" s="1"/>
  <c r="S851" i="1"/>
  <c r="U851" i="1" s="1"/>
  <c r="S852" i="1"/>
  <c r="U852" i="1" s="1"/>
  <c r="S853" i="1"/>
  <c r="U853" i="1" s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U863" i="1" s="1"/>
  <c r="S864" i="1"/>
  <c r="U864" i="1" s="1"/>
  <c r="S865" i="1"/>
  <c r="U865" i="1" s="1"/>
  <c r="S866" i="1"/>
  <c r="U866" i="1" s="1"/>
  <c r="S867" i="1"/>
  <c r="U867" i="1" s="1"/>
  <c r="S868" i="1"/>
  <c r="U868" i="1" s="1"/>
  <c r="S869" i="1"/>
  <c r="U869" i="1" s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U879" i="1" s="1"/>
  <c r="S880" i="1"/>
  <c r="U880" i="1" s="1"/>
  <c r="S881" i="1"/>
  <c r="U881" i="1" s="1"/>
  <c r="S882" i="1"/>
  <c r="U882" i="1" s="1"/>
  <c r="S883" i="1"/>
  <c r="U883" i="1" s="1"/>
  <c r="S884" i="1"/>
  <c r="U884" i="1" s="1"/>
  <c r="S885" i="1"/>
  <c r="U885" i="1" s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U895" i="1" s="1"/>
  <c r="S896" i="1"/>
  <c r="U896" i="1" s="1"/>
  <c r="S897" i="1"/>
  <c r="U897" i="1" s="1"/>
  <c r="S898" i="1"/>
  <c r="U898" i="1" s="1"/>
  <c r="S899" i="1"/>
  <c r="U899" i="1" s="1"/>
  <c r="S900" i="1"/>
  <c r="U900" i="1" s="1"/>
  <c r="S901" i="1"/>
  <c r="U901" i="1" s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U911" i="1" s="1"/>
  <c r="S912" i="1"/>
  <c r="U912" i="1" s="1"/>
  <c r="S913" i="1"/>
  <c r="U913" i="1" s="1"/>
  <c r="S914" i="1"/>
  <c r="U914" i="1" s="1"/>
  <c r="S915" i="1"/>
  <c r="U915" i="1" s="1"/>
  <c r="S916" i="1"/>
  <c r="U916" i="1" s="1"/>
  <c r="S917" i="1"/>
  <c r="U917" i="1" s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U927" i="1" s="1"/>
  <c r="S928" i="1"/>
  <c r="U928" i="1" s="1"/>
  <c r="S929" i="1"/>
  <c r="U929" i="1" s="1"/>
  <c r="S930" i="1"/>
  <c r="U930" i="1" s="1"/>
  <c r="S931" i="1"/>
  <c r="U931" i="1" s="1"/>
  <c r="S932" i="1"/>
  <c r="U932" i="1" s="1"/>
  <c r="S933" i="1"/>
  <c r="U933" i="1" s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U943" i="1" s="1"/>
  <c r="S944" i="1"/>
  <c r="U944" i="1" s="1"/>
  <c r="S945" i="1"/>
  <c r="U945" i="1" s="1"/>
  <c r="S946" i="1"/>
  <c r="U946" i="1" s="1"/>
  <c r="S947" i="1"/>
  <c r="U947" i="1" s="1"/>
  <c r="S948" i="1"/>
  <c r="U948" i="1" s="1"/>
  <c r="S949" i="1"/>
  <c r="U949" i="1" s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U959" i="1" s="1"/>
  <c r="S960" i="1"/>
  <c r="U960" i="1" s="1"/>
  <c r="S961" i="1"/>
  <c r="U961" i="1" s="1"/>
  <c r="S962" i="1"/>
  <c r="U962" i="1" s="1"/>
  <c r="S963" i="1"/>
  <c r="U963" i="1" s="1"/>
  <c r="S964" i="1"/>
  <c r="U964" i="1" s="1"/>
  <c r="S965" i="1"/>
  <c r="U965" i="1" s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U975" i="1" s="1"/>
  <c r="S976" i="1"/>
  <c r="U976" i="1" s="1"/>
  <c r="S977" i="1"/>
  <c r="U977" i="1" s="1"/>
  <c r="S978" i="1"/>
  <c r="U978" i="1" s="1"/>
  <c r="S979" i="1"/>
  <c r="U979" i="1" s="1"/>
  <c r="S980" i="1"/>
  <c r="U980" i="1" s="1"/>
  <c r="S981" i="1"/>
  <c r="U981" i="1" s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U991" i="1" s="1"/>
  <c r="S992" i="1"/>
  <c r="U992" i="1" s="1"/>
  <c r="S993" i="1"/>
  <c r="U993" i="1" s="1"/>
  <c r="S994" i="1"/>
  <c r="U994" i="1" s="1"/>
  <c r="S995" i="1"/>
  <c r="U995" i="1" s="1"/>
  <c r="S996" i="1"/>
  <c r="U996" i="1" s="1"/>
  <c r="S997" i="1"/>
  <c r="U997" i="1" s="1"/>
  <c r="S998" i="1"/>
  <c r="U998" i="1" s="1"/>
  <c r="S999" i="1"/>
  <c r="U999" i="1" s="1"/>
  <c r="S1000" i="1"/>
  <c r="U1000" i="1" s="1"/>
  <c r="S1001" i="1"/>
  <c r="U1001" i="1" s="1"/>
  <c r="T3" i="1"/>
  <c r="V3" i="1" s="1"/>
  <c r="T4" i="1"/>
  <c r="V4" i="1" s="1"/>
  <c r="T5" i="1"/>
  <c r="V5" i="1" s="1"/>
  <c r="T6" i="1"/>
  <c r="V6" i="1" s="1"/>
  <c r="T7" i="1"/>
  <c r="V7" i="1" s="1"/>
  <c r="T8" i="1"/>
  <c r="V8" i="1" s="1"/>
  <c r="T9" i="1"/>
  <c r="V9" i="1" s="1"/>
  <c r="T10" i="1"/>
  <c r="V10" i="1" s="1"/>
  <c r="T11" i="1"/>
  <c r="V11" i="1" s="1"/>
  <c r="T12" i="1"/>
  <c r="V12" i="1" s="1"/>
  <c r="T13" i="1"/>
  <c r="V13" i="1" s="1"/>
  <c r="T14" i="1"/>
  <c r="V14" i="1" s="1"/>
  <c r="T15" i="1"/>
  <c r="V15" i="1" s="1"/>
  <c r="T16" i="1"/>
  <c r="V16" i="1" s="1"/>
  <c r="T17" i="1"/>
  <c r="V17" i="1" s="1"/>
  <c r="T18" i="1"/>
  <c r="V18" i="1" s="1"/>
  <c r="T19" i="1"/>
  <c r="V19" i="1" s="1"/>
  <c r="T20" i="1"/>
  <c r="V20" i="1" s="1"/>
  <c r="T21" i="1"/>
  <c r="V21" i="1" s="1"/>
  <c r="T22" i="1"/>
  <c r="V22" i="1" s="1"/>
  <c r="T23" i="1"/>
  <c r="V23" i="1" s="1"/>
  <c r="T24" i="1"/>
  <c r="V24" i="1" s="1"/>
  <c r="T25" i="1"/>
  <c r="V25" i="1" s="1"/>
  <c r="T26" i="1"/>
  <c r="V26" i="1" s="1"/>
  <c r="T27" i="1"/>
  <c r="V27" i="1" s="1"/>
  <c r="T28" i="1"/>
  <c r="V28" i="1" s="1"/>
  <c r="T29" i="1"/>
  <c r="V29" i="1" s="1"/>
  <c r="T30" i="1"/>
  <c r="V30" i="1" s="1"/>
  <c r="T31" i="1"/>
  <c r="V31" i="1" s="1"/>
  <c r="T32" i="1"/>
  <c r="V32" i="1" s="1"/>
  <c r="T33" i="1"/>
  <c r="V33" i="1" s="1"/>
  <c r="T34" i="1"/>
  <c r="V34" i="1" s="1"/>
  <c r="T35" i="1"/>
  <c r="V35" i="1" s="1"/>
  <c r="T36" i="1"/>
  <c r="V36" i="1" s="1"/>
  <c r="T37" i="1"/>
  <c r="V37" i="1" s="1"/>
  <c r="T38" i="1"/>
  <c r="V38" i="1" s="1"/>
  <c r="T39" i="1"/>
  <c r="V39" i="1" s="1"/>
  <c r="T40" i="1"/>
  <c r="V40" i="1" s="1"/>
  <c r="T41" i="1"/>
  <c r="V41" i="1" s="1"/>
  <c r="T42" i="1"/>
  <c r="V42" i="1" s="1"/>
  <c r="T43" i="1"/>
  <c r="V43" i="1" s="1"/>
  <c r="T44" i="1"/>
  <c r="V44" i="1" s="1"/>
  <c r="T45" i="1"/>
  <c r="V45" i="1" s="1"/>
  <c r="T46" i="1"/>
  <c r="V46" i="1" s="1"/>
  <c r="T47" i="1"/>
  <c r="V47" i="1" s="1"/>
  <c r="T48" i="1"/>
  <c r="V48" i="1" s="1"/>
  <c r="T49" i="1"/>
  <c r="V49" i="1" s="1"/>
  <c r="T50" i="1"/>
  <c r="V50" i="1" s="1"/>
  <c r="T51" i="1"/>
  <c r="V51" i="1" s="1"/>
  <c r="T52" i="1"/>
  <c r="V52" i="1" s="1"/>
  <c r="T53" i="1"/>
  <c r="V53" i="1" s="1"/>
  <c r="T54" i="1"/>
  <c r="V54" i="1" s="1"/>
  <c r="T55" i="1"/>
  <c r="V55" i="1" s="1"/>
  <c r="T56" i="1"/>
  <c r="V56" i="1" s="1"/>
  <c r="T57" i="1"/>
  <c r="V57" i="1" s="1"/>
  <c r="T58" i="1"/>
  <c r="V58" i="1" s="1"/>
  <c r="T59" i="1"/>
  <c r="V59" i="1" s="1"/>
  <c r="T60" i="1"/>
  <c r="V60" i="1" s="1"/>
  <c r="T61" i="1"/>
  <c r="V61" i="1" s="1"/>
  <c r="T62" i="1"/>
  <c r="V62" i="1" s="1"/>
  <c r="T63" i="1"/>
  <c r="V63" i="1" s="1"/>
  <c r="T64" i="1"/>
  <c r="V64" i="1" s="1"/>
  <c r="T65" i="1"/>
  <c r="V65" i="1" s="1"/>
  <c r="T66" i="1"/>
  <c r="V66" i="1" s="1"/>
  <c r="T67" i="1"/>
  <c r="V67" i="1" s="1"/>
  <c r="T68" i="1"/>
  <c r="V68" i="1" s="1"/>
  <c r="T69" i="1"/>
  <c r="V69" i="1" s="1"/>
  <c r="T70" i="1"/>
  <c r="V70" i="1" s="1"/>
  <c r="T71" i="1"/>
  <c r="V71" i="1" s="1"/>
  <c r="T72" i="1"/>
  <c r="V72" i="1" s="1"/>
  <c r="T73" i="1"/>
  <c r="V73" i="1" s="1"/>
  <c r="T74" i="1"/>
  <c r="V74" i="1" s="1"/>
  <c r="T75" i="1"/>
  <c r="V75" i="1" s="1"/>
  <c r="T76" i="1"/>
  <c r="V76" i="1" s="1"/>
  <c r="T77" i="1"/>
  <c r="V77" i="1" s="1"/>
  <c r="T78" i="1"/>
  <c r="V78" i="1" s="1"/>
  <c r="T79" i="1"/>
  <c r="V79" i="1" s="1"/>
  <c r="T80" i="1"/>
  <c r="V80" i="1" s="1"/>
  <c r="T81" i="1"/>
  <c r="V81" i="1" s="1"/>
  <c r="T82" i="1"/>
  <c r="V82" i="1" s="1"/>
  <c r="T83" i="1"/>
  <c r="V83" i="1" s="1"/>
  <c r="T84" i="1"/>
  <c r="V84" i="1" s="1"/>
  <c r="T85" i="1"/>
  <c r="V85" i="1" s="1"/>
  <c r="T86" i="1"/>
  <c r="V86" i="1" s="1"/>
  <c r="T87" i="1"/>
  <c r="V87" i="1" s="1"/>
  <c r="T88" i="1"/>
  <c r="V88" i="1" s="1"/>
  <c r="T89" i="1"/>
  <c r="V89" i="1" s="1"/>
  <c r="T90" i="1"/>
  <c r="V90" i="1" s="1"/>
  <c r="T91" i="1"/>
  <c r="V91" i="1" s="1"/>
  <c r="T92" i="1"/>
  <c r="V92" i="1" s="1"/>
  <c r="T93" i="1"/>
  <c r="V93" i="1" s="1"/>
  <c r="T94" i="1"/>
  <c r="V94" i="1" s="1"/>
  <c r="T95" i="1"/>
  <c r="V95" i="1" s="1"/>
  <c r="T96" i="1"/>
  <c r="V96" i="1" s="1"/>
  <c r="T97" i="1"/>
  <c r="V97" i="1" s="1"/>
  <c r="T98" i="1"/>
  <c r="V98" i="1" s="1"/>
  <c r="T99" i="1"/>
  <c r="V99" i="1" s="1"/>
  <c r="T100" i="1"/>
  <c r="V100" i="1" s="1"/>
  <c r="T101" i="1"/>
  <c r="V101" i="1" s="1"/>
  <c r="T102" i="1"/>
  <c r="V102" i="1" s="1"/>
  <c r="T103" i="1"/>
  <c r="V103" i="1" s="1"/>
  <c r="T104" i="1"/>
  <c r="V104" i="1" s="1"/>
  <c r="T105" i="1"/>
  <c r="V105" i="1" s="1"/>
  <c r="T106" i="1"/>
  <c r="V106" i="1" s="1"/>
  <c r="T107" i="1"/>
  <c r="V107" i="1" s="1"/>
  <c r="T108" i="1"/>
  <c r="V108" i="1" s="1"/>
  <c r="T109" i="1"/>
  <c r="V109" i="1" s="1"/>
  <c r="T110" i="1"/>
  <c r="V110" i="1" s="1"/>
  <c r="T111" i="1"/>
  <c r="V111" i="1" s="1"/>
  <c r="T112" i="1"/>
  <c r="V112" i="1" s="1"/>
  <c r="T113" i="1"/>
  <c r="V113" i="1" s="1"/>
  <c r="T114" i="1"/>
  <c r="V114" i="1" s="1"/>
  <c r="T115" i="1"/>
  <c r="V115" i="1" s="1"/>
  <c r="T116" i="1"/>
  <c r="V116" i="1" s="1"/>
  <c r="T117" i="1"/>
  <c r="V117" i="1" s="1"/>
  <c r="T118" i="1"/>
  <c r="V118" i="1" s="1"/>
  <c r="T119" i="1"/>
  <c r="V119" i="1" s="1"/>
  <c r="T120" i="1"/>
  <c r="V120" i="1" s="1"/>
  <c r="T121" i="1"/>
  <c r="V121" i="1" s="1"/>
  <c r="T122" i="1"/>
  <c r="V122" i="1" s="1"/>
  <c r="T123" i="1"/>
  <c r="V123" i="1" s="1"/>
  <c r="T124" i="1"/>
  <c r="V124" i="1" s="1"/>
  <c r="T125" i="1"/>
  <c r="V125" i="1" s="1"/>
  <c r="T126" i="1"/>
  <c r="V126" i="1" s="1"/>
  <c r="T127" i="1"/>
  <c r="V127" i="1" s="1"/>
  <c r="T128" i="1"/>
  <c r="V128" i="1" s="1"/>
  <c r="T129" i="1"/>
  <c r="V129" i="1" s="1"/>
  <c r="T130" i="1"/>
  <c r="V130" i="1" s="1"/>
  <c r="T131" i="1"/>
  <c r="V131" i="1" s="1"/>
  <c r="T132" i="1"/>
  <c r="V132" i="1" s="1"/>
  <c r="T133" i="1"/>
  <c r="V133" i="1" s="1"/>
  <c r="T134" i="1"/>
  <c r="V134" i="1" s="1"/>
  <c r="T135" i="1"/>
  <c r="V135" i="1" s="1"/>
  <c r="T136" i="1"/>
  <c r="V136" i="1" s="1"/>
  <c r="T137" i="1"/>
  <c r="V137" i="1" s="1"/>
  <c r="T138" i="1"/>
  <c r="V138" i="1" s="1"/>
  <c r="T139" i="1"/>
  <c r="V139" i="1" s="1"/>
  <c r="T140" i="1"/>
  <c r="V140" i="1" s="1"/>
  <c r="T141" i="1"/>
  <c r="V141" i="1" s="1"/>
  <c r="T142" i="1"/>
  <c r="V142" i="1" s="1"/>
  <c r="T143" i="1"/>
  <c r="V143" i="1" s="1"/>
  <c r="T144" i="1"/>
  <c r="V144" i="1" s="1"/>
  <c r="T145" i="1"/>
  <c r="V145" i="1" s="1"/>
  <c r="T146" i="1"/>
  <c r="V146" i="1" s="1"/>
  <c r="T147" i="1"/>
  <c r="V147" i="1" s="1"/>
  <c r="T148" i="1"/>
  <c r="V148" i="1" s="1"/>
  <c r="T149" i="1"/>
  <c r="V149" i="1" s="1"/>
  <c r="T150" i="1"/>
  <c r="V150" i="1" s="1"/>
  <c r="T151" i="1"/>
  <c r="V151" i="1" s="1"/>
  <c r="T152" i="1"/>
  <c r="V152" i="1" s="1"/>
  <c r="T153" i="1"/>
  <c r="V153" i="1" s="1"/>
  <c r="T154" i="1"/>
  <c r="V154" i="1" s="1"/>
  <c r="T155" i="1"/>
  <c r="V155" i="1" s="1"/>
  <c r="T156" i="1"/>
  <c r="V156" i="1" s="1"/>
  <c r="T157" i="1"/>
  <c r="V157" i="1" s="1"/>
  <c r="T158" i="1"/>
  <c r="V158" i="1" s="1"/>
  <c r="T159" i="1"/>
  <c r="V159" i="1" s="1"/>
  <c r="T160" i="1"/>
  <c r="V160" i="1" s="1"/>
  <c r="T161" i="1"/>
  <c r="V161" i="1" s="1"/>
  <c r="T162" i="1"/>
  <c r="V162" i="1" s="1"/>
  <c r="T163" i="1"/>
  <c r="V163" i="1" s="1"/>
  <c r="T164" i="1"/>
  <c r="V164" i="1" s="1"/>
  <c r="T165" i="1"/>
  <c r="V165" i="1" s="1"/>
  <c r="T166" i="1"/>
  <c r="V166" i="1" s="1"/>
  <c r="T167" i="1"/>
  <c r="V167" i="1" s="1"/>
  <c r="T168" i="1"/>
  <c r="V168" i="1" s="1"/>
  <c r="T169" i="1"/>
  <c r="V169" i="1" s="1"/>
  <c r="T170" i="1"/>
  <c r="V170" i="1" s="1"/>
  <c r="T171" i="1"/>
  <c r="V171" i="1" s="1"/>
  <c r="T172" i="1"/>
  <c r="V172" i="1" s="1"/>
  <c r="T173" i="1"/>
  <c r="V173" i="1" s="1"/>
  <c r="T174" i="1"/>
  <c r="V174" i="1" s="1"/>
  <c r="T175" i="1"/>
  <c r="V175" i="1" s="1"/>
  <c r="T176" i="1"/>
  <c r="V176" i="1" s="1"/>
  <c r="T177" i="1"/>
  <c r="V177" i="1" s="1"/>
  <c r="T178" i="1"/>
  <c r="V178" i="1" s="1"/>
  <c r="T179" i="1"/>
  <c r="V179" i="1" s="1"/>
  <c r="T180" i="1"/>
  <c r="V180" i="1" s="1"/>
  <c r="T181" i="1"/>
  <c r="V181" i="1" s="1"/>
  <c r="T182" i="1"/>
  <c r="V182" i="1" s="1"/>
  <c r="T183" i="1"/>
  <c r="V183" i="1" s="1"/>
  <c r="T184" i="1"/>
  <c r="V184" i="1" s="1"/>
  <c r="T185" i="1"/>
  <c r="V185" i="1" s="1"/>
  <c r="T186" i="1"/>
  <c r="V186" i="1" s="1"/>
  <c r="T187" i="1"/>
  <c r="V187" i="1" s="1"/>
  <c r="T188" i="1"/>
  <c r="V188" i="1" s="1"/>
  <c r="T189" i="1"/>
  <c r="V189" i="1" s="1"/>
  <c r="T190" i="1"/>
  <c r="V190" i="1" s="1"/>
  <c r="T191" i="1"/>
  <c r="V191" i="1" s="1"/>
  <c r="T192" i="1"/>
  <c r="V192" i="1" s="1"/>
  <c r="T193" i="1"/>
  <c r="V193" i="1" s="1"/>
  <c r="T194" i="1"/>
  <c r="V194" i="1" s="1"/>
  <c r="T195" i="1"/>
  <c r="V195" i="1" s="1"/>
  <c r="T196" i="1"/>
  <c r="V196" i="1" s="1"/>
  <c r="T197" i="1"/>
  <c r="V197" i="1" s="1"/>
  <c r="T198" i="1"/>
  <c r="V198" i="1" s="1"/>
  <c r="T199" i="1"/>
  <c r="V199" i="1" s="1"/>
  <c r="T200" i="1"/>
  <c r="V200" i="1" s="1"/>
  <c r="T201" i="1"/>
  <c r="V201" i="1" s="1"/>
  <c r="T202" i="1"/>
  <c r="V202" i="1" s="1"/>
  <c r="T203" i="1"/>
  <c r="V203" i="1" s="1"/>
  <c r="T204" i="1"/>
  <c r="V204" i="1" s="1"/>
  <c r="T205" i="1"/>
  <c r="V205" i="1" s="1"/>
  <c r="T206" i="1"/>
  <c r="V206" i="1" s="1"/>
  <c r="T207" i="1"/>
  <c r="V207" i="1" s="1"/>
  <c r="T208" i="1"/>
  <c r="V208" i="1" s="1"/>
  <c r="T209" i="1"/>
  <c r="V209" i="1" s="1"/>
  <c r="T210" i="1"/>
  <c r="V210" i="1" s="1"/>
  <c r="T211" i="1"/>
  <c r="V211" i="1" s="1"/>
  <c r="T212" i="1"/>
  <c r="V212" i="1" s="1"/>
  <c r="T213" i="1"/>
  <c r="V213" i="1" s="1"/>
  <c r="T214" i="1"/>
  <c r="V214" i="1" s="1"/>
  <c r="T215" i="1"/>
  <c r="V215" i="1" s="1"/>
  <c r="T216" i="1"/>
  <c r="V216" i="1" s="1"/>
  <c r="T217" i="1"/>
  <c r="V217" i="1" s="1"/>
  <c r="T218" i="1"/>
  <c r="V218" i="1" s="1"/>
  <c r="T219" i="1"/>
  <c r="V219" i="1" s="1"/>
  <c r="T220" i="1"/>
  <c r="V220" i="1" s="1"/>
  <c r="T221" i="1"/>
  <c r="V221" i="1" s="1"/>
  <c r="T222" i="1"/>
  <c r="V222" i="1" s="1"/>
  <c r="T223" i="1"/>
  <c r="V223" i="1" s="1"/>
  <c r="T224" i="1"/>
  <c r="V224" i="1" s="1"/>
  <c r="T225" i="1"/>
  <c r="V225" i="1" s="1"/>
  <c r="T226" i="1"/>
  <c r="V226" i="1" s="1"/>
  <c r="T227" i="1"/>
  <c r="V227" i="1" s="1"/>
  <c r="T228" i="1"/>
  <c r="V228" i="1" s="1"/>
  <c r="T229" i="1"/>
  <c r="V229" i="1" s="1"/>
  <c r="T230" i="1"/>
  <c r="V230" i="1" s="1"/>
  <c r="T231" i="1"/>
  <c r="V231" i="1" s="1"/>
  <c r="T232" i="1"/>
  <c r="V232" i="1" s="1"/>
  <c r="T233" i="1"/>
  <c r="V233" i="1" s="1"/>
  <c r="T234" i="1"/>
  <c r="V234" i="1" s="1"/>
  <c r="T235" i="1"/>
  <c r="V235" i="1" s="1"/>
  <c r="T236" i="1"/>
  <c r="V236" i="1" s="1"/>
  <c r="T237" i="1"/>
  <c r="V237" i="1" s="1"/>
  <c r="T238" i="1"/>
  <c r="V238" i="1" s="1"/>
  <c r="T239" i="1"/>
  <c r="V239" i="1" s="1"/>
  <c r="T240" i="1"/>
  <c r="V240" i="1" s="1"/>
  <c r="T241" i="1"/>
  <c r="V241" i="1" s="1"/>
  <c r="T242" i="1"/>
  <c r="V242" i="1" s="1"/>
  <c r="T243" i="1"/>
  <c r="V243" i="1" s="1"/>
  <c r="T244" i="1"/>
  <c r="V244" i="1" s="1"/>
  <c r="T245" i="1"/>
  <c r="V245" i="1" s="1"/>
  <c r="T246" i="1"/>
  <c r="V246" i="1" s="1"/>
  <c r="T247" i="1"/>
  <c r="V247" i="1" s="1"/>
  <c r="T248" i="1"/>
  <c r="V248" i="1" s="1"/>
  <c r="T249" i="1"/>
  <c r="V249" i="1" s="1"/>
  <c r="T250" i="1"/>
  <c r="V250" i="1" s="1"/>
  <c r="T251" i="1"/>
  <c r="V251" i="1" s="1"/>
  <c r="T252" i="1"/>
  <c r="V252" i="1" s="1"/>
  <c r="T253" i="1"/>
  <c r="V253" i="1" s="1"/>
  <c r="T254" i="1"/>
  <c r="V254" i="1" s="1"/>
  <c r="T255" i="1"/>
  <c r="V255" i="1" s="1"/>
  <c r="T256" i="1"/>
  <c r="V256" i="1" s="1"/>
  <c r="T257" i="1"/>
  <c r="V257" i="1" s="1"/>
  <c r="T258" i="1"/>
  <c r="V258" i="1" s="1"/>
  <c r="T259" i="1"/>
  <c r="V259" i="1" s="1"/>
  <c r="T260" i="1"/>
  <c r="V260" i="1" s="1"/>
  <c r="T261" i="1"/>
  <c r="V261" i="1" s="1"/>
  <c r="T262" i="1"/>
  <c r="V262" i="1" s="1"/>
  <c r="T263" i="1"/>
  <c r="V263" i="1" s="1"/>
  <c r="T264" i="1"/>
  <c r="V264" i="1" s="1"/>
  <c r="T265" i="1"/>
  <c r="V265" i="1" s="1"/>
  <c r="T266" i="1"/>
  <c r="V266" i="1" s="1"/>
  <c r="T267" i="1"/>
  <c r="V267" i="1" s="1"/>
  <c r="T268" i="1"/>
  <c r="V268" i="1" s="1"/>
  <c r="T269" i="1"/>
  <c r="V269" i="1" s="1"/>
  <c r="T270" i="1"/>
  <c r="V270" i="1" s="1"/>
  <c r="T271" i="1"/>
  <c r="V271" i="1" s="1"/>
  <c r="T272" i="1"/>
  <c r="V272" i="1" s="1"/>
  <c r="T273" i="1"/>
  <c r="V273" i="1" s="1"/>
  <c r="T274" i="1"/>
  <c r="V274" i="1" s="1"/>
  <c r="T275" i="1"/>
  <c r="V275" i="1" s="1"/>
  <c r="T276" i="1"/>
  <c r="V276" i="1" s="1"/>
  <c r="T277" i="1"/>
  <c r="V277" i="1" s="1"/>
  <c r="T278" i="1"/>
  <c r="V278" i="1" s="1"/>
  <c r="T279" i="1"/>
  <c r="V279" i="1" s="1"/>
  <c r="T280" i="1"/>
  <c r="V280" i="1" s="1"/>
  <c r="T281" i="1"/>
  <c r="V281" i="1" s="1"/>
  <c r="T282" i="1"/>
  <c r="V282" i="1" s="1"/>
  <c r="T283" i="1"/>
  <c r="V283" i="1" s="1"/>
  <c r="T284" i="1"/>
  <c r="V284" i="1" s="1"/>
  <c r="T285" i="1"/>
  <c r="V285" i="1" s="1"/>
  <c r="T286" i="1"/>
  <c r="V286" i="1" s="1"/>
  <c r="T287" i="1"/>
  <c r="V287" i="1" s="1"/>
  <c r="T288" i="1"/>
  <c r="V288" i="1" s="1"/>
  <c r="T289" i="1"/>
  <c r="V289" i="1" s="1"/>
  <c r="T290" i="1"/>
  <c r="V290" i="1" s="1"/>
  <c r="T291" i="1"/>
  <c r="V291" i="1" s="1"/>
  <c r="T292" i="1"/>
  <c r="V292" i="1" s="1"/>
  <c r="T293" i="1"/>
  <c r="V293" i="1" s="1"/>
  <c r="T294" i="1"/>
  <c r="V294" i="1" s="1"/>
  <c r="T295" i="1"/>
  <c r="V295" i="1" s="1"/>
  <c r="T296" i="1"/>
  <c r="V296" i="1" s="1"/>
  <c r="T297" i="1"/>
  <c r="V297" i="1" s="1"/>
  <c r="T298" i="1"/>
  <c r="V298" i="1" s="1"/>
  <c r="T299" i="1"/>
  <c r="V299" i="1" s="1"/>
  <c r="T300" i="1"/>
  <c r="V300" i="1" s="1"/>
  <c r="T301" i="1"/>
  <c r="V301" i="1" s="1"/>
  <c r="T302" i="1"/>
  <c r="V302" i="1" s="1"/>
  <c r="T303" i="1"/>
  <c r="V303" i="1" s="1"/>
  <c r="T304" i="1"/>
  <c r="V304" i="1" s="1"/>
  <c r="T305" i="1"/>
  <c r="V305" i="1" s="1"/>
  <c r="T306" i="1"/>
  <c r="V306" i="1" s="1"/>
  <c r="T307" i="1"/>
  <c r="V307" i="1" s="1"/>
  <c r="T308" i="1"/>
  <c r="V308" i="1" s="1"/>
  <c r="T309" i="1"/>
  <c r="V309" i="1" s="1"/>
  <c r="T310" i="1"/>
  <c r="V310" i="1" s="1"/>
  <c r="T311" i="1"/>
  <c r="V311" i="1" s="1"/>
  <c r="T312" i="1"/>
  <c r="V312" i="1" s="1"/>
  <c r="T313" i="1"/>
  <c r="V313" i="1" s="1"/>
  <c r="T314" i="1"/>
  <c r="V314" i="1" s="1"/>
  <c r="T315" i="1"/>
  <c r="V315" i="1" s="1"/>
  <c r="T316" i="1"/>
  <c r="V316" i="1" s="1"/>
  <c r="T317" i="1"/>
  <c r="V317" i="1" s="1"/>
  <c r="T318" i="1"/>
  <c r="V318" i="1" s="1"/>
  <c r="T319" i="1"/>
  <c r="V319" i="1" s="1"/>
  <c r="T320" i="1"/>
  <c r="V320" i="1" s="1"/>
  <c r="T321" i="1"/>
  <c r="V321" i="1" s="1"/>
  <c r="T322" i="1"/>
  <c r="V322" i="1" s="1"/>
  <c r="T323" i="1"/>
  <c r="V323" i="1" s="1"/>
  <c r="T324" i="1"/>
  <c r="V324" i="1" s="1"/>
  <c r="T325" i="1"/>
  <c r="V325" i="1" s="1"/>
  <c r="T326" i="1"/>
  <c r="V326" i="1" s="1"/>
  <c r="T327" i="1"/>
  <c r="V327" i="1" s="1"/>
  <c r="T328" i="1"/>
  <c r="V328" i="1" s="1"/>
  <c r="T329" i="1"/>
  <c r="V329" i="1" s="1"/>
  <c r="T330" i="1"/>
  <c r="V330" i="1" s="1"/>
  <c r="T331" i="1"/>
  <c r="V331" i="1" s="1"/>
  <c r="T332" i="1"/>
  <c r="V332" i="1" s="1"/>
  <c r="T333" i="1"/>
  <c r="V333" i="1" s="1"/>
  <c r="T334" i="1"/>
  <c r="V334" i="1" s="1"/>
  <c r="T335" i="1"/>
  <c r="V335" i="1" s="1"/>
  <c r="T336" i="1"/>
  <c r="V336" i="1" s="1"/>
  <c r="T337" i="1"/>
  <c r="V337" i="1" s="1"/>
  <c r="T338" i="1"/>
  <c r="V338" i="1" s="1"/>
  <c r="T339" i="1"/>
  <c r="V339" i="1" s="1"/>
  <c r="T340" i="1"/>
  <c r="V340" i="1" s="1"/>
  <c r="T341" i="1"/>
  <c r="V341" i="1" s="1"/>
  <c r="T342" i="1"/>
  <c r="V342" i="1" s="1"/>
  <c r="T343" i="1"/>
  <c r="V343" i="1" s="1"/>
  <c r="T344" i="1"/>
  <c r="V344" i="1" s="1"/>
  <c r="T345" i="1"/>
  <c r="V345" i="1" s="1"/>
  <c r="T346" i="1"/>
  <c r="V346" i="1" s="1"/>
  <c r="T347" i="1"/>
  <c r="V347" i="1" s="1"/>
  <c r="T348" i="1"/>
  <c r="V348" i="1" s="1"/>
  <c r="T349" i="1"/>
  <c r="V349" i="1" s="1"/>
  <c r="T350" i="1"/>
  <c r="V350" i="1" s="1"/>
  <c r="T351" i="1"/>
  <c r="V351" i="1" s="1"/>
  <c r="T352" i="1"/>
  <c r="V352" i="1" s="1"/>
  <c r="T353" i="1"/>
  <c r="V353" i="1" s="1"/>
  <c r="T354" i="1"/>
  <c r="V354" i="1" s="1"/>
  <c r="T355" i="1"/>
  <c r="V355" i="1" s="1"/>
  <c r="T356" i="1"/>
  <c r="V356" i="1" s="1"/>
  <c r="T357" i="1"/>
  <c r="V357" i="1" s="1"/>
  <c r="T358" i="1"/>
  <c r="V358" i="1" s="1"/>
  <c r="T359" i="1"/>
  <c r="V359" i="1" s="1"/>
  <c r="T360" i="1"/>
  <c r="V360" i="1" s="1"/>
  <c r="T361" i="1"/>
  <c r="V361" i="1" s="1"/>
  <c r="T362" i="1"/>
  <c r="V362" i="1" s="1"/>
  <c r="T363" i="1"/>
  <c r="V363" i="1" s="1"/>
  <c r="T364" i="1"/>
  <c r="V364" i="1" s="1"/>
  <c r="T365" i="1"/>
  <c r="V365" i="1" s="1"/>
  <c r="T366" i="1"/>
  <c r="V366" i="1" s="1"/>
  <c r="T367" i="1"/>
  <c r="V367" i="1" s="1"/>
  <c r="T368" i="1"/>
  <c r="V368" i="1" s="1"/>
  <c r="T369" i="1"/>
  <c r="V369" i="1" s="1"/>
  <c r="T370" i="1"/>
  <c r="V370" i="1" s="1"/>
  <c r="T371" i="1"/>
  <c r="V371" i="1" s="1"/>
  <c r="T372" i="1"/>
  <c r="V372" i="1" s="1"/>
  <c r="T373" i="1"/>
  <c r="V373" i="1" s="1"/>
  <c r="T374" i="1"/>
  <c r="V374" i="1" s="1"/>
  <c r="T375" i="1"/>
  <c r="V375" i="1" s="1"/>
  <c r="T376" i="1"/>
  <c r="V376" i="1" s="1"/>
  <c r="T377" i="1"/>
  <c r="V377" i="1" s="1"/>
  <c r="T378" i="1"/>
  <c r="V378" i="1" s="1"/>
  <c r="T379" i="1"/>
  <c r="V379" i="1" s="1"/>
  <c r="T380" i="1"/>
  <c r="V380" i="1" s="1"/>
  <c r="T381" i="1"/>
  <c r="V381" i="1" s="1"/>
  <c r="T382" i="1"/>
  <c r="V382" i="1" s="1"/>
  <c r="T383" i="1"/>
  <c r="V383" i="1" s="1"/>
  <c r="T384" i="1"/>
  <c r="V384" i="1" s="1"/>
  <c r="T385" i="1"/>
  <c r="V385" i="1" s="1"/>
  <c r="T386" i="1"/>
  <c r="V386" i="1" s="1"/>
  <c r="T387" i="1"/>
  <c r="V387" i="1" s="1"/>
  <c r="T388" i="1"/>
  <c r="V388" i="1" s="1"/>
  <c r="T389" i="1"/>
  <c r="V389" i="1" s="1"/>
  <c r="T390" i="1"/>
  <c r="V390" i="1" s="1"/>
  <c r="T391" i="1"/>
  <c r="V391" i="1" s="1"/>
  <c r="T392" i="1"/>
  <c r="V392" i="1" s="1"/>
  <c r="T393" i="1"/>
  <c r="V393" i="1" s="1"/>
  <c r="T394" i="1"/>
  <c r="V394" i="1" s="1"/>
  <c r="T395" i="1"/>
  <c r="V395" i="1" s="1"/>
  <c r="T396" i="1"/>
  <c r="V396" i="1" s="1"/>
  <c r="T397" i="1"/>
  <c r="V397" i="1" s="1"/>
  <c r="T398" i="1"/>
  <c r="V398" i="1" s="1"/>
  <c r="T399" i="1"/>
  <c r="V399" i="1" s="1"/>
  <c r="T400" i="1"/>
  <c r="V400" i="1" s="1"/>
  <c r="T401" i="1"/>
  <c r="V401" i="1" s="1"/>
  <c r="T402" i="1"/>
  <c r="V402" i="1" s="1"/>
  <c r="T403" i="1"/>
  <c r="V403" i="1" s="1"/>
  <c r="T404" i="1"/>
  <c r="V404" i="1" s="1"/>
  <c r="T405" i="1"/>
  <c r="V405" i="1" s="1"/>
  <c r="T406" i="1"/>
  <c r="V406" i="1" s="1"/>
  <c r="T407" i="1"/>
  <c r="V407" i="1" s="1"/>
  <c r="T408" i="1"/>
  <c r="V408" i="1" s="1"/>
  <c r="T409" i="1"/>
  <c r="V409" i="1" s="1"/>
  <c r="T410" i="1"/>
  <c r="V410" i="1" s="1"/>
  <c r="T411" i="1"/>
  <c r="V411" i="1" s="1"/>
  <c r="T412" i="1"/>
  <c r="V412" i="1" s="1"/>
  <c r="T413" i="1"/>
  <c r="V413" i="1" s="1"/>
  <c r="T414" i="1"/>
  <c r="V414" i="1" s="1"/>
  <c r="T415" i="1"/>
  <c r="V415" i="1" s="1"/>
  <c r="T416" i="1"/>
  <c r="V416" i="1" s="1"/>
  <c r="T417" i="1"/>
  <c r="V417" i="1" s="1"/>
  <c r="T418" i="1"/>
  <c r="V418" i="1" s="1"/>
  <c r="T419" i="1"/>
  <c r="V419" i="1" s="1"/>
  <c r="T420" i="1"/>
  <c r="V420" i="1" s="1"/>
  <c r="T421" i="1"/>
  <c r="V421" i="1" s="1"/>
  <c r="T422" i="1"/>
  <c r="V422" i="1" s="1"/>
  <c r="T423" i="1"/>
  <c r="V423" i="1" s="1"/>
  <c r="T424" i="1"/>
  <c r="V424" i="1" s="1"/>
  <c r="T425" i="1"/>
  <c r="V425" i="1" s="1"/>
  <c r="T426" i="1"/>
  <c r="V426" i="1" s="1"/>
  <c r="T427" i="1"/>
  <c r="V427" i="1" s="1"/>
  <c r="T428" i="1"/>
  <c r="V428" i="1" s="1"/>
  <c r="T429" i="1"/>
  <c r="V429" i="1" s="1"/>
  <c r="T430" i="1"/>
  <c r="V430" i="1" s="1"/>
  <c r="T431" i="1"/>
  <c r="V431" i="1" s="1"/>
  <c r="T432" i="1"/>
  <c r="V432" i="1" s="1"/>
  <c r="T433" i="1"/>
  <c r="V433" i="1" s="1"/>
  <c r="T434" i="1"/>
  <c r="V434" i="1" s="1"/>
  <c r="T435" i="1"/>
  <c r="V435" i="1" s="1"/>
  <c r="T436" i="1"/>
  <c r="V436" i="1" s="1"/>
  <c r="T437" i="1"/>
  <c r="V437" i="1" s="1"/>
  <c r="T438" i="1"/>
  <c r="V438" i="1" s="1"/>
  <c r="T439" i="1"/>
  <c r="V439" i="1" s="1"/>
  <c r="T440" i="1"/>
  <c r="V440" i="1" s="1"/>
  <c r="T441" i="1"/>
  <c r="V441" i="1" s="1"/>
  <c r="T442" i="1"/>
  <c r="V442" i="1" s="1"/>
  <c r="T443" i="1"/>
  <c r="V443" i="1" s="1"/>
  <c r="T444" i="1"/>
  <c r="V444" i="1" s="1"/>
  <c r="T445" i="1"/>
  <c r="V445" i="1" s="1"/>
  <c r="T446" i="1"/>
  <c r="V446" i="1" s="1"/>
  <c r="T447" i="1"/>
  <c r="V447" i="1" s="1"/>
  <c r="T448" i="1"/>
  <c r="V448" i="1" s="1"/>
  <c r="T449" i="1"/>
  <c r="V449" i="1" s="1"/>
  <c r="T450" i="1"/>
  <c r="V450" i="1" s="1"/>
  <c r="T451" i="1"/>
  <c r="V451" i="1" s="1"/>
  <c r="T452" i="1"/>
  <c r="V452" i="1" s="1"/>
  <c r="T453" i="1"/>
  <c r="V453" i="1" s="1"/>
  <c r="T454" i="1"/>
  <c r="V454" i="1" s="1"/>
  <c r="T455" i="1"/>
  <c r="V455" i="1" s="1"/>
  <c r="T456" i="1"/>
  <c r="V456" i="1" s="1"/>
  <c r="T457" i="1"/>
  <c r="V457" i="1" s="1"/>
  <c r="T458" i="1"/>
  <c r="V458" i="1" s="1"/>
  <c r="T459" i="1"/>
  <c r="V459" i="1" s="1"/>
  <c r="T460" i="1"/>
  <c r="V460" i="1" s="1"/>
  <c r="T461" i="1"/>
  <c r="V461" i="1" s="1"/>
  <c r="T462" i="1"/>
  <c r="V462" i="1" s="1"/>
  <c r="T463" i="1"/>
  <c r="V463" i="1" s="1"/>
  <c r="T464" i="1"/>
  <c r="V464" i="1" s="1"/>
  <c r="T465" i="1"/>
  <c r="V465" i="1" s="1"/>
  <c r="T466" i="1"/>
  <c r="V466" i="1" s="1"/>
  <c r="T467" i="1"/>
  <c r="V467" i="1" s="1"/>
  <c r="T468" i="1"/>
  <c r="V468" i="1" s="1"/>
  <c r="T469" i="1"/>
  <c r="V469" i="1" s="1"/>
  <c r="T470" i="1"/>
  <c r="V470" i="1" s="1"/>
  <c r="T471" i="1"/>
  <c r="V471" i="1" s="1"/>
  <c r="T472" i="1"/>
  <c r="V472" i="1" s="1"/>
  <c r="T473" i="1"/>
  <c r="V473" i="1" s="1"/>
  <c r="T474" i="1"/>
  <c r="V474" i="1" s="1"/>
  <c r="T475" i="1"/>
  <c r="V475" i="1" s="1"/>
  <c r="T476" i="1"/>
  <c r="V476" i="1" s="1"/>
  <c r="T477" i="1"/>
  <c r="V477" i="1" s="1"/>
  <c r="T478" i="1"/>
  <c r="V478" i="1" s="1"/>
  <c r="T479" i="1"/>
  <c r="V479" i="1" s="1"/>
  <c r="T480" i="1"/>
  <c r="V480" i="1" s="1"/>
  <c r="T481" i="1"/>
  <c r="V481" i="1" s="1"/>
  <c r="T482" i="1"/>
  <c r="V482" i="1" s="1"/>
  <c r="T483" i="1"/>
  <c r="V483" i="1" s="1"/>
  <c r="T484" i="1"/>
  <c r="V484" i="1" s="1"/>
  <c r="T485" i="1"/>
  <c r="V485" i="1" s="1"/>
  <c r="T486" i="1"/>
  <c r="V486" i="1" s="1"/>
  <c r="T487" i="1"/>
  <c r="V487" i="1" s="1"/>
  <c r="T488" i="1"/>
  <c r="V488" i="1" s="1"/>
  <c r="T489" i="1"/>
  <c r="V489" i="1" s="1"/>
  <c r="T490" i="1"/>
  <c r="V490" i="1" s="1"/>
  <c r="T491" i="1"/>
  <c r="V491" i="1" s="1"/>
  <c r="T492" i="1"/>
  <c r="V492" i="1" s="1"/>
  <c r="T493" i="1"/>
  <c r="V493" i="1" s="1"/>
  <c r="T494" i="1"/>
  <c r="V494" i="1" s="1"/>
  <c r="T495" i="1"/>
  <c r="V495" i="1" s="1"/>
  <c r="T496" i="1"/>
  <c r="V496" i="1" s="1"/>
  <c r="T497" i="1"/>
  <c r="V497" i="1" s="1"/>
  <c r="T498" i="1"/>
  <c r="V498" i="1" s="1"/>
  <c r="T499" i="1"/>
  <c r="V499" i="1" s="1"/>
  <c r="T500" i="1"/>
  <c r="V500" i="1" s="1"/>
  <c r="T501" i="1"/>
  <c r="V501" i="1" s="1"/>
  <c r="T502" i="1"/>
  <c r="V502" i="1" s="1"/>
  <c r="T503" i="1"/>
  <c r="V503" i="1" s="1"/>
  <c r="T504" i="1"/>
  <c r="V504" i="1" s="1"/>
  <c r="T505" i="1"/>
  <c r="V505" i="1" s="1"/>
  <c r="T506" i="1"/>
  <c r="V506" i="1" s="1"/>
  <c r="T507" i="1"/>
  <c r="V507" i="1" s="1"/>
  <c r="T508" i="1"/>
  <c r="V508" i="1" s="1"/>
  <c r="T509" i="1"/>
  <c r="V509" i="1" s="1"/>
  <c r="T510" i="1"/>
  <c r="V510" i="1" s="1"/>
  <c r="T511" i="1"/>
  <c r="V511" i="1" s="1"/>
  <c r="T512" i="1"/>
  <c r="V512" i="1" s="1"/>
  <c r="T513" i="1"/>
  <c r="V513" i="1" s="1"/>
  <c r="T514" i="1"/>
  <c r="V514" i="1" s="1"/>
  <c r="T515" i="1"/>
  <c r="V515" i="1" s="1"/>
  <c r="T516" i="1"/>
  <c r="V516" i="1" s="1"/>
  <c r="T517" i="1"/>
  <c r="V517" i="1" s="1"/>
  <c r="T518" i="1"/>
  <c r="V518" i="1" s="1"/>
  <c r="T519" i="1"/>
  <c r="V519" i="1" s="1"/>
  <c r="T520" i="1"/>
  <c r="V520" i="1" s="1"/>
  <c r="T521" i="1"/>
  <c r="V521" i="1" s="1"/>
  <c r="T522" i="1"/>
  <c r="V522" i="1" s="1"/>
  <c r="T523" i="1"/>
  <c r="V523" i="1" s="1"/>
  <c r="T524" i="1"/>
  <c r="V524" i="1" s="1"/>
  <c r="T525" i="1"/>
  <c r="V525" i="1" s="1"/>
  <c r="T526" i="1"/>
  <c r="V526" i="1" s="1"/>
  <c r="T527" i="1"/>
  <c r="V527" i="1" s="1"/>
  <c r="T528" i="1"/>
  <c r="V528" i="1" s="1"/>
  <c r="T529" i="1"/>
  <c r="V529" i="1" s="1"/>
  <c r="T530" i="1"/>
  <c r="V530" i="1" s="1"/>
  <c r="T531" i="1"/>
  <c r="V531" i="1" s="1"/>
  <c r="T532" i="1"/>
  <c r="V532" i="1" s="1"/>
  <c r="T533" i="1"/>
  <c r="V533" i="1" s="1"/>
  <c r="T534" i="1"/>
  <c r="V534" i="1" s="1"/>
  <c r="T535" i="1"/>
  <c r="V535" i="1" s="1"/>
  <c r="T536" i="1"/>
  <c r="V536" i="1" s="1"/>
  <c r="T537" i="1"/>
  <c r="V537" i="1" s="1"/>
  <c r="T538" i="1"/>
  <c r="V538" i="1" s="1"/>
  <c r="T539" i="1"/>
  <c r="V539" i="1" s="1"/>
  <c r="T540" i="1"/>
  <c r="V540" i="1" s="1"/>
  <c r="T541" i="1"/>
  <c r="V541" i="1" s="1"/>
  <c r="T542" i="1"/>
  <c r="V542" i="1" s="1"/>
  <c r="T543" i="1"/>
  <c r="V543" i="1" s="1"/>
  <c r="T544" i="1"/>
  <c r="V544" i="1" s="1"/>
  <c r="T545" i="1"/>
  <c r="V545" i="1" s="1"/>
  <c r="T546" i="1"/>
  <c r="V546" i="1" s="1"/>
  <c r="T547" i="1"/>
  <c r="V547" i="1" s="1"/>
  <c r="T548" i="1"/>
  <c r="V548" i="1" s="1"/>
  <c r="T549" i="1"/>
  <c r="V549" i="1" s="1"/>
  <c r="T550" i="1"/>
  <c r="V550" i="1" s="1"/>
  <c r="T551" i="1"/>
  <c r="V551" i="1" s="1"/>
  <c r="T552" i="1"/>
  <c r="V552" i="1" s="1"/>
  <c r="T553" i="1"/>
  <c r="V553" i="1" s="1"/>
  <c r="T554" i="1"/>
  <c r="V554" i="1" s="1"/>
  <c r="T555" i="1"/>
  <c r="V555" i="1" s="1"/>
  <c r="T556" i="1"/>
  <c r="V556" i="1" s="1"/>
  <c r="T557" i="1"/>
  <c r="V557" i="1" s="1"/>
  <c r="T558" i="1"/>
  <c r="V558" i="1" s="1"/>
  <c r="T559" i="1"/>
  <c r="V559" i="1" s="1"/>
  <c r="T560" i="1"/>
  <c r="V560" i="1" s="1"/>
  <c r="T561" i="1"/>
  <c r="V561" i="1" s="1"/>
  <c r="T562" i="1"/>
  <c r="V562" i="1" s="1"/>
  <c r="T563" i="1"/>
  <c r="V563" i="1" s="1"/>
  <c r="T564" i="1"/>
  <c r="V564" i="1" s="1"/>
  <c r="T565" i="1"/>
  <c r="V565" i="1" s="1"/>
  <c r="T566" i="1"/>
  <c r="V566" i="1" s="1"/>
  <c r="T567" i="1"/>
  <c r="V567" i="1" s="1"/>
  <c r="T568" i="1"/>
  <c r="V568" i="1" s="1"/>
  <c r="T569" i="1"/>
  <c r="V569" i="1" s="1"/>
  <c r="T570" i="1"/>
  <c r="V570" i="1" s="1"/>
  <c r="T571" i="1"/>
  <c r="V571" i="1" s="1"/>
  <c r="T572" i="1"/>
  <c r="V572" i="1" s="1"/>
  <c r="T573" i="1"/>
  <c r="V573" i="1" s="1"/>
  <c r="T574" i="1"/>
  <c r="V574" i="1" s="1"/>
  <c r="T575" i="1"/>
  <c r="V575" i="1" s="1"/>
  <c r="T576" i="1"/>
  <c r="V576" i="1" s="1"/>
  <c r="T577" i="1"/>
  <c r="V577" i="1" s="1"/>
  <c r="T578" i="1"/>
  <c r="V578" i="1" s="1"/>
  <c r="T579" i="1"/>
  <c r="V579" i="1" s="1"/>
  <c r="T580" i="1"/>
  <c r="V580" i="1" s="1"/>
  <c r="T581" i="1"/>
  <c r="V581" i="1" s="1"/>
  <c r="T582" i="1"/>
  <c r="V582" i="1" s="1"/>
  <c r="T583" i="1"/>
  <c r="V583" i="1" s="1"/>
  <c r="T584" i="1"/>
  <c r="V584" i="1" s="1"/>
  <c r="T585" i="1"/>
  <c r="V585" i="1" s="1"/>
  <c r="T586" i="1"/>
  <c r="V586" i="1" s="1"/>
  <c r="T587" i="1"/>
  <c r="V587" i="1" s="1"/>
  <c r="T588" i="1"/>
  <c r="V588" i="1" s="1"/>
  <c r="T589" i="1"/>
  <c r="V589" i="1" s="1"/>
  <c r="T590" i="1"/>
  <c r="V590" i="1" s="1"/>
  <c r="T591" i="1"/>
  <c r="V591" i="1" s="1"/>
  <c r="T592" i="1"/>
  <c r="V592" i="1" s="1"/>
  <c r="T593" i="1"/>
  <c r="V593" i="1" s="1"/>
  <c r="T594" i="1"/>
  <c r="V594" i="1" s="1"/>
  <c r="T595" i="1"/>
  <c r="V595" i="1" s="1"/>
  <c r="T596" i="1"/>
  <c r="V596" i="1" s="1"/>
  <c r="T597" i="1"/>
  <c r="V597" i="1" s="1"/>
  <c r="T598" i="1"/>
  <c r="V598" i="1" s="1"/>
  <c r="T599" i="1"/>
  <c r="V599" i="1" s="1"/>
  <c r="T600" i="1"/>
  <c r="V600" i="1" s="1"/>
  <c r="T601" i="1"/>
  <c r="V601" i="1" s="1"/>
  <c r="T602" i="1"/>
  <c r="V602" i="1" s="1"/>
  <c r="T603" i="1"/>
  <c r="V603" i="1" s="1"/>
  <c r="T604" i="1"/>
  <c r="V604" i="1" s="1"/>
  <c r="T605" i="1"/>
  <c r="V605" i="1" s="1"/>
  <c r="T606" i="1"/>
  <c r="V606" i="1" s="1"/>
  <c r="T607" i="1"/>
  <c r="V607" i="1" s="1"/>
  <c r="T608" i="1"/>
  <c r="V608" i="1" s="1"/>
  <c r="T609" i="1"/>
  <c r="V609" i="1" s="1"/>
  <c r="T610" i="1"/>
  <c r="V610" i="1" s="1"/>
  <c r="T611" i="1"/>
  <c r="V611" i="1" s="1"/>
  <c r="T612" i="1"/>
  <c r="V612" i="1" s="1"/>
  <c r="T613" i="1"/>
  <c r="V613" i="1" s="1"/>
  <c r="T614" i="1"/>
  <c r="V614" i="1" s="1"/>
  <c r="T615" i="1"/>
  <c r="V615" i="1" s="1"/>
  <c r="T616" i="1"/>
  <c r="V616" i="1" s="1"/>
  <c r="T617" i="1"/>
  <c r="V617" i="1" s="1"/>
  <c r="T618" i="1"/>
  <c r="V618" i="1" s="1"/>
  <c r="T619" i="1"/>
  <c r="V619" i="1" s="1"/>
  <c r="T620" i="1"/>
  <c r="V620" i="1" s="1"/>
  <c r="T621" i="1"/>
  <c r="V621" i="1" s="1"/>
  <c r="T622" i="1"/>
  <c r="V622" i="1" s="1"/>
  <c r="T623" i="1"/>
  <c r="V623" i="1" s="1"/>
  <c r="T624" i="1"/>
  <c r="V624" i="1" s="1"/>
  <c r="T625" i="1"/>
  <c r="V625" i="1" s="1"/>
  <c r="T626" i="1"/>
  <c r="V626" i="1" s="1"/>
  <c r="T627" i="1"/>
  <c r="V627" i="1" s="1"/>
  <c r="T628" i="1"/>
  <c r="V628" i="1" s="1"/>
  <c r="T629" i="1"/>
  <c r="V629" i="1" s="1"/>
  <c r="T630" i="1"/>
  <c r="V630" i="1" s="1"/>
  <c r="T631" i="1"/>
  <c r="V631" i="1" s="1"/>
  <c r="T632" i="1"/>
  <c r="V632" i="1" s="1"/>
  <c r="T633" i="1"/>
  <c r="V633" i="1" s="1"/>
  <c r="T634" i="1"/>
  <c r="V634" i="1" s="1"/>
  <c r="T635" i="1"/>
  <c r="V635" i="1" s="1"/>
  <c r="T636" i="1"/>
  <c r="V636" i="1" s="1"/>
  <c r="T637" i="1"/>
  <c r="V637" i="1" s="1"/>
  <c r="T638" i="1"/>
  <c r="V638" i="1" s="1"/>
  <c r="T639" i="1"/>
  <c r="V639" i="1" s="1"/>
  <c r="T640" i="1"/>
  <c r="V640" i="1" s="1"/>
  <c r="T641" i="1"/>
  <c r="V641" i="1" s="1"/>
  <c r="T642" i="1"/>
  <c r="V642" i="1" s="1"/>
  <c r="T643" i="1"/>
  <c r="V643" i="1" s="1"/>
  <c r="T644" i="1"/>
  <c r="V644" i="1" s="1"/>
  <c r="T645" i="1"/>
  <c r="V645" i="1" s="1"/>
  <c r="T646" i="1"/>
  <c r="V646" i="1" s="1"/>
  <c r="T647" i="1"/>
  <c r="V647" i="1" s="1"/>
  <c r="T648" i="1"/>
  <c r="V648" i="1" s="1"/>
  <c r="T649" i="1"/>
  <c r="V649" i="1" s="1"/>
  <c r="T650" i="1"/>
  <c r="V650" i="1" s="1"/>
  <c r="T651" i="1"/>
  <c r="V651" i="1" s="1"/>
  <c r="T652" i="1"/>
  <c r="V652" i="1" s="1"/>
  <c r="T653" i="1"/>
  <c r="V653" i="1" s="1"/>
  <c r="T654" i="1"/>
  <c r="V654" i="1" s="1"/>
  <c r="T655" i="1"/>
  <c r="V655" i="1" s="1"/>
  <c r="T656" i="1"/>
  <c r="V656" i="1" s="1"/>
  <c r="T657" i="1"/>
  <c r="V657" i="1" s="1"/>
  <c r="T658" i="1"/>
  <c r="V658" i="1" s="1"/>
  <c r="T659" i="1"/>
  <c r="V659" i="1" s="1"/>
  <c r="T660" i="1"/>
  <c r="V660" i="1" s="1"/>
  <c r="T661" i="1"/>
  <c r="V661" i="1" s="1"/>
  <c r="T662" i="1"/>
  <c r="V662" i="1" s="1"/>
  <c r="T663" i="1"/>
  <c r="V663" i="1" s="1"/>
  <c r="T664" i="1"/>
  <c r="V664" i="1" s="1"/>
  <c r="T665" i="1"/>
  <c r="V665" i="1" s="1"/>
  <c r="T666" i="1"/>
  <c r="V666" i="1" s="1"/>
  <c r="T667" i="1"/>
  <c r="V667" i="1" s="1"/>
  <c r="T668" i="1"/>
  <c r="V668" i="1" s="1"/>
  <c r="T669" i="1"/>
  <c r="V669" i="1" s="1"/>
  <c r="T670" i="1"/>
  <c r="V670" i="1" s="1"/>
  <c r="T671" i="1"/>
  <c r="V671" i="1" s="1"/>
  <c r="T672" i="1"/>
  <c r="V672" i="1" s="1"/>
  <c r="T673" i="1"/>
  <c r="V673" i="1" s="1"/>
  <c r="T674" i="1"/>
  <c r="V674" i="1" s="1"/>
  <c r="T675" i="1"/>
  <c r="V675" i="1" s="1"/>
  <c r="T676" i="1"/>
  <c r="V676" i="1" s="1"/>
  <c r="T677" i="1"/>
  <c r="V677" i="1" s="1"/>
  <c r="T678" i="1"/>
  <c r="V678" i="1" s="1"/>
  <c r="T679" i="1"/>
  <c r="V679" i="1" s="1"/>
  <c r="T680" i="1"/>
  <c r="V680" i="1" s="1"/>
  <c r="T681" i="1"/>
  <c r="V681" i="1" s="1"/>
  <c r="T682" i="1"/>
  <c r="V682" i="1" s="1"/>
  <c r="T683" i="1"/>
  <c r="V683" i="1" s="1"/>
  <c r="T684" i="1"/>
  <c r="V684" i="1" s="1"/>
  <c r="T685" i="1"/>
  <c r="V685" i="1" s="1"/>
  <c r="T686" i="1"/>
  <c r="V686" i="1" s="1"/>
  <c r="T687" i="1"/>
  <c r="V687" i="1" s="1"/>
  <c r="T688" i="1"/>
  <c r="V688" i="1" s="1"/>
  <c r="T689" i="1"/>
  <c r="V689" i="1" s="1"/>
  <c r="T690" i="1"/>
  <c r="V690" i="1" s="1"/>
  <c r="T691" i="1"/>
  <c r="V691" i="1" s="1"/>
  <c r="T692" i="1"/>
  <c r="V692" i="1" s="1"/>
  <c r="T693" i="1"/>
  <c r="V693" i="1" s="1"/>
  <c r="T694" i="1"/>
  <c r="V694" i="1" s="1"/>
  <c r="T695" i="1"/>
  <c r="V695" i="1" s="1"/>
  <c r="T696" i="1"/>
  <c r="V696" i="1" s="1"/>
  <c r="T697" i="1"/>
  <c r="V697" i="1" s="1"/>
  <c r="T698" i="1"/>
  <c r="V698" i="1" s="1"/>
  <c r="T699" i="1"/>
  <c r="V699" i="1" s="1"/>
  <c r="T700" i="1"/>
  <c r="V700" i="1" s="1"/>
  <c r="T701" i="1"/>
  <c r="V701" i="1" s="1"/>
  <c r="T702" i="1"/>
  <c r="V702" i="1" s="1"/>
  <c r="T703" i="1"/>
  <c r="V703" i="1" s="1"/>
  <c r="T704" i="1"/>
  <c r="V704" i="1" s="1"/>
  <c r="T705" i="1"/>
  <c r="V705" i="1" s="1"/>
  <c r="T706" i="1"/>
  <c r="V706" i="1" s="1"/>
  <c r="T707" i="1"/>
  <c r="V707" i="1" s="1"/>
  <c r="T708" i="1"/>
  <c r="V708" i="1" s="1"/>
  <c r="T709" i="1"/>
  <c r="V709" i="1" s="1"/>
  <c r="T710" i="1"/>
  <c r="V710" i="1" s="1"/>
  <c r="T711" i="1"/>
  <c r="V711" i="1" s="1"/>
  <c r="T712" i="1"/>
  <c r="V712" i="1" s="1"/>
  <c r="T713" i="1"/>
  <c r="V713" i="1" s="1"/>
  <c r="T714" i="1"/>
  <c r="V714" i="1" s="1"/>
  <c r="T715" i="1"/>
  <c r="V715" i="1" s="1"/>
  <c r="T716" i="1"/>
  <c r="V716" i="1" s="1"/>
  <c r="T717" i="1"/>
  <c r="V717" i="1" s="1"/>
  <c r="T718" i="1"/>
  <c r="V718" i="1" s="1"/>
  <c r="T719" i="1"/>
  <c r="V719" i="1" s="1"/>
  <c r="T720" i="1"/>
  <c r="V720" i="1" s="1"/>
  <c r="T721" i="1"/>
  <c r="V721" i="1" s="1"/>
  <c r="T722" i="1"/>
  <c r="V722" i="1" s="1"/>
  <c r="T723" i="1"/>
  <c r="V723" i="1" s="1"/>
  <c r="T724" i="1"/>
  <c r="V724" i="1" s="1"/>
  <c r="T725" i="1"/>
  <c r="V725" i="1" s="1"/>
  <c r="T726" i="1"/>
  <c r="V726" i="1" s="1"/>
  <c r="T727" i="1"/>
  <c r="V727" i="1" s="1"/>
  <c r="T728" i="1"/>
  <c r="V728" i="1" s="1"/>
  <c r="T729" i="1"/>
  <c r="V729" i="1" s="1"/>
  <c r="T730" i="1"/>
  <c r="V730" i="1" s="1"/>
  <c r="T731" i="1"/>
  <c r="V731" i="1" s="1"/>
  <c r="T732" i="1"/>
  <c r="V732" i="1" s="1"/>
  <c r="T733" i="1"/>
  <c r="V733" i="1" s="1"/>
  <c r="T734" i="1"/>
  <c r="V734" i="1" s="1"/>
  <c r="T735" i="1"/>
  <c r="V735" i="1" s="1"/>
  <c r="T736" i="1"/>
  <c r="V736" i="1" s="1"/>
  <c r="T737" i="1"/>
  <c r="V737" i="1" s="1"/>
  <c r="T738" i="1"/>
  <c r="V738" i="1" s="1"/>
  <c r="T739" i="1"/>
  <c r="V739" i="1" s="1"/>
  <c r="T740" i="1"/>
  <c r="V740" i="1" s="1"/>
  <c r="T741" i="1"/>
  <c r="V741" i="1" s="1"/>
  <c r="T742" i="1"/>
  <c r="V742" i="1" s="1"/>
  <c r="T743" i="1"/>
  <c r="V743" i="1" s="1"/>
  <c r="T744" i="1"/>
  <c r="V744" i="1" s="1"/>
  <c r="T745" i="1"/>
  <c r="V745" i="1" s="1"/>
  <c r="T746" i="1"/>
  <c r="V746" i="1" s="1"/>
  <c r="T747" i="1"/>
  <c r="V747" i="1" s="1"/>
  <c r="T748" i="1"/>
  <c r="V748" i="1" s="1"/>
  <c r="T749" i="1"/>
  <c r="V749" i="1" s="1"/>
  <c r="T750" i="1"/>
  <c r="V750" i="1" s="1"/>
  <c r="T751" i="1"/>
  <c r="V751" i="1" s="1"/>
  <c r="T752" i="1"/>
  <c r="V752" i="1" s="1"/>
  <c r="T753" i="1"/>
  <c r="V753" i="1" s="1"/>
  <c r="T754" i="1"/>
  <c r="V754" i="1" s="1"/>
  <c r="T755" i="1"/>
  <c r="V755" i="1" s="1"/>
  <c r="T756" i="1"/>
  <c r="V756" i="1" s="1"/>
  <c r="T757" i="1"/>
  <c r="V757" i="1" s="1"/>
  <c r="T758" i="1"/>
  <c r="V758" i="1" s="1"/>
  <c r="T759" i="1"/>
  <c r="V759" i="1" s="1"/>
  <c r="T760" i="1"/>
  <c r="V760" i="1" s="1"/>
  <c r="T761" i="1"/>
  <c r="V761" i="1" s="1"/>
  <c r="T762" i="1"/>
  <c r="V762" i="1" s="1"/>
  <c r="T763" i="1"/>
  <c r="V763" i="1" s="1"/>
  <c r="T764" i="1"/>
  <c r="V764" i="1" s="1"/>
  <c r="T765" i="1"/>
  <c r="V765" i="1" s="1"/>
  <c r="T766" i="1"/>
  <c r="V766" i="1" s="1"/>
  <c r="T767" i="1"/>
  <c r="V767" i="1" s="1"/>
  <c r="T768" i="1"/>
  <c r="V768" i="1" s="1"/>
  <c r="T769" i="1"/>
  <c r="V769" i="1" s="1"/>
  <c r="T770" i="1"/>
  <c r="V770" i="1" s="1"/>
  <c r="T771" i="1"/>
  <c r="V771" i="1" s="1"/>
  <c r="T772" i="1"/>
  <c r="V772" i="1" s="1"/>
  <c r="T773" i="1"/>
  <c r="V773" i="1" s="1"/>
  <c r="T774" i="1"/>
  <c r="V774" i="1" s="1"/>
  <c r="T775" i="1"/>
  <c r="V775" i="1" s="1"/>
  <c r="T776" i="1"/>
  <c r="V776" i="1" s="1"/>
  <c r="T777" i="1"/>
  <c r="V777" i="1" s="1"/>
  <c r="T778" i="1"/>
  <c r="V778" i="1" s="1"/>
  <c r="T779" i="1"/>
  <c r="V779" i="1" s="1"/>
  <c r="T780" i="1"/>
  <c r="V780" i="1" s="1"/>
  <c r="T781" i="1"/>
  <c r="V781" i="1" s="1"/>
  <c r="T782" i="1"/>
  <c r="V782" i="1" s="1"/>
  <c r="T783" i="1"/>
  <c r="V783" i="1" s="1"/>
  <c r="T784" i="1"/>
  <c r="V784" i="1" s="1"/>
  <c r="T785" i="1"/>
  <c r="V785" i="1" s="1"/>
  <c r="T786" i="1"/>
  <c r="V786" i="1" s="1"/>
  <c r="T787" i="1"/>
  <c r="V787" i="1" s="1"/>
  <c r="T788" i="1"/>
  <c r="V788" i="1" s="1"/>
  <c r="T789" i="1"/>
  <c r="V789" i="1" s="1"/>
  <c r="T790" i="1"/>
  <c r="V790" i="1" s="1"/>
  <c r="T791" i="1"/>
  <c r="V791" i="1" s="1"/>
  <c r="T792" i="1"/>
  <c r="V792" i="1" s="1"/>
  <c r="T793" i="1"/>
  <c r="V793" i="1" s="1"/>
  <c r="T794" i="1"/>
  <c r="V794" i="1" s="1"/>
  <c r="T795" i="1"/>
  <c r="V795" i="1" s="1"/>
  <c r="T796" i="1"/>
  <c r="V796" i="1" s="1"/>
  <c r="T797" i="1"/>
  <c r="V797" i="1" s="1"/>
  <c r="T798" i="1"/>
  <c r="V798" i="1" s="1"/>
  <c r="T799" i="1"/>
  <c r="V799" i="1" s="1"/>
  <c r="T800" i="1"/>
  <c r="V800" i="1" s="1"/>
  <c r="T801" i="1"/>
  <c r="V801" i="1" s="1"/>
  <c r="T802" i="1"/>
  <c r="V802" i="1" s="1"/>
  <c r="T803" i="1"/>
  <c r="V803" i="1" s="1"/>
  <c r="T804" i="1"/>
  <c r="V804" i="1" s="1"/>
  <c r="T805" i="1"/>
  <c r="V805" i="1" s="1"/>
  <c r="T806" i="1"/>
  <c r="V806" i="1" s="1"/>
  <c r="T807" i="1"/>
  <c r="V807" i="1" s="1"/>
  <c r="T808" i="1"/>
  <c r="V808" i="1" s="1"/>
  <c r="T809" i="1"/>
  <c r="V809" i="1" s="1"/>
  <c r="T810" i="1"/>
  <c r="V810" i="1" s="1"/>
  <c r="T811" i="1"/>
  <c r="V811" i="1" s="1"/>
  <c r="T812" i="1"/>
  <c r="V812" i="1" s="1"/>
  <c r="T813" i="1"/>
  <c r="V813" i="1" s="1"/>
  <c r="T814" i="1"/>
  <c r="V814" i="1" s="1"/>
  <c r="T815" i="1"/>
  <c r="V815" i="1" s="1"/>
  <c r="T816" i="1"/>
  <c r="V816" i="1" s="1"/>
  <c r="T817" i="1"/>
  <c r="V817" i="1" s="1"/>
  <c r="T818" i="1"/>
  <c r="V818" i="1" s="1"/>
  <c r="T819" i="1"/>
  <c r="V819" i="1" s="1"/>
  <c r="T820" i="1"/>
  <c r="V820" i="1" s="1"/>
  <c r="T821" i="1"/>
  <c r="V821" i="1" s="1"/>
  <c r="T822" i="1"/>
  <c r="V822" i="1" s="1"/>
  <c r="T823" i="1"/>
  <c r="V823" i="1" s="1"/>
  <c r="T824" i="1"/>
  <c r="V824" i="1" s="1"/>
  <c r="T825" i="1"/>
  <c r="V825" i="1" s="1"/>
  <c r="T826" i="1"/>
  <c r="V826" i="1" s="1"/>
  <c r="T827" i="1"/>
  <c r="V827" i="1" s="1"/>
  <c r="T828" i="1"/>
  <c r="V828" i="1" s="1"/>
  <c r="T829" i="1"/>
  <c r="V829" i="1" s="1"/>
  <c r="T830" i="1"/>
  <c r="V830" i="1" s="1"/>
  <c r="T831" i="1"/>
  <c r="V831" i="1" s="1"/>
  <c r="T832" i="1"/>
  <c r="V832" i="1" s="1"/>
  <c r="T833" i="1"/>
  <c r="V833" i="1" s="1"/>
  <c r="T834" i="1"/>
  <c r="V834" i="1" s="1"/>
  <c r="T835" i="1"/>
  <c r="V835" i="1" s="1"/>
  <c r="T836" i="1"/>
  <c r="V836" i="1" s="1"/>
  <c r="T837" i="1"/>
  <c r="V837" i="1" s="1"/>
  <c r="T838" i="1"/>
  <c r="V838" i="1" s="1"/>
  <c r="T839" i="1"/>
  <c r="V839" i="1" s="1"/>
  <c r="T840" i="1"/>
  <c r="V840" i="1" s="1"/>
  <c r="T841" i="1"/>
  <c r="V841" i="1" s="1"/>
  <c r="T842" i="1"/>
  <c r="V842" i="1" s="1"/>
  <c r="T843" i="1"/>
  <c r="V843" i="1" s="1"/>
  <c r="T844" i="1"/>
  <c r="V844" i="1" s="1"/>
  <c r="T845" i="1"/>
  <c r="V845" i="1" s="1"/>
  <c r="T846" i="1"/>
  <c r="V846" i="1" s="1"/>
  <c r="T847" i="1"/>
  <c r="V847" i="1" s="1"/>
  <c r="T848" i="1"/>
  <c r="V848" i="1" s="1"/>
  <c r="T849" i="1"/>
  <c r="V849" i="1" s="1"/>
  <c r="T850" i="1"/>
  <c r="V850" i="1" s="1"/>
  <c r="T851" i="1"/>
  <c r="V851" i="1" s="1"/>
  <c r="T852" i="1"/>
  <c r="V852" i="1" s="1"/>
  <c r="T853" i="1"/>
  <c r="V853" i="1" s="1"/>
  <c r="T854" i="1"/>
  <c r="V854" i="1" s="1"/>
  <c r="T855" i="1"/>
  <c r="V855" i="1" s="1"/>
  <c r="T856" i="1"/>
  <c r="V856" i="1" s="1"/>
  <c r="T857" i="1"/>
  <c r="V857" i="1" s="1"/>
  <c r="T858" i="1"/>
  <c r="V858" i="1" s="1"/>
  <c r="T859" i="1"/>
  <c r="V859" i="1" s="1"/>
  <c r="T860" i="1"/>
  <c r="V860" i="1" s="1"/>
  <c r="T861" i="1"/>
  <c r="V861" i="1" s="1"/>
  <c r="T862" i="1"/>
  <c r="V862" i="1" s="1"/>
  <c r="T863" i="1"/>
  <c r="V863" i="1" s="1"/>
  <c r="T864" i="1"/>
  <c r="V864" i="1" s="1"/>
  <c r="T865" i="1"/>
  <c r="V865" i="1" s="1"/>
  <c r="T866" i="1"/>
  <c r="V866" i="1" s="1"/>
  <c r="T867" i="1"/>
  <c r="V867" i="1" s="1"/>
  <c r="T868" i="1"/>
  <c r="V868" i="1" s="1"/>
  <c r="T869" i="1"/>
  <c r="V869" i="1" s="1"/>
  <c r="T870" i="1"/>
  <c r="V870" i="1" s="1"/>
  <c r="T871" i="1"/>
  <c r="V871" i="1" s="1"/>
  <c r="T872" i="1"/>
  <c r="V872" i="1" s="1"/>
  <c r="T873" i="1"/>
  <c r="V873" i="1" s="1"/>
  <c r="T874" i="1"/>
  <c r="V874" i="1" s="1"/>
  <c r="T875" i="1"/>
  <c r="V875" i="1" s="1"/>
  <c r="T876" i="1"/>
  <c r="V876" i="1" s="1"/>
  <c r="T877" i="1"/>
  <c r="V877" i="1" s="1"/>
  <c r="T878" i="1"/>
  <c r="V878" i="1" s="1"/>
  <c r="T879" i="1"/>
  <c r="V879" i="1" s="1"/>
  <c r="T880" i="1"/>
  <c r="V880" i="1" s="1"/>
  <c r="T881" i="1"/>
  <c r="V881" i="1" s="1"/>
  <c r="T882" i="1"/>
  <c r="V882" i="1" s="1"/>
  <c r="T883" i="1"/>
  <c r="V883" i="1" s="1"/>
  <c r="T884" i="1"/>
  <c r="V884" i="1" s="1"/>
  <c r="T885" i="1"/>
  <c r="V885" i="1" s="1"/>
  <c r="T886" i="1"/>
  <c r="V886" i="1" s="1"/>
  <c r="T887" i="1"/>
  <c r="V887" i="1" s="1"/>
  <c r="T888" i="1"/>
  <c r="V888" i="1" s="1"/>
  <c r="T889" i="1"/>
  <c r="V889" i="1" s="1"/>
  <c r="T890" i="1"/>
  <c r="V890" i="1" s="1"/>
  <c r="T891" i="1"/>
  <c r="V891" i="1" s="1"/>
  <c r="T892" i="1"/>
  <c r="V892" i="1" s="1"/>
  <c r="T893" i="1"/>
  <c r="V893" i="1" s="1"/>
  <c r="T894" i="1"/>
  <c r="V894" i="1" s="1"/>
  <c r="T895" i="1"/>
  <c r="V895" i="1" s="1"/>
  <c r="T896" i="1"/>
  <c r="V896" i="1" s="1"/>
  <c r="T897" i="1"/>
  <c r="V897" i="1" s="1"/>
  <c r="T898" i="1"/>
  <c r="V898" i="1" s="1"/>
  <c r="T899" i="1"/>
  <c r="V899" i="1" s="1"/>
  <c r="T900" i="1"/>
  <c r="V900" i="1" s="1"/>
  <c r="T901" i="1"/>
  <c r="V901" i="1" s="1"/>
  <c r="T902" i="1"/>
  <c r="V902" i="1" s="1"/>
  <c r="T903" i="1"/>
  <c r="V903" i="1" s="1"/>
  <c r="T904" i="1"/>
  <c r="V904" i="1" s="1"/>
  <c r="T905" i="1"/>
  <c r="V905" i="1" s="1"/>
  <c r="T906" i="1"/>
  <c r="V906" i="1" s="1"/>
  <c r="T907" i="1"/>
  <c r="V907" i="1" s="1"/>
  <c r="T908" i="1"/>
  <c r="V908" i="1" s="1"/>
  <c r="T909" i="1"/>
  <c r="V909" i="1" s="1"/>
  <c r="T910" i="1"/>
  <c r="V910" i="1" s="1"/>
  <c r="T911" i="1"/>
  <c r="V911" i="1" s="1"/>
  <c r="T912" i="1"/>
  <c r="V912" i="1" s="1"/>
  <c r="T913" i="1"/>
  <c r="V913" i="1" s="1"/>
  <c r="T914" i="1"/>
  <c r="V914" i="1" s="1"/>
  <c r="T915" i="1"/>
  <c r="V915" i="1" s="1"/>
  <c r="T916" i="1"/>
  <c r="V916" i="1" s="1"/>
  <c r="T917" i="1"/>
  <c r="V917" i="1" s="1"/>
  <c r="T918" i="1"/>
  <c r="V918" i="1" s="1"/>
  <c r="T919" i="1"/>
  <c r="V919" i="1" s="1"/>
  <c r="T920" i="1"/>
  <c r="V920" i="1" s="1"/>
  <c r="T921" i="1"/>
  <c r="V921" i="1" s="1"/>
  <c r="T922" i="1"/>
  <c r="V922" i="1" s="1"/>
  <c r="T923" i="1"/>
  <c r="V923" i="1" s="1"/>
  <c r="T924" i="1"/>
  <c r="V924" i="1" s="1"/>
  <c r="T925" i="1"/>
  <c r="V925" i="1" s="1"/>
  <c r="T926" i="1"/>
  <c r="V926" i="1" s="1"/>
  <c r="T927" i="1"/>
  <c r="V927" i="1" s="1"/>
  <c r="T928" i="1"/>
  <c r="V928" i="1" s="1"/>
  <c r="T929" i="1"/>
  <c r="V929" i="1" s="1"/>
  <c r="T930" i="1"/>
  <c r="V930" i="1" s="1"/>
  <c r="T931" i="1"/>
  <c r="V931" i="1" s="1"/>
  <c r="T932" i="1"/>
  <c r="V932" i="1" s="1"/>
  <c r="T933" i="1"/>
  <c r="V933" i="1" s="1"/>
  <c r="T934" i="1"/>
  <c r="V934" i="1" s="1"/>
  <c r="T935" i="1"/>
  <c r="V935" i="1" s="1"/>
  <c r="T936" i="1"/>
  <c r="V936" i="1" s="1"/>
  <c r="T937" i="1"/>
  <c r="V937" i="1" s="1"/>
  <c r="T938" i="1"/>
  <c r="V938" i="1" s="1"/>
  <c r="T939" i="1"/>
  <c r="V939" i="1" s="1"/>
  <c r="T940" i="1"/>
  <c r="V940" i="1" s="1"/>
  <c r="T941" i="1"/>
  <c r="V941" i="1" s="1"/>
  <c r="T942" i="1"/>
  <c r="V942" i="1" s="1"/>
  <c r="T943" i="1"/>
  <c r="V943" i="1" s="1"/>
  <c r="T944" i="1"/>
  <c r="V944" i="1" s="1"/>
  <c r="T945" i="1"/>
  <c r="V945" i="1" s="1"/>
  <c r="T946" i="1"/>
  <c r="V946" i="1" s="1"/>
  <c r="T947" i="1"/>
  <c r="V947" i="1" s="1"/>
  <c r="T948" i="1"/>
  <c r="V948" i="1" s="1"/>
  <c r="T949" i="1"/>
  <c r="V949" i="1" s="1"/>
  <c r="T950" i="1"/>
  <c r="V950" i="1" s="1"/>
  <c r="T951" i="1"/>
  <c r="V951" i="1" s="1"/>
  <c r="T952" i="1"/>
  <c r="V952" i="1" s="1"/>
  <c r="T953" i="1"/>
  <c r="V953" i="1" s="1"/>
  <c r="T954" i="1"/>
  <c r="V954" i="1" s="1"/>
  <c r="T955" i="1"/>
  <c r="V955" i="1" s="1"/>
  <c r="T956" i="1"/>
  <c r="V956" i="1" s="1"/>
  <c r="T957" i="1"/>
  <c r="V957" i="1" s="1"/>
  <c r="T958" i="1"/>
  <c r="V958" i="1" s="1"/>
  <c r="T959" i="1"/>
  <c r="V959" i="1" s="1"/>
  <c r="T960" i="1"/>
  <c r="V960" i="1" s="1"/>
  <c r="T961" i="1"/>
  <c r="V961" i="1" s="1"/>
  <c r="T962" i="1"/>
  <c r="V962" i="1" s="1"/>
  <c r="T963" i="1"/>
  <c r="V963" i="1" s="1"/>
  <c r="T964" i="1"/>
  <c r="V964" i="1" s="1"/>
  <c r="T965" i="1"/>
  <c r="V965" i="1" s="1"/>
  <c r="T966" i="1"/>
  <c r="V966" i="1" s="1"/>
  <c r="T967" i="1"/>
  <c r="V967" i="1" s="1"/>
  <c r="T968" i="1"/>
  <c r="V968" i="1" s="1"/>
  <c r="T969" i="1"/>
  <c r="V969" i="1" s="1"/>
  <c r="T970" i="1"/>
  <c r="V970" i="1" s="1"/>
  <c r="T971" i="1"/>
  <c r="V971" i="1" s="1"/>
  <c r="T972" i="1"/>
  <c r="V972" i="1" s="1"/>
  <c r="T973" i="1"/>
  <c r="V973" i="1" s="1"/>
  <c r="T974" i="1"/>
  <c r="V974" i="1" s="1"/>
  <c r="T975" i="1"/>
  <c r="V975" i="1" s="1"/>
  <c r="T976" i="1"/>
  <c r="V976" i="1" s="1"/>
  <c r="T977" i="1"/>
  <c r="V977" i="1" s="1"/>
  <c r="T978" i="1"/>
  <c r="V978" i="1" s="1"/>
  <c r="T979" i="1"/>
  <c r="V979" i="1" s="1"/>
  <c r="T980" i="1"/>
  <c r="V980" i="1" s="1"/>
  <c r="T981" i="1"/>
  <c r="V981" i="1" s="1"/>
  <c r="T982" i="1"/>
  <c r="V982" i="1" s="1"/>
  <c r="T983" i="1"/>
  <c r="V983" i="1" s="1"/>
  <c r="T984" i="1"/>
  <c r="V984" i="1" s="1"/>
  <c r="T985" i="1"/>
  <c r="V985" i="1" s="1"/>
  <c r="T986" i="1"/>
  <c r="V986" i="1" s="1"/>
  <c r="T987" i="1"/>
  <c r="V987" i="1" s="1"/>
  <c r="T988" i="1"/>
  <c r="V988" i="1" s="1"/>
  <c r="T989" i="1"/>
  <c r="V989" i="1" s="1"/>
  <c r="T990" i="1"/>
  <c r="V990" i="1" s="1"/>
  <c r="T991" i="1"/>
  <c r="V991" i="1" s="1"/>
  <c r="T992" i="1"/>
  <c r="V992" i="1" s="1"/>
  <c r="T993" i="1"/>
  <c r="V993" i="1" s="1"/>
  <c r="T994" i="1"/>
  <c r="V994" i="1" s="1"/>
  <c r="T995" i="1"/>
  <c r="V995" i="1" s="1"/>
  <c r="T996" i="1"/>
  <c r="V996" i="1" s="1"/>
  <c r="T997" i="1"/>
  <c r="V997" i="1" s="1"/>
  <c r="T998" i="1"/>
  <c r="V998" i="1" s="1"/>
  <c r="T999" i="1"/>
  <c r="V999" i="1" s="1"/>
  <c r="T1000" i="1"/>
  <c r="V1000" i="1" s="1"/>
  <c r="T1001" i="1"/>
  <c r="V1001" i="1" s="1"/>
  <c r="T2" i="1"/>
  <c r="V2" i="1" s="1"/>
  <c r="S2" i="1"/>
  <c r="U2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2" i="1" a="1"/>
  <c r="Q2" i="1" s="1"/>
  <c r="P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O8" i="1"/>
  <c r="O4" i="1"/>
  <c r="O5" i="1"/>
  <c r="O6" i="1"/>
  <c r="O7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O3" i="1"/>
  <c r="E7" i="13" l="1"/>
  <c r="E8" i="13"/>
  <c r="H8" i="13" s="1"/>
  <c r="G9" i="13"/>
  <c r="F6" i="13"/>
  <c r="H3" i="13"/>
  <c r="H9" i="13"/>
  <c r="G11" i="13"/>
  <c r="G7" i="13"/>
  <c r="H7" i="13"/>
  <c r="G6" i="13"/>
  <c r="H11" i="13"/>
  <c r="F3" i="13"/>
  <c r="H5" i="13"/>
  <c r="G8" i="13"/>
  <c r="E2" i="13"/>
  <c r="F2" i="13" s="1"/>
  <c r="E6" i="13"/>
  <c r="H6" i="13" s="1"/>
  <c r="E13" i="13"/>
  <c r="G13" i="13" s="1"/>
  <c r="E5" i="13"/>
  <c r="F5" i="13" s="1"/>
  <c r="F7" i="13"/>
  <c r="E12" i="13"/>
  <c r="G12" i="13" s="1"/>
  <c r="E4" i="13"/>
  <c r="F4" i="13" s="1"/>
  <c r="E11" i="13"/>
  <c r="F11" i="13" s="1"/>
  <c r="E3" i="13"/>
  <c r="G3" i="13" s="1"/>
  <c r="F9" i="13"/>
  <c r="E10" i="13"/>
  <c r="G10" i="13" s="1"/>
  <c r="F13" i="13" l="1"/>
  <c r="G2" i="13"/>
  <c r="H12" i="13"/>
  <c r="H10" i="13"/>
  <c r="F10" i="13"/>
  <c r="G5" i="13"/>
  <c r="F8" i="13"/>
  <c r="H13" i="13"/>
  <c r="H2" i="13"/>
  <c r="G4" i="13"/>
  <c r="H4" i="13"/>
  <c r="F12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<sst xmlns="http://schemas.openxmlformats.org/spreadsheetml/2006/main" count="7072" uniqueCount="2118">
  <si>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</si>
  <si>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</si>
  <si>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</si>
  <si>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</si>
  <si>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</si>
  <si>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</si>
  <si>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</si>
  <si>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</si>
  <si>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</si>
  <si>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</si>
  <si>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</si>
  <si>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</si>
  <si>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</si>
  <si>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</si>
  <si>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</si>
  <si>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</si>
  <si>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</si>
  <si>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</si>
  <si>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</si>
  <si>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</si>
  <si>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</si>
  <si>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</si>
  <si>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</si>
  <si>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</si>
  <si>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</si>
  <si>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</si>
  <si>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</si>
  <si>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</si>
  <si>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</si>
  <si>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</si>
  <si>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</si>
  <si>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</si>
  <si>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</si>
  <si>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</si>
  <si>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</si>
  <si>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</si>
  <si>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</si>
  <si>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</si>
  <si>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</si>
  <si>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</si>
  <si>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</si>
  <si>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</si>
  <si>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</si>
  <si>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</si>
  <si>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</si>
  <si>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</si>
  <si>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</si>
  <si>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</si>
  <si>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</si>
  <si>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</si>
  <si>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</si>
  <si>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</si>
  <si>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</si>
  <si>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</si>
  <si>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</si>
  <si>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</si>
  <si>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</si>
  <si>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</si>
  <si>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</si>
  <si>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</si>
  <si>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</si>
  <si>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</si>
  <si>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</si>
  <si>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</si>
  <si>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</si>
  <si>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</si>
  <si>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</si>
  <si>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</si>
  <si>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</si>
  <si>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</si>
  <si>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</si>
  <si>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</si>
  <si>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</si>
  <si>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</si>
  <si>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</si>
  <si>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</si>
  <si>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</si>
  <si>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</si>
  <si>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</si>
  <si>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</si>
  <si>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</si>
  <si>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</si>
  <si>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</si>
  <si>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</si>
  <si>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</si>
  <si>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</si>
  <si>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</si>
  <si>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</si>
  <si>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</si>
  <si>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</si>
  <si>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</si>
  <si>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</si>
  <si>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</si>
  <si>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</si>
  <si>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</si>
  <si>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</si>
  <si>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</si>
  <si>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</si>
  <si>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</si>
  <si>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</si>
  <si>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</si>
  <si>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</si>
  <si>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</si>
  <si>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</si>
  <si>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</si>
  <si>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</si>
  <si>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</si>
  <si>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</si>
  <si>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</si>
  <si>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</si>
  <si>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</si>
  <si>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</si>
  <si>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</si>
  <si>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</si>
  <si>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</si>
  <si>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</si>
  <si>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</si>
  <si>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</si>
  <si>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</si>
  <si>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</si>
  <si>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</si>
  <si>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</si>
  <si>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</si>
  <si>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</si>
  <si>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</si>
  <si>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</si>
  <si>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</si>
  <si>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</si>
  <si>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</si>
  <si>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</si>
  <si>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</si>
  <si>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</si>
  <si>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</si>
  <si>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</si>
  <si>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</si>
  <si>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</si>
  <si>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</si>
  <si>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</si>
  <si>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</si>
  <si>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</si>
  <si>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</si>
  <si>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</si>
  <si>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</si>
  <si>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</si>
  <si>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</si>
  <si>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</si>
  <si>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</si>
  <si>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</si>
  <si>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</si>
  <si>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</si>
  <si>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</si>
  <si>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</si>
  <si>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</si>
  <si>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</si>
  <si>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</si>
  <si>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</si>
  <si>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</si>
  <si>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</si>
  <si>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</si>
  <si>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</si>
  <si>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</si>
  <si>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</si>
  <si>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</si>
  <si>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</si>
  <si>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</si>
  <si>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</si>
  <si>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</si>
  <si>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</si>
  <si>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</si>
  <si>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</si>
  <si>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</si>
  <si>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</si>
  <si>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</si>
  <si>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</si>
  <si>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</si>
  <si>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</si>
  <si>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</si>
  <si>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</si>
  <si>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</si>
  <si>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</si>
  <si>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</si>
  <si>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</si>
  <si>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</si>
  <si>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</si>
  <si>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</si>
  <si>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</si>
  <si>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</si>
  <si>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</si>
  <si>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</si>
  <si>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</si>
  <si>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</si>
  <si>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</si>
  <si>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</si>
  <si>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</si>
  <si>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</si>
  <si>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</si>
  <si>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</si>
  <si>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</si>
  <si>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</si>
  <si>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</si>
  <si>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</si>
  <si>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</si>
  <si>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</si>
  <si>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</si>
  <si>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</si>
  <si>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</si>
  <si>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</si>
  <si>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</si>
  <si>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</si>
  <si>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</si>
  <si>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</si>
  <si>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</si>
  <si>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</si>
  <si>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</si>
  <si>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</si>
  <si>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</si>
  <si>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</si>
  <si>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</si>
  <si>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</si>
  <si>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</si>
  <si>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</si>
  <si>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</si>
  <si>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</si>
  <si>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</si>
  <si>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</si>
  <si>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</si>
  <si>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</si>
  <si>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</si>
  <si>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</si>
  <si>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</si>
  <si>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</si>
  <si>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</si>
  <si>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</si>
  <si>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</si>
  <si>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</si>
  <si>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</si>
  <si>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</si>
  <si>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</si>
  <si>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</si>
  <si>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</si>
  <si>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</si>
  <si>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</si>
  <si>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</si>
  <si>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</si>
  <si>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</si>
  <si>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</si>
  <si>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</si>
  <si>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</si>
  <si>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</si>
  <si>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</si>
  <si>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</si>
  <si>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</si>
  <si>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</si>
  <si>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</si>
  <si>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</si>
  <si>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</si>
  <si>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</si>
  <si>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</si>
  <si>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</si>
  <si>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</si>
  <si>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</si>
  <si>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</si>
  <si>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</si>
  <si>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</si>
  <si>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</si>
  <si>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</si>
  <si>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</si>
  <si>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</si>
  <si>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</si>
  <si>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</si>
  <si>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</si>
  <si>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</si>
  <si>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</si>
  <si>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</si>
  <si>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</si>
  <si>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</si>
  <si>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</si>
  <si>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</si>
  <si>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</si>
  <si>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</si>
  <si>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</si>
  <si>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</si>
  <si>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</si>
  <si>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</si>
  <si>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</si>
  <si>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</si>
  <si>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</si>
  <si>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</si>
  <si>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</si>
  <si>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</si>
  <si>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</si>
  <si>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</si>
  <si>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</si>
  <si>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</si>
  <si>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</si>
  <si>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</si>
  <si>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</si>
  <si>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</si>
  <si>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</si>
  <si>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</si>
  <si>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</si>
  <si>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</si>
  <si>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</si>
  <si>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</si>
  <si>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</si>
  <si>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</si>
  <si>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</si>
  <si>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</si>
  <si>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</si>
  <si>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</si>
  <si>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</si>
  <si>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</si>
  <si>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</si>
  <si>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</si>
  <si>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</si>
  <si>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</si>
  <si>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</si>
  <si>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</si>
  <si>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</si>
  <si>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</si>
  <si>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</si>
  <si>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</si>
  <si>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</si>
  <si>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</si>
  <si>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</si>
  <si>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</si>
  <si>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</si>
  <si>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</si>
  <si>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</si>
  <si>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</si>
  <si>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</si>
  <si>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</si>
  <si>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</si>
  <si>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</si>
  <si>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</si>
  <si>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</si>
  <si>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</si>
  <si>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</si>
  <si>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</si>
  <si>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</si>
  <si>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</si>
  <si>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</si>
  <si>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</si>
  <si>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</si>
  <si>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</si>
  <si>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</si>
  <si>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</si>
  <si>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</si>
  <si>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</si>
  <si>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</si>
  <si>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</si>
  <si>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</si>
  <si>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</si>
  <si>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</si>
  <si>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</si>
  <si>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</si>
  <si>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</si>
  <si>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</si>
  <si>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</si>
  <si>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</si>
  <si>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</si>
  <si>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</si>
  <si>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</si>
  <si>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</si>
  <si>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</si>
  <si>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</si>
  <si>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</si>
  <si>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</si>
  <si>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</si>
  <si>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</si>
  <si>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</si>
  <si>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</si>
  <si>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</si>
  <si>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</si>
  <si>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</si>
  <si>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</si>
  <si>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</si>
  <si>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</si>
  <si>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</si>
  <si>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</si>
  <si>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</si>
  <si>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</si>
  <si>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</si>
  <si>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</si>
  <si>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</si>
  <si>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</si>
  <si>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</si>
  <si>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</si>
  <si>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</si>
  <si>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</si>
  <si>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</si>
  <si>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</si>
  <si>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</si>
  <si>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</si>
  <si>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</si>
  <si>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</si>
  <si>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</si>
  <si>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</si>
  <si>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</si>
  <si>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</si>
  <si>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</si>
  <si>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</si>
  <si>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</si>
  <si>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</si>
  <si>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</si>
  <si>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</si>
  <si>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</si>
  <si>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</si>
  <si>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</si>
  <si>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</si>
  <si>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</si>
  <si>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</si>
  <si>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</si>
  <si>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</si>
  <si>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</si>
  <si>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</si>
  <si>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</si>
  <si>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</si>
  <si>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</si>
  <si>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</si>
  <si>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</si>
  <si>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</si>
  <si>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</si>
  <si>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</si>
  <si>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</si>
  <si>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</si>
  <si>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</si>
  <si>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</si>
  <si>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</si>
  <si>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</si>
  <si>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</si>
  <si>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</si>
  <si>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</si>
  <si>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</si>
  <si>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</si>
  <si>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</si>
  <si>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</si>
  <si>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</si>
  <si>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</si>
  <si>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</si>
  <si>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</si>
  <si>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</si>
  <si>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</si>
  <si>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</si>
  <si>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</si>
  <si>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</si>
  <si>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</si>
  <si>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</si>
  <si>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</si>
  <si>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</si>
  <si>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</si>
  <si>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</si>
  <si>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</si>
  <si>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</si>
  <si>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</si>
  <si>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</si>
  <si>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</si>
  <si>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</si>
  <si>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</si>
  <si>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</si>
  <si>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</si>
  <si>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</si>
  <si>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</si>
  <si>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</si>
  <si>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</si>
  <si>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</si>
  <si>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</si>
  <si>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</si>
  <si>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</si>
  <si>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</si>
  <si>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</si>
  <si>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</si>
  <si>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</si>
  <si>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</si>
  <si>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</si>
  <si>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</si>
  <si>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</si>
  <si>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</si>
  <si>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</si>
  <si>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</si>
  <si>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</si>
  <si>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</si>
  <si>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</si>
  <si>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</si>
  <si>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</si>
  <si>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</si>
  <si>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</si>
  <si>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</si>
  <si>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</si>
  <si>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</si>
  <si>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</si>
  <si>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</si>
  <si>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</si>
  <si>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</si>
  <si>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</si>
  <si>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</si>
  <si>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</si>
  <si>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</si>
  <si>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</si>
  <si>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</si>
  <si>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</si>
  <si>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</si>
  <si>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</si>
  <si>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</si>
  <si>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</si>
  <si>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</si>
  <si>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</si>
  <si>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</si>
  <si>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</si>
  <si>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</si>
  <si>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</si>
  <si>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</si>
  <si>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</si>
  <si>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</si>
  <si>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</si>
  <si>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</si>
  <si>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</si>
  <si>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</si>
  <si>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</si>
  <si>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</si>
  <si>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</si>
  <si>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</si>
  <si>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</si>
  <si>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</si>
  <si>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</si>
  <si>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</si>
  <si>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</si>
  <si>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</si>
  <si>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</si>
  <si>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</si>
  <si>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</si>
  <si>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</si>
  <si>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</si>
  <si>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</si>
  <si>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</si>
  <si>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</si>
  <si>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</si>
  <si>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</si>
  <si>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</si>
  <si>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</si>
  <si>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</si>
  <si>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</si>
  <si>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</si>
  <si>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</si>
  <si>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</si>
  <si>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</si>
  <si>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</si>
  <si>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</si>
  <si>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</si>
  <si>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</si>
  <si>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</si>
  <si>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</si>
  <si>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</si>
  <si>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</si>
  <si>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</si>
  <si>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</si>
  <si>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</si>
  <si>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</si>
  <si>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</si>
  <si>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</si>
  <si>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</si>
  <si>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</si>
  <si>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</si>
  <si>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</si>
  <si>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</si>
  <si>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</si>
  <si>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</si>
  <si>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</si>
  <si>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</si>
  <si>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</si>
  <si>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</si>
  <si>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</si>
  <si>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</si>
  <si>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</si>
  <si>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</si>
  <si>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</si>
  <si>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</si>
  <si>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</si>
  <si>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</si>
  <si>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</si>
  <si>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</si>
  <si>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</si>
  <si>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</si>
  <si>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</si>
  <si>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</si>
  <si>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</si>
  <si>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</si>
  <si>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</si>
  <si>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</si>
  <si>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</si>
  <si>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</si>
  <si>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</si>
  <si>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</si>
  <si>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</si>
  <si>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</si>
  <si>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</si>
  <si>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</si>
  <si>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</si>
  <si>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</si>
  <si>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</si>
  <si>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</si>
  <si>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</si>
  <si>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</si>
  <si>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</si>
  <si>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</si>
  <si>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</si>
  <si>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</si>
  <si>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</si>
  <si>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</si>
  <si>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</si>
  <si>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</si>
  <si>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</si>
  <si>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</si>
  <si>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</si>
  <si>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</si>
  <si>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</si>
  <si>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</si>
  <si>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</si>
  <si>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</si>
  <si>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</si>
  <si>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</si>
  <si>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</si>
  <si>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</si>
  <si>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</si>
  <si>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</si>
  <si>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</si>
  <si>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</si>
  <si>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</si>
  <si>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</si>
  <si>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</si>
  <si>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</si>
  <si>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</si>
  <si>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</si>
  <si>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</si>
  <si>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</si>
  <si>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</si>
  <si>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</si>
  <si>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</si>
  <si>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</si>
  <si>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</si>
  <si>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</si>
  <si>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</si>
  <si>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</si>
  <si>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</si>
  <si>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</si>
  <si>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</si>
  <si>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</si>
  <si>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</si>
  <si>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</si>
  <si>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</si>
  <si>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</si>
  <si>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</si>
  <si>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</si>
  <si>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</si>
  <si>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</si>
  <si>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</si>
  <si>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</si>
  <si>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</si>
  <si>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</si>
  <si>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</si>
  <si>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</si>
  <si>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</si>
  <si>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</si>
  <si>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</si>
  <si>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</si>
  <si>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</si>
  <si>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</si>
  <si>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</si>
  <si>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</si>
  <si>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</si>
  <si>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</si>
  <si>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</si>
  <si>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</si>
  <si>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</si>
  <si>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</si>
  <si>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</si>
  <si>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</si>
  <si>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</si>
  <si>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</si>
  <si>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</si>
  <si>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</si>
  <si>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</si>
  <si>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</si>
  <si>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</si>
  <si>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</si>
  <si>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</si>
  <si>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</si>
  <si>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</si>
  <si>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</si>
  <si>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</si>
  <si>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</si>
  <si>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</si>
  <si>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</si>
  <si>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</si>
  <si>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</si>
  <si>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</si>
  <si>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</si>
  <si>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</si>
  <si>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</si>
  <si>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</si>
  <si>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</si>
  <si>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</si>
  <si>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</si>
  <si>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</si>
  <si>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</si>
  <si>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</si>
  <si>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</si>
  <si>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</si>
  <si>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</si>
  <si>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</si>
  <si>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</si>
  <si>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</si>
  <si>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</si>
  <si>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</si>
  <si>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</si>
  <si>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</si>
  <si>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</si>
  <si>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</si>
  <si>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</si>
  <si>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</si>
  <si>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</si>
  <si>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</si>
  <si>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</si>
  <si>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</si>
  <si>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</si>
  <si>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</si>
  <si>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</si>
  <si>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</si>
  <si>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</si>
  <si>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</si>
  <si>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</si>
  <si>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</si>
  <si>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</si>
  <si>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</si>
  <si>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</si>
  <si>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</si>
  <si>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</si>
  <si>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</si>
  <si>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</si>
  <si>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</si>
  <si>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</si>
  <si>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</si>
  <si>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</si>
  <si>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</si>
  <si>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</si>
  <si>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</si>
  <si>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</si>
  <si>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</si>
  <si>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</si>
  <si>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</si>
  <si>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</si>
  <si>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</si>
  <si>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</si>
  <si>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</si>
  <si>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</si>
  <si>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</si>
  <si>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</si>
  <si>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</si>
  <si>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</si>
  <si>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</si>
  <si>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</si>
  <si>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</si>
  <si>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</si>
  <si>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</si>
  <si>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</si>
  <si>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</si>
  <si>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</si>
  <si>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</si>
  <si>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</si>
  <si>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</si>
  <si>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</si>
  <si>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</si>
  <si>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</si>
  <si>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</si>
  <si>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</si>
  <si>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</si>
  <si>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</si>
  <si>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</si>
  <si>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</si>
  <si>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</si>
  <si>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</si>
  <si>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</si>
  <si>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</si>
  <si>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</si>
  <si>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</si>
  <si>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</si>
  <si>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</si>
  <si>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</si>
  <si>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</si>
  <si>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</si>
  <si>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</si>
  <si>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</si>
  <si>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</si>
  <si>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</si>
  <si>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</si>
  <si>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</si>
  <si>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</si>
  <si>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</si>
  <si>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</si>
  <si>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</si>
  <si>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</si>
  <si>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</si>
  <si>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</si>
  <si>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</si>
  <si>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</si>
  <si>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</si>
  <si>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</si>
  <si>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</si>
  <si>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</si>
  <si>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</si>
  <si>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</si>
  <si>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</si>
  <si>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</si>
  <si>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</si>
  <si>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</si>
  <si>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</si>
  <si>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</si>
  <si>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</si>
  <si>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</si>
  <si>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</si>
  <si>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</si>
  <si>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</si>
  <si>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</si>
  <si>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</si>
  <si>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</si>
  <si>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</si>
  <si>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</si>
  <si>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</si>
  <si>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</si>
  <si>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</si>
  <si>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</si>
  <si>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</si>
  <si>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</si>
  <si>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</si>
  <si>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</si>
  <si>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</si>
  <si>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</si>
  <si>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</si>
  <si>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</si>
  <si>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</si>
  <si>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</si>
  <si>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</si>
  <si>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</si>
  <si>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</si>
  <si>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</si>
  <si>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</si>
  <si>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</si>
  <si>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</si>
  <si>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</si>
  <si>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</si>
  <si>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</si>
  <si>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</si>
  <si>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</si>
  <si>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</si>
  <si>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</si>
  <si>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</si>
  <si>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</si>
  <si>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</si>
  <si>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</si>
  <si>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</si>
  <si>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</si>
  <si>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</si>
  <si>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</si>
  <si>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</si>
  <si>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</si>
  <si>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</si>
  <si>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</si>
  <si>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</si>
  <si>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</si>
  <si>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</si>
  <si>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</si>
  <si>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</si>
  <si>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</si>
  <si>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</si>
  <si>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</si>
  <si>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</si>
  <si>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</si>
  <si>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</si>
  <si>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</si>
  <si>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</si>
  <si>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</si>
  <si>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</si>
  <si>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</si>
  <si>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</si>
  <si>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</si>
  <si>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</si>
  <si>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</si>
  <si>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</si>
  <si>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</si>
  <si>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</si>
  <si>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</si>
  <si>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</si>
  <si>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</si>
  <si>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</si>
  <si>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</si>
  <si>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</si>
  <si>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</si>
  <si>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</si>
  <si>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</si>
  <si>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</si>
  <si>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</si>
  <si>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</si>
  <si>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</si>
  <si>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</si>
  <si>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</si>
  <si>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</si>
  <si>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</si>
  <si>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</si>
  <si>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</si>
  <si>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</si>
  <si>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</si>
  <si>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</si>
  <si>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</si>
  <si>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</si>
  <si>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</si>
  <si>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</si>
  <si>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</si>
  <si>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</si>
  <si>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</si>
  <si>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</si>
  <si>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</si>
  <si>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</si>
  <si>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</si>
  <si>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</si>
  <si>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</si>
  <si>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</si>
  <si>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</si>
  <si>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</si>
  <si>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</si>
  <si>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</si>
  <si>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</si>
  <si>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</si>
  <si>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</si>
  <si>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</si>
  <si>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</si>
  <si>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</si>
  <si>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</si>
  <si>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</si>
  <si>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</si>
  <si>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</si>
  <si>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</si>
  <si>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</si>
  <si>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</si>
  <si>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</si>
  <si>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</si>
  <si>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</si>
  <si>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</si>
  <si>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</si>
  <si>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</si>
  <si>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</si>
  <si>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</si>
  <si>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</si>
  <si>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</si>
  <si>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</si>
  <si>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</si>
  <si>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</si>
  <si>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</si>
  <si>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</si>
  <si>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</si>
  <si>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</si>
  <si>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</si>
  <si>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</si>
  <si>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</si>
  <si>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</si>
  <si>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</si>
  <si>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</si>
  <si>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</si>
  <si>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</si>
  <si>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</si>
  <si>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</si>
  <si>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</si>
  <si>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</si>
  <si>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</si>
  <si>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</si>
  <si>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</si>
  <si>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</si>
  <si>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</si>
  <si>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</si>
  <si>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</si>
  <si>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</si>
  <si>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</si>
  <si>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</si>
  <si>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</si>
  <si>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</si>
  <si>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</si>
  <si>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</si>
  <si>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</si>
  <si>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</si>
  <si>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</si>
  <si>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</si>
  <si>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</si>
  <si>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</si>
  <si>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</si>
  <si>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</si>
  <si>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</si>
  <si>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</si>
  <si>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</si>
  <si>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</si>
  <si>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</si>
  <si>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</si>
  <si>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</si>
  <si>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</si>
  <si>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</si>
  <si>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</si>
  <si>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</si>
  <si>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</si>
  <si>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</si>
  <si>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</si>
  <si>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</si>
  <si>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</si>
  <si>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</si>
  <si>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</si>
  <si>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</si>
  <si>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</si>
  <si>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</si>
  <si>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</si>
  <si>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</si>
  <si>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</si>
  <si>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</si>
  <si>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</si>
  <si>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</si>
  <si>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</si>
  <si>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</si>
  <si>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</si>
  <si>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</si>
  <si>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</si>
  <si>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</si>
  <si>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</si>
  <si>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</si>
  <si>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</si>
  <si>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</si>
  <si>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</si>
  <si>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</si>
  <si>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</si>
  <si>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</si>
  <si>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</si>
  <si>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</si>
  <si>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</si>
  <si>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</si>
  <si>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</si>
  <si>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</si>
  <si>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</si>
  <si>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</si>
  <si>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</si>
  <si>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</si>
  <si>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</si>
  <si>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</si>
  <si>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</si>
  <si>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</si>
  <si>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</si>
  <si>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</si>
  <si>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</si>
  <si>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</si>
  <si>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</si>
  <si>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</si>
  <si>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</si>
  <si>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</si>
  <si>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</si>
  <si>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</si>
  <si>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</si>
  <si>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</si>
  <si>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</si>
  <si>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</si>
  <si>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</si>
  <si>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</si>
  <si>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</si>
  <si>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</si>
  <si>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</si>
  <si>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</si>
  <si>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</si>
  <si>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</si>
  <si>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</si>
  <si>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</si>
  <si>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</si>
  <si>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</si>
  <si>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</si>
  <si>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</si>
  <si>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</si>
  <si>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</si>
  <si>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</si>
  <si>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</si>
  <si>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</si>
  <si>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</si>
  <si>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</si>
  <si>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</si>
  <si>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</si>
  <si>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</si>
  <si>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</si>
  <si>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</si>
  <si>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</si>
  <si>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</si>
  <si>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</si>
  <si>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</si>
  <si>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</si>
  <si>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</si>
  <si>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</si>
  <si>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</si>
  <si>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</si>
  <si>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</si>
  <si>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</si>
  <si>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</si>
  <si>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</si>
  <si>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</si>
  <si>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</si>
  <si>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</si>
  <si>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</si>
  <si>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</si>
  <si>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</si>
  <si>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</si>
  <si>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</si>
  <si>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</si>
  <si>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</si>
  <si>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</si>
  <si>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</si>
  <si>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</si>
  <si>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</si>
  <si>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</si>
  <si>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</si>
  <si>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</si>
  <si>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</si>
  <si>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</si>
  <si>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</si>
  <si>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</si>
  <si>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</si>
  <si>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</si>
  <si>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</si>
  <si>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</si>
  <si>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</si>
  <si>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</si>
  <si>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</si>
  <si>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</si>
  <si>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</si>
  <si>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</si>
  <si>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</si>
  <si>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</si>
  <si>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</si>
  <si>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</si>
  <si>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</si>
  <si>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</si>
  <si>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</si>
  <si>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</si>
  <si>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</si>
  <si>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</si>
  <si>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</si>
  <si>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</si>
  <si>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</si>
  <si>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</si>
  <si>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</si>
  <si>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</si>
  <si>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</si>
  <si>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</si>
  <si>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</si>
  <si>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</si>
  <si>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</si>
  <si>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</si>
  <si>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</si>
  <si>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</si>
  <si>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</si>
  <si>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</si>
  <si>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</si>
  <si>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</si>
  <si>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</si>
  <si>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</si>
  <si>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</si>
  <si>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</si>
  <si>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</si>
  <si>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</si>
  <si>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</si>
  <si>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</si>
  <si>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</si>
  <si>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</si>
  <si>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</si>
  <si>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</si>
  <si>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</si>
  <si>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</si>
  <si>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</si>
  <si>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</si>
  <si>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</si>
  <si>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</si>
  <si>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</si>
  <si>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</si>
  <si>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</si>
  <si>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</si>
  <si>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</si>
  <si>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</si>
  <si>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</si>
  <si>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</si>
  <si>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</si>
  <si>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</si>
  <si>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</si>
  <si>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</si>
  <si>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</si>
  <si>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</si>
  <si>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</si>
  <si>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</si>
  <si>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</si>
  <si>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</si>
  <si>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</si>
  <si>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</si>
  <si>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</si>
  <si>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</si>
  <si>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</si>
  <si>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</si>
  <si>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</si>
  <si>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</si>
  <si>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</si>
  <si>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</si>
  <si>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</si>
  <si>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</si>
  <si>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</si>
  <si>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</si>
  <si>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</si>
  <si>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</si>
  <si>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</si>
  <si>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</si>
  <si>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</si>
  <si>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</si>
  <si>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</si>
  <si>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</si>
  <si>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</si>
  <si>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</si>
  <si>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</si>
  <si>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</si>
  <si>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</si>
  <si>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</si>
  <si>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</si>
  <si>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</si>
  <si>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</si>
  <si>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</si>
  <si>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</si>
  <si>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</si>
  <si>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</si>
  <si>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</si>
  <si>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</si>
  <si>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</si>
  <si>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</si>
  <si>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</si>
  <si>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</si>
  <si>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</si>
  <si>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</si>
  <si>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</si>
  <si>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</si>
  <si>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</si>
  <si>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</si>
  <si>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</si>
  <si>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</si>
  <si>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</si>
  <si>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</si>
  <si>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</si>
  <si>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</si>
  <si>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</si>
  <si>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</si>
  <si>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</si>
  <si>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</si>
  <si>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</si>
  <si>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</si>
  <si>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</si>
  <si>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</si>
  <si>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</si>
  <si>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</si>
  <si>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</si>
  <si>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</si>
  <si>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</si>
  <si>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</si>
  <si>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</si>
  <si>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</si>
  <si>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</si>
  <si>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</si>
  <si>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</si>
  <si>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</si>
  <si>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</si>
  <si>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</si>
  <si>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</si>
  <si>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</si>
  <si>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</si>
  <si>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</si>
  <si>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</si>
  <si>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</si>
  <si>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</si>
  <si>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</si>
  <si>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</si>
  <si>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</si>
  <si>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</si>
  <si>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</si>
  <si>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</si>
  <si>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</si>
  <si>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</si>
  <si>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</si>
  <si>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</si>
  <si>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</si>
  <si>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</si>
  <si>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</si>
  <si>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</si>
  <si>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</si>
  <si>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</si>
  <si>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</si>
  <si>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</si>
  <si>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</si>
  <si>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</si>
  <si>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</si>
  <si>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</si>
  <si>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</si>
  <si>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</si>
  <si>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</si>
  <si>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</si>
  <si>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</si>
  <si>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</si>
  <si>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</si>
  <si>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</si>
  <si>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</si>
  <si>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</si>
  <si>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</si>
  <si>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</si>
  <si>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</si>
  <si>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</si>
  <si>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</si>
  <si>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</si>
  <si>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</si>
  <si>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</si>
  <si>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</si>
  <si>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</si>
  <si>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</si>
  <si>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</si>
  <si>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</si>
  <si>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</si>
  <si>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</si>
  <si>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</si>
  <si>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</si>
  <si>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</si>
  <si>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</si>
  <si>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</si>
  <si>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</si>
  <si>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</si>
  <si>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</si>
  <si>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</si>
  <si>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</si>
  <si>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</si>
  <si>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</si>
  <si>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</si>
  <si>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</si>
  <si>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</si>
  <si>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</si>
  <si>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</si>
  <si>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</si>
  <si>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</si>
  <si>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</si>
  <si>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</si>
  <si>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</si>
  <si>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</si>
  <si>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</si>
  <si>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</si>
  <si>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</si>
  <si>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</si>
  <si>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</si>
  <si>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</si>
  <si>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</si>
  <si>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</si>
  <si>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</si>
  <si>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</si>
  <si>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</si>
  <si>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</si>
  <si>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</si>
  <si>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</si>
  <si>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</si>
  <si>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</si>
  <si>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</si>
  <si>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</si>
  <si>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</si>
  <si>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</si>
  <si>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</si>
  <si>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</si>
  <si>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</si>
  <si>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</si>
  <si>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</si>
  <si>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</si>
  <si>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</si>
  <si>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</si>
  <si>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</si>
  <si>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</si>
  <si>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</si>
  <si>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</si>
  <si>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</si>
  <si>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</si>
  <si>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</si>
  <si>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</si>
  <si>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</si>
  <si>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</si>
  <si>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</si>
  <si>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</si>
  <si>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</si>
  <si>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</si>
  <si>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</si>
  <si>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</si>
  <si>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</si>
  <si>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</si>
  <si>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</si>
  <si>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</si>
  <si>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</si>
  <si>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</si>
  <si>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</si>
  <si>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</si>
  <si>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</si>
  <si>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</si>
  <si>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</si>
  <si>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</si>
  <si>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</si>
  <si>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</si>
  <si>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</si>
  <si>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</si>
  <si>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</si>
  <si>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</si>
  <si>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</si>
  <si>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</si>
  <si>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</si>
  <si>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</si>
  <si>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</si>
  <si>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</si>
  <si>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</si>
  <si>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</si>
  <si>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</si>
  <si>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</si>
  <si>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</si>
  <si>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</si>
  <si>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</si>
  <si>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</si>
  <si>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</si>
  <si>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</si>
  <si>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</si>
  <si>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</si>
  <si>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</si>
  <si>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</si>
  <si>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</si>
  <si>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</si>
  <si>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</si>
  <si>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</si>
  <si>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</si>
  <si>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</si>
  <si>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</si>
  <si>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</si>
  <si>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</si>
  <si>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</si>
  <si>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</si>
  <si>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</si>
  <si>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</si>
  <si>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</si>
  <si>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</si>
  <si>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</si>
  <si>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</si>
  <si>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</si>
  <si>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</si>
  <si>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</si>
  <si>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</si>
  <si>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</si>
  <si>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</si>
  <si>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</si>
  <si>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</si>
  <si>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</si>
  <si>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</si>
  <si>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</si>
  <si>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</si>
  <si>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</si>
  <si>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</si>
  <si>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</si>
  <si>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</si>
  <si>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</si>
  <si>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</si>
  <si>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</si>
  <si>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</si>
  <si>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</si>
  <si>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</si>
  <si>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</si>
  <si>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</si>
  <si>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</si>
  <si>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</si>
  <si>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</si>
  <si>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</si>
  <si>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</si>
  <si>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</si>
  <si>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</si>
  <si>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</si>
  <si>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</si>
  <si>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</si>
  <si>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</si>
  <si>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</si>
  <si>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</si>
  <si>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</si>
  <si>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</si>
  <si>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</si>
  <si>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</si>
  <si>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</si>
  <si>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</si>
  <si>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</si>
  <si>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</si>
  <si>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</si>
  <si>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</si>
  <si>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</si>
  <si>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</si>
  <si>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</si>
  <si>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</si>
  <si>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</si>
  <si>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</si>
  <si>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</si>
  <si>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</si>
  <si>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</si>
  <si>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</si>
  <si>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</si>
  <si>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</si>
  <si>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</si>
  <si>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</si>
  <si>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</si>
  <si>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</si>
  <si>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</si>
  <si>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</si>
  <si>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</si>
  <si>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</si>
  <si>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</si>
  <si>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</si>
  <si>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</si>
  <si>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</si>
  <si>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</si>
  <si>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</si>
  <si>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</si>
  <si>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</si>
  <si>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</si>
  <si>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</si>
  <si>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</si>
  <si>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</si>
  <si>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</si>
  <si>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</si>
  <si>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</si>
  <si>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</si>
  <si>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</si>
  <si>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</si>
  <si>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</si>
  <si>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</si>
  <si>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</si>
  <si>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</si>
  <si>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</si>
  <si>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</si>
  <si>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</si>
  <si>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</si>
  <si>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</si>
  <si>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</si>
  <si>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</si>
  <si>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</si>
  <si>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</si>
  <si>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</si>
  <si>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</si>
  <si>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</si>
  <si>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</si>
  <si>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</si>
  <si>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</si>
  <si>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</si>
  <si>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</si>
  <si>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</si>
  <si>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</si>
  <si>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</si>
  <si>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</si>
  <si>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</si>
  <si>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</si>
  <si>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</si>
  <si>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</si>
  <si>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</si>
  <si>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</si>
  <si>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</si>
  <si>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</si>
  <si>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</si>
  <si>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</si>
  <si>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</si>
  <si>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</si>
  <si>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</si>
  <si>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</si>
  <si>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</si>
  <si>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</si>
  <si>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</si>
  <si>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</si>
  <si>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</si>
  <si>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</si>
  <si>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</si>
  <si>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</si>
  <si>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</si>
  <si>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</si>
  <si>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</si>
  <si>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</si>
  <si>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</si>
  <si>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</si>
  <si>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</si>
  <si>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</si>
  <si>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</si>
  <si>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</si>
  <si>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</si>
  <si>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</si>
  <si>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</si>
  <si>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</si>
  <si>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</si>
  <si>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</si>
  <si>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</si>
  <si>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</si>
  <si>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</si>
  <si>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</si>
  <si>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</si>
  <si>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</si>
  <si>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</si>
  <si>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</si>
  <si>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</si>
  <si>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</si>
  <si>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</si>
  <si>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</si>
  <si>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</si>
  <si>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</si>
  <si>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</si>
  <si>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</si>
  <si>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</si>
  <si>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</si>
  <si>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</si>
  <si>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</si>
  <si>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</si>
  <si>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</si>
  <si>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</si>
  <si>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</si>
  <si>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</si>
  <si>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</si>
  <si>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</si>
  <si>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</si>
  <si>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</si>
  <si>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</si>
  <si>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</si>
  <si>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</si>
  <si>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</si>
  <si>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</si>
  <si>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</si>
  <si>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</si>
  <si>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</si>
  <si>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</si>
  <si>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</si>
  <si>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</si>
  <si>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</si>
  <si>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</si>
  <si>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</si>
  <si>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</si>
  <si>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</si>
  <si>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</si>
  <si>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</si>
  <si>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</si>
  <si>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</si>
  <si>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</si>
  <si>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</si>
  <si>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</si>
  <si>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</si>
  <si>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</si>
  <si>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</si>
  <si>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</si>
  <si>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</si>
  <si>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</si>
  <si>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</si>
  <si>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</si>
  <si>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</si>
  <si>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</si>
  <si>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</si>
  <si>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</si>
  <si>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</si>
  <si>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</si>
  <si>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</si>
  <si>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</si>
  <si>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</si>
  <si>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</si>
  <si>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</si>
  <si>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</si>
  <si>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</si>
  <si>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</si>
  <si>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</si>
  <si>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</si>
  <si>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</si>
  <si>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</si>
  <si>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</si>
  <si>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</si>
  <si>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</si>
  <si>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</si>
  <si>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</si>
  <si>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</si>
  <si>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</si>
  <si>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</si>
  <si>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</si>
  <si>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</si>
  <si>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</si>
  <si>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</si>
  <si>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</si>
  <si>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</si>
  <si>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</si>
  <si>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</si>
  <si>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</si>
  <si>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</si>
  <si>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</si>
  <si>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</si>
  <si>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</si>
  <si>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</si>
  <si>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</si>
  <si>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</si>
  <si>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</si>
  <si>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</si>
  <si>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</si>
  <si>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</si>
  <si>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</si>
  <si>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</si>
  <si>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</si>
  <si>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</si>
  <si>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</si>
  <si>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</si>
  <si>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</si>
  <si>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</si>
  <si>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</si>
  <si>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</si>
  <si>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</si>
  <si>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</si>
  <si>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</si>
  <si>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</si>
  <si>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</si>
  <si>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</si>
  <si>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</si>
  <si>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</si>
  <si>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</si>
  <si>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</si>
  <si>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</si>
  <si>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</si>
  <si>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</si>
  <si>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</si>
  <si>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</si>
  <si>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</si>
  <si>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</si>
  <si>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</si>
  <si>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</si>
  <si>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</si>
  <si>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</si>
  <si>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</si>
  <si>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</si>
  <si>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</si>
  <si>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</si>
  <si>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</si>
  <si>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</si>
  <si>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</si>
  <si>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</si>
  <si>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</si>
  <si>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</si>
  <si>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</si>
  <si>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</si>
  <si>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</si>
  <si>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</si>
  <si>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</si>
  <si>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</si>
  <si>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</si>
  <si>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</si>
  <si>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</si>
  <si>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</si>
  <si>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</si>
  <si>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</si>
  <si>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</si>
  <si>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</si>
  <si>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</si>
  <si>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</si>
  <si>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</si>
  <si>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</si>
  <si>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</si>
  <si>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</si>
  <si>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</si>
  <si>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</si>
  <si>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</si>
  <si>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</si>
  <si>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</si>
  <si>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</si>
  <si>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</si>
  <si>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</si>
  <si>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</si>
  <si>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</si>
  <si>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</si>
  <si>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</si>
  <si>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</si>
  <si>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</si>
  <si>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</si>
  <si>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</si>
  <si>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</si>
  <si>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</si>
  <si>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</si>
  <si>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</si>
  <si>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</si>
  <si>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</si>
  <si>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</si>
  <si>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</si>
  <si>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</si>
  <si>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</si>
  <si>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</si>
  <si>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</si>
  <si>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</si>
  <si>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</si>
  <si>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</si>
  <si>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</si>
  <si>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</si>
  <si>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</si>
  <si>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</si>
  <si>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</si>
  <si>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</si>
  <si>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</si>
  <si>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</si>
  <si>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</si>
  <si>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</si>
  <si>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</si>
  <si>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</si>
  <si>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</si>
  <si>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</si>
  <si>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</si>
  <si>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</si>
  <si>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</si>
  <si>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</si>
  <si>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</si>
  <si>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</si>
  <si>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</si>
  <si>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</si>
  <si>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</si>
  <si>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</si>
  <si>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</si>
  <si>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</si>
  <si>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</si>
  <si>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</si>
  <si>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</si>
  <si>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</si>
  <si>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</si>
  <si>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</si>
  <si>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</si>
  <si>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</si>
  <si>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</si>
  <si>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</si>
  <si>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</si>
  <si>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</si>
  <si>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</si>
  <si>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</si>
  <si>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</si>
  <si>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</si>
  <si>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</si>
  <si>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</si>
  <si>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</si>
  <si>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</si>
  <si>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</si>
  <si>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</si>
  <si>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</si>
  <si>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</si>
  <si>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</si>
  <si>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</si>
  <si>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</si>
  <si>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</si>
  <si>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</si>
  <si>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</si>
  <si>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</si>
  <si>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</si>
  <si>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</si>
  <si>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</si>
  <si>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</si>
  <si>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</si>
  <si>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</si>
  <si>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</si>
  <si>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</si>
  <si>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</si>
  <si>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</si>
  <si>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</si>
  <si>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</si>
  <si>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</si>
  <si>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</si>
  <si>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</si>
  <si>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</si>
  <si>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</si>
  <si>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</si>
  <si>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</si>
  <si>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</si>
  <si>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</si>
  <si>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</si>
  <si>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</si>
  <si>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</si>
  <si>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</si>
  <si>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</si>
  <si>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</si>
  <si>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</si>
  <si>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</si>
  <si>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</si>
  <si>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</si>
  <si>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</si>
  <si>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</si>
  <si>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</si>
  <si>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</si>
  <si>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</si>
  <si>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</si>
  <si>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</si>
  <si>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</si>
  <si>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</si>
  <si>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</si>
  <si>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</si>
  <si>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</si>
  <si>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</si>
  <si>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</si>
  <si>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</si>
  <si>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</si>
  <si>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</si>
  <si>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</si>
  <si>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</si>
  <si>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</si>
  <si>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</si>
  <si>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</si>
  <si>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</si>
  <si>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</si>
  <si>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</si>
  <si>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</si>
  <si>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</si>
  <si>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</si>
  <si>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</si>
  <si>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</si>
  <si>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</si>
  <si>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</si>
  <si>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</si>
  <si>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</si>
  <si>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</si>
  <si>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</si>
  <si>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</si>
  <si>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</si>
  <si>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</si>
  <si>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</si>
  <si>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</si>
  <si>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</si>
  <si>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</si>
  <si>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</si>
  <si>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</si>
  <si>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</si>
  <si>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</si>
  <si>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</si>
  <si>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</si>
  <si>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</si>
  <si>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</si>
  <si>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</si>
  <si>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</si>
  <si>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</si>
  <si>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</si>
  <si>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</si>
  <si>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</si>
  <si>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</si>
  <si>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</si>
  <si>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</si>
  <si>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</si>
  <si>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</si>
  <si>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</si>
  <si>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</si>
  <si>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</si>
  <si>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</si>
  <si>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</si>
  <si>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</si>
  <si>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</si>
  <si>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</si>
  <si>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</si>
  <si>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</si>
  <si>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</si>
  <si>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</si>
  <si>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</si>
  <si>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</si>
  <si>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</si>
  <si>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</si>
  <si>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</si>
  <si>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</si>
  <si>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</si>
  <si>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</si>
  <si>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</si>
  <si>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</si>
  <si>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</si>
  <si>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</si>
  <si>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</si>
  <si>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</si>
  <si>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</si>
  <si>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</si>
  <si>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</si>
  <si>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</si>
  <si>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</si>
  <si>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</si>
  <si>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</si>
  <si>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</si>
  <si>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</si>
  <si>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</si>
  <si>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</si>
  <si>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</si>
  <si>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</si>
  <si>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</si>
  <si>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</si>
  <si>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</si>
  <si>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</si>
  <si>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</si>
  <si>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</si>
  <si>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</si>
  <si>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</si>
  <si>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</si>
  <si>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</si>
  <si>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</si>
  <si>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</si>
  <si>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</si>
  <si>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</si>
  <si>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</si>
  <si>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</si>
  <si>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</si>
  <si>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</si>
  <si>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</si>
  <si>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</si>
  <si>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</si>
  <si>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</si>
  <si>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</si>
  <si>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</si>
  <si>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</si>
  <si>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</si>
  <si>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</si>
  <si>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</si>
  <si>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</si>
  <si>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</si>
  <si>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</si>
  <si>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</si>
  <si>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</si>
  <si>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</si>
  <si>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</si>
  <si>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</si>
  <si>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</si>
  <si>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</si>
  <si>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</si>
  <si>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</si>
  <si>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</si>
  <si>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</si>
  <si>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</si>
  <si>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</si>
  <si>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</si>
  <si>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</si>
  <si>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Percent Funded </t>
  </si>
  <si>
    <t xml:space="preserve">Average Donation </t>
  </si>
  <si>
    <t xml:space="preserve">Parent Category 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</si>
  <si>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</si>
  <si>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</si>
  <si>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</si>
  <si>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</si>
  <si>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</si>
  <si>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</si>
  <si>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</si>
  <si>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</si>
  <si>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</si>
  <si>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</si>
  <si>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</si>
  <si>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</si>
  <si>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</si>
  <si>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</si>
  <si>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</si>
  <si>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</si>
  <si>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</si>
  <si>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</si>
  <si>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</si>
  <si>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</si>
  <si>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</si>
  <si>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</si>
  <si>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</si>
  <si>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</si>
  <si>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</si>
  <si>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</si>
  <si>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</si>
  <si>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</si>
  <si>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</si>
  <si>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</si>
  <si>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</si>
  <si>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</si>
  <si>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</si>
  <si>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Sub Catergory 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</si>
  <si>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</si>
  <si>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</si>
  <si>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</si>
  <si>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</si>
  <si>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</si>
  <si>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</si>
  <si>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</si>
  <si>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Years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</si>
  <si>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</si>
  <si>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</si>
  <si>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</si>
  <si>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</si>
  <si>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</si>
  <si>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</si>
  <si>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</si>
  <si>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</si>
  <si>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</si>
  <si>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</si>
  <si>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</si>
  <si>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</si>
  <si>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</si>
  <si>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Goal</t>
  </si>
  <si>
    <t xml:space="preserve">Number Successful </t>
  </si>
  <si>
    <t xml:space="preserve">Number failed </t>
  </si>
  <si>
    <t xml:space="preserve">Number Canceled </t>
  </si>
  <si>
    <t xml:space="preserve">Total projects 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</si>
  <si>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</si>
  <si>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</si>
  <si>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</si>
  <si>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</si>
  <si>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</si>
  <si>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</si>
  <si>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</si>
  <si>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</si>
  <si>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</si>
  <si>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</si>
  <si>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</si>
  <si>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</si>
  <si>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</si>
  <si>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</si>
  <si>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&lt;1000</t>
  </si>
  <si>
    <t>Outcome</t>
  </si>
  <si>
    <t xml:space="preserve">Backer_count </t>
  </si>
  <si>
    <t xml:space="preserve">Outcome </t>
  </si>
  <si>
    <t>Backer_count</t>
  </si>
  <si>
    <t>Mean</t>
  </si>
  <si>
    <t>Median</t>
  </si>
  <si>
    <t>Mode</t>
  </si>
  <si>
    <t>Standard Deviation</t>
  </si>
  <si>
    <t>Sample Variance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</si>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</sst>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  <numFmt numFmtId="166" formatCode="m/d/yyyy;@"/>
    <numFmt numFmtId="167" formatCode="[$-409]mmmm\-yy;@"/>
    <numFmt numFmtId="168" formatCode="[$-409]d\-mmm\-yyyy;@"/>
    <numFmt numFmtId="176" formatCode="0.0"/>
    <numFmt numFmtId="177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42" applyNumberFormat="1" applyFont="1"/>
    <xf numFmtId="165" fontId="0" fillId="0" borderId="0" xfId="42" applyNumberFormat="1" applyFont="1"/>
    <xf numFmtId="2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" fontId="0" fillId="0" borderId="0" xfId="42" applyNumberFormat="1" applyFont="1"/>
    <xf numFmtId="1" fontId="0" fillId="0" borderId="0" xfId="0" applyNumberFormat="1"/>
    <xf numFmtId="176" fontId="0" fillId="0" borderId="0" xfId="0" applyNumberFormat="1"/>
    <xf numFmtId="177" fontId="0" fillId="0" borderId="0" xfId="43" applyNumberFormat="1" applyFont="1"/>
    <xf numFmtId="0" fontId="0" fillId="0" borderId="0" xfId="0" applyBorder="1"/>
    <xf numFmtId="0" fontId="0" fillId="0" borderId="0" xfId="0" applyFont="1" applyBorder="1"/>
    <xf numFmtId="0" fontId="16" fillId="0" borderId="0" xfId="0" applyFont="1" applyBorder="1"/>
    <xf numFmtId="0" fontId="16" fillId="0" borderId="0" xfId="0" applyFont="1"/>
    <xf numFmtId="0" fontId="0" fillId="0" borderId="0" xfId="0" applyFill="1" applyBorder="1" applyAlignment="1"/>
    <xf numFmtId="0" fontId="18" fillId="0" borderId="10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0" fontId="16" fillId="0" borderId="0" xfId="0" applyFont="1" applyFill="1" applyBorder="1" applyAlignment="1"/>
    <xf numFmtId="2" fontId="16" fillId="0" borderId="0" xfId="0" applyNumberFormat="1" applyFon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numFmt numFmtId="19" formatCode="m/d/yy"/>
    </dxf>
    <dxf>
      <numFmt numFmtId="167" formatCode="[$-409]mmmm\-yy;@"/>
    </dxf>
    <dxf>
      <numFmt numFmtId="166" formatCode="m/d/yyyy;@"/>
    </dxf>
    <dxf>
      <numFmt numFmtId="168" formatCode="[$-409]d\-mmm\-yyyy;@"/>
    </dxf>
    <dxf>
      <numFmt numFmtId="30" formatCode="@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13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[CrowdfundingBook.xlsx]Filter by Country!PivotTable1</c:name>
    <c:fmtId val="1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'Filter by Country'!$B$3:$B$4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'Filter by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'Filter by Country'!$B$5:$B$14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6-1849-9165-4D2D0BE2128C}"/>
            </c:ext>
          </c:extLst>
        </c:ser>
        <c:ser>
          <c:idx val="1"/>
          <c:order val="1"/>
          <c:tx>
            <c:strRef>
              <c:f>'Filter by Country'!$C$3:$C$4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'Filter by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'Filter by Country'!$C$5:$C$14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36-1849-9165-4D2D0BE2128C}"/>
            </c:ext>
          </c:extLst>
        </c:ser>
        <c:ser>
          <c:idx val="2"/>
          <c:order val="2"/>
          <c:tx>
            <c:strRef>
              <c:f>'Filter by Country'!$D$3:$D$4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'Filter by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'Filter by Country'!$D$5:$D$14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36-1849-9165-4D2D0BE2128C}"/>
            </c:ext>
          </c:extLst>
        </c:ser>
        <c:ser>
          <c:idx val="3"/>
          <c:order val="3"/>
          <c:tx>
            <c:strRef>
              <c:f>'Filter by Country'!$E$3:$E$4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'Filter by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'Filter by Country'!$E$5:$E$14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36-1849-9165-4D2D0BE21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0449663"/>
        <c:axId val="970451391"/>
      </c:barChart>
      <c:catAx>
        <c:axId val="97044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451391"/>
        <c:crosses val="autoZero"/>
        <c:auto val="1"/>
        <c:lblAlgn val="ctr"/>
        <c:lblOffset val="100"/>
        <c:noMultiLvlLbl val="0"/>
      </c:catAx>
      <c:valAx>
        <c:axId val="97045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449663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[CrowdfundingBook.xlsx]Filtered by country and parent !PivotTable2</c:name>
    <c:fmtId val="1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982072229872904E-2"/>
          <c:y val="3.5165372906502394E-2"/>
          <c:w val="0.77519321293307242"/>
          <c:h val="0.698653395283460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'Filtered by country and parent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'Filtered by country and parent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'Filtered by country and parent 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4-E64D-BF68-F3E83E6693BE}"/>
            </c:ext>
          </c:extLst>
        </c:ser>
        <c:ser>
          <c:idx val="1"/>
          <c:order val="1"/>
          <c:tx>
            <c:strRef>
              <c:f>'Filtered by country and parent 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'Filtered by country and parent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'Filtered by country and parent 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A4-E64D-BF68-F3E83E6693BE}"/>
            </c:ext>
          </c:extLst>
        </c:ser>
        <c:ser>
          <c:idx val="2"/>
          <c:order val="2"/>
          <c:tx>
            <c:strRef>
              <c:f>'Filtered by country and parent 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'Filtered by country and parent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'Filtered by country and parent 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A4-E64D-BF68-F3E83E6693BE}"/>
            </c:ext>
          </c:extLst>
        </c:ser>
        <c:ser>
          <c:idx val="3"/>
          <c:order val="3"/>
          <c:tx>
            <c:strRef>
              <c:f>'Filtered by country and parent 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'Filtered by country and parent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'Filtered by country and parent 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A4-E64D-BF68-F3E83E669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5791279"/>
        <c:axId val="592692415"/>
      </c:barChart>
      <c:catAx>
        <c:axId val="58579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692415"/>
        <c:crosses val="autoZero"/>
        <c:auto val="1"/>
        <c:lblAlgn val="ctr"/>
        <c:lblOffset val="100"/>
        <c:noMultiLvlLbl val="0"/>
      </c:catAx>
      <c:valAx>
        <c:axId val="59269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79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[CrowdfundingBook.xlsx]Filter by Year and category!PivotTable6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471853331766365E-2"/>
          <c:y val="5.7450628366247758E-2"/>
          <c:w val="0.79591550123398758"/>
          <c:h val="0.78623418482025476"/>
        </c:manualLayout>
      </c:layout>
      <c:lineChart>
        <c:grouping val="standard"/>
        <c:varyColors val="0"/>
        <c:ser>
          <c:idx val="0"/>
          <c:order val="0"/>
          <c:tx>
            <c:strRef>
              <c:f>'Filter by Year and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'Filter by Year and category'!$A$6:$A$18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'Filter by Year and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0-3A41-B931-A58A0796FDDF}"/>
            </c:ext>
          </c:extLst>
        </c:ser>
        <c:ser>
          <c:idx val="1"/>
          <c:order val="1"/>
          <c:tx>
            <c:strRef>
              <c:f>'Filter by Year and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'Filter by Year and category'!$A$6:$A$18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'Filter by Year and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0-3A41-B931-A58A0796FDDF}"/>
            </c:ext>
          </c:extLst>
        </c:ser>
        <c:ser>
          <c:idx val="2"/>
          <c:order val="2"/>
          <c:tx>
            <c:strRef>
              <c:f>'Filter by Year and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'Filter by Year and category'!$A$6:$A$18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'Filter by Year and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0-3A41-B931-A58A0796F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789503"/>
        <c:axId val="637855919"/>
      </c:lineChart>
      <c:catAx>
        <c:axId val="63778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855919"/>
        <c:crosses val="autoZero"/>
        <c:auto val="1"/>
        <c:lblAlgn val="ctr"/>
        <c:lblOffset val="100"/>
        <c:noMultiLvlLbl val="0"/>
      </c:catAx>
      <c:valAx>
        <c:axId val="63785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78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0.0%</c:formatCode>
                <c:ptCount val="12"/>
                <c:pt idx="0">
                  <c:v>0</c:v>
                </c:pt>
                <c:pt idx="1">
                  <c:v>0.1691542288557214</c:v>
                </c:pt>
                <c:pt idx="2">
                  <c:v>0.65740740740740744</c:v>
                </c:pt>
                <c:pt idx="3">
                  <c:v>0.9634703196347032</c:v>
                </c:pt>
                <c:pt idx="4">
                  <c:v>0</c:v>
                </c:pt>
                <c:pt idx="5">
                  <c:v>0.125</c:v>
                </c:pt>
                <c:pt idx="6">
                  <c:v>0</c:v>
                </c:pt>
                <c:pt idx="7">
                  <c:v>0.1</c:v>
                </c:pt>
                <c:pt idx="8">
                  <c:v>0.1</c:v>
                </c:pt>
                <c:pt idx="9">
                  <c:v>0.44444444444444442</c:v>
                </c:pt>
                <c:pt idx="10">
                  <c:v>0.15384615384615385</c:v>
                </c:pt>
                <c:pt idx="11">
                  <c:v>0.599290780141844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48-C24B-9DE0-CAEB91CD303A}"/>
            </c:ext>
          </c:extLst>
        </c:ser>
        <c:ser>
          <c:idx val="1"/>
          <c:order val="1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0.0%</c:formatCode>
                <c:ptCount val="12"/>
                <c:pt idx="0">
                  <c:v>0.95744680851063835</c:v>
                </c:pt>
                <c:pt idx="1">
                  <c:v>0.72636815920398012</c:v>
                </c:pt>
                <c:pt idx="2">
                  <c:v>0.29629629629629628</c:v>
                </c:pt>
                <c:pt idx="3">
                  <c:v>3.1963470319634701E-2</c:v>
                </c:pt>
                <c:pt idx="4">
                  <c:v>0.8</c:v>
                </c:pt>
                <c:pt idx="5">
                  <c:v>0.875</c:v>
                </c:pt>
                <c:pt idx="6">
                  <c:v>0.875</c:v>
                </c:pt>
                <c:pt idx="7">
                  <c:v>0.6</c:v>
                </c:pt>
                <c:pt idx="8">
                  <c:v>0.8</c:v>
                </c:pt>
                <c:pt idx="9">
                  <c:v>0.44444444444444442</c:v>
                </c:pt>
                <c:pt idx="10">
                  <c:v>0.53846153846153844</c:v>
                </c:pt>
                <c:pt idx="11">
                  <c:v>0.3546099290780142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48-C24B-9DE0-CAEB91CD303A}"/>
            </c:ext>
          </c:extLst>
        </c:ser>
        <c:ser>
          <c:idx val="2"/>
          <c:order val="2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0.0%</c:formatCode>
                <c:ptCount val="12"/>
                <c:pt idx="0">
                  <c:v>4.2553191489361701E-2</c:v>
                </c:pt>
                <c:pt idx="1">
                  <c:v>0.1044776119402985</c:v>
                </c:pt>
                <c:pt idx="2">
                  <c:v>4.6296296296296294E-2</c:v>
                </c:pt>
                <c:pt idx="3">
                  <c:v>4.5662100456621002E-3</c:v>
                </c:pt>
                <c:pt idx="4">
                  <c:v>0.2</c:v>
                </c:pt>
                <c:pt idx="5">
                  <c:v>0</c:v>
                </c:pt>
                <c:pt idx="6">
                  <c:v>0.125</c:v>
                </c:pt>
                <c:pt idx="7">
                  <c:v>0.3</c:v>
                </c:pt>
                <c:pt idx="8">
                  <c:v>0.1</c:v>
                </c:pt>
                <c:pt idx="9">
                  <c:v>0.1111111111111111</c:v>
                </c:pt>
                <c:pt idx="10">
                  <c:v>0.30769230769230771</c:v>
                </c:pt>
                <c:pt idx="11">
                  <c:v>4.6099290780141841E-2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48-C24B-9DE0-CAEB91CD3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348368"/>
        <c:axId val="343350640"/>
      </c:lineChart>
      <c:catAx>
        <c:axId val="34334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50640"/>
        <c:crosses val="autoZero"/>
        <c:auto val="1"/>
        <c:lblAlgn val="ctr"/>
        <c:lblOffset val="100"/>
        <c:noMultiLvlLbl val="0"/>
      </c:catAx>
      <c:valAx>
        <c:axId val="34335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4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</cx:chartData>
  <cx:chart>
    <cx:title pos="t" align="ctr" overlay="0"/>
    <cx:plotArea>
      <cx:plotAreaRegion>
        <cx:series layoutId="clusteredColumn" uniqueId="{8DF11622-4C9B-214A-B511-8FCFBFA34D4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</cx:chartData>
  <cx:chart>
    <cx:title pos="t" align="ctr" overlay="0"/>
    <cx:plotArea>
      <cx:plotAreaRegion>
        <cx:series layoutId="clusteredColumn" uniqueId="{1A4F43BF-295F-4240-8E90-971B37FACEF0}">
          <cx:tx>
            <cx:txData>
              <cx:f>_xlchart.v1.29</cx:f>
              <cx:v>Backer_count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112964</xdr:rowOff>
    </xdr:from>
    <xdr:to>
      <xdr:col>7</xdr:col>
      <xdr:colOff>408406</xdr:colOff>
      <xdr:row>39</xdr:row>
      <xdr:rowOff>157414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31B3BD-882F-0D4C-3927-4417F7BE6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7</xdr:row>
      <xdr:rowOff>65616</xdr:rowOff>
    </xdr:from>
    <xdr:to>
      <xdr:col>14</xdr:col>
      <xdr:colOff>541866</xdr:colOff>
      <xdr:row>31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6A0EB0-EDE5-C361-A870-CF857F1E4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8</xdr:row>
      <xdr:rowOff>95250</xdr:rowOff>
    </xdr:from>
    <xdr:to>
      <xdr:col>14</xdr:col>
      <xdr:colOff>12700</xdr:colOff>
      <xdr:row>25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438B09-7F99-1945-41A8-BB895A410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1543050</xdr:colOff>
      <xdr:row>15</xdr:row>
      <xdr:rowOff>196850</xdr:rowOff>
    </xdr:from>
    <xdr:to>
      <xdr:col>7</xdr:col>
      <xdr:colOff>1384300</xdr:colOff>
      <xdr:row>32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AD7E0C-856A-6AB0-08ED-2E018C575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420316</xdr:colOff>
      <xdr:row>16</xdr:row>
      <xdr:rowOff>103086</xdr:rowOff>
    </xdr:from>
    <xdr:to>
      <xdr:col>6</xdr:col>
      <xdr:colOff>763215</xdr:colOff>
      <xdr:row>30</xdr:row>
      <xdr:rowOff>1486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9B3DD09-13AF-1DCF-0FA9-DE21EAB9D1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4039" y="3359150"/>
              <a:ext cx="4558219" cy="27356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435879</xdr:colOff>
      <xdr:row>17</xdr:row>
      <xdr:rowOff>53619</xdr:rowOff>
    </xdr:from>
    <xdr:to>
      <xdr:col>13</xdr:col>
      <xdr:colOff>799140</xdr:colOff>
      <xdr:row>30</xdr:row>
      <xdr:rowOff>163692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8112547-7EF6-8268-5842-0ABBDB87AE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8014" y="3464068"/>
              <a:ext cx="4572811" cy="27071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92.667166550928" createdVersion="8" refreshedVersion="8" minRefreshableVersion="3" recordCount="1000" xr:uid="{1F6A5904-72E9-4C47-A444-EC5873B96A8C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 " numFmtId="0">
      <sharedItems containsSemiMixedTypes="0" containsString="0" containsNumber="1" minValue="0" maxValue="2338.833333333333"/>
    </cacheField>
    <cacheField name="Average Donation " numFmtId="0">
      <sharedItems containsMixedTypes="1" containsNumber="1" minValue="1" maxValue="113.17073170731707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rgory " numFmtId="49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92.711322685187" createdVersion="8" refreshedVersion="8" minRefreshableVersion="3" recordCount="1000" xr:uid="{E61693A9-DE4C-774F-856D-A3D0DCAC48AC}">
  <cacheSource type="worksheet">
    <worksheetSource ref="A1:V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 " numFmtId="0">
      <sharedItems containsSemiMixedTypes="0" containsString="0" containsNumber="1" minValue="0" maxValue="2338.833333333333"/>
    </cacheField>
    <cacheField name="Average Donation " numFmtId="0">
      <sharedItems containsMixedTypes="1" containsNumber="1" minValue="1" maxValue="113.17073170731707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rgory " numFmtId="49">
      <sharedItems/>
    </cacheField>
    <cacheField name="Date Created Conversion" numFmtId="168">
      <sharedItems containsSemiMixedTypes="0" containsNonDate="0" containsDate="1" containsString="0" minDate="2010-01-09T06:00:00" maxDate="2020-01-27T06:00:00"/>
    </cacheField>
    <cacheField name="Date Ended Conversion" numFmtId="166">
      <sharedItems containsSemiMixedTypes="0" containsNonDate="0" containsDate="1" containsString="0" minDate="2010-01-09T06:00:00" maxDate="2020-02-10T06:00:00"/>
    </cacheField>
    <cacheField name="Month" numFmtId="167">
      <sharedItems count="12">
        <s v="November"/>
        <s v="August"/>
        <s v="January"/>
        <s v="September"/>
        <s v="October"/>
        <s v="June"/>
        <s v="March"/>
        <s v="December"/>
        <s v="July"/>
        <s v="April"/>
        <s v="February"/>
        <s v="May"/>
      </sharedItems>
    </cacheField>
    <cacheField name="Years" numFmtId="14">
      <sharedItems count="11">
        <s v="2015"/>
        <s v="2014"/>
        <s v="2013"/>
        <s v="2019"/>
        <s v="2012"/>
        <s v="2017"/>
        <s v="2010"/>
        <s v="2016"/>
        <s v="2011"/>
        <s v="2018"/>
        <s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100.0161403508771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3.20833333333333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99.339622641509436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75.833333333333329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60.555555555555557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4.93832599118943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30.997175141242938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72.909090909090907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62.9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112.22222222222223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02.34545454545454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5.05102040816327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94.144999999999996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84.986725663716811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110.4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07.96236989591674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45.103703703703701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001483679525222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105.97134670487107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69.05555555555555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85.04494382022471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105.22535211267606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39.003741114852225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73.030674846625772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35.009459459459457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106.6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61.997747747747745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94.000622665006233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112.05426356589147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48.008849557522126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38.004334633723452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5.000184535892231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85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95.993893129770996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68.8125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105.97196261682242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75.2611940298507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57.125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75.14141414141414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107.42342342342343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35.995495495495497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26.998873148744366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107.56122448979592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94.375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46.163043478260867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7.845637583892618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53.007815713698065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45.059405940594061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2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99.006816632583508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32.786666666666669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59.119617224880386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44.93333333333333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89.664122137404576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70.07926829268292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31.059701492537314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29.061611374407583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30.0859375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84.998125000000002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2.001775410563695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58.040160642570278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111.4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71.94736842105263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61.038135593220339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108.91666666666667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29.001722017220171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58.975609756097562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111.82352941176471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63.995555555555555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85.31578947368420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74.481481481481481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105.14772727272727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56.188235294117646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85.917647058823533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57.00296912114014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79.642857142857139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41.018181818181816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8.00477326968973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55.212598425196852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92.109489051094897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83.18333333333333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39.996000000000002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111.133689839572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90.563380281690144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61.108374384236456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83.022941970310384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110.76106194690266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89.458333333333329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57.849056603773583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109.99705449189985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3.96586345381526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7.99508196721311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48.927777777777777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37.666666666666664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64.999141999141997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106.61061946902655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27.009016393442622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91.16463414634147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1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56.054878048780488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31.017857142857142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66.513513513513516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89.005216484089729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103.46315789473684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95.27891156462584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75.895348837209298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107.57831325301204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51.31666666666667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71.983108108108112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108.9541420118343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35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94.938931297709928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109.65079365079364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44.001815980629537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86.794520547945211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30.992727272727272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94.791044776119406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69.79220779220779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3.003367003367003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110.0343300110742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25.997933274284026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49.987915407854985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101.7234042553191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47.083333333333336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89.944444444444443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78.96875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80.067669172932327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6.472727272727269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28.00187617260787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67.996725337699544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43.078651685393261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87.95597484276729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94.987234042553197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46.905982905982903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13793103448278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94.24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80.139130434782615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59.036809815950917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65.989247311827953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0.992530345471522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98.307692307692307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104.6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86.066666666666663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76.989583333333329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29.764705882352942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46.91959798994975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105.18691588785046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69.907692307692301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60.011588275391958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52.006220379146917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31.000176025347649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95.042492917847028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75.96817420435510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1.013192612137203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3.733333333333334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113.17073170731707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05.00933552992861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79.176829268292678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57.333333333333336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8.178343949044589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36.032520325203251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107.99068767908309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44.005985634477256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55.077868852459019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74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41.99685863874345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77.988161010260455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82.507462686567166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104.2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25.5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100.98334401024984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11.83333333333333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41.999115044247787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110.0511508951406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58.997079225994888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32.9857142857142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45.005654509471306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81.98196487897485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39.080882352941174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58.996383363471971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40.988372093023258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31.029411764705884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7.789473684210527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2.006772009029348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95.966712898751737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75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102.0498866213152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5.75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37.069767441860463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5.049382716049379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46.338461538461537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69.174603174603178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109.07824427480917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51.78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82.010055304172951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35.958333333333336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74.461538461538467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2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91.114649681528661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79.792682926829272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42.999777678968428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63.225000000000001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70.174999999999997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61.333333333333336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99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6.984900146127615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51.004950495049506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28.044247787610619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60.984615384615381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73.214285714285708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39.997435299603637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86.812121212121212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42.125874125874127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103.97851239669421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62.003211991434689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31.005037783375315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89.991552956465242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39.235294117647058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54.993116108306566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47.99275362318840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87.966702470461868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51.999165275459099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29.999659863945578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98.205357142857139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108.96182396606575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66.998379254457049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4.99333594668758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99.841584158415841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82.432835820895519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63.293478260869563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96.77419354838710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54.90604026845637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39.010869565217391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75.84210526315789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45.05167173252279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104.51546391752578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76.268292682926827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69.015695067264573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101.97684085510689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42.915999999999997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3.02521008403361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75.245283018867923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69.023364485981304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5.98648648648648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98.013800424628457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60.105504587155963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26.000773395204948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3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8.019801980198018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106.15254237288136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81.019475655430711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96.647727272727266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57.00353565114908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63.93333333333333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90.456521739130437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72.172043010752688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7.934782608695656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38.0651340996168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57.936123348017624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49.794392523364486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54.05025125628140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30.002721335268504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70.127906976744185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26.996228786926462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51.990606936416185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6.416666666666664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101.63218390804597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25.005291005291006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32.016393442622949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82.021647307286173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37.957446808510639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51.533333333333331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81.198275862068968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40.03007518796992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89.939759036144579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96.692307692307693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25.010989010989011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36.98727735368957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73.01260911736179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68.240601503759393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52.310344827586206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61.76515151515151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25.027559055118111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106.28804347826087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75.07386363636364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39.970802919708028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82195845697326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101.01541850220265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76.813084112149539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1.7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33.28125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43.92349726775956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36.00471204188481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88.21052631578948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65.240384615384613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9.958333333333329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39.877551020408163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5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41.023728813559323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98.914285714285711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87.78125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0.767605633802816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94.28235294117647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73.428571428571431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65.968133535660087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109.04109589041096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41.1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99.125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105.88429752066116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48.996525921966864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39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1.022556390977442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103.87096774193549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59.26851851851851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42.3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53.117647058823529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0.796875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101.1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65.000810372771468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37.998645510835914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82.615384615384613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37.941368078175898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80.780821917808225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25.98437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30.363636363636363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54.004916018025398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101.78672985781991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45.003610108303249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77.068421052631578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88.076595744680844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47.035573122529641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110.99550763701707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87.003066141042481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63.994402985074629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105.9945205479452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73.989349112426041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84.02004626060139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8.966921119592882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76.990453460620529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97.1463414634146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33.013605442176868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99.950602409638549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69.966767371601208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110.32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66.005235602094245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41.005742176284812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103.96316359696641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5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47.009935419771487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29.606060606060606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81.010569583088667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94.35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26.058139534883722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85.775000000000006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103.73170731707317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49.826086956521742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63.893048128342244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47.002434782608695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108.47727272727273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72.015706806282722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59.928057553956833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78.209677419354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104.77678571428571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5.52475247524752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24.933333333333334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69.873786407766985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95.733766233766232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29.997485752598056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59.011948529411768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84.757396449704146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78.0109211775878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50.05215419501134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9.16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93.702290076335885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40.14173228346457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70.090140845070422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66.181818181818187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47.714285714285715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62.896774193548389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86.611940298507463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75.126984126984127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41.004167534903104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50.007915567282325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96.960674157303373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100.93160377358491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89.227586206896547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7.979166666666671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9.54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29.09271523178808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42.006218905472636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7.004903563255965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110.44117647058823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41.990909090909092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8.012468827930178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31.019823788546255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99.20325203252032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66.022316684378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2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46.060200668896321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73.650000000000006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55.99336650082919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68.985695127402778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0.981609195402299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110.98139534883721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25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78.75974025974025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87.960784313725483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49.987398739873989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99.524390243902445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104.82089552238806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8.01469237832875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28.998544660724033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30.02870813397129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41.005559416261292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62.866666666666667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47.005002501250623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26.997693638285604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68.329787234042556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50.974576271186443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4.024390243902438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97.055555555555557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24.867469879518072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84.423913043478265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47.091324200913242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77.996041171813147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62.967871485943775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81.006080449017773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65.321428571428569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104.43617021276596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69.989010989010993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83.023989898989896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90.3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103.98131932282546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54.931726907630519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1.921875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60.02834008097166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44.003488879197555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53.003513254551258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4.5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75.04195804195804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35.911111111111111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6.952702702702702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63.170588235294119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29.99462365591398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86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75.014876033057845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101.1976744186046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4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29.001272669424118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98.225806451612897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87.001693480101608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45.205128205128204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37.001341561577675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94.97694704049844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28.956521739130434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55.99339622641509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4.038095238095238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82.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66.997115384615384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107.91401869158878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69.009501187648453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39.006568144499177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110.3625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94.857142857142861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57.935251798561154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101.25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64.95597484276729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27.00524934383202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50.97422680412371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104.94260869565217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84.028301886792448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102.85915492957747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39.962085308056871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51.001785714285717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40.823008849557525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58.99963715529753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71.156069364161851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99.494252873563212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103.98634590377114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76.555555555555557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87.068592057761734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48.99554707379135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2.969135802469133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33.428571428571431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83.982949701619773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101.4173913043478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9.87058823529412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31.916666666666668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70.993450675399103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7.026890756302521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101.78125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51.059701492537314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68.02051282051282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30.87037037037037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27.908333333333335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79.994818652849744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38.003378378378379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e v="#DIV/0!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59.990534521158132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37.03763440860215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99.96304347826087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111.6774193548387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36.014409221902014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66.010284810126578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44.05263157894737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52.999726551818434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95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70.908396946564892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98.060773480662988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53.046025104602514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93.142857142857139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58.945075757575758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36.067669172932334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63.030732860520096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84.717948717948715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62.2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101.97518330513255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6.437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29.975609756097562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85.806282722513089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70.82022471910112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40.998484082870135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28.063492063492063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88.054421768707485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31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90.337500000000006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63.777777777777779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53.995515695067262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48.993956043956047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63.857142857142854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82.996393146979258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55.08230452674897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62.044554455445542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104.97857142857143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94.0446768060836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44.007716049382715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92.46753246753246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57.072874493927124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109.07848101265823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39.38775510204081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77.022222222222226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92.166666666666671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61.00706319702602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78.068181818181813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80.75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59.991289782244557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110.03018372703411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4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37.9985606333213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96.369565217391298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72.97859922178987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26.00722021660649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104.36296296296297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2.18852459016394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54.117647058823529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63.222222222222221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104.03228962818004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49.994334277620396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56.01515151515151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48.807692307692307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60.082352941176474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78.990502793296088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53.99499443826474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111.45945945945945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60.922131147540981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26.0015444015444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80.99320882852292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34.99596330275229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94.142857142857139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52.085106382978722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24.986666666666668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69.215277777777771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93.944444444444443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8.40625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41.783783783783782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65.991836734693877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72.05747126436782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48.003209242618745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54.098591549295776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107.88095238095238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67.034103410341032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4.01425914445133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96.066176470588232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51.184615384615384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43.92307692307692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91.021198830409361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50.127450980392155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67.720930232558146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1.03921568627451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80.011857707509876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47.001497753369947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71.127388535031841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89.99079189686924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43.032786885245905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67.997714808043881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73.004566210045667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62.341463414634148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5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67.103092783505161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79.978947368421046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62.176470588235297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53.005950297514879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7.738317757009348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40.03125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81.016591928251117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35.047468354430379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102.92307692307692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27.998126756166094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75.73333333333333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45.02604166666666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73.615384615384613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56.991701244813278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85.223529411764702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50.96218487394958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63.563636363636363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80.999165275459092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6.044753086419746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90.0390625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74.006063432835816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92.4375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55.999257333828446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32.983796296296298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93.596774193548384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69.86772486772487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72.129870129870127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30.041666666666668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73.968000000000004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68.65517241379311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59.992164544564154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111.15827338129496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53.038095238095238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5.98552472858865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69.986760812003524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48.998079877112133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103.84615384615384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99.127659574468083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107.37777777777778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76.922178988326849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58.128865979381445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103.73643410852713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87.962666666666664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28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37.999361294443261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29.999313893653515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103.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85.99446749654218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98.011627906976742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44.994570837642193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31.012224938875306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59.970085470085472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8.9973474801061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0.045454545454547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98.966269841269835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58.857142857142854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81.010256410256417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76.013333333333335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96.597402597402592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76.957446808510639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67.984732824427482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88.781609195402297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24.99623706491063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44.922794117647058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79.400000000000006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29.009546539379475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73.59210526315789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107.97038864898211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68.987284287011803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111.02236719478098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24.99751580849141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42.155172413793103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7.003284072249592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36.0392749244713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101.03760683760684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39.927927927927925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83.158139534883716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39.97520661157025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47.993908629441627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95.978877489438744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78.72815533980582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56.081632653061227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69.090909090909093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102.05291576673866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7.3208955223880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51.970260223048328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71.137142857142862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106.49275362318841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42.93684210526316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30.037974683544302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70.623376623376629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66.016018306636155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96.911392405063296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62.867346938775512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108.9853768278965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26.999314599040439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65.004147943311438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111.51785714285714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3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110.99268292682927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56.746987951807228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97.02060843964670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2.08620689655173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82.986666666666665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103.03791821561339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68.922619047619051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87.737226277372258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75.021505376344081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50.863999999999997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90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72.896039603960389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108.48543689320388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1.98095238095237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44.009146341463413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65.942675159235662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24.987387387387386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8.003367003367003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85.829268292682926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4.921052631578945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90.483333333333334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25.00197628458498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92.013888888888886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3.066115702479337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61.008145363408524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92.03625954198473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81.132596685082873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73.5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85.221311475409834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110.96825396825396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32.968036529680369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96.005352363960753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84.96632653061225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25.007462686567163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65.998995479658461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87.34482758620689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27.933333333333334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103.8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31.937172774869111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99.5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108.84615384615384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10.76229508196721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29.647058823529413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101.71428571428571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61.5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3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40.049999999999997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110.97231270358306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36.959016393442624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1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30.974074074074075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47.035087719298247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88.065693430656935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37.005616224648989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26.02777777777777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67.817567567567565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49.964912280701753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110.01646903820817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89.964678178963894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79.009523809523813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86.867469879518069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62.04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26.970212765957445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54.121621621621621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41.035353535353536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55.052419354838712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107.93762183235867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73.92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31.995894428152493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53.898148148148145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106.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32.999805409612762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43.00254993625159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86.858974358974365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96.8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32.99545661063152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68.028106508875737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58.867816091954026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105.04572803850782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33.054878048780488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78.821428571428569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68.204968944099377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75.731884057971016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30.996070133010882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101.88188976377953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52.879227053140099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71.005820721769496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102.38709677419355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74.466666666666669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51.009883198562441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90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7.142857142857139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72.071823204419886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5.236363636363635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32.967741935483872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54.807692307692307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45.037837837837834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52.958677685950413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60.017959183673469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1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44.028301886792455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86.028169014084511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28.012875536480685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32.050458715596328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73.611940298507463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108.71052631578948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42.97674418604651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83.315789473684205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42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55.927601809954751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105.03681885125184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48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112.66176470588235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81.944444444444443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64.049180327868854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106.39097744360902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76.011249497790274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111.0724637681159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95.936170212765958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43.043010752688176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67.966666666666669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89.991428571428571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58.095238095238095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83.996875000000003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8.853503184713375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65.963917525773198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74.804878048780495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69.98571428571428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32.006493506493506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64.727272727272734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24.998110087408456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104.97764070932922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64.987878787878785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94.352941176470594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44.001706484641637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64.744680851063833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84.00667779632721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34.061302681992338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93.273885350318466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32.998301726577978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83.812903225806451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63.992424242424242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81.909090909090907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93.053191489361708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101.98449039881831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5.9375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1.58181818181818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62.970930232558139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29.045602605863191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77.924999999999997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80.806451612903231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76.006816632583508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2.993613824192337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53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4.164556962025316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32.946666666666665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79.371428571428567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41.174603174603178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77.430769230769229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57.15950920245398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77.1764705882352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24.953917050691246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97.18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46.000916870415651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88.023385300668153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25.99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102.6904761904761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72.958174904942965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57.190082644628099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84.01379310344827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98.666666666666671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42.007419183889773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32.002753556677376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81.567164179104481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37.035087719298247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103.033360455655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84.333333333333329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102.60377358490567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79.992129246064621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0.055309734513273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37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41.911917098445599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57.992576882290564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40.942307692307693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69.9972602739726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73.838709677419359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41.97931034482758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77.9344262295081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106.01972789115646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47.01818181818181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76.016483516483518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54.120603015075375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7.28571428571428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103.81308411214954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5.02602739726028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90.259259259259252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76.978705978705975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102.60162601626017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2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55.0062893081761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32.127272727272725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50.642857142857146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49.6875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54.894067796610166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46.9319371727748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4.951219512195124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30.99898322318251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107.7625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2.07770270270271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24.976190476190474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79.944134078212286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67.94646271510515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26.070921985815602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105.0032154340836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25.826923076923077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77.666666666666671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57.82692307692308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92.955555555555549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37.945098039215686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1.842105263157894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40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101.1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84.006989951944078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103.41538461538461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5.13333333333334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89.21621621621621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51.995234312946785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64.956521739130437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46.235294117647058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51.151785714285715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33.909722222222221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92.016298633017882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107.42857142857143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75.848484848484844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80.476190476190482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6.978483606557376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105.13541666666667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57.298507462686565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93.348484848484844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71.987179487179489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92.611940298507463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104.99122807017544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30.958174904942965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3.00118273211117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84.18784530386740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73.92307692307692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36.987499999999997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46.896551724137929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5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102.02437459910199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45.007502206531335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94.285714285714292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101.02325581395348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97.037499999999994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43.00963855421687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94.916030534351151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72.151785714285708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51.007692307692309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85.054545454545448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43.870967741935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0.063909774436091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3.833333333333336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84.92903225806451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41.067632850241544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54.971428571428568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77.010807374443743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1.201754385964918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91.935483870967744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7.069023569023571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58.916666666666664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015466983938133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103.87301587301587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93.46875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61.970370370370368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92.042857142857144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77.268656716417908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93.923913043478265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84.969458128078813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105.97035040431267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36.969040247678016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81.533333333333331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0.999140154772135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26.010498687664043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5.998410896708286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34.173913043478258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28.002083333333335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76.54687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53.053097345132741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106.859375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46.020746887966808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100.17424242424242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1.44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87.972684085510693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74.995594713656388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42.982142857142854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33.11510791366906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101.1310160427807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55.98841354723708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e v="#DIV/0!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e v="#DIV/0!"/>
    <x v="0"/>
    <s v="food trucks"/>
    <d v="2015-11-28T06:00:00"/>
    <d v="2015-12-15T06:00:00"/>
    <x v="0"/>
    <x v="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100.01614035087719"/>
    <x v="1"/>
    <s v="rock"/>
    <d v="2014-08-19T05:00:00"/>
    <d v="2014-08-21T05:00:00"/>
    <x v="1"/>
    <x v="1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3.20833333333333"/>
    <x v="2"/>
    <s v="web"/>
    <d v="2013-11-17T06:00:00"/>
    <d v="2013-11-19T06:00:00"/>
    <x v="0"/>
    <x v="2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99.339622641509436"/>
    <x v="1"/>
    <s v="rock"/>
    <d v="2019-08-11T05:00:00"/>
    <d v="2019-09-20T05:00:00"/>
    <x v="1"/>
    <x v="3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75.833333333333329"/>
    <x v="3"/>
    <s v="plays"/>
    <d v="2019-01-20T06:00:00"/>
    <d v="2019-01-24T06:00:00"/>
    <x v="2"/>
    <x v="3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60.555555555555557"/>
    <x v="3"/>
    <s v="plays"/>
    <d v="2012-08-28T05:00:00"/>
    <d v="2012-09-08T05:00:00"/>
    <x v="1"/>
    <x v="4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4.93832599118943"/>
    <x v="4"/>
    <s v="documentary"/>
    <d v="2017-09-13T05:00:00"/>
    <d v="2017-09-14T05:00:00"/>
    <x v="3"/>
    <x v="5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30.997175141242938"/>
    <x v="3"/>
    <s v="plays"/>
    <d v="2015-08-13T05:00:00"/>
    <d v="2015-08-15T05:00:00"/>
    <x v="1"/>
    <x v="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72.909090909090907"/>
    <x v="3"/>
    <s v="plays"/>
    <d v="2010-08-09T05:00:00"/>
    <d v="2010-08-11T05:00:00"/>
    <x v="1"/>
    <x v="6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62.9"/>
    <x v="1"/>
    <s v="electric music"/>
    <d v="2013-09-19T05:00:00"/>
    <d v="2013-11-07T06:00:00"/>
    <x v="3"/>
    <x v="2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112.22222222222223"/>
    <x v="4"/>
    <s v="drama"/>
    <d v="2010-08-14T05:00:00"/>
    <d v="2010-10-01T05:00:00"/>
    <x v="1"/>
    <x v="6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02.34545454545454"/>
    <x v="3"/>
    <s v="plays"/>
    <d v="2010-09-21T05:00:00"/>
    <d v="2010-09-27T05:00:00"/>
    <x v="3"/>
    <x v="6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5.05102040816327"/>
    <x v="4"/>
    <s v="drama"/>
    <d v="2019-10-22T05:00:00"/>
    <d v="2019-10-30T05:00:00"/>
    <x v="4"/>
    <x v="3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94.144999999999996"/>
    <x v="1"/>
    <s v="indie rock"/>
    <d v="2016-06-11T05:00:00"/>
    <d v="2016-06-23T05:00:00"/>
    <x v="5"/>
    <x v="7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84.986725663716811"/>
    <x v="1"/>
    <s v="indie rock"/>
    <d v="2012-03-06T06:00:00"/>
    <d v="2012-04-02T05:00:00"/>
    <x v="6"/>
    <x v="4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110.41"/>
    <x v="2"/>
    <s v="wearables"/>
    <d v="2019-12-10T06:00:00"/>
    <d v="2019-12-14T06:00:00"/>
    <x v="7"/>
    <x v="3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07.96236989591674"/>
    <x v="5"/>
    <s v="nonfiction"/>
    <d v="2014-01-22T06:00:00"/>
    <d v="2014-02-13T06:00:00"/>
    <x v="2"/>
    <x v="1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45.103703703703701"/>
    <x v="4"/>
    <s v="animation"/>
    <d v="2011-01-12T06:00:00"/>
    <d v="2011-01-13T06:00:00"/>
    <x v="2"/>
    <x v="8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001483679525222"/>
    <x v="3"/>
    <s v="plays"/>
    <d v="2018-09-08T05:00:00"/>
    <d v="2018-09-16T05:00:00"/>
    <x v="3"/>
    <x v="9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105.97134670487107"/>
    <x v="3"/>
    <s v="plays"/>
    <d v="2019-03-04T06:00:00"/>
    <d v="2019-03-25T05:00:00"/>
    <x v="6"/>
    <x v="3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69.055555555555557"/>
    <x v="4"/>
    <s v="drama"/>
    <d v="2014-07-28T05:00:00"/>
    <d v="2014-07-28T05:00:00"/>
    <x v="8"/>
    <x v="1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85.044943820224717"/>
    <x v="3"/>
    <s v="plays"/>
    <d v="2011-08-15T05:00:00"/>
    <d v="2011-09-18T05:00:00"/>
    <x v="1"/>
    <x v="8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105.22535211267606"/>
    <x v="3"/>
    <s v="plays"/>
    <d v="2018-04-03T05:00:00"/>
    <d v="2018-04-18T05:00:00"/>
    <x v="9"/>
    <x v="9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39.003741114852225"/>
    <x v="4"/>
    <s v="documentary"/>
    <d v="2019-02-14T06:00:00"/>
    <d v="2019-04-08T05:00:00"/>
    <x v="10"/>
    <x v="3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73.030674846625772"/>
    <x v="2"/>
    <s v="wearables"/>
    <d v="2014-06-21T05:00:00"/>
    <d v="2014-06-23T05:00:00"/>
    <x v="5"/>
    <x v="1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35.009459459459457"/>
    <x v="6"/>
    <s v="video games"/>
    <d v="2011-05-18T05:00:00"/>
    <d v="2011-06-07T05:00:00"/>
    <x v="11"/>
    <x v="8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106.6"/>
    <x v="3"/>
    <s v="plays"/>
    <d v="2018-07-31T05:00:00"/>
    <d v="2018-08-27T05:00:00"/>
    <x v="8"/>
    <x v="9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61.997747747747745"/>
    <x v="1"/>
    <s v="rock"/>
    <d v="2015-10-03T05:00:00"/>
    <d v="2015-10-11T05:00:00"/>
    <x v="4"/>
    <x v="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94.000622665006233"/>
    <x v="3"/>
    <s v="plays"/>
    <d v="2010-02-09T06:00:00"/>
    <d v="2010-03-04T06:00:00"/>
    <x v="10"/>
    <x v="6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112.05426356589147"/>
    <x v="4"/>
    <s v="shorts"/>
    <d v="2018-07-20T05:00:00"/>
    <d v="2018-08-29T05:00:00"/>
    <x v="8"/>
    <x v="9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48.008849557522126"/>
    <x v="4"/>
    <s v="animation"/>
    <d v="2019-05-24T05:00:00"/>
    <d v="2019-05-29T05:00:00"/>
    <x v="11"/>
    <x v="3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38.004334633723452"/>
    <x v="6"/>
    <s v="video games"/>
    <d v="2016-01-05T06:00:00"/>
    <d v="2016-02-02T06:00:00"/>
    <x v="2"/>
    <x v="7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5.000184535892231"/>
    <x v="4"/>
    <s v="documentary"/>
    <d v="2018-01-10T06:00:00"/>
    <d v="2018-02-06T06:00:00"/>
    <x v="2"/>
    <x v="9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85"/>
    <x v="3"/>
    <s v="plays"/>
    <d v="2014-10-05T05:00:00"/>
    <d v="2014-11-11T06:00:00"/>
    <x v="4"/>
    <x v="1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95.993893129770996"/>
    <x v="4"/>
    <s v="documentary"/>
    <d v="2017-03-23T05:00:00"/>
    <d v="2017-03-28T05:00:00"/>
    <x v="6"/>
    <x v="5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68.8125"/>
    <x v="4"/>
    <s v="drama"/>
    <d v="2019-01-19T06:00:00"/>
    <d v="2019-03-02T06:00:00"/>
    <x v="2"/>
    <x v="3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105.97196261682242"/>
    <x v="3"/>
    <s v="plays"/>
    <d v="2011-02-26T06:00:00"/>
    <d v="2011-03-23T05:00:00"/>
    <x v="10"/>
    <x v="8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75.261194029850742"/>
    <x v="5"/>
    <s v="fiction"/>
    <d v="2019-10-06T05:00:00"/>
    <d v="2019-11-08T06:00:00"/>
    <x v="4"/>
    <x v="3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57.125"/>
    <x v="7"/>
    <s v="photography books"/>
    <d v="2010-10-18T05:00:00"/>
    <d v="2010-10-23T05:00:00"/>
    <x v="4"/>
    <x v="6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75.141414141414145"/>
    <x v="3"/>
    <s v="plays"/>
    <d v="2013-02-25T06:00:00"/>
    <d v="2013-03-11T05:00:00"/>
    <x v="10"/>
    <x v="2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107.42342342342343"/>
    <x v="2"/>
    <s v="wearables"/>
    <d v="2010-06-05T05:00:00"/>
    <d v="2010-06-24T05:00:00"/>
    <x v="5"/>
    <x v="6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35.995495495495497"/>
    <x v="1"/>
    <s v="rock"/>
    <d v="2012-09-04T05:00:00"/>
    <d v="2012-09-30T05:00:00"/>
    <x v="3"/>
    <x v="4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26.998873148744366"/>
    <x v="0"/>
    <s v="food trucks"/>
    <d v="2011-07-04T05:00:00"/>
    <d v="2011-07-13T05:00:00"/>
    <x v="8"/>
    <x v="8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107.56122448979592"/>
    <x v="5"/>
    <s v="radio &amp; podcasts"/>
    <d v="2014-07-24T05:00:00"/>
    <d v="2014-08-09T05:00:00"/>
    <x v="8"/>
    <x v="1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94.375"/>
    <x v="5"/>
    <s v="fiction"/>
    <d v="2019-03-17T05:00:00"/>
    <d v="2019-03-18T05:00:00"/>
    <x v="6"/>
    <x v="3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46.163043478260867"/>
    <x v="3"/>
    <s v="plays"/>
    <d v="2016-11-02T05:00:00"/>
    <d v="2016-11-17T06:00:00"/>
    <x v="0"/>
    <x v="7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7.845637583892618"/>
    <x v="1"/>
    <s v="rock"/>
    <d v="2010-07-08T05:00:00"/>
    <d v="2010-07-31T05:00:00"/>
    <x v="8"/>
    <x v="6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53.007815713698065"/>
    <x v="3"/>
    <s v="plays"/>
    <d v="2014-03-29T05:00:00"/>
    <d v="2014-04-28T05:00:00"/>
    <x v="6"/>
    <x v="1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45.059405940594061"/>
    <x v="3"/>
    <s v="plays"/>
    <d v="2015-06-25T05:00:00"/>
    <d v="2015-07-07T05:00:00"/>
    <x v="5"/>
    <x v="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2"/>
    <x v="1"/>
    <s v="rock"/>
    <d v="2019-10-20T05:00:00"/>
    <d v="2019-12-04T06:00:00"/>
    <x v="4"/>
    <x v="3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99.006816632583508"/>
    <x v="1"/>
    <s v="metal"/>
    <d v="2013-08-01T05:00:00"/>
    <d v="2013-08-29T05:00:00"/>
    <x v="1"/>
    <x v="2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32.786666666666669"/>
    <x v="2"/>
    <s v="wearables"/>
    <d v="2012-03-27T05:00:00"/>
    <d v="2012-04-12T05:00:00"/>
    <x v="6"/>
    <x v="4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59.119617224880386"/>
    <x v="3"/>
    <s v="plays"/>
    <d v="2010-09-15T05:00:00"/>
    <d v="2010-09-19T05:00:00"/>
    <x v="3"/>
    <x v="6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44.93333333333333"/>
    <x v="4"/>
    <s v="drama"/>
    <d v="2014-05-20T05:00:00"/>
    <d v="2014-06-28T05:00:00"/>
    <x v="11"/>
    <x v="1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89.664122137404576"/>
    <x v="2"/>
    <s v="wearables"/>
    <d v="2018-03-11T06:00:00"/>
    <d v="2018-03-17T05:00:00"/>
    <x v="6"/>
    <x v="9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70.079268292682926"/>
    <x v="1"/>
    <s v="jazz"/>
    <d v="2018-07-30T05:00:00"/>
    <d v="2018-08-04T05:00:00"/>
    <x v="8"/>
    <x v="9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31.059701492537314"/>
    <x v="2"/>
    <s v="wearables"/>
    <d v="2015-01-10T06:00:00"/>
    <d v="2015-01-17T06:00:00"/>
    <x v="2"/>
    <x v="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29.061611374407583"/>
    <x v="6"/>
    <s v="video games"/>
    <d v="2017-09-01T05:00:00"/>
    <d v="2017-09-13T05:00:00"/>
    <x v="3"/>
    <x v="5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30.0859375"/>
    <x v="3"/>
    <s v="plays"/>
    <d v="2015-09-21T05:00:00"/>
    <d v="2015-10-04T05:00:00"/>
    <x v="3"/>
    <x v="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84.998125000000002"/>
    <x v="3"/>
    <s v="plays"/>
    <d v="2017-06-12T05:00:00"/>
    <d v="2017-06-27T05:00:00"/>
    <x v="5"/>
    <x v="5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2.001775410563695"/>
    <x v="3"/>
    <s v="plays"/>
    <d v="2012-07-17T05:00:00"/>
    <d v="2012-07-20T05:00:00"/>
    <x v="8"/>
    <x v="4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58.040160642570278"/>
    <x v="3"/>
    <s v="plays"/>
    <d v="2011-02-21T06:00:00"/>
    <d v="2011-04-02T05:00:00"/>
    <x v="10"/>
    <x v="8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111.4"/>
    <x v="2"/>
    <s v="web"/>
    <d v="2015-06-05T05:00:00"/>
    <d v="2015-06-06T05:00:00"/>
    <x v="5"/>
    <x v="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71.94736842105263"/>
    <x v="3"/>
    <s v="plays"/>
    <d v="2017-04-28T05:00:00"/>
    <d v="2017-05-04T05:00:00"/>
    <x v="9"/>
    <x v="5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61.038135593220339"/>
    <x v="2"/>
    <s v="web"/>
    <d v="2018-07-02T05:00:00"/>
    <d v="2018-07-17T05:00:00"/>
    <x v="8"/>
    <x v="9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108.91666666666667"/>
    <x v="3"/>
    <s v="plays"/>
    <d v="2011-01-27T06:00:00"/>
    <d v="2011-02-03T06:00:00"/>
    <x v="2"/>
    <x v="8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29.001722017220171"/>
    <x v="3"/>
    <s v="plays"/>
    <d v="2015-04-08T05:00:00"/>
    <d v="2015-04-13T05:00:00"/>
    <x v="9"/>
    <x v="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58.975609756097562"/>
    <x v="2"/>
    <s v="wearables"/>
    <d v="2010-01-25T06:00:00"/>
    <d v="2010-01-30T06:00:00"/>
    <x v="2"/>
    <x v="6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111.82352941176471"/>
    <x v="3"/>
    <s v="plays"/>
    <d v="2017-07-27T05:00:00"/>
    <d v="2017-09-12T05:00:00"/>
    <x v="8"/>
    <x v="5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63.995555555555555"/>
    <x v="3"/>
    <s v="plays"/>
    <d v="2010-12-19T06:00:00"/>
    <d v="2011-01-22T06:00:00"/>
    <x v="7"/>
    <x v="8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85.315789473684205"/>
    <x v="3"/>
    <s v="plays"/>
    <d v="2010-11-02T05:00:00"/>
    <d v="2010-12-21T06:00:00"/>
    <x v="0"/>
    <x v="6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74.481481481481481"/>
    <x v="3"/>
    <s v="plays"/>
    <d v="2019-11-30T06:00:00"/>
    <d v="2019-12-04T06:00:00"/>
    <x v="0"/>
    <x v="3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105.14772727272727"/>
    <x v="4"/>
    <s v="animation"/>
    <d v="2015-07-01T05:00:00"/>
    <d v="2015-08-06T05:00:00"/>
    <x v="8"/>
    <x v="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56.188235294117646"/>
    <x v="1"/>
    <s v="jazz"/>
    <d v="2016-11-27T06:00:00"/>
    <d v="2016-11-30T06:00:00"/>
    <x v="0"/>
    <x v="7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85.917647058823533"/>
    <x v="1"/>
    <s v="metal"/>
    <d v="2016-03-27T05:00:00"/>
    <d v="2016-03-28T05:00:00"/>
    <x v="6"/>
    <x v="7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57.00296912114014"/>
    <x v="7"/>
    <s v="photography books"/>
    <d v="2018-07-15T05:00:00"/>
    <d v="2018-07-23T05:00:00"/>
    <x v="8"/>
    <x v="9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79.642857142857139"/>
    <x v="3"/>
    <s v="plays"/>
    <d v="2015-01-23T06:00:00"/>
    <d v="2015-03-13T05:00:00"/>
    <x v="2"/>
    <x v="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41.018181818181816"/>
    <x v="4"/>
    <s v="animation"/>
    <d v="2010-09-27T05:00:00"/>
    <d v="2010-10-11T05:00:00"/>
    <x v="3"/>
    <x v="6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8.004773269689736"/>
    <x v="5"/>
    <s v="translations"/>
    <d v="2018-04-16T05:00:00"/>
    <d v="2018-04-17T05:00:00"/>
    <x v="9"/>
    <x v="9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55.212598425196852"/>
    <x v="3"/>
    <s v="plays"/>
    <d v="2018-06-16T05:00:00"/>
    <d v="2018-06-21T05:00:00"/>
    <x v="5"/>
    <x v="9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92.109489051094897"/>
    <x v="6"/>
    <s v="video games"/>
    <d v="2017-08-29T05:00:00"/>
    <d v="2017-09-28T05:00:00"/>
    <x v="1"/>
    <x v="5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83.183333333333337"/>
    <x v="1"/>
    <s v="rock"/>
    <d v="2017-11-23T06:00:00"/>
    <d v="2017-12-18T06:00:00"/>
    <x v="0"/>
    <x v="5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39.996000000000002"/>
    <x v="6"/>
    <s v="video games"/>
    <d v="2019-01-17T06:00:00"/>
    <d v="2019-01-24T06:00:00"/>
    <x v="2"/>
    <x v="3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111.1336898395722"/>
    <x v="1"/>
    <s v="electric music"/>
    <d v="2016-07-28T05:00:00"/>
    <d v="2016-08-19T05:00:00"/>
    <x v="8"/>
    <x v="7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90.563380281690144"/>
    <x v="2"/>
    <s v="wearables"/>
    <d v="2012-07-28T05:00:00"/>
    <d v="2012-08-07T05:00:00"/>
    <x v="8"/>
    <x v="4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61.108374384236456"/>
    <x v="1"/>
    <s v="indie rock"/>
    <d v="2011-09-11T05:00:00"/>
    <d v="2011-09-19T05:00:00"/>
    <x v="3"/>
    <x v="8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83.022941970310384"/>
    <x v="3"/>
    <s v="plays"/>
    <d v="2015-05-04T05:00:00"/>
    <d v="2015-05-17T05:00:00"/>
    <x v="11"/>
    <x v="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110.76106194690266"/>
    <x v="1"/>
    <s v="rock"/>
    <d v="2011-03-08T06:00:00"/>
    <d v="2011-03-19T05:00:00"/>
    <x v="6"/>
    <x v="8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89.458333333333329"/>
    <x v="5"/>
    <s v="translations"/>
    <d v="2015-04-16T05:00:00"/>
    <d v="2015-05-08T05:00:00"/>
    <x v="9"/>
    <x v="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57.849056603773583"/>
    <x v="3"/>
    <s v="plays"/>
    <d v="2010-04-15T05:00:00"/>
    <d v="2010-04-17T05:00:00"/>
    <x v="9"/>
    <x v="6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109.99705449189985"/>
    <x v="3"/>
    <s v="plays"/>
    <d v="2016-02-25T06:00:00"/>
    <d v="2016-02-25T06:00:00"/>
    <x v="10"/>
    <x v="7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3.96586345381526"/>
    <x v="5"/>
    <s v="translations"/>
    <d v="2016-08-06T05:00:00"/>
    <d v="2016-09-03T05:00:00"/>
    <x v="1"/>
    <x v="7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7.99508196721311"/>
    <x v="6"/>
    <s v="video games"/>
    <d v="2010-06-23T05:00:00"/>
    <d v="2010-06-24T05:00:00"/>
    <x v="5"/>
    <x v="6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48.927777777777777"/>
    <x v="3"/>
    <s v="plays"/>
    <d v="2012-10-20T05:00:00"/>
    <d v="2012-10-24T05:00:00"/>
    <x v="4"/>
    <x v="4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37.666666666666664"/>
    <x v="2"/>
    <s v="web"/>
    <d v="2019-04-07T05:00:00"/>
    <d v="2019-04-18T05:00:00"/>
    <x v="9"/>
    <x v="3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64.999141999141997"/>
    <x v="4"/>
    <s v="documentary"/>
    <d v="2019-10-14T05:00:00"/>
    <d v="2019-10-21T05:00:00"/>
    <x v="4"/>
    <x v="3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106.61061946902655"/>
    <x v="3"/>
    <s v="plays"/>
    <d v="2011-03-10T06:00:00"/>
    <d v="2011-03-23T05:00:00"/>
    <x v="6"/>
    <x v="8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27.009016393442622"/>
    <x v="0"/>
    <s v="food trucks"/>
    <d v="2015-06-25T05:00:00"/>
    <d v="2015-08-18T05:00:00"/>
    <x v="5"/>
    <x v="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91.16463414634147"/>
    <x v="6"/>
    <s v="video games"/>
    <d v="2015-07-27T05:00:00"/>
    <d v="2015-07-31T05:00:00"/>
    <x v="8"/>
    <x v="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1"/>
    <x v="3"/>
    <s v="plays"/>
    <d v="2014-11-25T06:00:00"/>
    <d v="2014-12-24T06:00:00"/>
    <x v="0"/>
    <x v="1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56.054878048780488"/>
    <x v="3"/>
    <s v="plays"/>
    <d v="2011-10-19T05:00:00"/>
    <d v="2011-11-06T05:00:00"/>
    <x v="4"/>
    <x v="8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31.017857142857142"/>
    <x v="1"/>
    <s v="electric music"/>
    <d v="2015-02-21T06:00:00"/>
    <d v="2015-02-28T06:00:00"/>
    <x v="10"/>
    <x v="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66.513513513513516"/>
    <x v="2"/>
    <s v="wearables"/>
    <d v="2018-05-14T05:00:00"/>
    <d v="2018-05-21T05:00:00"/>
    <x v="11"/>
    <x v="9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89.005216484089729"/>
    <x v="1"/>
    <s v="electric music"/>
    <d v="2010-10-24T05:00:00"/>
    <d v="2010-11-02T05:00:00"/>
    <x v="4"/>
    <x v="6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103.46315789473684"/>
    <x v="1"/>
    <s v="indie rock"/>
    <d v="2017-05-23T05:00:00"/>
    <d v="2017-05-24T05:00:00"/>
    <x v="11"/>
    <x v="5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95.278911564625844"/>
    <x v="2"/>
    <s v="web"/>
    <d v="2013-04-02T05:00:00"/>
    <d v="2013-04-20T05:00:00"/>
    <x v="9"/>
    <x v="2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75.895348837209298"/>
    <x v="3"/>
    <s v="plays"/>
    <d v="2019-09-08T05:00:00"/>
    <d v="2019-09-13T05:00:00"/>
    <x v="3"/>
    <x v="3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107.57831325301204"/>
    <x v="3"/>
    <s v="plays"/>
    <d v="2018-04-23T05:00:00"/>
    <d v="2018-05-10T05:00:00"/>
    <x v="9"/>
    <x v="9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51.31666666666667"/>
    <x v="4"/>
    <s v="documentary"/>
    <d v="2012-04-06T05:00:00"/>
    <d v="2012-05-13T05:00:00"/>
    <x v="9"/>
    <x v="4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71.983108108108112"/>
    <x v="4"/>
    <s v="television"/>
    <d v="2014-01-12T06:00:00"/>
    <d v="2014-01-14T06:00:00"/>
    <x v="2"/>
    <x v="1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108.95414201183432"/>
    <x v="0"/>
    <s v="food trucks"/>
    <d v="2018-09-11T05:00:00"/>
    <d v="2018-09-30T05:00:00"/>
    <x v="3"/>
    <x v="9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35"/>
    <x v="5"/>
    <s v="radio &amp; podcasts"/>
    <d v="2012-09-22T05:00:00"/>
    <d v="2012-09-28T05:00:00"/>
    <x v="3"/>
    <x v="4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94.938931297709928"/>
    <x v="2"/>
    <s v="web"/>
    <d v="2014-08-24T05:00:00"/>
    <d v="2014-09-08T05:00:00"/>
    <x v="1"/>
    <x v="1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109.65079365079364"/>
    <x v="0"/>
    <s v="food trucks"/>
    <d v="2017-09-12T05:00:00"/>
    <d v="2017-09-19T05:00:00"/>
    <x v="3"/>
    <x v="5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44.001815980629537"/>
    <x v="2"/>
    <s v="wearables"/>
    <d v="2019-04-09T05:00:00"/>
    <d v="2019-04-10T05:00:00"/>
    <x v="9"/>
    <x v="3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86.794520547945211"/>
    <x v="5"/>
    <s v="fiction"/>
    <d v="2017-11-17T06:00:00"/>
    <d v="2017-12-22T06:00:00"/>
    <x v="0"/>
    <x v="5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30.992727272727272"/>
    <x v="3"/>
    <s v="plays"/>
    <d v="2015-09-18T05:00:00"/>
    <d v="2015-09-19T05:00:00"/>
    <x v="3"/>
    <x v="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94.791044776119406"/>
    <x v="4"/>
    <s v="television"/>
    <d v="2011-09-22T05:00:00"/>
    <d v="2011-09-28T05:00:00"/>
    <x v="3"/>
    <x v="8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69.79220779220779"/>
    <x v="7"/>
    <s v="photography books"/>
    <d v="2014-01-26T06:00:00"/>
    <d v="2014-02-01T06:00:00"/>
    <x v="2"/>
    <x v="1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3.003367003367003"/>
    <x v="4"/>
    <s v="documentary"/>
    <d v="2014-06-16T05:00:00"/>
    <d v="2014-07-03T05:00:00"/>
    <x v="5"/>
    <x v="1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110.0343300110742"/>
    <x v="6"/>
    <s v="mobile games"/>
    <d v="2015-04-17T05:00:00"/>
    <d v="2015-04-21T05:00:00"/>
    <x v="9"/>
    <x v="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25.997933274284026"/>
    <x v="6"/>
    <s v="video games"/>
    <d v="2014-10-05T05:00:00"/>
    <d v="2014-10-18T05:00:00"/>
    <x v="4"/>
    <x v="1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49.987915407854985"/>
    <x v="5"/>
    <s v="fiction"/>
    <d v="2014-11-27T06:00:00"/>
    <d v="2014-12-24T06:00:00"/>
    <x v="0"/>
    <x v="1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101.72340425531915"/>
    <x v="3"/>
    <s v="plays"/>
    <d v="2015-11-24T06:00:00"/>
    <d v="2015-11-27T06:00:00"/>
    <x v="0"/>
    <x v="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47.083333333333336"/>
    <x v="7"/>
    <s v="photography books"/>
    <d v="2019-05-13T05:00:00"/>
    <d v="2019-07-05T05:00:00"/>
    <x v="11"/>
    <x v="3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89.944444444444443"/>
    <x v="3"/>
    <s v="plays"/>
    <d v="2018-09-19T05:00:00"/>
    <d v="2018-09-23T05:00:00"/>
    <x v="3"/>
    <x v="9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78.96875"/>
    <x v="3"/>
    <s v="plays"/>
    <d v="2016-08-14T05:00:00"/>
    <d v="2016-09-11T05:00:00"/>
    <x v="1"/>
    <x v="7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80.067669172932327"/>
    <x v="3"/>
    <s v="plays"/>
    <d v="2010-05-12T05:00:00"/>
    <d v="2010-05-15T05:00:00"/>
    <x v="11"/>
    <x v="6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6.472727272727269"/>
    <x v="1"/>
    <s v="rock"/>
    <d v="2010-08-27T05:00:00"/>
    <d v="2010-09-09T05:00:00"/>
    <x v="1"/>
    <x v="6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28.001876172607879"/>
    <x v="0"/>
    <s v="food trucks"/>
    <d v="2015-02-03T06:00:00"/>
    <d v="2015-02-28T06:00:00"/>
    <x v="10"/>
    <x v="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67.996725337699544"/>
    <x v="4"/>
    <s v="drama"/>
    <d v="2011-10-26T05:00:00"/>
    <d v="2011-11-11T06:00:00"/>
    <x v="4"/>
    <x v="8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43.078651685393261"/>
    <x v="2"/>
    <s v="web"/>
    <d v="2013-11-29T06:00:00"/>
    <d v="2013-12-12T06:00:00"/>
    <x v="0"/>
    <x v="2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87.95597484276729"/>
    <x v="3"/>
    <s v="plays"/>
    <d v="2018-01-12T06:00:00"/>
    <d v="2018-01-28T06:00:00"/>
    <x v="2"/>
    <x v="9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94.987234042553197"/>
    <x v="1"/>
    <s v="world music"/>
    <d v="2011-08-12T05:00:00"/>
    <d v="2011-09-03T05:00:00"/>
    <x v="1"/>
    <x v="8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46.905982905982903"/>
    <x v="4"/>
    <s v="documentary"/>
    <d v="2011-06-19T05:00:00"/>
    <d v="2011-08-07T05:00:00"/>
    <x v="5"/>
    <x v="8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13793103448278"/>
    <x v="3"/>
    <s v="plays"/>
    <d v="2013-03-07T06:00:00"/>
    <d v="2013-03-12T05:00:00"/>
    <x v="6"/>
    <x v="2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94.24"/>
    <x v="4"/>
    <s v="drama"/>
    <d v="2014-06-07T05:00:00"/>
    <d v="2014-06-19T05:00:00"/>
    <x v="5"/>
    <x v="1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80.139130434782615"/>
    <x v="5"/>
    <s v="nonfiction"/>
    <d v="2010-10-06T05:00:00"/>
    <d v="2010-10-12T05:00:00"/>
    <x v="4"/>
    <x v="6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59.036809815950917"/>
    <x v="6"/>
    <s v="mobile games"/>
    <d v="2012-09-28T05:00:00"/>
    <d v="2012-10-04T05:00:00"/>
    <x v="3"/>
    <x v="4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65.989247311827953"/>
    <x v="2"/>
    <s v="wearables"/>
    <d v="2015-04-21T05:00:00"/>
    <d v="2015-05-07T05:00:00"/>
    <x v="9"/>
    <x v="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0.992530345471522"/>
    <x v="4"/>
    <s v="documentary"/>
    <d v="2018-02-25T06:00:00"/>
    <d v="2018-03-02T06:00:00"/>
    <x v="10"/>
    <x v="9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98.307692307692307"/>
    <x v="2"/>
    <s v="web"/>
    <d v="2015-06-12T05:00:00"/>
    <d v="2015-06-18T05:00:00"/>
    <x v="5"/>
    <x v="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104.6"/>
    <x v="2"/>
    <s v="web"/>
    <d v="2012-04-06T05:00:00"/>
    <d v="2012-05-17T05:00:00"/>
    <x v="9"/>
    <x v="4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86.066666666666663"/>
    <x v="1"/>
    <s v="indie rock"/>
    <d v="2010-06-28T05:00:00"/>
    <d v="2010-07-18T05:00:00"/>
    <x v="5"/>
    <x v="6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76.989583333333329"/>
    <x v="3"/>
    <s v="plays"/>
    <d v="2019-06-17T05:00:00"/>
    <d v="2019-06-25T05:00:00"/>
    <x v="5"/>
    <x v="3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29.764705882352942"/>
    <x v="2"/>
    <s v="wearables"/>
    <d v="2014-09-07T05:00:00"/>
    <d v="2014-09-12T05:00:00"/>
    <x v="3"/>
    <x v="1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46.91959798994975"/>
    <x v="3"/>
    <s v="plays"/>
    <d v="2011-11-08T06:00:00"/>
    <d v="2011-11-28T06:00:00"/>
    <x v="0"/>
    <x v="8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105.18691588785046"/>
    <x v="3"/>
    <s v="plays"/>
    <d v="2016-06-13T05:00:00"/>
    <d v="2016-06-19T05:00:00"/>
    <x v="5"/>
    <x v="7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69.907692307692301"/>
    <x v="2"/>
    <s v="wearables"/>
    <d v="2017-07-25T05:00:00"/>
    <d v="2017-08-03T05:00:00"/>
    <x v="8"/>
    <x v="5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1"/>
    <x v="1"/>
    <s v="indie rock"/>
    <d v="2013-01-01T06:00:00"/>
    <d v="2013-02-22T06:00:00"/>
    <x v="2"/>
    <x v="2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60.011588275391958"/>
    <x v="1"/>
    <s v="rock"/>
    <d v="2018-12-16T06:00:00"/>
    <d v="2018-12-17T06:00:00"/>
    <x v="7"/>
    <x v="9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52.006220379146917"/>
    <x v="1"/>
    <s v="electric music"/>
    <d v="2014-06-09T05:00:00"/>
    <d v="2014-07-30T05:00:00"/>
    <x v="5"/>
    <x v="1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31.000176025347649"/>
    <x v="1"/>
    <s v="indie rock"/>
    <d v="2017-02-17T06:00:00"/>
    <d v="2017-02-24T06:00:00"/>
    <x v="10"/>
    <x v="5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95.042492917847028"/>
    <x v="3"/>
    <s v="plays"/>
    <d v="2012-10-19T05:00:00"/>
    <d v="2012-10-25T05:00:00"/>
    <x v="4"/>
    <x v="4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75.968174204355108"/>
    <x v="1"/>
    <s v="indie rock"/>
    <d v="2016-05-12T05:00:00"/>
    <d v="2016-06-04T05:00:00"/>
    <x v="11"/>
    <x v="7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1.013192612137203"/>
    <x v="3"/>
    <s v="plays"/>
    <d v="2010-03-25T05:00:00"/>
    <d v="2010-04-09T05:00:00"/>
    <x v="6"/>
    <x v="6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3.733333333333334"/>
    <x v="1"/>
    <s v="rock"/>
    <d v="2019-10-05T05:00:00"/>
    <d v="2019-10-29T05:00:00"/>
    <x v="4"/>
    <x v="3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113.17073170731707"/>
    <x v="7"/>
    <s v="photography books"/>
    <d v="2013-12-30T06:00:00"/>
    <d v="2014-01-11T06:00:00"/>
    <x v="7"/>
    <x v="1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05.00933552992861"/>
    <x v="1"/>
    <s v="rock"/>
    <d v="2015-12-08T06:00:00"/>
    <d v="2015-12-09T06:00:00"/>
    <x v="7"/>
    <x v="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79.176829268292678"/>
    <x v="3"/>
    <s v="plays"/>
    <d v="2019-03-27T05:00:00"/>
    <d v="2019-04-14T05:00:00"/>
    <x v="6"/>
    <x v="3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57.333333333333336"/>
    <x v="2"/>
    <s v="wearables"/>
    <d v="2019-04-27T05:00:00"/>
    <d v="2019-05-13T05:00:00"/>
    <x v="9"/>
    <x v="3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8.178343949044589"/>
    <x v="2"/>
    <s v="web"/>
    <d v="2015-09-23T05:00:00"/>
    <d v="2015-09-29T05:00:00"/>
    <x v="3"/>
    <x v="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36.032520325203251"/>
    <x v="1"/>
    <s v="rock"/>
    <d v="2018-12-08T06:00:00"/>
    <d v="2019-01-07T06:00:00"/>
    <x v="7"/>
    <x v="3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107.99068767908309"/>
    <x v="7"/>
    <s v="photography books"/>
    <d v="2017-10-20T05:00:00"/>
    <d v="2017-12-08T06:00:00"/>
    <x v="4"/>
    <x v="5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44.005985634477256"/>
    <x v="3"/>
    <s v="plays"/>
    <d v="2017-10-08T05:00:00"/>
    <d v="2017-10-09T05:00:00"/>
    <x v="4"/>
    <x v="5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55.077868852459019"/>
    <x v="2"/>
    <s v="web"/>
    <d v="2017-08-01T05:00:00"/>
    <d v="2017-09-02T05:00:00"/>
    <x v="1"/>
    <x v="5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74"/>
    <x v="7"/>
    <s v="photography books"/>
    <d v="2010-12-22T06:00:00"/>
    <d v="2010-12-26T06:00:00"/>
    <x v="7"/>
    <x v="6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41.996858638743454"/>
    <x v="3"/>
    <s v="plays"/>
    <d v="2013-06-10T05:00:00"/>
    <d v="2013-06-20T05:00:00"/>
    <x v="5"/>
    <x v="2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77.988161010260455"/>
    <x v="1"/>
    <s v="indie rock"/>
    <d v="2019-02-22T06:00:00"/>
    <d v="2019-03-17T05:00:00"/>
    <x v="10"/>
    <x v="3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82.507462686567166"/>
    <x v="4"/>
    <s v="shorts"/>
    <d v="2012-06-17T05:00:00"/>
    <d v="2012-07-15T05:00:00"/>
    <x v="5"/>
    <x v="4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104.2"/>
    <x v="1"/>
    <s v="indie rock"/>
    <d v="2017-08-03T05:00:00"/>
    <d v="2017-08-10T05:00:00"/>
    <x v="1"/>
    <x v="5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25.5"/>
    <x v="5"/>
    <s v="translations"/>
    <d v="2014-03-20T05:00:00"/>
    <d v="2014-04-11T05:00:00"/>
    <x v="6"/>
    <x v="1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100.98334401024984"/>
    <x v="4"/>
    <s v="documentary"/>
    <d v="2014-07-19T05:00:00"/>
    <d v="2014-08-03T05:00:00"/>
    <x v="8"/>
    <x v="1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11.83333333333333"/>
    <x v="3"/>
    <s v="plays"/>
    <d v="2013-05-18T05:00:00"/>
    <d v="2013-05-24T05:00:00"/>
    <x v="11"/>
    <x v="2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41.999115044247787"/>
    <x v="2"/>
    <s v="wearables"/>
    <d v="2015-10-05T05:00:00"/>
    <d v="2015-10-06T05:00:00"/>
    <x v="4"/>
    <x v="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110.05115089514067"/>
    <x v="3"/>
    <s v="plays"/>
    <d v="2016-08-31T05:00:00"/>
    <d v="2016-09-19T05:00:00"/>
    <x v="1"/>
    <x v="7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58.997079225994888"/>
    <x v="3"/>
    <s v="plays"/>
    <d v="2016-09-03T05:00:00"/>
    <d v="2016-09-12T05:00:00"/>
    <x v="3"/>
    <x v="7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32.985714285714288"/>
    <x v="3"/>
    <s v="plays"/>
    <d v="2010-11-15T06:00:00"/>
    <d v="2010-12-10T06:00:00"/>
    <x v="0"/>
    <x v="6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45.005654509471306"/>
    <x v="0"/>
    <s v="food trucks"/>
    <d v="2017-09-21T05:00:00"/>
    <d v="2017-09-30T05:00:00"/>
    <x v="3"/>
    <x v="5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81.98196487897485"/>
    <x v="3"/>
    <s v="plays"/>
    <d v="2013-03-17T05:00:00"/>
    <d v="2013-03-18T05:00:00"/>
    <x v="6"/>
    <x v="2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39.080882352941174"/>
    <x v="2"/>
    <s v="wearables"/>
    <d v="2010-03-22T05:00:00"/>
    <d v="2010-03-27T05:00:00"/>
    <x v="6"/>
    <x v="6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58.996383363471971"/>
    <x v="2"/>
    <s v="web"/>
    <d v="2017-10-04T05:00:00"/>
    <d v="2017-10-22T05:00:00"/>
    <x v="4"/>
    <x v="5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40.988372093023258"/>
    <x v="3"/>
    <s v="plays"/>
    <d v="2019-06-15T05:00:00"/>
    <d v="2019-07-01T05:00:00"/>
    <x v="5"/>
    <x v="3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31.029411764705884"/>
    <x v="1"/>
    <s v="rock"/>
    <d v="2010-09-09T05:00:00"/>
    <d v="2010-09-22T05:00:00"/>
    <x v="3"/>
    <x v="6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7.789473684210527"/>
    <x v="3"/>
    <s v="plays"/>
    <d v="2019-05-03T05:00:00"/>
    <d v="2019-05-04T05:00:00"/>
    <x v="11"/>
    <x v="3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2.006772009029348"/>
    <x v="4"/>
    <s v="television"/>
    <d v="2018-05-13T05:00:00"/>
    <d v="2018-05-24T05:00:00"/>
    <x v="11"/>
    <x v="9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95.966712898751737"/>
    <x v="3"/>
    <s v="plays"/>
    <d v="2014-05-23T05:00:00"/>
    <d v="2014-06-07T05:00:00"/>
    <x v="11"/>
    <x v="1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75"/>
    <x v="4"/>
    <s v="shorts"/>
    <d v="2013-02-23T06:00:00"/>
    <d v="2013-03-23T05:00:00"/>
    <x v="10"/>
    <x v="2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102.0498866213152"/>
    <x v="3"/>
    <s v="plays"/>
    <d v="2014-12-02T06:00:00"/>
    <d v="2014-12-03T06:00:00"/>
    <x v="7"/>
    <x v="1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5.75"/>
    <x v="3"/>
    <s v="plays"/>
    <d v="2016-03-04T06:00:00"/>
    <d v="2016-03-04T06:00:00"/>
    <x v="6"/>
    <x v="7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37.069767441860463"/>
    <x v="3"/>
    <s v="plays"/>
    <d v="2013-06-04T05:00:00"/>
    <d v="2013-06-05T05:00:00"/>
    <x v="5"/>
    <x v="2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5.049382716049379"/>
    <x v="3"/>
    <s v="plays"/>
    <d v="2019-03-12T05:00:00"/>
    <d v="2019-03-15T05:00:00"/>
    <x v="6"/>
    <x v="3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46.338461538461537"/>
    <x v="1"/>
    <s v="rock"/>
    <d v="2014-06-27T05:00:00"/>
    <d v="2014-07-01T05:00:00"/>
    <x v="5"/>
    <x v="1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69.174603174603178"/>
    <x v="1"/>
    <s v="indie rock"/>
    <d v="2018-04-08T05:00:00"/>
    <d v="2018-04-12T05:00:00"/>
    <x v="9"/>
    <x v="9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109.07824427480917"/>
    <x v="1"/>
    <s v="metal"/>
    <d v="2015-09-14T05:00:00"/>
    <d v="2015-09-30T05:00:00"/>
    <x v="3"/>
    <x v="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51.78"/>
    <x v="1"/>
    <s v="electric music"/>
    <d v="2018-07-29T05:00:00"/>
    <d v="2018-08-05T05:00:00"/>
    <x v="8"/>
    <x v="9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82.010055304172951"/>
    <x v="2"/>
    <s v="wearables"/>
    <d v="2016-09-03T05:00:00"/>
    <d v="2016-09-22T05:00:00"/>
    <x v="3"/>
    <x v="7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35.958333333333336"/>
    <x v="4"/>
    <s v="drama"/>
    <d v="2017-06-23T05:00:00"/>
    <d v="2017-07-07T05:00:00"/>
    <x v="5"/>
    <x v="5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74.461538461538467"/>
    <x v="1"/>
    <s v="electric music"/>
    <d v="2010-08-06T05:00:00"/>
    <d v="2010-09-04T05:00:00"/>
    <x v="1"/>
    <x v="6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2"/>
    <x v="1"/>
    <s v="rock"/>
    <d v="2015-07-07T05:00:00"/>
    <d v="2015-07-11T05:00:00"/>
    <x v="8"/>
    <x v="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91.114649681528661"/>
    <x v="3"/>
    <s v="plays"/>
    <d v="2010-03-25T05:00:00"/>
    <d v="2010-04-05T05:00:00"/>
    <x v="6"/>
    <x v="6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79.792682926829272"/>
    <x v="2"/>
    <s v="web"/>
    <d v="2014-07-25T05:00:00"/>
    <d v="2014-08-12T05:00:00"/>
    <x v="8"/>
    <x v="1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42.999777678968428"/>
    <x v="0"/>
    <s v="food trucks"/>
    <d v="2011-10-02T05:00:00"/>
    <d v="2011-10-06T05:00:00"/>
    <x v="4"/>
    <x v="8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63.225000000000001"/>
    <x v="3"/>
    <s v="plays"/>
    <d v="2017-01-17T06:00:00"/>
    <d v="2017-01-19T06:00:00"/>
    <x v="2"/>
    <x v="5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70.174999999999997"/>
    <x v="1"/>
    <s v="jazz"/>
    <d v="2011-04-03T05:00:00"/>
    <d v="2011-04-13T05:00:00"/>
    <x v="9"/>
    <x v="8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61.333333333333336"/>
    <x v="3"/>
    <s v="plays"/>
    <d v="2018-10-17T05:00:00"/>
    <d v="2018-10-29T05:00:00"/>
    <x v="4"/>
    <x v="9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99"/>
    <x v="5"/>
    <s v="fiction"/>
    <d v="2010-02-27T06:00:00"/>
    <d v="2010-03-08T06:00:00"/>
    <x v="10"/>
    <x v="6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6.984900146127615"/>
    <x v="1"/>
    <s v="rock"/>
    <d v="2018-08-28T05:00:00"/>
    <d v="2018-09-17T05:00:00"/>
    <x v="1"/>
    <x v="9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51.004950495049506"/>
    <x v="4"/>
    <s v="documentary"/>
    <d v="2017-11-09T06:00:00"/>
    <d v="2017-12-03T06:00:00"/>
    <x v="0"/>
    <x v="5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28.044247787610619"/>
    <x v="4"/>
    <s v="documentary"/>
    <d v="2016-05-06T05:00:00"/>
    <d v="2016-05-13T05:00:00"/>
    <x v="11"/>
    <x v="7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60.984615384615381"/>
    <x v="4"/>
    <s v="science fiction"/>
    <d v="2017-03-03T06:00:00"/>
    <d v="2017-03-30T05:00:00"/>
    <x v="6"/>
    <x v="5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73.214285714285708"/>
    <x v="3"/>
    <s v="plays"/>
    <d v="2013-08-27T05:00:00"/>
    <d v="2013-09-20T05:00:00"/>
    <x v="1"/>
    <x v="2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39.997435299603637"/>
    <x v="3"/>
    <s v="plays"/>
    <d v="2019-12-15T06:00:00"/>
    <d v="2020-01-30T06:00:00"/>
    <x v="7"/>
    <x v="1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86.812121212121212"/>
    <x v="1"/>
    <s v="indie rock"/>
    <d v="2010-11-06T05:00:00"/>
    <d v="2010-11-14T06:00:00"/>
    <x v="0"/>
    <x v="6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42.125874125874127"/>
    <x v="1"/>
    <s v="rock"/>
    <d v="2010-08-19T05:00:00"/>
    <d v="2010-08-25T05:00:00"/>
    <x v="1"/>
    <x v="6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103.97851239669421"/>
    <x v="3"/>
    <s v="plays"/>
    <d v="2019-02-13T06:00:00"/>
    <d v="2019-02-15T06:00:00"/>
    <x v="10"/>
    <x v="3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62.003211991434689"/>
    <x v="3"/>
    <s v="plays"/>
    <d v="2011-11-22T06:00:00"/>
    <d v="2011-11-24T06:00:00"/>
    <x v="0"/>
    <x v="8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31.005037783375315"/>
    <x v="4"/>
    <s v="science fiction"/>
    <d v="2019-04-28T05:00:00"/>
    <d v="2019-05-07T05:00:00"/>
    <x v="9"/>
    <x v="3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89.991552956465242"/>
    <x v="4"/>
    <s v="shorts"/>
    <d v="2011-11-11T06:00:00"/>
    <d v="2011-12-15T06:00:00"/>
    <x v="0"/>
    <x v="8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39.235294117647058"/>
    <x v="4"/>
    <s v="animation"/>
    <d v="2012-08-16T05:00:00"/>
    <d v="2012-08-28T05:00:00"/>
    <x v="1"/>
    <x v="4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54.993116108306566"/>
    <x v="3"/>
    <s v="plays"/>
    <d v="2011-07-01T05:00:00"/>
    <d v="2011-07-19T05:00:00"/>
    <x v="8"/>
    <x v="8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47.992753623188406"/>
    <x v="0"/>
    <s v="food trucks"/>
    <d v="2012-06-21T05:00:00"/>
    <d v="2012-06-23T05:00:00"/>
    <x v="5"/>
    <x v="4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87.966702470461868"/>
    <x v="7"/>
    <s v="photography books"/>
    <d v="2014-10-02T05:00:00"/>
    <d v="2014-10-03T05:00:00"/>
    <x v="4"/>
    <x v="1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51.999165275459099"/>
    <x v="3"/>
    <s v="plays"/>
    <d v="2016-03-16T05:00:00"/>
    <d v="2016-03-30T05:00:00"/>
    <x v="6"/>
    <x v="7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29.999659863945578"/>
    <x v="4"/>
    <s v="science fiction"/>
    <d v="2014-09-24T05:00:00"/>
    <d v="2014-11-08T06:00:00"/>
    <x v="3"/>
    <x v="1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98.205357142857139"/>
    <x v="1"/>
    <s v="rock"/>
    <d v="2014-05-03T05:00:00"/>
    <d v="2014-05-03T05:00:00"/>
    <x v="11"/>
    <x v="1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108.96182396606575"/>
    <x v="7"/>
    <s v="photography books"/>
    <d v="2010-04-08T05:00:00"/>
    <d v="2010-05-15T05:00:00"/>
    <x v="9"/>
    <x v="6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66.998379254457049"/>
    <x v="6"/>
    <s v="mobile games"/>
    <d v="2015-05-15T05:00:00"/>
    <d v="2015-05-21T05:00:00"/>
    <x v="11"/>
    <x v="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4.99333594668758"/>
    <x v="4"/>
    <s v="animation"/>
    <d v="2016-08-31T05:00:00"/>
    <d v="2016-09-25T05:00:00"/>
    <x v="1"/>
    <x v="7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99.841584158415841"/>
    <x v="6"/>
    <s v="mobile games"/>
    <d v="2017-06-01T05:00:00"/>
    <d v="2017-07-19T05:00:00"/>
    <x v="5"/>
    <x v="5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82.432835820895519"/>
    <x v="6"/>
    <s v="video games"/>
    <d v="2019-12-06T06:00:00"/>
    <d v="2019-12-06T06:00:00"/>
    <x v="7"/>
    <x v="3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63.293478260869563"/>
    <x v="3"/>
    <s v="plays"/>
    <d v="2013-05-21T05:00:00"/>
    <d v="2013-07-18T05:00:00"/>
    <x v="11"/>
    <x v="2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96.774193548387103"/>
    <x v="3"/>
    <s v="plays"/>
    <d v="2016-07-25T05:00:00"/>
    <d v="2016-07-26T05:00:00"/>
    <x v="8"/>
    <x v="7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54.906040268456373"/>
    <x v="4"/>
    <s v="animation"/>
    <d v="2011-06-12T05:00:00"/>
    <d v="2011-06-28T05:00:00"/>
    <x v="5"/>
    <x v="8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39.010869565217391"/>
    <x v="6"/>
    <s v="video games"/>
    <d v="2017-08-22T05:00:00"/>
    <d v="2017-08-29T05:00:00"/>
    <x v="1"/>
    <x v="5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75.84210526315789"/>
    <x v="4"/>
    <s v="animation"/>
    <d v="2017-02-13T06:00:00"/>
    <d v="2017-02-18T06:00:00"/>
    <x v="10"/>
    <x v="5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45.051671732522799"/>
    <x v="1"/>
    <s v="rock"/>
    <d v="2019-06-25T05:00:00"/>
    <d v="2019-07-02T05:00:00"/>
    <x v="5"/>
    <x v="3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104.51546391752578"/>
    <x v="4"/>
    <s v="animation"/>
    <d v="2014-04-25T05:00:00"/>
    <d v="2014-04-27T05:00:00"/>
    <x v="9"/>
    <x v="1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76.268292682926827"/>
    <x v="3"/>
    <s v="plays"/>
    <d v="2017-12-14T06:00:00"/>
    <d v="2018-01-08T06:00:00"/>
    <x v="7"/>
    <x v="9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69.015695067264573"/>
    <x v="2"/>
    <s v="wearables"/>
    <d v="2015-08-29T05:00:00"/>
    <d v="2015-09-02T05:00:00"/>
    <x v="1"/>
    <x v="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101.97684085510689"/>
    <x v="3"/>
    <s v="plays"/>
    <d v="2010-08-06T05:00:00"/>
    <d v="2010-08-07T05:00:00"/>
    <x v="1"/>
    <x v="6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42.915999999999997"/>
    <x v="5"/>
    <s v="nonfiction"/>
    <d v="2014-04-13T05:00:00"/>
    <d v="2014-04-23T05:00:00"/>
    <x v="9"/>
    <x v="1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3.025210084033617"/>
    <x v="1"/>
    <s v="rock"/>
    <d v="2017-05-10T05:00:00"/>
    <d v="2017-05-20T05:00:00"/>
    <x v="11"/>
    <x v="5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75.245283018867923"/>
    <x v="3"/>
    <s v="plays"/>
    <d v="2018-03-04T06:00:00"/>
    <d v="2018-03-07T06:00:00"/>
    <x v="6"/>
    <x v="9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69.023364485981304"/>
    <x v="3"/>
    <s v="plays"/>
    <d v="2014-07-14T05:00:00"/>
    <d v="2014-09-04T05:00:00"/>
    <x v="8"/>
    <x v="1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5.986486486486484"/>
    <x v="3"/>
    <s v="plays"/>
    <d v="2014-04-07T05:00:00"/>
    <d v="2014-04-08T05:00:00"/>
    <x v="9"/>
    <x v="1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98.013800424628457"/>
    <x v="2"/>
    <s v="web"/>
    <d v="2013-08-05T05:00:00"/>
    <d v="2013-08-09T05:00:00"/>
    <x v="1"/>
    <x v="2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60.105504587155963"/>
    <x v="5"/>
    <s v="fiction"/>
    <d v="2016-12-22T06:00:00"/>
    <d v="2017-01-06T06:00:00"/>
    <x v="7"/>
    <x v="5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26.000773395204948"/>
    <x v="6"/>
    <s v="mobile games"/>
    <d v="2014-12-31T06:00:00"/>
    <d v="2015-01-05T06:00:00"/>
    <x v="7"/>
    <x v="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3"/>
    <x v="5"/>
    <s v="translations"/>
    <d v="2015-01-02T06:00:00"/>
    <d v="2015-01-09T06:00:00"/>
    <x v="2"/>
    <x v="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8.019801980198018"/>
    <x v="1"/>
    <s v="rock"/>
    <d v="2010-01-25T06:00:00"/>
    <d v="2010-03-01T06:00:00"/>
    <x v="2"/>
    <x v="6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106.15254237288136"/>
    <x v="3"/>
    <s v="plays"/>
    <d v="2012-12-09T06:00:00"/>
    <d v="2012-12-11T06:00:00"/>
    <x v="7"/>
    <x v="4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81.019475655430711"/>
    <x v="3"/>
    <s v="plays"/>
    <d v="2013-10-25T05:00:00"/>
    <d v="2013-10-30T05:00:00"/>
    <x v="4"/>
    <x v="2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96.647727272727266"/>
    <x v="4"/>
    <s v="drama"/>
    <d v="2011-04-08T05:00:00"/>
    <d v="2011-04-20T05:00:00"/>
    <x v="9"/>
    <x v="8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57.003535651149086"/>
    <x v="5"/>
    <s v="nonfiction"/>
    <d v="2017-02-21T06:00:00"/>
    <d v="2017-02-23T06:00:00"/>
    <x v="10"/>
    <x v="5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63.93333333333333"/>
    <x v="1"/>
    <s v="rock"/>
    <d v="2011-02-16T06:00:00"/>
    <d v="2011-02-21T06:00:00"/>
    <x v="10"/>
    <x v="8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90.456521739130437"/>
    <x v="1"/>
    <s v="rock"/>
    <d v="2016-01-24T06:00:00"/>
    <d v="2016-03-01T06:00:00"/>
    <x v="2"/>
    <x v="7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72.172043010752688"/>
    <x v="3"/>
    <s v="plays"/>
    <d v="2013-03-05T06:00:00"/>
    <d v="2013-03-19T05:00:00"/>
    <x v="6"/>
    <x v="2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7.934782608695656"/>
    <x v="3"/>
    <s v="plays"/>
    <d v="2016-12-08T06:00:00"/>
    <d v="2016-12-28T06:00:00"/>
    <x v="7"/>
    <x v="7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38.065134099616856"/>
    <x v="7"/>
    <s v="photography books"/>
    <d v="2012-12-08T06:00:00"/>
    <d v="2012-12-27T06:00:00"/>
    <x v="7"/>
    <x v="4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57.936123348017624"/>
    <x v="1"/>
    <s v="rock"/>
    <d v="2012-09-28T05:00:00"/>
    <d v="2012-10-10T05:00:00"/>
    <x v="3"/>
    <x v="4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49.794392523364486"/>
    <x v="1"/>
    <s v="rock"/>
    <d v="2010-08-25T05:00:00"/>
    <d v="2010-08-29T05:00:00"/>
    <x v="1"/>
    <x v="6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54.050251256281406"/>
    <x v="1"/>
    <s v="indie rock"/>
    <d v="2011-04-05T05:00:00"/>
    <d v="2011-05-01T05:00:00"/>
    <x v="9"/>
    <x v="8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30.002721335268504"/>
    <x v="7"/>
    <s v="photography books"/>
    <d v="2010-01-09T06:00:00"/>
    <d v="2010-01-09T06:00:00"/>
    <x v="2"/>
    <x v="6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70.127906976744185"/>
    <x v="3"/>
    <s v="plays"/>
    <d v="2013-02-12T06:00:00"/>
    <d v="2013-02-28T06:00:00"/>
    <x v="10"/>
    <x v="2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26.996228786926462"/>
    <x v="3"/>
    <s v="plays"/>
    <d v="2016-01-03T06:00:00"/>
    <d v="2016-02-16T06:00:00"/>
    <x v="2"/>
    <x v="7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51.990606936416185"/>
    <x v="1"/>
    <s v="jazz"/>
    <d v="2014-11-07T06:00:00"/>
    <d v="2014-12-10T06:00:00"/>
    <x v="0"/>
    <x v="1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6.416666666666664"/>
    <x v="3"/>
    <s v="plays"/>
    <d v="2012-10-24T05:00:00"/>
    <d v="2012-11-09T06:00:00"/>
    <x v="4"/>
    <x v="4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101.63218390804597"/>
    <x v="4"/>
    <s v="documentary"/>
    <d v="2012-10-04T05:00:00"/>
    <d v="2012-11-19T06:00:00"/>
    <x v="4"/>
    <x v="4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25.005291005291006"/>
    <x v="4"/>
    <s v="television"/>
    <d v="2019-01-31T06:00:00"/>
    <d v="2019-02-21T06:00:00"/>
    <x v="2"/>
    <x v="3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32.016393442622949"/>
    <x v="6"/>
    <s v="video games"/>
    <d v="2010-12-02T06:00:00"/>
    <d v="2010-12-04T06:00:00"/>
    <x v="7"/>
    <x v="6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82.021647307286173"/>
    <x v="7"/>
    <s v="photography books"/>
    <d v="2015-12-07T06:00:00"/>
    <d v="2016-01-07T06:00:00"/>
    <x v="7"/>
    <x v="7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37.957446808510639"/>
    <x v="3"/>
    <s v="plays"/>
    <d v="2019-07-10T05:00:00"/>
    <d v="2019-08-04T05:00:00"/>
    <x v="8"/>
    <x v="3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51.533333333333331"/>
    <x v="3"/>
    <s v="plays"/>
    <d v="2017-09-17T05:00:00"/>
    <d v="2017-09-20T05:00:00"/>
    <x v="3"/>
    <x v="5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81.198275862068968"/>
    <x v="3"/>
    <s v="plays"/>
    <d v="2017-11-06T06:00:00"/>
    <d v="2017-11-11T06:00:00"/>
    <x v="0"/>
    <x v="5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40.030075187969928"/>
    <x v="5"/>
    <s v="translations"/>
    <d v="2019-04-06T05:00:00"/>
    <d v="2019-04-14T05:00:00"/>
    <x v="9"/>
    <x v="3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89.939759036144579"/>
    <x v="6"/>
    <s v="video games"/>
    <d v="2012-04-19T05:00:00"/>
    <d v="2012-04-24T05:00:00"/>
    <x v="9"/>
    <x v="4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96.692307692307693"/>
    <x v="3"/>
    <s v="plays"/>
    <d v="2010-07-19T05:00:00"/>
    <d v="2010-07-21T05:00:00"/>
    <x v="8"/>
    <x v="6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25.010989010989011"/>
    <x v="2"/>
    <s v="web"/>
    <d v="2012-11-26T06:00:00"/>
    <d v="2012-12-21T06:00:00"/>
    <x v="0"/>
    <x v="4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36.987277353689571"/>
    <x v="3"/>
    <s v="plays"/>
    <d v="2018-09-03T05:00:00"/>
    <d v="2018-09-06T05:00:00"/>
    <x v="3"/>
    <x v="9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73.012609117361791"/>
    <x v="4"/>
    <s v="animation"/>
    <d v="2017-11-21T06:00:00"/>
    <d v="2017-11-27T06:00:00"/>
    <x v="0"/>
    <x v="5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68.240601503759393"/>
    <x v="3"/>
    <s v="plays"/>
    <d v="2012-03-11T06:00:00"/>
    <d v="2012-04-01T05:00:00"/>
    <x v="6"/>
    <x v="4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52.310344827586206"/>
    <x v="4"/>
    <s v="television"/>
    <d v="2016-11-27T06:00:00"/>
    <d v="2016-12-03T06:00:00"/>
    <x v="0"/>
    <x v="7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61.765151515151516"/>
    <x v="1"/>
    <s v="rock"/>
    <d v="2016-05-30T05:00:00"/>
    <d v="2016-06-04T05:00:00"/>
    <x v="11"/>
    <x v="7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25.027559055118111"/>
    <x v="2"/>
    <s v="web"/>
    <d v="2012-05-01T05:00:00"/>
    <d v="2012-05-06T05:00:00"/>
    <x v="11"/>
    <x v="4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106.28804347826087"/>
    <x v="3"/>
    <s v="plays"/>
    <d v="2016-09-10T05:00:00"/>
    <d v="2016-10-18T05:00:00"/>
    <x v="3"/>
    <x v="7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75.07386363636364"/>
    <x v="3"/>
    <s v="plays"/>
    <d v="2016-11-23T06:00:00"/>
    <d v="2016-11-30T06:00:00"/>
    <x v="0"/>
    <x v="7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39.970802919708028"/>
    <x v="1"/>
    <s v="electric music"/>
    <d v="2015-04-28T05:00:00"/>
    <d v="2015-04-28T05:00:00"/>
    <x v="9"/>
    <x v="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82195845697326"/>
    <x v="1"/>
    <s v="metal"/>
    <d v="2012-03-14T05:00:00"/>
    <d v="2012-03-15T05:00:00"/>
    <x v="6"/>
    <x v="4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101.01541850220265"/>
    <x v="3"/>
    <s v="plays"/>
    <d v="2015-08-03T05:00:00"/>
    <d v="2015-08-06T05:00:00"/>
    <x v="1"/>
    <x v="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76.813084112149539"/>
    <x v="4"/>
    <s v="documentary"/>
    <d v="2013-05-10T05:00:00"/>
    <d v="2013-06-11T05:00:00"/>
    <x v="11"/>
    <x v="2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1.7"/>
    <x v="2"/>
    <s v="web"/>
    <d v="2011-10-15T05:00:00"/>
    <d v="2011-10-19T05:00:00"/>
    <x v="4"/>
    <x v="8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33.28125"/>
    <x v="0"/>
    <s v="food trucks"/>
    <d v="2012-03-16T05:00:00"/>
    <d v="2012-04-03T05:00:00"/>
    <x v="6"/>
    <x v="4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43.923497267759565"/>
    <x v="3"/>
    <s v="plays"/>
    <d v="2010-10-05T05:00:00"/>
    <d v="2010-10-14T05:00:00"/>
    <x v="4"/>
    <x v="6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36.004712041884815"/>
    <x v="3"/>
    <s v="plays"/>
    <d v="2018-10-26T05:00:00"/>
    <d v="2018-11-07T06:00:00"/>
    <x v="4"/>
    <x v="9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88.21052631578948"/>
    <x v="3"/>
    <s v="plays"/>
    <d v="2013-10-15T05:00:00"/>
    <d v="2013-11-09T06:00:00"/>
    <x v="4"/>
    <x v="2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65.240384615384613"/>
    <x v="3"/>
    <s v="plays"/>
    <d v="2019-01-28T06:00:00"/>
    <d v="2019-02-19T06:00:00"/>
    <x v="2"/>
    <x v="3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9.958333333333329"/>
    <x v="3"/>
    <s v="plays"/>
    <d v="2014-01-14T06:00:00"/>
    <d v="2014-01-23T06:00:00"/>
    <x v="2"/>
    <x v="1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39.877551020408163"/>
    <x v="1"/>
    <s v="rock"/>
    <d v="2016-02-26T06:00:00"/>
    <d v="2016-03-15T05:00:00"/>
    <x v="10"/>
    <x v="7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5"/>
    <x v="0"/>
    <s v="food trucks"/>
    <d v="2016-03-03T06:00:00"/>
    <d v="2016-04-28T05:00:00"/>
    <x v="6"/>
    <x v="7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41.023728813559323"/>
    <x v="5"/>
    <s v="nonfiction"/>
    <d v="2017-08-30T05:00:00"/>
    <d v="2017-08-31T05:00:00"/>
    <x v="1"/>
    <x v="5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98.914285714285711"/>
    <x v="4"/>
    <s v="documentary"/>
    <d v="2015-02-26T06:00:00"/>
    <d v="2015-03-15T05:00:00"/>
    <x v="10"/>
    <x v="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87.78125"/>
    <x v="3"/>
    <s v="plays"/>
    <d v="2018-09-02T05:00:00"/>
    <d v="2018-09-16T05:00:00"/>
    <x v="3"/>
    <x v="9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0.767605633802816"/>
    <x v="1"/>
    <s v="indie rock"/>
    <d v="2016-01-07T06:00:00"/>
    <d v="2016-01-12T06:00:00"/>
    <x v="2"/>
    <x v="7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94.28235294117647"/>
    <x v="4"/>
    <s v="documentary"/>
    <d v="2016-08-07T05:00:00"/>
    <d v="2016-09-17T05:00:00"/>
    <x v="1"/>
    <x v="7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73.428571428571431"/>
    <x v="3"/>
    <s v="plays"/>
    <d v="2016-03-19T05:00:00"/>
    <d v="2016-04-29T05:00:00"/>
    <x v="6"/>
    <x v="7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65.968133535660087"/>
    <x v="3"/>
    <s v="plays"/>
    <d v="2017-07-14T05:00:00"/>
    <d v="2017-07-17T05:00:00"/>
    <x v="8"/>
    <x v="5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109.04109589041096"/>
    <x v="5"/>
    <s v="fiction"/>
    <d v="2012-06-06T05:00:00"/>
    <d v="2012-06-26T05:00:00"/>
    <x v="5"/>
    <x v="4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41.16"/>
    <x v="3"/>
    <s v="plays"/>
    <d v="2011-04-18T05:00:00"/>
    <d v="2011-04-19T05:00:00"/>
    <x v="9"/>
    <x v="8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99.125"/>
    <x v="1"/>
    <s v="indie rock"/>
    <d v="2011-09-21T05:00:00"/>
    <d v="2011-10-11T05:00:00"/>
    <x v="3"/>
    <x v="8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105.88429752066116"/>
    <x v="6"/>
    <s v="video games"/>
    <d v="2010-04-09T05:00:00"/>
    <d v="2010-04-25T05:00:00"/>
    <x v="9"/>
    <x v="6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48.996525921966864"/>
    <x v="3"/>
    <s v="plays"/>
    <d v="2011-02-16T06:00:00"/>
    <d v="2011-02-28T06:00:00"/>
    <x v="10"/>
    <x v="8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39"/>
    <x v="3"/>
    <s v="plays"/>
    <d v="2013-10-25T05:00:00"/>
    <d v="2013-11-01T05:00:00"/>
    <x v="4"/>
    <x v="2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1.022556390977442"/>
    <x v="1"/>
    <s v="rock"/>
    <d v="2012-02-27T06:00:00"/>
    <d v="2012-02-29T06:00:00"/>
    <x v="10"/>
    <x v="4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103.87096774193549"/>
    <x v="4"/>
    <s v="documentary"/>
    <d v="2019-03-12T05:00:00"/>
    <d v="2019-03-17T05:00:00"/>
    <x v="6"/>
    <x v="3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59.268518518518519"/>
    <x v="3"/>
    <s v="plays"/>
    <d v="2014-05-24T05:00:00"/>
    <d v="2014-06-22T05:00:00"/>
    <x v="11"/>
    <x v="1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42.3"/>
    <x v="0"/>
    <s v="food trucks"/>
    <d v="2019-11-19T06:00:00"/>
    <d v="2019-11-20T06:00:00"/>
    <x v="0"/>
    <x v="3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53.117647058823529"/>
    <x v="3"/>
    <s v="plays"/>
    <d v="2017-05-14T05:00:00"/>
    <d v="2017-05-27T05:00:00"/>
    <x v="11"/>
    <x v="5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0.796875"/>
    <x v="1"/>
    <s v="rock"/>
    <d v="2014-02-14T06:00:00"/>
    <d v="2014-02-16T06:00:00"/>
    <x v="10"/>
    <x v="1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101.15"/>
    <x v="2"/>
    <s v="web"/>
    <d v="2010-08-12T05:00:00"/>
    <d v="2010-09-05T05:00:00"/>
    <x v="1"/>
    <x v="6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65.000810372771468"/>
    <x v="5"/>
    <s v="fiction"/>
    <d v="2011-05-10T05:00:00"/>
    <d v="2011-05-19T05:00:00"/>
    <x v="11"/>
    <x v="8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37.998645510835914"/>
    <x v="4"/>
    <s v="shorts"/>
    <d v="2011-04-01T05:00:00"/>
    <d v="2011-04-09T05:00:00"/>
    <x v="9"/>
    <x v="8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82.615384615384613"/>
    <x v="3"/>
    <s v="plays"/>
    <d v="2010-11-25T06:00:00"/>
    <d v="2010-12-08T06:00:00"/>
    <x v="0"/>
    <x v="6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37.941368078175898"/>
    <x v="4"/>
    <s v="documentary"/>
    <d v="2014-03-27T05:00:00"/>
    <d v="2014-03-29T05:00:00"/>
    <x v="6"/>
    <x v="1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80.780821917808225"/>
    <x v="3"/>
    <s v="plays"/>
    <d v="2015-06-21T05:00:00"/>
    <d v="2015-07-03T05:00:00"/>
    <x v="5"/>
    <x v="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25.984375"/>
    <x v="3"/>
    <s v="plays"/>
    <d v="2018-06-16T05:00:00"/>
    <d v="2018-07-09T05:00:00"/>
    <x v="5"/>
    <x v="9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30.363636363636363"/>
    <x v="4"/>
    <s v="animation"/>
    <d v="2015-12-26T06:00:00"/>
    <d v="2016-01-01T06:00:00"/>
    <x v="7"/>
    <x v="7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54.004916018025398"/>
    <x v="3"/>
    <s v="plays"/>
    <d v="2019-08-28T05:00:00"/>
    <d v="2019-09-01T05:00:00"/>
    <x v="1"/>
    <x v="3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101.78672985781991"/>
    <x v="1"/>
    <s v="rock"/>
    <d v="2018-11-30T06:00:00"/>
    <d v="2018-12-11T06:00:00"/>
    <x v="0"/>
    <x v="9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45.003610108303249"/>
    <x v="6"/>
    <s v="video games"/>
    <d v="2016-12-12T06:00:00"/>
    <d v="2016-12-23T06:00:00"/>
    <x v="7"/>
    <x v="7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77.068421052631578"/>
    <x v="4"/>
    <s v="documentary"/>
    <d v="2017-12-08T06:00:00"/>
    <d v="2017-12-09T06:00:00"/>
    <x v="7"/>
    <x v="5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88.076595744680844"/>
    <x v="0"/>
    <s v="food trucks"/>
    <d v="2011-12-19T06:00:00"/>
    <d v="2011-12-20T06:00:00"/>
    <x v="7"/>
    <x v="8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47.035573122529641"/>
    <x v="2"/>
    <s v="wearables"/>
    <d v="2013-03-28T05:00:00"/>
    <d v="2013-03-29T05:00:00"/>
    <x v="6"/>
    <x v="2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110.99550763701707"/>
    <x v="3"/>
    <s v="plays"/>
    <d v="2018-11-20T06:00:00"/>
    <d v="2018-12-18T06:00:00"/>
    <x v="0"/>
    <x v="9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87.003066141042481"/>
    <x v="1"/>
    <s v="rock"/>
    <d v="2018-01-10T06:00:00"/>
    <d v="2018-01-17T06:00:00"/>
    <x v="2"/>
    <x v="9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63.994402985074629"/>
    <x v="1"/>
    <s v="rock"/>
    <d v="2019-11-15T06:00:00"/>
    <d v="2019-11-28T06:00:00"/>
    <x v="0"/>
    <x v="3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105.9945205479452"/>
    <x v="1"/>
    <s v="rock"/>
    <d v="2010-12-15T06:00:00"/>
    <d v="2010-12-16T06:00:00"/>
    <x v="7"/>
    <x v="6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73.989349112426041"/>
    <x v="3"/>
    <s v="plays"/>
    <d v="2019-11-11T06:00:00"/>
    <d v="2019-11-12T06:00:00"/>
    <x v="0"/>
    <x v="3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84.02004626060139"/>
    <x v="3"/>
    <s v="plays"/>
    <d v="2011-10-05T05:00:00"/>
    <d v="2011-11-04T05:00:00"/>
    <x v="4"/>
    <x v="8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8.966921119592882"/>
    <x v="3"/>
    <s v="plays"/>
    <d v="2017-08-02T05:00:00"/>
    <d v="2017-08-16T05:00:00"/>
    <x v="1"/>
    <x v="5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76.990453460620529"/>
    <x v="7"/>
    <s v="photography books"/>
    <d v="2011-12-12T06:00:00"/>
    <d v="2011-12-13T06:00:00"/>
    <x v="7"/>
    <x v="8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97.146341463414629"/>
    <x v="1"/>
    <s v="indie rock"/>
    <d v="2015-08-28T05:00:00"/>
    <d v="2015-09-04T05:00:00"/>
    <x v="1"/>
    <x v="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33.013605442176868"/>
    <x v="3"/>
    <s v="plays"/>
    <d v="2013-07-20T05:00:00"/>
    <d v="2013-08-01T05:00:00"/>
    <x v="8"/>
    <x v="2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99.950602409638549"/>
    <x v="3"/>
    <s v="plays"/>
    <d v="2013-11-19T06:00:00"/>
    <d v="2014-01-11T06:00:00"/>
    <x v="0"/>
    <x v="1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69.966767371601208"/>
    <x v="6"/>
    <s v="video games"/>
    <d v="2018-01-22T06:00:00"/>
    <d v="2018-03-03T06:00:00"/>
    <x v="2"/>
    <x v="9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110.32"/>
    <x v="4"/>
    <s v="drama"/>
    <d v="2015-07-09T05:00:00"/>
    <d v="2015-07-10T05:00:00"/>
    <x v="8"/>
    <x v="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66.005235602094245"/>
    <x v="1"/>
    <s v="indie rock"/>
    <d v="2017-08-24T05:00:00"/>
    <d v="2017-10-18T05:00:00"/>
    <x v="1"/>
    <x v="5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41.005742176284812"/>
    <x v="2"/>
    <s v="web"/>
    <d v="2015-02-11T06:00:00"/>
    <d v="2015-03-07T06:00:00"/>
    <x v="10"/>
    <x v="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103.96316359696641"/>
    <x v="0"/>
    <s v="food trucks"/>
    <d v="2017-02-16T06:00:00"/>
    <d v="2017-03-01T06:00:00"/>
    <x v="10"/>
    <x v="5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5"/>
    <x v="3"/>
    <s v="plays"/>
    <d v="2017-07-14T05:00:00"/>
    <d v="2017-08-13T05:00:00"/>
    <x v="8"/>
    <x v="5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47.009935419771487"/>
    <x v="1"/>
    <s v="jazz"/>
    <d v="2015-05-20T05:00:00"/>
    <d v="2015-06-07T05:00:00"/>
    <x v="11"/>
    <x v="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29.606060606060606"/>
    <x v="1"/>
    <s v="rock"/>
    <d v="2015-08-24T05:00:00"/>
    <d v="2015-09-07T05:00:00"/>
    <x v="1"/>
    <x v="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81.010569583088667"/>
    <x v="3"/>
    <s v="plays"/>
    <d v="2015-11-07T06:00:00"/>
    <d v="2015-11-15T06:00:00"/>
    <x v="0"/>
    <x v="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94.35"/>
    <x v="3"/>
    <s v="plays"/>
    <d v="2019-07-05T05:00:00"/>
    <d v="2019-07-06T05:00:00"/>
    <x v="8"/>
    <x v="3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26.058139534883722"/>
    <x v="4"/>
    <s v="documentary"/>
    <d v="2013-09-03T05:00:00"/>
    <d v="2013-09-10T05:00:00"/>
    <x v="3"/>
    <x v="2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85.775000000000006"/>
    <x v="2"/>
    <s v="wearables"/>
    <d v="2017-01-22T06:00:00"/>
    <d v="2017-03-03T06:00:00"/>
    <x v="2"/>
    <x v="5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103.73170731707317"/>
    <x v="3"/>
    <s v="plays"/>
    <d v="2012-01-14T06:00:00"/>
    <d v="2012-01-23T06:00:00"/>
    <x v="2"/>
    <x v="4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49.826086956521742"/>
    <x v="6"/>
    <s v="video games"/>
    <d v="2015-09-03T05:00:00"/>
    <d v="2015-09-28T05:00:00"/>
    <x v="3"/>
    <x v="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63.893048128342244"/>
    <x v="7"/>
    <s v="photography books"/>
    <d v="2018-08-10T05:00:00"/>
    <d v="2018-08-13T05:00:00"/>
    <x v="1"/>
    <x v="9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47.002434782608695"/>
    <x v="4"/>
    <s v="animation"/>
    <d v="2011-08-27T05:00:00"/>
    <d v="2011-09-03T05:00:00"/>
    <x v="1"/>
    <x v="8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108.47727272727273"/>
    <x v="3"/>
    <s v="plays"/>
    <d v="2011-01-01T06:00:00"/>
    <d v="2011-01-15T06:00:00"/>
    <x v="2"/>
    <x v="8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72.015706806282722"/>
    <x v="3"/>
    <s v="plays"/>
    <d v="2017-10-07T05:00:00"/>
    <d v="2017-10-31T05:00:00"/>
    <x v="4"/>
    <x v="5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59.928057553956833"/>
    <x v="1"/>
    <s v="rock"/>
    <d v="2011-01-27T06:00:00"/>
    <d v="2011-03-06T06:00:00"/>
    <x v="2"/>
    <x v="8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78.209677419354833"/>
    <x v="1"/>
    <s v="rock"/>
    <d v="2011-12-27T06:00:00"/>
    <d v="2011-12-28T06:00:00"/>
    <x v="7"/>
    <x v="8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104.77678571428571"/>
    <x v="1"/>
    <s v="indie rock"/>
    <d v="2018-03-05T06:00:00"/>
    <d v="2018-04-04T05:00:00"/>
    <x v="6"/>
    <x v="9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5.52475247524752"/>
    <x v="3"/>
    <s v="plays"/>
    <d v="2016-12-29T06:00:00"/>
    <d v="2017-01-25T06:00:00"/>
    <x v="7"/>
    <x v="5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24.933333333333334"/>
    <x v="3"/>
    <s v="plays"/>
    <d v="2011-01-03T06:00:00"/>
    <d v="2011-01-04T06:00:00"/>
    <x v="2"/>
    <x v="8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69.873786407766985"/>
    <x v="3"/>
    <s v="plays"/>
    <d v="2014-10-18T05:00:00"/>
    <d v="2014-11-11T06:00:00"/>
    <x v="4"/>
    <x v="1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95.733766233766232"/>
    <x v="4"/>
    <s v="documentary"/>
    <d v="2010-10-13T05:00:00"/>
    <d v="2010-11-05T05:00:00"/>
    <x v="4"/>
    <x v="6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29.997485752598056"/>
    <x v="4"/>
    <s v="television"/>
    <d v="2013-02-03T06:00:00"/>
    <d v="2013-03-14T05:00:00"/>
    <x v="10"/>
    <x v="2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59.011948529411768"/>
    <x v="3"/>
    <s v="plays"/>
    <d v="2019-04-15T05:00:00"/>
    <d v="2019-04-21T05:00:00"/>
    <x v="9"/>
    <x v="3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84.757396449704146"/>
    <x v="3"/>
    <s v="plays"/>
    <d v="2015-02-08T06:00:00"/>
    <d v="2015-03-31T05:00:00"/>
    <x v="10"/>
    <x v="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78.010921177587846"/>
    <x v="4"/>
    <s v="documentary"/>
    <d v="2015-01-08T06:00:00"/>
    <d v="2015-01-28T06:00:00"/>
    <x v="2"/>
    <x v="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50.05215419501134"/>
    <x v="3"/>
    <s v="plays"/>
    <d v="2017-08-17T05:00:00"/>
    <d v="2017-08-25T05:00:00"/>
    <x v="1"/>
    <x v="5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9.16"/>
    <x v="4"/>
    <s v="documentary"/>
    <d v="2019-01-11T06:00:00"/>
    <d v="2019-01-16T06:00:00"/>
    <x v="2"/>
    <x v="3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93.702290076335885"/>
    <x v="1"/>
    <s v="indie rock"/>
    <d v="2015-10-16T05:00:00"/>
    <d v="2015-12-12T06:00:00"/>
    <x v="4"/>
    <x v="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40.14173228346457"/>
    <x v="1"/>
    <s v="rock"/>
    <d v="2014-07-06T05:00:00"/>
    <d v="2014-07-12T05:00:00"/>
    <x v="8"/>
    <x v="1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70.090140845070422"/>
    <x v="3"/>
    <s v="plays"/>
    <d v="2019-10-22T05:00:00"/>
    <d v="2019-11-05T06:00:00"/>
    <x v="4"/>
    <x v="3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66.181818181818187"/>
    <x v="4"/>
    <s v="documentary"/>
    <d v="2018-05-21T05:00:00"/>
    <d v="2018-06-28T05:00:00"/>
    <x v="11"/>
    <x v="9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47.714285714285715"/>
    <x v="3"/>
    <s v="plays"/>
    <d v="2011-10-27T05:00:00"/>
    <d v="2011-11-10T06:00:00"/>
    <x v="4"/>
    <x v="8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62.896774193548389"/>
    <x v="3"/>
    <s v="plays"/>
    <d v="2013-06-23T05:00:00"/>
    <d v="2013-06-28T05:00:00"/>
    <x v="5"/>
    <x v="2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86.611940298507463"/>
    <x v="3"/>
    <s v="plays"/>
    <d v="2015-06-08T05:00:00"/>
    <d v="2015-07-24T05:00:00"/>
    <x v="5"/>
    <x v="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75.126984126984127"/>
    <x v="7"/>
    <s v="photography books"/>
    <d v="2017-10-16T05:00:00"/>
    <d v="2017-11-04T05:00:00"/>
    <x v="4"/>
    <x v="5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41.004167534903104"/>
    <x v="0"/>
    <s v="food trucks"/>
    <d v="2019-02-13T06:00:00"/>
    <d v="2019-02-19T06:00:00"/>
    <x v="10"/>
    <x v="3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50.007915567282325"/>
    <x v="4"/>
    <s v="documentary"/>
    <d v="2017-02-10T06:00:00"/>
    <d v="2017-03-09T06:00:00"/>
    <x v="10"/>
    <x v="5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96.960674157303373"/>
    <x v="5"/>
    <s v="nonfiction"/>
    <d v="2019-03-29T05:00:00"/>
    <d v="2019-04-30T05:00:00"/>
    <x v="6"/>
    <x v="3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100.93160377358491"/>
    <x v="3"/>
    <s v="plays"/>
    <d v="2010-06-26T05:00:00"/>
    <d v="2010-07-08T05:00:00"/>
    <x v="5"/>
    <x v="6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89.227586206896547"/>
    <x v="2"/>
    <s v="wearables"/>
    <d v="2012-06-12T05:00:00"/>
    <d v="2012-06-17T05:00:00"/>
    <x v="5"/>
    <x v="4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7.979166666666671"/>
    <x v="1"/>
    <s v="indie rock"/>
    <d v="2012-01-04T06:00:00"/>
    <d v="2012-01-06T06:00:00"/>
    <x v="2"/>
    <x v="4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9.54"/>
    <x v="3"/>
    <s v="plays"/>
    <d v="2010-10-28T05:00:00"/>
    <d v="2010-11-24T06:00:00"/>
    <x v="4"/>
    <x v="6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29.09271523178808"/>
    <x v="7"/>
    <s v="photography books"/>
    <d v="2013-09-13T05:00:00"/>
    <d v="2013-09-28T05:00:00"/>
    <x v="3"/>
    <x v="2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42.006218905472636"/>
    <x v="5"/>
    <s v="nonfiction"/>
    <d v="2014-01-14T06:00:00"/>
    <d v="2014-01-16T06:00:00"/>
    <x v="2"/>
    <x v="1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7.004903563255965"/>
    <x v="2"/>
    <s v="wearables"/>
    <d v="2011-01-06T06:00:00"/>
    <d v="2011-01-08T06:00:00"/>
    <x v="2"/>
    <x v="8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110.44117647058823"/>
    <x v="1"/>
    <s v="jazz"/>
    <d v="2017-07-17T05:00:00"/>
    <d v="2017-07-18T05:00:00"/>
    <x v="8"/>
    <x v="5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41.990909090909092"/>
    <x v="4"/>
    <s v="documentary"/>
    <d v="2013-07-29T05:00:00"/>
    <d v="2013-08-08T05:00:00"/>
    <x v="8"/>
    <x v="2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8.012468827930178"/>
    <x v="3"/>
    <s v="plays"/>
    <d v="2011-12-08T06:00:00"/>
    <d v="2011-12-09T06:00:00"/>
    <x v="7"/>
    <x v="8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31.019823788546255"/>
    <x v="4"/>
    <s v="drama"/>
    <d v="2018-10-05T05:00:00"/>
    <d v="2018-10-13T05:00:00"/>
    <x v="4"/>
    <x v="9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99.203252032520325"/>
    <x v="1"/>
    <s v="rock"/>
    <d v="2013-05-23T05:00:00"/>
    <d v="2013-05-29T05:00:00"/>
    <x v="11"/>
    <x v="2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66.022316684378325"/>
    <x v="4"/>
    <s v="animation"/>
    <d v="2018-05-08T05:00:00"/>
    <d v="2018-05-10T05:00:00"/>
    <x v="11"/>
    <x v="9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2"/>
    <x v="1"/>
    <s v="indie rock"/>
    <d v="2011-02-02T06:00:00"/>
    <d v="2011-02-09T06:00:00"/>
    <x v="10"/>
    <x v="8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46.060200668896321"/>
    <x v="7"/>
    <s v="photography books"/>
    <d v="2013-08-16T05:00:00"/>
    <d v="2013-09-07T05:00:00"/>
    <x v="1"/>
    <x v="2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73.650000000000006"/>
    <x v="3"/>
    <s v="plays"/>
    <d v="2019-10-27T05:00:00"/>
    <d v="2019-10-27T05:00:00"/>
    <x v="4"/>
    <x v="3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55.99336650082919"/>
    <x v="4"/>
    <s v="shorts"/>
    <d v="2012-01-06T06:00:00"/>
    <d v="2012-02-22T06:00:00"/>
    <x v="2"/>
    <x v="4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68.985695127402778"/>
    <x v="3"/>
    <s v="plays"/>
    <d v="2010-05-12T05:00:00"/>
    <d v="2010-06-17T05:00:00"/>
    <x v="11"/>
    <x v="6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0.981609195402299"/>
    <x v="3"/>
    <s v="plays"/>
    <d v="2017-11-14T06:00:00"/>
    <d v="2017-11-17T06:00:00"/>
    <x v="0"/>
    <x v="5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110.98139534883721"/>
    <x v="3"/>
    <s v="plays"/>
    <d v="2018-06-04T05:00:00"/>
    <d v="2018-07-24T05:00:00"/>
    <x v="5"/>
    <x v="9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25"/>
    <x v="4"/>
    <s v="documentary"/>
    <d v="2013-01-30T06:00:00"/>
    <d v="2013-02-11T06:00:00"/>
    <x v="2"/>
    <x v="2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78.759740259740255"/>
    <x v="3"/>
    <s v="plays"/>
    <d v="2019-10-13T05:00:00"/>
    <d v="2019-10-20T05:00:00"/>
    <x v="4"/>
    <x v="3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87.960784313725483"/>
    <x v="4"/>
    <s v="documentary"/>
    <d v="2016-06-20T05:00:00"/>
    <d v="2016-07-10T05:00:00"/>
    <x v="5"/>
    <x v="7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49.987398739873989"/>
    <x v="1"/>
    <s v="rock"/>
    <d v="2017-04-18T05:00:00"/>
    <d v="2017-04-22T05:00:00"/>
    <x v="9"/>
    <x v="5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99.524390243902445"/>
    <x v="6"/>
    <s v="mobile games"/>
    <d v="2015-04-28T05:00:00"/>
    <d v="2015-04-28T05:00:00"/>
    <x v="9"/>
    <x v="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104.82089552238806"/>
    <x v="3"/>
    <s v="plays"/>
    <d v="2017-05-29T05:00:00"/>
    <d v="2017-05-31T05:00:00"/>
    <x v="11"/>
    <x v="5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8.01469237832875"/>
    <x v="5"/>
    <s v="fiction"/>
    <d v="2014-01-03T06:00:00"/>
    <d v="2014-01-13T06:00:00"/>
    <x v="2"/>
    <x v="1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28.998544660724033"/>
    <x v="4"/>
    <s v="animation"/>
    <d v="2018-11-27T06:00:00"/>
    <d v="2018-12-24T06:00:00"/>
    <x v="0"/>
    <x v="9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30.028708133971293"/>
    <x v="0"/>
    <s v="food trucks"/>
    <d v="2010-04-20T05:00:00"/>
    <d v="2010-04-28T05:00:00"/>
    <x v="9"/>
    <x v="6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41.005559416261292"/>
    <x v="3"/>
    <s v="plays"/>
    <d v="2012-01-13T06:00:00"/>
    <d v="2012-01-30T06:00:00"/>
    <x v="2"/>
    <x v="4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62.866666666666667"/>
    <x v="4"/>
    <s v="documentary"/>
    <d v="2011-01-17T06:00:00"/>
    <d v="2011-01-26T06:00:00"/>
    <x v="2"/>
    <x v="8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47.005002501250623"/>
    <x v="3"/>
    <s v="plays"/>
    <d v="2018-11-03T05:00:00"/>
    <d v="2018-11-27T06:00:00"/>
    <x v="0"/>
    <x v="9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26.997693638285604"/>
    <x v="4"/>
    <s v="documentary"/>
    <d v="2012-05-06T05:00:00"/>
    <d v="2012-05-07T05:00:00"/>
    <x v="11"/>
    <x v="4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68.329787234042556"/>
    <x v="2"/>
    <s v="web"/>
    <d v="2011-12-22T06:00:00"/>
    <d v="2011-12-28T06:00:00"/>
    <x v="7"/>
    <x v="8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50.974576271186443"/>
    <x v="3"/>
    <s v="plays"/>
    <d v="2017-06-25T05:00:00"/>
    <d v="2017-07-09T05:00:00"/>
    <x v="5"/>
    <x v="5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4.024390243902438"/>
    <x v="2"/>
    <s v="wearables"/>
    <d v="2017-06-29T05:00:00"/>
    <d v="2017-07-29T05:00:00"/>
    <x v="5"/>
    <x v="5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97.055555555555557"/>
    <x v="3"/>
    <s v="plays"/>
    <d v="2010-04-17T05:00:00"/>
    <d v="2010-05-07T05:00:00"/>
    <x v="9"/>
    <x v="6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24.867469879518072"/>
    <x v="0"/>
    <s v="food trucks"/>
    <d v="2011-09-22T05:00:00"/>
    <d v="2011-09-24T05:00:00"/>
    <x v="3"/>
    <x v="8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84.423913043478265"/>
    <x v="1"/>
    <s v="indie rock"/>
    <d v="2018-04-18T05:00:00"/>
    <d v="2018-04-24T05:00:00"/>
    <x v="9"/>
    <x v="9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47.091324200913242"/>
    <x v="7"/>
    <s v="photography books"/>
    <d v="2015-07-28T05:00:00"/>
    <d v="2015-08-03T05:00:00"/>
    <x v="8"/>
    <x v="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77.996041171813147"/>
    <x v="3"/>
    <s v="plays"/>
    <d v="2013-02-27T06:00:00"/>
    <d v="2013-03-06T06:00:00"/>
    <x v="10"/>
    <x v="2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62.967871485943775"/>
    <x v="3"/>
    <s v="plays"/>
    <d v="2014-09-13T05:00:00"/>
    <d v="2014-10-15T05:00:00"/>
    <x v="3"/>
    <x v="1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81.006080449017773"/>
    <x v="4"/>
    <s v="animation"/>
    <d v="2011-02-11T06:00:00"/>
    <d v="2011-02-18T06:00:00"/>
    <x v="10"/>
    <x v="8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65.321428571428569"/>
    <x v="7"/>
    <s v="photography books"/>
    <d v="2014-02-10T06:00:00"/>
    <d v="2014-03-10T05:00:00"/>
    <x v="10"/>
    <x v="1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104.43617021276596"/>
    <x v="3"/>
    <s v="plays"/>
    <d v="2019-09-29T05:00:00"/>
    <d v="2019-11-02T05:00:00"/>
    <x v="3"/>
    <x v="3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69.989010989010993"/>
    <x v="3"/>
    <s v="plays"/>
    <d v="2018-06-22T05:00:00"/>
    <d v="2018-07-09T05:00:00"/>
    <x v="5"/>
    <x v="9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83.023989898989896"/>
    <x v="3"/>
    <s v="plays"/>
    <d v="2014-05-02T05:00:00"/>
    <d v="2014-05-22T05:00:00"/>
    <x v="11"/>
    <x v="1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90.3"/>
    <x v="4"/>
    <s v="documentary"/>
    <d v="2013-11-25T06:00:00"/>
    <d v="2013-12-11T06:00:00"/>
    <x v="0"/>
    <x v="2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103.98131932282546"/>
    <x v="3"/>
    <s v="plays"/>
    <d v="2016-12-01T06:00:00"/>
    <d v="2016-12-15T06:00:00"/>
    <x v="7"/>
    <x v="7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54.931726907630519"/>
    <x v="3"/>
    <s v="plays"/>
    <d v="2014-12-15T06:00:00"/>
    <d v="2014-12-27T06:00:00"/>
    <x v="7"/>
    <x v="1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1.921875"/>
    <x v="1"/>
    <s v="jazz"/>
    <d v="2019-04-20T05:00:00"/>
    <d v="2019-04-21T05:00:00"/>
    <x v="9"/>
    <x v="3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60.02834008097166"/>
    <x v="4"/>
    <s v="animation"/>
    <d v="2015-09-13T05:00:00"/>
    <d v="2015-09-16T05:00:00"/>
    <x v="3"/>
    <x v="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44.003488879197555"/>
    <x v="3"/>
    <s v="plays"/>
    <d v="2013-03-04T06:00:00"/>
    <d v="2013-04-03T05:00:00"/>
    <x v="6"/>
    <x v="2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53.003513254551258"/>
    <x v="4"/>
    <s v="science fiction"/>
    <d v="2016-11-06T05:00:00"/>
    <d v="2016-11-13T06:00:00"/>
    <x v="0"/>
    <x v="7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4.5"/>
    <x v="4"/>
    <s v="television"/>
    <d v="2017-06-30T05:00:00"/>
    <d v="2017-07-10T05:00:00"/>
    <x v="5"/>
    <x v="5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75.04195804195804"/>
    <x v="2"/>
    <s v="wearables"/>
    <d v="2012-04-26T05:00:00"/>
    <d v="2012-05-24T05:00:00"/>
    <x v="9"/>
    <x v="4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35.911111111111111"/>
    <x v="3"/>
    <s v="plays"/>
    <d v="2017-09-02T05:00:00"/>
    <d v="2017-09-18T05:00:00"/>
    <x v="3"/>
    <x v="5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6.952702702702702"/>
    <x v="3"/>
    <s v="plays"/>
    <d v="2010-09-30T05:00:00"/>
    <d v="2010-10-19T05:00:00"/>
    <x v="3"/>
    <x v="6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63.170588235294119"/>
    <x v="1"/>
    <s v="indie rock"/>
    <d v="2011-07-24T05:00:00"/>
    <d v="2011-07-26T05:00:00"/>
    <x v="8"/>
    <x v="8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29.99462365591398"/>
    <x v="3"/>
    <s v="plays"/>
    <d v="2010-12-03T06:00:00"/>
    <d v="2010-12-24T06:00:00"/>
    <x v="7"/>
    <x v="6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86"/>
    <x v="2"/>
    <s v="wearables"/>
    <d v="2012-12-18T06:00:00"/>
    <d v="2012-12-20T06:00:00"/>
    <x v="7"/>
    <x v="4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75.014876033057845"/>
    <x v="4"/>
    <s v="television"/>
    <d v="2017-12-19T06:00:00"/>
    <d v="2018-01-04T06:00:00"/>
    <x v="7"/>
    <x v="9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101.19767441860465"/>
    <x v="6"/>
    <s v="video games"/>
    <d v="2013-04-14T05:00:00"/>
    <d v="2013-04-16T05:00:00"/>
    <x v="9"/>
    <x v="2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4"/>
    <x v="6"/>
    <s v="video games"/>
    <d v="2019-03-06T06:00:00"/>
    <d v="2019-03-23T05:00:00"/>
    <x v="6"/>
    <x v="3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29.001272669424118"/>
    <x v="4"/>
    <s v="animation"/>
    <d v="2018-10-21T05:00:00"/>
    <d v="2018-11-13T06:00:00"/>
    <x v="4"/>
    <x v="9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98.225806451612897"/>
    <x v="1"/>
    <s v="rock"/>
    <d v="2017-07-19T05:00:00"/>
    <d v="2017-08-19T05:00:00"/>
    <x v="8"/>
    <x v="5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87.001693480101608"/>
    <x v="4"/>
    <s v="drama"/>
    <d v="2010-07-06T05:00:00"/>
    <d v="2010-07-07T05:00:00"/>
    <x v="8"/>
    <x v="6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45.205128205128204"/>
    <x v="4"/>
    <s v="science fiction"/>
    <d v="2016-12-01T06:00:00"/>
    <d v="2017-01-11T06:00:00"/>
    <x v="7"/>
    <x v="5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37.001341561577675"/>
    <x v="4"/>
    <s v="drama"/>
    <d v="2013-10-21T05:00:00"/>
    <d v="2013-11-26T06:00:00"/>
    <x v="4"/>
    <x v="2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94.976947040498445"/>
    <x v="3"/>
    <s v="plays"/>
    <d v="2011-09-23T05:00:00"/>
    <d v="2011-10-16T05:00:00"/>
    <x v="3"/>
    <x v="8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28.956521739130434"/>
    <x v="1"/>
    <s v="indie rock"/>
    <d v="2018-02-10T06:00:00"/>
    <d v="2018-02-10T06:00:00"/>
    <x v="10"/>
    <x v="9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55.993396226415094"/>
    <x v="3"/>
    <s v="plays"/>
    <d v="2016-10-14T05:00:00"/>
    <d v="2016-10-16T05:00:00"/>
    <x v="4"/>
    <x v="7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4.038095238095238"/>
    <x v="3"/>
    <s v="plays"/>
    <d v="2010-03-28T05:00:00"/>
    <d v="2010-05-11T05:00:00"/>
    <x v="6"/>
    <x v="6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82.38"/>
    <x v="4"/>
    <s v="documentary"/>
    <d v="2014-12-28T06:00:00"/>
    <d v="2015-01-22T06:00:00"/>
    <x v="7"/>
    <x v="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66.997115384615384"/>
    <x v="3"/>
    <s v="plays"/>
    <d v="2010-08-09T05:00:00"/>
    <d v="2010-08-12T05:00:00"/>
    <x v="1"/>
    <x v="6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107.91401869158878"/>
    <x v="4"/>
    <s v="drama"/>
    <d v="2014-04-28T05:00:00"/>
    <d v="2014-05-18T05:00:00"/>
    <x v="9"/>
    <x v="1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69.009501187648453"/>
    <x v="6"/>
    <s v="mobile games"/>
    <d v="2013-01-30T06:00:00"/>
    <d v="2013-03-09T06:00:00"/>
    <x v="2"/>
    <x v="2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39.006568144499177"/>
    <x v="4"/>
    <s v="animation"/>
    <d v="2013-12-31T06:00:00"/>
    <d v="2014-01-04T06:00:00"/>
    <x v="7"/>
    <x v="1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110.3625"/>
    <x v="3"/>
    <s v="plays"/>
    <d v="2018-02-11T06:00:00"/>
    <d v="2018-02-25T06:00:00"/>
    <x v="10"/>
    <x v="9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94.857142857142861"/>
    <x v="5"/>
    <s v="translations"/>
    <d v="2018-01-27T06:00:00"/>
    <d v="2018-02-05T06:00:00"/>
    <x v="2"/>
    <x v="9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57.935251798561154"/>
    <x v="2"/>
    <s v="wearables"/>
    <d v="2013-05-15T05:00:00"/>
    <d v="2013-06-07T05:00:00"/>
    <x v="11"/>
    <x v="2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101.25"/>
    <x v="2"/>
    <s v="web"/>
    <d v="2015-11-23T06:00:00"/>
    <d v="2015-11-30T06:00:00"/>
    <x v="0"/>
    <x v="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64.95597484276729"/>
    <x v="3"/>
    <s v="plays"/>
    <d v="2019-04-14T05:00:00"/>
    <d v="2019-04-30T05:00:00"/>
    <x v="9"/>
    <x v="3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27.00524934383202"/>
    <x v="4"/>
    <s v="drama"/>
    <d v="2015-05-18T05:00:00"/>
    <d v="2015-05-20T05:00:00"/>
    <x v="11"/>
    <x v="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50.97422680412371"/>
    <x v="2"/>
    <s v="wearables"/>
    <d v="2016-12-12T06:00:00"/>
    <d v="2016-12-19T06:00:00"/>
    <x v="7"/>
    <x v="7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104.94260869565217"/>
    <x v="0"/>
    <s v="food trucks"/>
    <d v="2012-05-02T05:00:00"/>
    <d v="2012-05-02T05:00:00"/>
    <x v="11"/>
    <x v="4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84.028301886792448"/>
    <x v="1"/>
    <s v="rock"/>
    <d v="2019-03-11T05:00:00"/>
    <d v="2019-05-04T05:00:00"/>
    <x v="6"/>
    <x v="3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102.85915492957747"/>
    <x v="1"/>
    <s v="electric music"/>
    <d v="2018-06-26T05:00:00"/>
    <d v="2018-06-27T05:00:00"/>
    <x v="5"/>
    <x v="9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39.962085308056871"/>
    <x v="4"/>
    <s v="television"/>
    <d v="2014-12-16T06:00:00"/>
    <d v="2014-12-17T06:00:00"/>
    <x v="7"/>
    <x v="1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51.001785714285717"/>
    <x v="5"/>
    <s v="translations"/>
    <d v="2013-06-25T05:00:00"/>
    <d v="2013-06-29T05:00:00"/>
    <x v="5"/>
    <x v="2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40.823008849557525"/>
    <x v="5"/>
    <s v="fiction"/>
    <d v="2018-08-10T05:00:00"/>
    <d v="2018-08-16T05:00:00"/>
    <x v="1"/>
    <x v="9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58.999637155297535"/>
    <x v="4"/>
    <s v="science fiction"/>
    <d v="2011-06-26T05:00:00"/>
    <d v="2011-07-23T05:00:00"/>
    <x v="5"/>
    <x v="8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71.156069364161851"/>
    <x v="2"/>
    <s v="wearables"/>
    <d v="2015-03-09T05:00:00"/>
    <d v="2015-03-21T05:00:00"/>
    <x v="6"/>
    <x v="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99.494252873563212"/>
    <x v="0"/>
    <s v="food trucks"/>
    <d v="2017-07-29T05:00:00"/>
    <d v="2017-07-31T05:00:00"/>
    <x v="8"/>
    <x v="5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103.98634590377114"/>
    <x v="7"/>
    <s v="photography books"/>
    <d v="2010-03-11T06:00:00"/>
    <d v="2010-03-20T05:00:00"/>
    <x v="6"/>
    <x v="6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76.555555555555557"/>
    <x v="3"/>
    <s v="plays"/>
    <d v="2014-10-01T05:00:00"/>
    <d v="2014-11-12T06:00:00"/>
    <x v="4"/>
    <x v="1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87.068592057761734"/>
    <x v="5"/>
    <s v="fiction"/>
    <d v="2012-02-24T06:00:00"/>
    <d v="2012-03-06T06:00:00"/>
    <x v="10"/>
    <x v="4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48.99554707379135"/>
    <x v="3"/>
    <s v="plays"/>
    <d v="2019-12-12T06:00:00"/>
    <d v="2019-12-19T06:00:00"/>
    <x v="7"/>
    <x v="3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2.969135802469133"/>
    <x v="0"/>
    <s v="food trucks"/>
    <d v="2014-08-04T05:00:00"/>
    <d v="2014-09-22T05:00:00"/>
    <x v="1"/>
    <x v="1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33.428571428571431"/>
    <x v="3"/>
    <s v="plays"/>
    <d v="2019-06-10T05:00:00"/>
    <d v="2019-07-21T05:00:00"/>
    <x v="5"/>
    <x v="3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83.982949701619773"/>
    <x v="5"/>
    <s v="translations"/>
    <d v="2018-03-09T06:00:00"/>
    <d v="2018-03-24T05:00:00"/>
    <x v="6"/>
    <x v="9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101.41739130434783"/>
    <x v="3"/>
    <s v="plays"/>
    <d v="2017-04-20T05:00:00"/>
    <d v="2017-05-23T05:00:00"/>
    <x v="9"/>
    <x v="5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9.87058823529412"/>
    <x v="3"/>
    <s v="plays"/>
    <d v="2016-02-03T06:00:00"/>
    <d v="2016-02-20T06:00:00"/>
    <x v="10"/>
    <x v="7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31.916666666666668"/>
    <x v="2"/>
    <s v="wearables"/>
    <d v="2010-08-16T05:00:00"/>
    <d v="2010-08-21T05:00:00"/>
    <x v="1"/>
    <x v="6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70.993450675399103"/>
    <x v="8"/>
    <s v="audio"/>
    <d v="2019-11-17T06:00:00"/>
    <d v="2019-11-24T06:00:00"/>
    <x v="0"/>
    <x v="3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7.026890756302521"/>
    <x v="0"/>
    <s v="food trucks"/>
    <d v="2013-07-01T05:00:00"/>
    <d v="2013-07-27T05:00:00"/>
    <x v="8"/>
    <x v="2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101.78125"/>
    <x v="4"/>
    <s v="shorts"/>
    <d v="2010-06-07T05:00:00"/>
    <d v="2010-07-12T05:00:00"/>
    <x v="5"/>
    <x v="6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51.059701492537314"/>
    <x v="7"/>
    <s v="photography books"/>
    <d v="2019-06-29T05:00:00"/>
    <d v="2019-07-12T05:00:00"/>
    <x v="5"/>
    <x v="3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68.02051282051282"/>
    <x v="2"/>
    <s v="wearables"/>
    <d v="2012-03-22T05:00:00"/>
    <d v="2012-03-23T05:00:00"/>
    <x v="6"/>
    <x v="4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30.87037037037037"/>
    <x v="3"/>
    <s v="plays"/>
    <d v="2014-06-10T05:00:00"/>
    <d v="2014-06-14T05:00:00"/>
    <x v="5"/>
    <x v="1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27.908333333333335"/>
    <x v="4"/>
    <s v="animation"/>
    <d v="2017-05-21T05:00:00"/>
    <d v="2017-06-07T05:00:00"/>
    <x v="11"/>
    <x v="5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79.994818652849744"/>
    <x v="2"/>
    <s v="wearables"/>
    <d v="2016-12-20T06:00:00"/>
    <d v="2016-12-20T06:00:00"/>
    <x v="7"/>
    <x v="7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38.003378378378379"/>
    <x v="2"/>
    <s v="web"/>
    <d v="2015-01-01T06:00:00"/>
    <d v="2015-01-03T06:00:00"/>
    <x v="2"/>
    <x v="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e v="#DIV/0!"/>
    <x v="4"/>
    <s v="documentary"/>
    <d v="2016-03-15T05:00:00"/>
    <d v="2016-03-20T05:00:00"/>
    <x v="6"/>
    <x v="7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59.990534521158132"/>
    <x v="3"/>
    <s v="plays"/>
    <d v="2013-05-01T05:00:00"/>
    <d v="2013-05-29T05:00:00"/>
    <x v="11"/>
    <x v="2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37.037634408602152"/>
    <x v="4"/>
    <s v="documentary"/>
    <d v="2013-03-12T05:00:00"/>
    <d v="2013-03-14T05:00:00"/>
    <x v="6"/>
    <x v="2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99.963043478260872"/>
    <x v="6"/>
    <s v="video games"/>
    <d v="2012-07-27T05:00:00"/>
    <d v="2012-08-25T05:00:00"/>
    <x v="8"/>
    <x v="4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111.6774193548387"/>
    <x v="4"/>
    <s v="drama"/>
    <d v="2015-07-01T05:00:00"/>
    <d v="2015-07-21T05:00:00"/>
    <x v="8"/>
    <x v="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36.014409221902014"/>
    <x v="1"/>
    <s v="rock"/>
    <d v="2015-05-18T05:00:00"/>
    <d v="2015-05-19T05:00:00"/>
    <x v="11"/>
    <x v="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66.010284810126578"/>
    <x v="5"/>
    <s v="radio &amp; podcasts"/>
    <d v="2013-03-08T06:00:00"/>
    <d v="2013-04-19T05:00:00"/>
    <x v="6"/>
    <x v="2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44.05263157894737"/>
    <x v="3"/>
    <s v="plays"/>
    <d v="2017-11-23T06:00:00"/>
    <d v="2017-12-10T06:00:00"/>
    <x v="0"/>
    <x v="5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52.999726551818434"/>
    <x v="2"/>
    <s v="web"/>
    <d v="2013-04-09T05:00:00"/>
    <d v="2013-05-28T05:00:00"/>
    <x v="9"/>
    <x v="2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95"/>
    <x v="3"/>
    <s v="plays"/>
    <d v="2018-07-29T05:00:00"/>
    <d v="2018-08-19T05:00:00"/>
    <x v="8"/>
    <x v="9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70.908396946564892"/>
    <x v="3"/>
    <s v="plays"/>
    <d v="2012-05-05T05:00:00"/>
    <d v="2012-05-15T05:00:00"/>
    <x v="11"/>
    <x v="4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98.060773480662988"/>
    <x v="4"/>
    <s v="drama"/>
    <d v="2018-05-31T05:00:00"/>
    <d v="2018-06-24T05:00:00"/>
    <x v="11"/>
    <x v="9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53.046025104602514"/>
    <x v="3"/>
    <s v="plays"/>
    <d v="2019-07-25T05:00:00"/>
    <d v="2019-08-04T05:00:00"/>
    <x v="8"/>
    <x v="3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93.142857142857139"/>
    <x v="6"/>
    <s v="video games"/>
    <d v="2014-07-05T05:00:00"/>
    <d v="2014-07-06T05:00:00"/>
    <x v="8"/>
    <x v="1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58.945075757575758"/>
    <x v="4"/>
    <s v="television"/>
    <d v="2010-09-09T05:00:00"/>
    <d v="2010-09-11T05:00:00"/>
    <x v="3"/>
    <x v="6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36.067669172932334"/>
    <x v="1"/>
    <s v="rock"/>
    <d v="2013-12-06T06:00:00"/>
    <d v="2013-12-11T06:00:00"/>
    <x v="7"/>
    <x v="2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63.030732860520096"/>
    <x v="3"/>
    <s v="plays"/>
    <d v="2011-12-23T06:00:00"/>
    <d v="2011-12-25T06:00:00"/>
    <x v="7"/>
    <x v="8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84.717948717948715"/>
    <x v="5"/>
    <s v="nonfiction"/>
    <d v="2010-08-06T05:00:00"/>
    <d v="2010-09-13T05:00:00"/>
    <x v="1"/>
    <x v="6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62.2"/>
    <x v="0"/>
    <s v="food trucks"/>
    <d v="2017-05-05T05:00:00"/>
    <d v="2017-05-10T05:00:00"/>
    <x v="11"/>
    <x v="5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101.97518330513255"/>
    <x v="4"/>
    <s v="animation"/>
    <d v="2018-02-23T06:00:00"/>
    <d v="2018-02-25T06:00:00"/>
    <x v="10"/>
    <x v="9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6.4375"/>
    <x v="1"/>
    <s v="rock"/>
    <d v="2015-01-08T06:00:00"/>
    <d v="2015-01-22T06:00:00"/>
    <x v="2"/>
    <x v="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29.975609756097562"/>
    <x v="3"/>
    <s v="plays"/>
    <d v="2019-04-19T05:00:00"/>
    <d v="2019-04-22T05:00:00"/>
    <x v="9"/>
    <x v="3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85.806282722513089"/>
    <x v="4"/>
    <s v="drama"/>
    <d v="2016-08-23T05:00:00"/>
    <d v="2016-08-29T05:00:00"/>
    <x v="1"/>
    <x v="7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70.82022471910112"/>
    <x v="4"/>
    <s v="shorts"/>
    <d v="2012-07-03T05:00:00"/>
    <d v="2012-07-15T05:00:00"/>
    <x v="8"/>
    <x v="4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40.998484082870135"/>
    <x v="4"/>
    <s v="shorts"/>
    <d v="2010-03-04T06:00:00"/>
    <d v="2010-03-09T06:00:00"/>
    <x v="6"/>
    <x v="6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28.063492063492063"/>
    <x v="3"/>
    <s v="plays"/>
    <d v="2010-04-26T05:00:00"/>
    <d v="2010-05-09T05:00:00"/>
    <x v="9"/>
    <x v="6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88.054421768707485"/>
    <x v="2"/>
    <s v="wearables"/>
    <d v="2010-11-23T06:00:00"/>
    <d v="2010-11-27T06:00:00"/>
    <x v="0"/>
    <x v="6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31"/>
    <x v="3"/>
    <s v="plays"/>
    <d v="2015-12-26T06:00:00"/>
    <d v="2016-02-01T06:00:00"/>
    <x v="7"/>
    <x v="7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90.337500000000006"/>
    <x v="4"/>
    <s v="animation"/>
    <d v="2016-02-05T06:00:00"/>
    <d v="2016-03-12T06:00:00"/>
    <x v="10"/>
    <x v="7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63.777777777777779"/>
    <x v="1"/>
    <s v="indie rock"/>
    <d v="2013-11-23T06:00:00"/>
    <d v="2014-01-07T06:00:00"/>
    <x v="0"/>
    <x v="1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53.995515695067262"/>
    <x v="6"/>
    <s v="video games"/>
    <d v="2014-05-10T05:00:00"/>
    <d v="2014-06-07T05:00:00"/>
    <x v="11"/>
    <x v="1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48.993956043956047"/>
    <x v="5"/>
    <s v="fiction"/>
    <d v="2010-08-31T05:00:00"/>
    <d v="2010-09-14T05:00:00"/>
    <x v="1"/>
    <x v="6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63.857142857142854"/>
    <x v="6"/>
    <s v="video games"/>
    <d v="2013-11-11T06:00:00"/>
    <d v="2014-01-06T06:00:00"/>
    <x v="0"/>
    <x v="1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82.996393146979258"/>
    <x v="3"/>
    <s v="plays"/>
    <d v="2018-01-25T06:00:00"/>
    <d v="2018-01-26T06:00:00"/>
    <x v="2"/>
    <x v="9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55.08230452674897"/>
    <x v="1"/>
    <s v="indie rock"/>
    <d v="2013-07-24T05:00:00"/>
    <d v="2013-08-29T05:00:00"/>
    <x v="8"/>
    <x v="2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62.044554455445542"/>
    <x v="4"/>
    <s v="drama"/>
    <d v="2018-08-17T05:00:00"/>
    <d v="2018-08-18T05:00:00"/>
    <x v="1"/>
    <x v="9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104.97857142857143"/>
    <x v="3"/>
    <s v="plays"/>
    <d v="2018-06-08T05:00:00"/>
    <d v="2018-06-10T05:00:00"/>
    <x v="5"/>
    <x v="9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94.044676806083643"/>
    <x v="5"/>
    <s v="fiction"/>
    <d v="2010-08-24T05:00:00"/>
    <d v="2010-09-19T05:00:00"/>
    <x v="1"/>
    <x v="6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44.007716049382715"/>
    <x v="4"/>
    <s v="documentary"/>
    <d v="2018-08-30T05:00:00"/>
    <d v="2018-09-22T05:00:00"/>
    <x v="1"/>
    <x v="9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92.467532467532465"/>
    <x v="6"/>
    <s v="mobile games"/>
    <d v="2013-09-22T05:00:00"/>
    <d v="2013-10-08T05:00:00"/>
    <x v="3"/>
    <x v="2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57.072874493927124"/>
    <x v="0"/>
    <s v="food trucks"/>
    <d v="2019-07-01T05:00:00"/>
    <d v="2019-07-07T05:00:00"/>
    <x v="8"/>
    <x v="3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109.07848101265823"/>
    <x v="7"/>
    <s v="photography books"/>
    <d v="2018-05-05T05:00:00"/>
    <d v="2018-05-27T05:00:00"/>
    <x v="11"/>
    <x v="9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39.387755102040813"/>
    <x v="6"/>
    <s v="mobile games"/>
    <d v="2015-06-10T05:00:00"/>
    <d v="2015-07-06T05:00:00"/>
    <x v="5"/>
    <x v="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77.022222222222226"/>
    <x v="1"/>
    <s v="indie rock"/>
    <d v="2016-01-22T06:00:00"/>
    <d v="2016-02-21T06:00:00"/>
    <x v="2"/>
    <x v="7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92.166666666666671"/>
    <x v="6"/>
    <s v="video games"/>
    <d v="2013-09-11T05:00:00"/>
    <d v="2013-09-26T05:00:00"/>
    <x v="3"/>
    <x v="2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61.007063197026021"/>
    <x v="1"/>
    <s v="rock"/>
    <d v="2016-01-08T06:00:00"/>
    <d v="2016-01-21T06:00:00"/>
    <x v="2"/>
    <x v="7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78.068181818181813"/>
    <x v="3"/>
    <s v="plays"/>
    <d v="2019-12-25T06:00:00"/>
    <d v="2020-01-14T06:00:00"/>
    <x v="7"/>
    <x v="1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80.75"/>
    <x v="3"/>
    <s v="plays"/>
    <d v="2018-09-17T05:00:00"/>
    <d v="2018-09-20T05:00:00"/>
    <x v="3"/>
    <x v="9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59.991289782244557"/>
    <x v="4"/>
    <s v="drama"/>
    <d v="2015-01-25T06:00:00"/>
    <d v="2015-02-06T06:00:00"/>
    <x v="2"/>
    <x v="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110.03018372703411"/>
    <x v="3"/>
    <s v="plays"/>
    <d v="2016-04-01T05:00:00"/>
    <d v="2016-04-14T05:00:00"/>
    <x v="9"/>
    <x v="7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4"/>
    <x v="2"/>
    <s v="wearables"/>
    <d v="2013-05-28T05:00:00"/>
    <d v="2013-06-06T05:00:00"/>
    <x v="11"/>
    <x v="2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37.99856063332134"/>
    <x v="1"/>
    <s v="indie rock"/>
    <d v="2012-02-29T06:00:00"/>
    <d v="2012-03-21T05:00:00"/>
    <x v="10"/>
    <x v="4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96.369565217391298"/>
    <x v="2"/>
    <s v="web"/>
    <d v="2014-12-20T06:00:00"/>
    <d v="2015-01-29T06:00:00"/>
    <x v="7"/>
    <x v="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72.978599221789878"/>
    <x v="3"/>
    <s v="plays"/>
    <d v="2016-11-26T06:00:00"/>
    <d v="2016-11-28T06:00:00"/>
    <x v="0"/>
    <x v="7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26.007220216606498"/>
    <x v="1"/>
    <s v="rock"/>
    <d v="2011-01-02T06:00:00"/>
    <d v="2011-01-03T06:00:00"/>
    <x v="2"/>
    <x v="8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104.36296296296297"/>
    <x v="1"/>
    <s v="indie rock"/>
    <d v="2016-12-19T06:00:00"/>
    <d v="2016-12-25T06:00:00"/>
    <x v="7"/>
    <x v="7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2.18852459016394"/>
    <x v="1"/>
    <s v="rock"/>
    <d v="2014-04-02T05:00:00"/>
    <d v="2014-05-03T05:00:00"/>
    <x v="9"/>
    <x v="1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54.117647058823529"/>
    <x v="5"/>
    <s v="translations"/>
    <d v="2011-09-06T05:00:00"/>
    <d v="2011-09-13T05:00:00"/>
    <x v="3"/>
    <x v="8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63.222222222222221"/>
    <x v="4"/>
    <s v="science fiction"/>
    <d v="2015-10-02T05:00:00"/>
    <d v="2015-10-05T05:00:00"/>
    <x v="4"/>
    <x v="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104.03228962818004"/>
    <x v="3"/>
    <s v="plays"/>
    <d v="2016-02-24T06:00:00"/>
    <d v="2016-04-07T05:00:00"/>
    <x v="10"/>
    <x v="7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49.994334277620396"/>
    <x v="3"/>
    <s v="plays"/>
    <d v="2016-08-02T05:00:00"/>
    <d v="2016-08-09T05:00:00"/>
    <x v="1"/>
    <x v="7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56.015151515151516"/>
    <x v="4"/>
    <s v="animation"/>
    <d v="2011-11-18T06:00:00"/>
    <d v="2011-12-28T06:00:00"/>
    <x v="0"/>
    <x v="8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48.807692307692307"/>
    <x v="3"/>
    <s v="plays"/>
    <d v="2011-10-17T05:00:00"/>
    <d v="2011-10-19T05:00:00"/>
    <x v="4"/>
    <x v="8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60.082352941176474"/>
    <x v="1"/>
    <s v="rock"/>
    <d v="2019-03-12T05:00:00"/>
    <d v="2019-03-14T05:00:00"/>
    <x v="6"/>
    <x v="3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78.990502793296088"/>
    <x v="4"/>
    <s v="documentary"/>
    <d v="2018-11-13T06:00:00"/>
    <d v="2018-12-03T06:00:00"/>
    <x v="0"/>
    <x v="9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53.99499443826474"/>
    <x v="3"/>
    <s v="plays"/>
    <d v="2015-03-15T05:00:00"/>
    <d v="2015-03-23T05:00:00"/>
    <x v="6"/>
    <x v="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111.45945945945945"/>
    <x v="3"/>
    <s v="plays"/>
    <d v="2011-11-15T06:00:00"/>
    <d v="2011-12-05T06:00:00"/>
    <x v="0"/>
    <x v="8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60.922131147540981"/>
    <x v="1"/>
    <s v="electric music"/>
    <d v="2016-02-24T06:00:00"/>
    <d v="2016-03-18T05:00:00"/>
    <x v="10"/>
    <x v="7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26.0015444015444"/>
    <x v="1"/>
    <s v="rock"/>
    <d v="2014-07-10T05:00:00"/>
    <d v="2014-07-12T05:00:00"/>
    <x v="8"/>
    <x v="1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80.993208828522924"/>
    <x v="3"/>
    <s v="plays"/>
    <d v="2010-07-15T05:00:00"/>
    <d v="2010-08-29T05:00:00"/>
    <x v="8"/>
    <x v="6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34.995963302752294"/>
    <x v="4"/>
    <s v="animation"/>
    <d v="2011-01-11T06:00:00"/>
    <d v="2011-01-23T06:00:00"/>
    <x v="2"/>
    <x v="8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94.142857142857139"/>
    <x v="1"/>
    <s v="rock"/>
    <d v="2014-12-20T06:00:00"/>
    <d v="2014-12-26T06:00:00"/>
    <x v="7"/>
    <x v="1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52.085106382978722"/>
    <x v="4"/>
    <s v="shorts"/>
    <d v="2015-06-19T05:00:00"/>
    <d v="2015-08-05T05:00:00"/>
    <x v="5"/>
    <x v="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24.986666666666668"/>
    <x v="1"/>
    <s v="rock"/>
    <d v="2015-09-28T05:00:00"/>
    <d v="2015-10-14T05:00:00"/>
    <x v="3"/>
    <x v="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69.215277777777771"/>
    <x v="8"/>
    <s v="audio"/>
    <d v="2014-05-02T05:00:00"/>
    <d v="2014-05-04T05:00:00"/>
    <x v="11"/>
    <x v="1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93.944444444444443"/>
    <x v="0"/>
    <s v="food trucks"/>
    <d v="2019-12-07T06:00:00"/>
    <d v="2019-12-17T06:00:00"/>
    <x v="7"/>
    <x v="3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8.40625"/>
    <x v="3"/>
    <s v="plays"/>
    <d v="2014-05-20T05:00:00"/>
    <d v="2014-05-23T05:00:00"/>
    <x v="11"/>
    <x v="1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41.783783783783782"/>
    <x v="3"/>
    <s v="plays"/>
    <d v="2017-11-01T05:00:00"/>
    <d v="2017-11-18T06:00:00"/>
    <x v="0"/>
    <x v="5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65.991836734693877"/>
    <x v="1"/>
    <s v="jazz"/>
    <d v="2011-03-11T06:00:00"/>
    <d v="2011-04-06T05:00:00"/>
    <x v="6"/>
    <x v="8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72.05747126436782"/>
    <x v="4"/>
    <s v="science fiction"/>
    <d v="2011-12-01T06:00:00"/>
    <d v="2011-12-04T06:00:00"/>
    <x v="7"/>
    <x v="8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48.003209242618745"/>
    <x v="1"/>
    <s v="jazz"/>
    <d v="2011-08-07T05:00:00"/>
    <d v="2011-08-19T05:00:00"/>
    <x v="1"/>
    <x v="8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54.098591549295776"/>
    <x v="3"/>
    <s v="plays"/>
    <d v="2014-02-26T06:00:00"/>
    <d v="2014-03-06T06:00:00"/>
    <x v="10"/>
    <x v="1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107.88095238095238"/>
    <x v="2"/>
    <s v="web"/>
    <d v="2011-04-29T05:00:00"/>
    <d v="2011-05-14T05:00:00"/>
    <x v="9"/>
    <x v="8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67.034103410341032"/>
    <x v="6"/>
    <s v="video games"/>
    <d v="2015-06-10T05:00:00"/>
    <d v="2015-06-15T05:00:00"/>
    <x v="5"/>
    <x v="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4.01425914445133"/>
    <x v="4"/>
    <s v="documentary"/>
    <d v="2012-02-20T06:00:00"/>
    <d v="2012-03-08T06:00:00"/>
    <x v="10"/>
    <x v="4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96.066176470588232"/>
    <x v="2"/>
    <s v="web"/>
    <d v="2012-04-25T05:00:00"/>
    <d v="2012-05-09T05:00:00"/>
    <x v="9"/>
    <x v="4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51.184615384615384"/>
    <x v="5"/>
    <s v="translations"/>
    <d v="2010-03-18T05:00:00"/>
    <d v="2010-03-28T05:00:00"/>
    <x v="6"/>
    <x v="6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43.92307692307692"/>
    <x v="1"/>
    <s v="rock"/>
    <d v="2010-11-17T06:00:00"/>
    <d v="2010-12-06T06:00:00"/>
    <x v="0"/>
    <x v="6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91.021198830409361"/>
    <x v="0"/>
    <s v="food trucks"/>
    <d v="2019-01-19T06:00:00"/>
    <d v="2019-03-12T05:00:00"/>
    <x v="2"/>
    <x v="3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50.127450980392155"/>
    <x v="3"/>
    <s v="plays"/>
    <d v="2010-03-25T05:00:00"/>
    <d v="2010-04-25T05:00:00"/>
    <x v="6"/>
    <x v="6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67.720930232558146"/>
    <x v="4"/>
    <s v="documentary"/>
    <d v="2015-07-05T05:00:00"/>
    <d v="2015-07-12T05:00:00"/>
    <x v="8"/>
    <x v="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1.03921568627451"/>
    <x v="5"/>
    <s v="radio &amp; podcasts"/>
    <d v="2014-12-21T06:00:00"/>
    <d v="2015-01-01T06:00:00"/>
    <x v="7"/>
    <x v="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80.011857707509876"/>
    <x v="6"/>
    <s v="video games"/>
    <d v="2010-07-14T05:00:00"/>
    <d v="2010-07-24T05:00:00"/>
    <x v="8"/>
    <x v="6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47.001497753369947"/>
    <x v="3"/>
    <s v="plays"/>
    <d v="2014-05-30T05:00:00"/>
    <d v="2014-06-08T05:00:00"/>
    <x v="11"/>
    <x v="1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71.127388535031841"/>
    <x v="4"/>
    <s v="animation"/>
    <d v="2014-03-26T05:00:00"/>
    <d v="2014-04-08T05:00:00"/>
    <x v="6"/>
    <x v="1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89.99079189686924"/>
    <x v="3"/>
    <s v="plays"/>
    <d v="2016-06-27T05:00:00"/>
    <d v="2016-06-30T05:00:00"/>
    <x v="5"/>
    <x v="7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43.032786885245905"/>
    <x v="3"/>
    <s v="plays"/>
    <d v="2010-03-16T05:00:00"/>
    <d v="2010-04-06T05:00:00"/>
    <x v="6"/>
    <x v="6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67.997714808043881"/>
    <x v="4"/>
    <s v="drama"/>
    <d v="2016-03-05T06:00:00"/>
    <d v="2016-03-12T06:00:00"/>
    <x v="6"/>
    <x v="7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73.004566210045667"/>
    <x v="3"/>
    <s v="plays"/>
    <d v="2019-11-17T06:00:00"/>
    <d v="2019-12-05T06:00:00"/>
    <x v="0"/>
    <x v="3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62.341463414634148"/>
    <x v="1"/>
    <s v="rock"/>
    <d v="2010-06-15T05:00:00"/>
    <d v="2010-07-14T05:00:00"/>
    <x v="5"/>
    <x v="6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5"/>
    <x v="4"/>
    <s v="documentary"/>
    <d v="2015-02-12T06:00:00"/>
    <d v="2015-02-20T06:00:00"/>
    <x v="10"/>
    <x v="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67.103092783505161"/>
    <x v="0"/>
    <s v="food trucks"/>
    <d v="2013-07-30T05:00:00"/>
    <d v="2013-08-11T05:00:00"/>
    <x v="8"/>
    <x v="2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79.978947368421046"/>
    <x v="2"/>
    <s v="wearables"/>
    <d v="2014-05-30T05:00:00"/>
    <d v="2014-06-16T05:00:00"/>
    <x v="11"/>
    <x v="1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62.176470588235297"/>
    <x v="3"/>
    <s v="plays"/>
    <d v="2015-06-05T05:00:00"/>
    <d v="2015-06-16T05:00:00"/>
    <x v="5"/>
    <x v="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53.005950297514879"/>
    <x v="3"/>
    <s v="plays"/>
    <d v="2019-04-18T05:00:00"/>
    <d v="2019-05-15T05:00:00"/>
    <x v="9"/>
    <x v="3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7.738317757009348"/>
    <x v="3"/>
    <s v="plays"/>
    <d v="2011-01-22T06:00:00"/>
    <d v="2011-02-12T06:00:00"/>
    <x v="2"/>
    <x v="8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40.03125"/>
    <x v="5"/>
    <s v="nonfiction"/>
    <d v="2015-10-03T05:00:00"/>
    <d v="2015-11-13T06:00:00"/>
    <x v="4"/>
    <x v="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81.016591928251117"/>
    <x v="1"/>
    <s v="rock"/>
    <d v="2016-03-07T06:00:00"/>
    <d v="2016-03-18T05:00:00"/>
    <x v="6"/>
    <x v="7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35.047468354430379"/>
    <x v="0"/>
    <s v="food trucks"/>
    <d v="2014-03-23T05:00:00"/>
    <d v="2014-03-25T05:00:00"/>
    <x v="6"/>
    <x v="1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102.92307692307692"/>
    <x v="1"/>
    <s v="jazz"/>
    <d v="2019-03-06T06:00:00"/>
    <d v="2019-03-10T06:00:00"/>
    <x v="6"/>
    <x v="3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27.998126756166094"/>
    <x v="4"/>
    <s v="science fiction"/>
    <d v="2019-01-16T06:00:00"/>
    <d v="2019-02-02T06:00:00"/>
    <x v="2"/>
    <x v="3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75.733333333333334"/>
    <x v="3"/>
    <s v="plays"/>
    <d v="2012-12-16T06:00:00"/>
    <d v="2012-12-30T06:00:00"/>
    <x v="7"/>
    <x v="4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45.026041666666664"/>
    <x v="3"/>
    <s v="plays"/>
    <d v="2013-07-25T05:00:00"/>
    <d v="2013-08-06T05:00:00"/>
    <x v="8"/>
    <x v="2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73.615384615384613"/>
    <x v="1"/>
    <s v="electric music"/>
    <d v="2010-10-23T05:00:00"/>
    <d v="2010-11-15T06:00:00"/>
    <x v="4"/>
    <x v="6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56.991701244813278"/>
    <x v="3"/>
    <s v="plays"/>
    <d v="2017-08-26T05:00:00"/>
    <d v="2017-09-04T05:00:00"/>
    <x v="1"/>
    <x v="5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85.223529411764702"/>
    <x v="3"/>
    <s v="plays"/>
    <d v="2017-01-11T06:00:00"/>
    <d v="2017-01-29T06:00:00"/>
    <x v="2"/>
    <x v="5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50.962184873949582"/>
    <x v="3"/>
    <s v="plays"/>
    <d v="2016-04-29T05:00:00"/>
    <d v="2016-05-09T05:00:00"/>
    <x v="9"/>
    <x v="7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63.563636363636363"/>
    <x v="1"/>
    <s v="indie rock"/>
    <d v="2013-09-20T05:00:00"/>
    <d v="2013-09-21T05:00:00"/>
    <x v="3"/>
    <x v="2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80.999165275459092"/>
    <x v="3"/>
    <s v="plays"/>
    <d v="2014-06-04T05:00:00"/>
    <d v="2014-06-14T05:00:00"/>
    <x v="5"/>
    <x v="1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6.044753086419746"/>
    <x v="5"/>
    <s v="nonfiction"/>
    <d v="2013-05-02T05:00:00"/>
    <d v="2013-05-23T05:00:00"/>
    <x v="11"/>
    <x v="2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90.0390625"/>
    <x v="3"/>
    <s v="plays"/>
    <d v="2011-05-06T05:00:00"/>
    <d v="2011-05-07T05:00:00"/>
    <x v="11"/>
    <x v="8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74.006063432835816"/>
    <x v="7"/>
    <s v="photography books"/>
    <d v="2016-07-08T05:00:00"/>
    <d v="2016-07-12T05:00:00"/>
    <x v="8"/>
    <x v="7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92.4375"/>
    <x v="3"/>
    <s v="plays"/>
    <d v="2016-09-13T05:00:00"/>
    <d v="2016-09-18T05:00:00"/>
    <x v="3"/>
    <x v="7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55.999257333828446"/>
    <x v="1"/>
    <s v="indie rock"/>
    <d v="2018-04-15T05:00:00"/>
    <d v="2018-05-11T05:00:00"/>
    <x v="9"/>
    <x v="9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32.983796296296298"/>
    <x v="3"/>
    <s v="plays"/>
    <d v="2015-07-16T05:00:00"/>
    <d v="2015-07-21T05:00:00"/>
    <x v="8"/>
    <x v="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93.596774193548384"/>
    <x v="7"/>
    <s v="photography books"/>
    <d v="2015-01-25T06:00:00"/>
    <d v="2015-01-31T06:00:00"/>
    <x v="2"/>
    <x v="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69.867724867724874"/>
    <x v="3"/>
    <s v="plays"/>
    <d v="2020-01-27T06:00:00"/>
    <d v="2020-02-10T06:00:00"/>
    <x v="2"/>
    <x v="1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72.129870129870127"/>
    <x v="3"/>
    <s v="plays"/>
    <d v="2010-09-28T05:00:00"/>
    <d v="2010-10-07T05:00:00"/>
    <x v="3"/>
    <x v="6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30.041666666666668"/>
    <x v="0"/>
    <s v="food trucks"/>
    <d v="2010-06-16T05:00:00"/>
    <d v="2010-07-10T05:00:00"/>
    <x v="5"/>
    <x v="6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73.968000000000004"/>
    <x v="1"/>
    <s v="indie rock"/>
    <d v="2010-10-04T05:00:00"/>
    <d v="2010-10-07T05:00:00"/>
    <x v="4"/>
    <x v="6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68.65517241379311"/>
    <x v="3"/>
    <s v="plays"/>
    <d v="2016-07-06T05:00:00"/>
    <d v="2016-07-08T05:00:00"/>
    <x v="8"/>
    <x v="7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59.992164544564154"/>
    <x v="3"/>
    <s v="plays"/>
    <d v="2019-05-01T05:00:00"/>
    <d v="2019-05-12T05:00:00"/>
    <x v="11"/>
    <x v="3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111.15827338129496"/>
    <x v="3"/>
    <s v="plays"/>
    <d v="2019-03-26T05:00:00"/>
    <d v="2019-03-30T05:00:00"/>
    <x v="6"/>
    <x v="3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53.038095238095238"/>
    <x v="3"/>
    <s v="plays"/>
    <d v="2014-11-02T05:00:00"/>
    <d v="2014-11-20T06:00:00"/>
    <x v="0"/>
    <x v="1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5.985524728588658"/>
    <x v="4"/>
    <s v="animation"/>
    <d v="2015-11-07T06:00:00"/>
    <d v="2015-11-11T06:00:00"/>
    <x v="0"/>
    <x v="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69.986760812003524"/>
    <x v="4"/>
    <s v="television"/>
    <d v="2017-03-25T05:00:00"/>
    <d v="2017-04-08T05:00:00"/>
    <x v="6"/>
    <x v="5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48.998079877112133"/>
    <x v="4"/>
    <s v="television"/>
    <d v="2013-02-09T06:00:00"/>
    <d v="2013-03-13T05:00:00"/>
    <x v="10"/>
    <x v="2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103.84615384615384"/>
    <x v="4"/>
    <s v="animation"/>
    <d v="2012-01-18T06:00:00"/>
    <d v="2012-03-03T06:00:00"/>
    <x v="2"/>
    <x v="4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99.127659574468083"/>
    <x v="3"/>
    <s v="plays"/>
    <d v="2016-11-14T06:00:00"/>
    <d v="2016-11-22T06:00:00"/>
    <x v="0"/>
    <x v="7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107.37777777777778"/>
    <x v="3"/>
    <s v="plays"/>
    <d v="2010-07-27T05:00:00"/>
    <d v="2010-08-08T05:00:00"/>
    <x v="8"/>
    <x v="6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76.922178988326849"/>
    <x v="4"/>
    <s v="drama"/>
    <d v="2018-07-28T05:00:00"/>
    <d v="2018-07-28T05:00:00"/>
    <x v="8"/>
    <x v="9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58.128865979381445"/>
    <x v="3"/>
    <s v="plays"/>
    <d v="2016-01-18T06:00:00"/>
    <d v="2016-01-21T06:00:00"/>
    <x v="2"/>
    <x v="7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103.73643410852713"/>
    <x v="3"/>
    <s v="plays"/>
    <d v="2017-02-20T06:00:00"/>
    <d v="2017-03-20T05:00:00"/>
    <x v="10"/>
    <x v="5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87.962666666666664"/>
    <x v="2"/>
    <s v="wearables"/>
    <d v="2018-12-17T06:00:00"/>
    <d v="2018-12-26T06:00:00"/>
    <x v="7"/>
    <x v="9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28"/>
    <x v="3"/>
    <s v="plays"/>
    <d v="2017-03-01T06:00:00"/>
    <d v="2017-03-19T05:00:00"/>
    <x v="6"/>
    <x v="5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37.999361294443261"/>
    <x v="3"/>
    <s v="plays"/>
    <d v="2018-12-18T06:00:00"/>
    <d v="2019-01-03T06:00:00"/>
    <x v="7"/>
    <x v="3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29.999313893653515"/>
    <x v="1"/>
    <s v="rock"/>
    <d v="2018-09-26T05:00:00"/>
    <d v="2018-10-17T05:00:00"/>
    <x v="3"/>
    <x v="9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103.5"/>
    <x v="6"/>
    <s v="video games"/>
    <d v="2013-03-13T05:00:00"/>
    <d v="2013-03-24T05:00:00"/>
    <x v="6"/>
    <x v="2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85.994467496542185"/>
    <x v="5"/>
    <s v="translations"/>
    <d v="2018-04-09T05:00:00"/>
    <d v="2018-05-03T05:00:00"/>
    <x v="9"/>
    <x v="9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98.011627906976742"/>
    <x v="0"/>
    <s v="food trucks"/>
    <d v="2017-07-06T05:00:00"/>
    <d v="2017-07-24T05:00:00"/>
    <x v="8"/>
    <x v="5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2"/>
    <x v="3"/>
    <s v="plays"/>
    <d v="2010-10-20T05:00:00"/>
    <d v="2010-10-31T05:00:00"/>
    <x v="4"/>
    <x v="6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44.994570837642193"/>
    <x v="1"/>
    <s v="jazz"/>
    <d v="2014-07-08T05:00:00"/>
    <d v="2014-08-04T05:00:00"/>
    <x v="8"/>
    <x v="1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31.012224938875306"/>
    <x v="4"/>
    <s v="shorts"/>
    <d v="2014-02-22T06:00:00"/>
    <d v="2014-03-09T06:00:00"/>
    <x v="10"/>
    <x v="1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59.970085470085472"/>
    <x v="2"/>
    <s v="web"/>
    <d v="2016-08-05T05:00:00"/>
    <d v="2016-09-17T05:00:00"/>
    <x v="1"/>
    <x v="7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8.9973474801061"/>
    <x v="2"/>
    <s v="web"/>
    <d v="2016-04-08T05:00:00"/>
    <d v="2016-04-10T05:00:00"/>
    <x v="9"/>
    <x v="7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0.045454545454547"/>
    <x v="1"/>
    <s v="metal"/>
    <d v="2015-08-24T05:00:00"/>
    <d v="2015-08-29T05:00:00"/>
    <x v="1"/>
    <x v="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98.966269841269835"/>
    <x v="7"/>
    <s v="photography books"/>
    <d v="2017-03-02T06:00:00"/>
    <d v="2017-03-15T05:00:00"/>
    <x v="6"/>
    <x v="5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58.857142857142854"/>
    <x v="0"/>
    <s v="food trucks"/>
    <d v="2017-12-28T06:00:00"/>
    <d v="2018-01-02T06:00:00"/>
    <x v="7"/>
    <x v="9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81.010256410256417"/>
    <x v="4"/>
    <s v="science fiction"/>
    <d v="2017-12-27T06:00:00"/>
    <d v="2018-01-12T06:00:00"/>
    <x v="7"/>
    <x v="9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76.013333333333335"/>
    <x v="1"/>
    <s v="rock"/>
    <d v="2015-08-30T05:00:00"/>
    <d v="2015-09-22T05:00:00"/>
    <x v="1"/>
    <x v="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96.597402597402592"/>
    <x v="4"/>
    <s v="documentary"/>
    <d v="2011-01-27T06:00:00"/>
    <d v="2011-01-28T06:00:00"/>
    <x v="2"/>
    <x v="8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76.957446808510639"/>
    <x v="3"/>
    <s v="plays"/>
    <d v="2015-08-21T05:00:00"/>
    <d v="2015-08-30T05:00:00"/>
    <x v="1"/>
    <x v="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67.984732824427482"/>
    <x v="1"/>
    <s v="jazz"/>
    <d v="2012-03-28T05:00:00"/>
    <d v="2012-04-27T05:00:00"/>
    <x v="6"/>
    <x v="4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88.781609195402297"/>
    <x v="3"/>
    <s v="plays"/>
    <d v="2018-12-09T06:00:00"/>
    <d v="2018-12-13T06:00:00"/>
    <x v="7"/>
    <x v="9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24.99623706491063"/>
    <x v="3"/>
    <s v="plays"/>
    <d v="2010-10-07T05:00:00"/>
    <d v="2010-10-30T05:00:00"/>
    <x v="4"/>
    <x v="6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44.922794117647058"/>
    <x v="1"/>
    <s v="jazz"/>
    <d v="2012-02-20T06:00:00"/>
    <d v="2012-03-01T06:00:00"/>
    <x v="10"/>
    <x v="4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79.400000000000006"/>
    <x v="4"/>
    <s v="documentary"/>
    <d v="2011-07-09T05:00:00"/>
    <d v="2011-07-23T05:00:00"/>
    <x v="8"/>
    <x v="8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29.009546539379475"/>
    <x v="3"/>
    <s v="plays"/>
    <d v="2013-08-30T05:00:00"/>
    <d v="2013-09-05T05:00:00"/>
    <x v="1"/>
    <x v="2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73.59210526315789"/>
    <x v="8"/>
    <s v="audio"/>
    <d v="2014-09-10T05:00:00"/>
    <d v="2014-09-19T05:00:00"/>
    <x v="3"/>
    <x v="1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107.97038864898211"/>
    <x v="3"/>
    <s v="plays"/>
    <d v="2012-08-01T05:00:00"/>
    <d v="2012-08-13T05:00:00"/>
    <x v="1"/>
    <x v="4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68.987284287011803"/>
    <x v="3"/>
    <s v="plays"/>
    <d v="2017-06-26T05:00:00"/>
    <d v="2017-07-05T05:00:00"/>
    <x v="5"/>
    <x v="5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111.02236719478098"/>
    <x v="1"/>
    <s v="indie rock"/>
    <d v="2016-02-25T06:00:00"/>
    <d v="2016-03-08T06:00:00"/>
    <x v="10"/>
    <x v="7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24.997515808491418"/>
    <x v="3"/>
    <s v="plays"/>
    <d v="2010-07-31T05:00:00"/>
    <d v="2010-08-04T05:00:00"/>
    <x v="8"/>
    <x v="6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42.155172413793103"/>
    <x v="3"/>
    <s v="plays"/>
    <d v="2018-03-21T05:00:00"/>
    <d v="2018-03-31T05:00:00"/>
    <x v="6"/>
    <x v="9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7.003284072249592"/>
    <x v="1"/>
    <s v="indie rock"/>
    <d v="2016-04-15T05:00:00"/>
    <d v="2016-05-06T05:00:00"/>
    <x v="9"/>
    <x v="7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36.0392749244713"/>
    <x v="7"/>
    <s v="photography books"/>
    <d v="2011-08-19T05:00:00"/>
    <d v="2011-10-05T05:00:00"/>
    <x v="1"/>
    <x v="8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101.03760683760684"/>
    <x v="8"/>
    <s v="audio"/>
    <d v="2019-09-11T05:00:00"/>
    <d v="2019-09-18T05:00:00"/>
    <x v="3"/>
    <x v="3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39.927927927927925"/>
    <x v="7"/>
    <s v="photography books"/>
    <d v="2012-09-26T05:00:00"/>
    <d v="2012-10-05T05:00:00"/>
    <x v="3"/>
    <x v="4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83.158139534883716"/>
    <x v="5"/>
    <s v="fiction"/>
    <d v="2016-07-10T05:00:00"/>
    <d v="2016-08-29T05:00:00"/>
    <x v="8"/>
    <x v="7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39.97520661157025"/>
    <x v="4"/>
    <s v="drama"/>
    <d v="2019-01-19T06:00:00"/>
    <d v="2019-01-21T06:00:00"/>
    <x v="2"/>
    <x v="3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47.993908629441627"/>
    <x v="0"/>
    <s v="food trucks"/>
    <d v="2019-10-18T05:00:00"/>
    <d v="2019-10-23T05:00:00"/>
    <x v="4"/>
    <x v="3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95.978877489438744"/>
    <x v="6"/>
    <s v="mobile games"/>
    <d v="2019-12-14T06:00:00"/>
    <d v="2019-12-16T06:00:00"/>
    <x v="7"/>
    <x v="3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78.728155339805824"/>
    <x v="3"/>
    <s v="plays"/>
    <d v="2011-12-21T06:00:00"/>
    <d v="2011-12-27T06:00:00"/>
    <x v="7"/>
    <x v="8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56.081632653061227"/>
    <x v="3"/>
    <s v="plays"/>
    <d v="2013-12-11T06:00:00"/>
    <d v="2013-12-20T06:00:00"/>
    <x v="7"/>
    <x v="2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69.090909090909093"/>
    <x v="3"/>
    <s v="plays"/>
    <d v="2018-09-16T05:00:00"/>
    <d v="2018-09-18T05:00:00"/>
    <x v="3"/>
    <x v="9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102.05291576673866"/>
    <x v="5"/>
    <s v="nonfiction"/>
    <d v="2010-06-29T05:00:00"/>
    <d v="2010-07-19T05:00:00"/>
    <x v="5"/>
    <x v="6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7.32089552238806"/>
    <x v="3"/>
    <s v="plays"/>
    <d v="2015-08-23T05:00:00"/>
    <d v="2015-09-16T05:00:00"/>
    <x v="1"/>
    <x v="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51.970260223048328"/>
    <x v="2"/>
    <s v="wearables"/>
    <d v="2018-03-27T05:00:00"/>
    <d v="2018-04-07T05:00:00"/>
    <x v="6"/>
    <x v="9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71.137142857142862"/>
    <x v="3"/>
    <s v="plays"/>
    <d v="2017-03-12T06:00:00"/>
    <d v="2017-03-15T05:00:00"/>
    <x v="6"/>
    <x v="5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106.49275362318841"/>
    <x v="4"/>
    <s v="television"/>
    <d v="2019-01-10T06:00:00"/>
    <d v="2019-01-26T06:00:00"/>
    <x v="2"/>
    <x v="3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42.93684210526316"/>
    <x v="2"/>
    <s v="web"/>
    <d v="2013-10-29T05:00:00"/>
    <d v="2013-11-10T06:00:00"/>
    <x v="4"/>
    <x v="2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30.037974683544302"/>
    <x v="4"/>
    <s v="documentary"/>
    <d v="2011-11-27T06:00:00"/>
    <d v="2011-12-03T06:00:00"/>
    <x v="0"/>
    <x v="8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70.623376623376629"/>
    <x v="4"/>
    <s v="documentary"/>
    <d v="2012-10-03T05:00:00"/>
    <d v="2012-10-20T05:00:00"/>
    <x v="4"/>
    <x v="4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66.016018306636155"/>
    <x v="1"/>
    <s v="rock"/>
    <d v="2019-07-09T05:00:00"/>
    <d v="2019-07-27T05:00:00"/>
    <x v="8"/>
    <x v="3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96.911392405063296"/>
    <x v="3"/>
    <s v="plays"/>
    <d v="2017-10-17T05:00:00"/>
    <d v="2017-11-03T05:00:00"/>
    <x v="4"/>
    <x v="5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62.867346938775512"/>
    <x v="3"/>
    <s v="plays"/>
    <d v="2017-11-27T06:00:00"/>
    <d v="2018-01-03T06:00:00"/>
    <x v="0"/>
    <x v="9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108.98537682789652"/>
    <x v="1"/>
    <s v="rock"/>
    <d v="2015-11-14T06:00:00"/>
    <d v="2015-11-30T06:00:00"/>
    <x v="0"/>
    <x v="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26.999314599040439"/>
    <x v="3"/>
    <s v="plays"/>
    <d v="2015-04-20T05:00:00"/>
    <d v="2015-04-21T05:00:00"/>
    <x v="9"/>
    <x v="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65.004147943311438"/>
    <x v="1"/>
    <s v="electric music"/>
    <d v="2018-03-31T05:00:00"/>
    <d v="2018-04-02T05:00:00"/>
    <x v="6"/>
    <x v="9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111.51785714285714"/>
    <x v="2"/>
    <s v="wearables"/>
    <d v="2011-11-24T06:00:00"/>
    <d v="2011-12-08T06:00:00"/>
    <x v="0"/>
    <x v="8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3"/>
    <x v="4"/>
    <s v="drama"/>
    <d v="2019-06-25T05:00:00"/>
    <d v="2019-06-26T05:00:00"/>
    <x v="5"/>
    <x v="3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110.99268292682927"/>
    <x v="2"/>
    <s v="wearables"/>
    <d v="2010-01-25T06:00:00"/>
    <d v="2010-02-09T06:00:00"/>
    <x v="2"/>
    <x v="6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56.746987951807228"/>
    <x v="3"/>
    <s v="plays"/>
    <d v="2011-03-27T05:00:00"/>
    <d v="2011-04-03T05:00:00"/>
    <x v="6"/>
    <x v="8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97.020608439646708"/>
    <x v="2"/>
    <s v="wearables"/>
    <d v="2013-07-22T05:00:00"/>
    <d v="2013-07-27T05:00:00"/>
    <x v="8"/>
    <x v="2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2.08620689655173"/>
    <x v="5"/>
    <s v="translations"/>
    <d v="2012-04-21T05:00:00"/>
    <d v="2012-05-08T05:00:00"/>
    <x v="9"/>
    <x v="4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82.986666666666665"/>
    <x v="4"/>
    <s v="animation"/>
    <d v="2016-07-04T05:00:00"/>
    <d v="2016-07-19T05:00:00"/>
    <x v="8"/>
    <x v="7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103.03791821561339"/>
    <x v="5"/>
    <s v="nonfiction"/>
    <d v="2013-12-11T06:00:00"/>
    <d v="2013-12-15T06:00:00"/>
    <x v="7"/>
    <x v="2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68.922619047619051"/>
    <x v="2"/>
    <s v="web"/>
    <d v="2019-01-06T06:00:00"/>
    <d v="2019-01-14T06:00:00"/>
    <x v="2"/>
    <x v="3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87.737226277372258"/>
    <x v="4"/>
    <s v="drama"/>
    <d v="2018-12-08T06:00:00"/>
    <d v="2019-01-13T06:00:00"/>
    <x v="7"/>
    <x v="3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75.021505376344081"/>
    <x v="3"/>
    <s v="plays"/>
    <d v="2017-05-22T05:00:00"/>
    <d v="2017-06-01T05:00:00"/>
    <x v="11"/>
    <x v="5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50.863999999999997"/>
    <x v="3"/>
    <s v="plays"/>
    <d v="2012-04-19T05:00:00"/>
    <d v="2012-04-26T05:00:00"/>
    <x v="9"/>
    <x v="4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90"/>
    <x v="3"/>
    <s v="plays"/>
    <d v="2018-07-14T05:00:00"/>
    <d v="2018-07-21T05:00:00"/>
    <x v="8"/>
    <x v="9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72.896039603960389"/>
    <x v="3"/>
    <s v="plays"/>
    <d v="2016-01-24T06:00:00"/>
    <d v="2016-01-26T06:00:00"/>
    <x v="2"/>
    <x v="7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108.48543689320388"/>
    <x v="3"/>
    <s v="plays"/>
    <d v="2016-07-08T05:00:00"/>
    <d v="2016-08-18T05:00:00"/>
    <x v="8"/>
    <x v="7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1.98095238095237"/>
    <x v="5"/>
    <s v="radio &amp; podcasts"/>
    <d v="2016-08-22T05:00:00"/>
    <d v="2016-09-03T05:00:00"/>
    <x v="1"/>
    <x v="7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44.009146341463413"/>
    <x v="1"/>
    <s v="rock"/>
    <d v="2014-08-19T05:00:00"/>
    <d v="2014-08-20T05:00:00"/>
    <x v="1"/>
    <x v="1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65.942675159235662"/>
    <x v="6"/>
    <s v="mobile games"/>
    <d v="2010-08-07T05:00:00"/>
    <d v="2010-08-12T05:00:00"/>
    <x v="1"/>
    <x v="6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24.987387387387386"/>
    <x v="3"/>
    <s v="plays"/>
    <d v="2013-07-10T05:00:00"/>
    <d v="2013-08-07T05:00:00"/>
    <x v="8"/>
    <x v="2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8.003367003367003"/>
    <x v="4"/>
    <s v="documentary"/>
    <d v="2011-08-22T05:00:00"/>
    <d v="2011-09-12T05:00:00"/>
    <x v="1"/>
    <x v="8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85.829268292682926"/>
    <x v="2"/>
    <s v="wearables"/>
    <d v="2013-06-17T05:00:00"/>
    <d v="2013-07-13T05:00:00"/>
    <x v="5"/>
    <x v="2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4.921052631578945"/>
    <x v="5"/>
    <s v="fiction"/>
    <d v="2012-05-29T05:00:00"/>
    <d v="2012-06-09T05:00:00"/>
    <x v="11"/>
    <x v="4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90.483333333333334"/>
    <x v="3"/>
    <s v="plays"/>
    <d v="2018-02-21T06:00:00"/>
    <d v="2018-03-07T06:00:00"/>
    <x v="10"/>
    <x v="9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25.00197628458498"/>
    <x v="1"/>
    <s v="rock"/>
    <d v="2018-04-04T05:00:00"/>
    <d v="2018-04-10T05:00:00"/>
    <x v="9"/>
    <x v="9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92.013888888888886"/>
    <x v="4"/>
    <s v="documentary"/>
    <d v="2017-11-06T06:00:00"/>
    <d v="2017-12-03T06:00:00"/>
    <x v="0"/>
    <x v="5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3.066115702479337"/>
    <x v="3"/>
    <s v="plays"/>
    <d v="2016-03-02T06:00:00"/>
    <d v="2016-03-23T05:00:00"/>
    <x v="6"/>
    <x v="7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61.008145363408524"/>
    <x v="3"/>
    <s v="plays"/>
    <d v="2014-10-22T05:00:00"/>
    <d v="2014-10-24T05:00:00"/>
    <x v="4"/>
    <x v="1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92.036259541984734"/>
    <x v="6"/>
    <s v="mobile games"/>
    <d v="2014-11-15T06:00:00"/>
    <d v="2014-11-17T06:00:00"/>
    <x v="0"/>
    <x v="1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81.132596685082873"/>
    <x v="3"/>
    <s v="plays"/>
    <d v="2010-10-25T05:00:00"/>
    <d v="2010-10-31T05:00:00"/>
    <x v="4"/>
    <x v="6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73.5"/>
    <x v="2"/>
    <s v="web"/>
    <d v="2019-01-20T06:00:00"/>
    <d v="2019-03-19T05:00:00"/>
    <x v="2"/>
    <x v="3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85.221311475409834"/>
    <x v="3"/>
    <s v="plays"/>
    <d v="2016-05-25T05:00:00"/>
    <d v="2016-06-05T05:00:00"/>
    <x v="11"/>
    <x v="7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110.96825396825396"/>
    <x v="4"/>
    <s v="drama"/>
    <d v="2013-02-04T06:00:00"/>
    <d v="2013-02-06T06:00:00"/>
    <x v="10"/>
    <x v="2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32.968036529680369"/>
    <x v="2"/>
    <s v="wearables"/>
    <d v="2015-05-23T05:00:00"/>
    <d v="2015-05-29T05:00:00"/>
    <x v="11"/>
    <x v="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96.005352363960753"/>
    <x v="2"/>
    <s v="web"/>
    <d v="2017-07-23T05:00:00"/>
    <d v="2017-07-24T05:00:00"/>
    <x v="8"/>
    <x v="5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84.96632653061225"/>
    <x v="1"/>
    <s v="rock"/>
    <d v="2017-03-22T05:00:00"/>
    <d v="2017-04-14T05:00:00"/>
    <x v="6"/>
    <x v="5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25.007462686567163"/>
    <x v="1"/>
    <s v="metal"/>
    <d v="2014-07-24T05:00:00"/>
    <d v="2014-08-06T05:00:00"/>
    <x v="8"/>
    <x v="1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65.998995479658461"/>
    <x v="3"/>
    <s v="plays"/>
    <d v="2017-01-28T06:00:00"/>
    <d v="2017-02-09T06:00:00"/>
    <x v="2"/>
    <x v="5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87.34482758620689"/>
    <x v="7"/>
    <s v="photography books"/>
    <d v="2016-03-30T05:00:00"/>
    <d v="2016-04-06T05:00:00"/>
    <x v="6"/>
    <x v="7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27.933333333333334"/>
    <x v="5"/>
    <s v="nonfiction"/>
    <d v="2015-02-20T06:00:00"/>
    <d v="2015-02-24T06:00:00"/>
    <x v="10"/>
    <x v="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103.8"/>
    <x v="1"/>
    <s v="indie rock"/>
    <d v="2016-11-11T06:00:00"/>
    <d v="2016-11-23T06:00:00"/>
    <x v="0"/>
    <x v="7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31.937172774869111"/>
    <x v="3"/>
    <s v="plays"/>
    <d v="2014-11-16T06:00:00"/>
    <d v="2014-12-08T06:00:00"/>
    <x v="0"/>
    <x v="1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99.5"/>
    <x v="1"/>
    <s v="indie rock"/>
    <d v="2012-06-29T05:00:00"/>
    <d v="2012-06-30T05:00:00"/>
    <x v="5"/>
    <x v="4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108.84615384615384"/>
    <x v="3"/>
    <s v="plays"/>
    <d v="2017-02-03T06:00:00"/>
    <d v="2017-02-06T06:00:00"/>
    <x v="10"/>
    <x v="5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10.76229508196721"/>
    <x v="3"/>
    <s v="plays"/>
    <d v="2010-05-23T05:00:00"/>
    <d v="2010-05-24T05:00:00"/>
    <x v="11"/>
    <x v="6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29.647058823529413"/>
    <x v="1"/>
    <s v="electric music"/>
    <d v="2010-01-19T06:00:00"/>
    <d v="2010-03-02T06:00:00"/>
    <x v="2"/>
    <x v="6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101.71428571428571"/>
    <x v="3"/>
    <s v="plays"/>
    <d v="2015-10-21T05:00:00"/>
    <d v="2015-10-27T05:00:00"/>
    <x v="4"/>
    <x v="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61.5"/>
    <x v="3"/>
    <s v="plays"/>
    <d v="2018-08-10T05:00:00"/>
    <d v="2018-08-12T05:00:00"/>
    <x v="1"/>
    <x v="9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35"/>
    <x v="2"/>
    <s v="wearables"/>
    <d v="2010-05-30T05:00:00"/>
    <d v="2010-06-26T05:00:00"/>
    <x v="11"/>
    <x v="6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40.049999999999997"/>
    <x v="2"/>
    <s v="web"/>
    <d v="2011-10-09T05:00:00"/>
    <d v="2011-10-14T05:00:00"/>
    <x v="4"/>
    <x v="8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110.97231270358306"/>
    <x v="3"/>
    <s v="plays"/>
    <d v="2010-09-02T05:00:00"/>
    <d v="2010-09-13T05:00:00"/>
    <x v="3"/>
    <x v="6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36.959016393442624"/>
    <x v="4"/>
    <s v="animation"/>
    <d v="2010-03-01T06:00:00"/>
    <d v="2010-03-26T05:00:00"/>
    <x v="6"/>
    <x v="6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1"/>
    <x v="2"/>
    <s v="wearables"/>
    <d v="2014-10-08T05:00:00"/>
    <d v="2014-10-20T05:00:00"/>
    <x v="4"/>
    <x v="1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30.974074074074075"/>
    <x v="1"/>
    <s v="electric music"/>
    <d v="2010-07-01T05:00:00"/>
    <d v="2010-07-26T05:00:00"/>
    <x v="8"/>
    <x v="6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47.035087719298247"/>
    <x v="5"/>
    <s v="nonfiction"/>
    <d v="2016-03-17T05:00:00"/>
    <d v="2016-04-01T05:00:00"/>
    <x v="6"/>
    <x v="7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88.065693430656935"/>
    <x v="3"/>
    <s v="plays"/>
    <d v="2010-08-05T05:00:00"/>
    <d v="2010-08-23T05:00:00"/>
    <x v="1"/>
    <x v="6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37.005616224648989"/>
    <x v="7"/>
    <s v="photography books"/>
    <d v="2010-05-23T05:00:00"/>
    <d v="2010-06-07T05:00:00"/>
    <x v="11"/>
    <x v="6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26.027777777777779"/>
    <x v="3"/>
    <s v="plays"/>
    <d v="2012-10-28T05:00:00"/>
    <d v="2012-12-20T06:00:00"/>
    <x v="4"/>
    <x v="4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67.817567567567565"/>
    <x v="3"/>
    <s v="plays"/>
    <d v="2017-12-27T06:00:00"/>
    <d v="2018-01-08T06:00:00"/>
    <x v="7"/>
    <x v="9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49.964912280701753"/>
    <x v="3"/>
    <s v="plays"/>
    <d v="2015-01-20T06:00:00"/>
    <d v="2015-01-26T06:00:00"/>
    <x v="2"/>
    <x v="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110.01646903820817"/>
    <x v="4"/>
    <s v="drama"/>
    <d v="2011-05-12T05:00:00"/>
    <d v="2011-05-16T05:00:00"/>
    <x v="11"/>
    <x v="8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89.964678178963894"/>
    <x v="1"/>
    <s v="rock"/>
    <d v="2014-10-24T05:00:00"/>
    <d v="2014-11-02T05:00:00"/>
    <x v="4"/>
    <x v="1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79.009523809523813"/>
    <x v="1"/>
    <s v="electric music"/>
    <d v="2018-02-05T06:00:00"/>
    <d v="2018-03-07T06:00:00"/>
    <x v="10"/>
    <x v="9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86.867469879518069"/>
    <x v="6"/>
    <s v="video games"/>
    <d v="2019-08-01T05:00:00"/>
    <d v="2019-08-30T05:00:00"/>
    <x v="1"/>
    <x v="3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62.04"/>
    <x v="1"/>
    <s v="rock"/>
    <d v="2017-07-22T05:00:00"/>
    <d v="2017-07-27T05:00:00"/>
    <x v="8"/>
    <x v="5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26.970212765957445"/>
    <x v="1"/>
    <s v="jazz"/>
    <d v="2012-11-28T06:00:00"/>
    <d v="2012-12-09T06:00:00"/>
    <x v="0"/>
    <x v="4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54.121621621621621"/>
    <x v="3"/>
    <s v="plays"/>
    <d v="2012-05-08T05:00:00"/>
    <d v="2012-06-12T05:00:00"/>
    <x v="11"/>
    <x v="4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41.035353535353536"/>
    <x v="1"/>
    <s v="rock"/>
    <d v="2011-05-13T05:00:00"/>
    <d v="2011-05-21T05:00:00"/>
    <x v="11"/>
    <x v="8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55.052419354838712"/>
    <x v="1"/>
    <s v="indie rock"/>
    <d v="2017-04-15T05:00:00"/>
    <d v="2017-05-10T05:00:00"/>
    <x v="9"/>
    <x v="5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107.93762183235867"/>
    <x v="4"/>
    <s v="science fiction"/>
    <d v="2018-09-19T05:00:00"/>
    <d v="2018-09-20T05:00:00"/>
    <x v="3"/>
    <x v="9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73.92"/>
    <x v="5"/>
    <s v="translations"/>
    <d v="2015-10-06T05:00:00"/>
    <d v="2015-11-20T06:00:00"/>
    <x v="4"/>
    <x v="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31.995894428152493"/>
    <x v="3"/>
    <s v="plays"/>
    <d v="2013-12-11T06:00:00"/>
    <d v="2013-12-26T06:00:00"/>
    <x v="7"/>
    <x v="2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53.898148148148145"/>
    <x v="6"/>
    <s v="video games"/>
    <d v="2013-08-15T05:00:00"/>
    <d v="2013-09-10T05:00:00"/>
    <x v="1"/>
    <x v="2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106.5"/>
    <x v="3"/>
    <s v="plays"/>
    <d v="2014-04-14T05:00:00"/>
    <d v="2014-04-21T05:00:00"/>
    <x v="9"/>
    <x v="1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32.999805409612762"/>
    <x v="3"/>
    <s v="plays"/>
    <d v="2019-01-26T06:00:00"/>
    <d v="2019-02-22T06:00:00"/>
    <x v="2"/>
    <x v="3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43.00254993625159"/>
    <x v="1"/>
    <s v="indie rock"/>
    <d v="2019-02-09T06:00:00"/>
    <d v="2019-02-13T06:00:00"/>
    <x v="10"/>
    <x v="3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86.858974358974365"/>
    <x v="3"/>
    <s v="plays"/>
    <d v="2017-04-13T05:00:00"/>
    <d v="2017-04-23T05:00:00"/>
    <x v="9"/>
    <x v="5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96.8"/>
    <x v="2"/>
    <s v="web"/>
    <d v="2016-05-23T05:00:00"/>
    <d v="2016-07-03T05:00:00"/>
    <x v="11"/>
    <x v="7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32.995456610631528"/>
    <x v="1"/>
    <s v="rock"/>
    <d v="2014-11-06T06:00:00"/>
    <d v="2014-11-16T06:00:00"/>
    <x v="0"/>
    <x v="1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68.028106508875737"/>
    <x v="3"/>
    <s v="plays"/>
    <d v="2019-07-04T05:00:00"/>
    <d v="2019-07-22T05:00:00"/>
    <x v="8"/>
    <x v="3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58.867816091954026"/>
    <x v="3"/>
    <s v="plays"/>
    <d v="2011-09-23T05:00:00"/>
    <d v="2011-10-22T05:00:00"/>
    <x v="3"/>
    <x v="8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105.04572803850782"/>
    <x v="4"/>
    <s v="animation"/>
    <d v="2011-08-13T05:00:00"/>
    <d v="2011-08-18T05:00:00"/>
    <x v="1"/>
    <x v="8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33.054878048780488"/>
    <x v="3"/>
    <s v="plays"/>
    <d v="2015-08-14T05:00:00"/>
    <d v="2015-08-23T05:00:00"/>
    <x v="1"/>
    <x v="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78.821428571428569"/>
    <x v="4"/>
    <s v="drama"/>
    <d v="2016-07-22T05:00:00"/>
    <d v="2016-08-10T05:00:00"/>
    <x v="8"/>
    <x v="7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68.204968944099377"/>
    <x v="3"/>
    <s v="plays"/>
    <d v="2010-10-31T05:00:00"/>
    <d v="2010-12-21T06:00:00"/>
    <x v="4"/>
    <x v="6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75.731884057971016"/>
    <x v="4"/>
    <s v="animation"/>
    <d v="2011-03-01T06:00:00"/>
    <d v="2011-03-29T05:00:00"/>
    <x v="6"/>
    <x v="8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30.996070133010882"/>
    <x v="1"/>
    <s v="rock"/>
    <d v="2013-12-17T06:00:00"/>
    <d v="2013-12-24T06:00:00"/>
    <x v="7"/>
    <x v="2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101.88188976377953"/>
    <x v="2"/>
    <s v="web"/>
    <d v="2016-03-06T06:00:00"/>
    <d v="2016-03-17T05:00:00"/>
    <x v="6"/>
    <x v="7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52.879227053140099"/>
    <x v="4"/>
    <s v="animation"/>
    <d v="2019-04-27T05:00:00"/>
    <d v="2019-05-31T05:00:00"/>
    <x v="9"/>
    <x v="3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71.005820721769496"/>
    <x v="1"/>
    <s v="jazz"/>
    <d v="2018-03-27T05:00:00"/>
    <d v="2018-04-03T05:00:00"/>
    <x v="6"/>
    <x v="9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102.38709677419355"/>
    <x v="1"/>
    <s v="rock"/>
    <d v="2011-05-21T05:00:00"/>
    <d v="2011-05-30T05:00:00"/>
    <x v="11"/>
    <x v="8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74.466666666666669"/>
    <x v="4"/>
    <s v="animation"/>
    <d v="2012-10-20T05:00:00"/>
    <d v="2012-11-10T06:00:00"/>
    <x v="4"/>
    <x v="4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51.009883198562441"/>
    <x v="3"/>
    <s v="plays"/>
    <d v="2014-05-27T05:00:00"/>
    <d v="2014-07-03T05:00:00"/>
    <x v="11"/>
    <x v="1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90"/>
    <x v="3"/>
    <s v="plays"/>
    <d v="2010-02-14T06:00:00"/>
    <d v="2010-02-20T06:00:00"/>
    <x v="10"/>
    <x v="6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7.142857142857139"/>
    <x v="0"/>
    <s v="food trucks"/>
    <d v="2016-12-11T06:00:00"/>
    <d v="2016-12-27T06:00:00"/>
    <x v="7"/>
    <x v="7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72.071823204419886"/>
    <x v="3"/>
    <s v="plays"/>
    <d v="2013-06-26T05:00:00"/>
    <d v="2013-07-24T05:00:00"/>
    <x v="5"/>
    <x v="2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5.236363636363635"/>
    <x v="5"/>
    <s v="nonfiction"/>
    <d v="2013-06-25T05:00:00"/>
    <d v="2013-06-29T05:00:00"/>
    <x v="5"/>
    <x v="2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32.967741935483872"/>
    <x v="1"/>
    <s v="rock"/>
    <d v="2017-12-22T06:00:00"/>
    <d v="2018-01-03T06:00:00"/>
    <x v="7"/>
    <x v="9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54.807692307692307"/>
    <x v="4"/>
    <s v="drama"/>
    <d v="2016-11-01T05:00:00"/>
    <d v="2016-11-04T05:00:00"/>
    <x v="0"/>
    <x v="7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45.037837837837834"/>
    <x v="6"/>
    <s v="mobile games"/>
    <d v="2014-08-08T05:00:00"/>
    <d v="2014-08-15T05:00:00"/>
    <x v="1"/>
    <x v="1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52.958677685950413"/>
    <x v="2"/>
    <s v="web"/>
    <d v="2018-12-30T06:00:00"/>
    <d v="2019-01-22T06:00:00"/>
    <x v="7"/>
    <x v="3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60.017959183673469"/>
    <x v="3"/>
    <s v="plays"/>
    <d v="2012-05-31T05:00:00"/>
    <d v="2012-06-28T05:00:00"/>
    <x v="11"/>
    <x v="4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1"/>
    <x v="3"/>
    <s v="plays"/>
    <d v="2016-01-30T06:00:00"/>
    <d v="2016-02-03T06:00:00"/>
    <x v="2"/>
    <x v="7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44.028301886792455"/>
    <x v="1"/>
    <s v="rock"/>
    <d v="2015-06-12T05:00:00"/>
    <d v="2015-06-16T05:00:00"/>
    <x v="5"/>
    <x v="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86.028169014084511"/>
    <x v="7"/>
    <s v="photography books"/>
    <d v="2019-12-31T06:00:00"/>
    <d v="2020-01-22T06:00:00"/>
    <x v="7"/>
    <x v="1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28.012875536480685"/>
    <x v="7"/>
    <s v="photography books"/>
    <d v="2019-07-04T05:00:00"/>
    <d v="2019-07-06T05:00:00"/>
    <x v="8"/>
    <x v="3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32.050458715596328"/>
    <x v="3"/>
    <s v="plays"/>
    <d v="2019-01-27T06:00:00"/>
    <d v="2019-03-02T06:00:00"/>
    <x v="2"/>
    <x v="3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73.611940298507463"/>
    <x v="1"/>
    <s v="rock"/>
    <d v="2018-01-02T06:00:00"/>
    <d v="2018-01-22T06:00:00"/>
    <x v="2"/>
    <x v="9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108.71052631578948"/>
    <x v="4"/>
    <s v="documentary"/>
    <d v="2014-11-15T06:00:00"/>
    <d v="2015-01-05T06:00:00"/>
    <x v="0"/>
    <x v="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42.97674418604651"/>
    <x v="4"/>
    <s v="drama"/>
    <d v="2012-03-05T06:00:00"/>
    <d v="2012-03-29T05:00:00"/>
    <x v="6"/>
    <x v="4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83.315789473684205"/>
    <x v="3"/>
    <s v="plays"/>
    <d v="2019-10-15T05:00:00"/>
    <d v="2019-11-28T06:00:00"/>
    <x v="4"/>
    <x v="3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42"/>
    <x v="0"/>
    <s v="food trucks"/>
    <d v="2016-05-17T05:00:00"/>
    <d v="2016-06-03T05:00:00"/>
    <x v="11"/>
    <x v="7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55.927601809954751"/>
    <x v="4"/>
    <s v="documentary"/>
    <d v="2012-08-14T05:00:00"/>
    <d v="2012-08-15T05:00:00"/>
    <x v="1"/>
    <x v="4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105.03681885125184"/>
    <x v="3"/>
    <s v="plays"/>
    <d v="2017-11-28T06:00:00"/>
    <d v="2017-12-08T06:00:00"/>
    <x v="0"/>
    <x v="5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48"/>
    <x v="6"/>
    <s v="video games"/>
    <d v="2016-01-09T06:00:00"/>
    <d v="2016-01-11T06:00:00"/>
    <x v="2"/>
    <x v="7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112.66176470588235"/>
    <x v="5"/>
    <s v="nonfiction"/>
    <d v="2018-04-16T05:00:00"/>
    <d v="2018-04-21T05:00:00"/>
    <x v="9"/>
    <x v="9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81.944444444444443"/>
    <x v="6"/>
    <s v="video games"/>
    <d v="2012-08-27T05:00:00"/>
    <d v="2012-09-06T05:00:00"/>
    <x v="1"/>
    <x v="4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64.049180327868854"/>
    <x v="1"/>
    <s v="rock"/>
    <d v="2016-05-27T05:00:00"/>
    <d v="2016-05-29T05:00:00"/>
    <x v="11"/>
    <x v="7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106.39097744360902"/>
    <x v="1"/>
    <s v="rock"/>
    <d v="2017-11-29T06:00:00"/>
    <d v="2017-12-25T06:00:00"/>
    <x v="0"/>
    <x v="5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76.011249497790274"/>
    <x v="3"/>
    <s v="plays"/>
    <d v="2014-02-10T06:00:00"/>
    <d v="2014-02-12T06:00:00"/>
    <x v="10"/>
    <x v="1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111.07246376811594"/>
    <x v="5"/>
    <s v="nonfiction"/>
    <d v="2019-05-04T05:00:00"/>
    <d v="2019-06-01T05:00:00"/>
    <x v="11"/>
    <x v="3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95.936170212765958"/>
    <x v="3"/>
    <s v="plays"/>
    <d v="2019-01-21T06:00:00"/>
    <d v="2019-02-03T06:00:00"/>
    <x v="2"/>
    <x v="3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43.043010752688176"/>
    <x v="6"/>
    <s v="video games"/>
    <d v="2012-11-24T06:00:00"/>
    <d v="2012-12-09T06:00:00"/>
    <x v="0"/>
    <x v="4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67.966666666666669"/>
    <x v="1"/>
    <s v="rock"/>
    <d v="2018-07-29T05:00:00"/>
    <d v="2018-08-11T05:00:00"/>
    <x v="8"/>
    <x v="9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89.991428571428571"/>
    <x v="4"/>
    <s v="documentary"/>
    <d v="2017-02-28T06:00:00"/>
    <d v="2017-03-13T05:00:00"/>
    <x v="10"/>
    <x v="5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58.095238095238095"/>
    <x v="1"/>
    <s v="rock"/>
    <d v="2014-02-28T06:00:00"/>
    <d v="2014-03-17T05:00:00"/>
    <x v="10"/>
    <x v="1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83.996875000000003"/>
    <x v="1"/>
    <s v="rock"/>
    <d v="2014-09-10T05:00:00"/>
    <d v="2014-10-05T05:00:00"/>
    <x v="3"/>
    <x v="1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8.853503184713375"/>
    <x v="5"/>
    <s v="nonfiction"/>
    <d v="2010-06-19T05:00:00"/>
    <d v="2010-07-21T05:00:00"/>
    <x v="5"/>
    <x v="6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65.963917525773198"/>
    <x v="4"/>
    <s v="shorts"/>
    <d v="2017-07-25T05:00:00"/>
    <d v="2017-08-06T05:00:00"/>
    <x v="8"/>
    <x v="5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74.804878048780495"/>
    <x v="3"/>
    <s v="plays"/>
    <d v="2010-12-13T06:00:00"/>
    <d v="2011-01-10T06:00:00"/>
    <x v="7"/>
    <x v="8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69.98571428571428"/>
    <x v="4"/>
    <s v="drama"/>
    <d v="2011-05-03T05:00:00"/>
    <d v="2011-05-15T05:00:00"/>
    <x v="11"/>
    <x v="8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32.006493506493506"/>
    <x v="3"/>
    <s v="plays"/>
    <d v="2018-08-28T05:00:00"/>
    <d v="2018-09-22T05:00:00"/>
    <x v="1"/>
    <x v="9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64.727272727272734"/>
    <x v="3"/>
    <s v="plays"/>
    <d v="2015-06-09T05:00:00"/>
    <d v="2015-06-24T05:00:00"/>
    <x v="5"/>
    <x v="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24.998110087408456"/>
    <x v="3"/>
    <s v="plays"/>
    <d v="2018-01-03T06:00:00"/>
    <d v="2018-03-03T06:00:00"/>
    <x v="2"/>
    <x v="9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104.97764070932922"/>
    <x v="7"/>
    <s v="photography books"/>
    <d v="2012-03-26T05:00:00"/>
    <d v="2012-04-29T05:00:00"/>
    <x v="6"/>
    <x v="4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64.987878787878785"/>
    <x v="5"/>
    <s v="translations"/>
    <d v="2015-10-22T05:00:00"/>
    <d v="2015-11-25T06:00:00"/>
    <x v="4"/>
    <x v="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94.352941176470594"/>
    <x v="5"/>
    <s v="translations"/>
    <d v="2011-02-14T06:00:00"/>
    <d v="2011-02-25T06:00:00"/>
    <x v="10"/>
    <x v="8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44.001706484641637"/>
    <x v="3"/>
    <s v="plays"/>
    <d v="2013-06-23T05:00:00"/>
    <d v="2013-06-29T05:00:00"/>
    <x v="5"/>
    <x v="2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64.744680851063833"/>
    <x v="2"/>
    <s v="web"/>
    <d v="2015-02-28T06:00:00"/>
    <d v="2015-03-06T06:00:00"/>
    <x v="10"/>
    <x v="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84.00667779632721"/>
    <x v="1"/>
    <s v="indie rock"/>
    <d v="2010-02-05T06:00:00"/>
    <d v="2010-02-16T06:00:00"/>
    <x v="10"/>
    <x v="6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34.061302681992338"/>
    <x v="1"/>
    <s v="jazz"/>
    <d v="2011-03-27T05:00:00"/>
    <d v="2011-05-20T05:00:00"/>
    <x v="6"/>
    <x v="8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93.273885350318466"/>
    <x v="3"/>
    <s v="plays"/>
    <d v="2018-09-27T05:00:00"/>
    <d v="2018-10-06T05:00:00"/>
    <x v="3"/>
    <x v="9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32.998301726577978"/>
    <x v="4"/>
    <s v="documentary"/>
    <d v="2014-03-17T05:00:00"/>
    <d v="2014-05-01T05:00:00"/>
    <x v="6"/>
    <x v="1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83.812903225806451"/>
    <x v="3"/>
    <s v="plays"/>
    <d v="2014-07-16T05:00:00"/>
    <d v="2014-07-18T05:00:00"/>
    <x v="8"/>
    <x v="1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63.992424242424242"/>
    <x v="2"/>
    <s v="web"/>
    <d v="2016-02-19T06:00:00"/>
    <d v="2016-03-06T06:00:00"/>
    <x v="10"/>
    <x v="7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81.909090909090907"/>
    <x v="2"/>
    <s v="wearables"/>
    <d v="2018-06-15T05:00:00"/>
    <d v="2018-06-18T05:00:00"/>
    <x v="5"/>
    <x v="9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93.053191489361708"/>
    <x v="7"/>
    <s v="photography books"/>
    <d v="2018-08-26T05:00:00"/>
    <d v="2018-09-01T05:00:00"/>
    <x v="1"/>
    <x v="9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101.98449039881831"/>
    <x v="4"/>
    <s v="documentary"/>
    <d v="2012-01-22T06:00:00"/>
    <d v="2012-01-25T06:00:00"/>
    <x v="2"/>
    <x v="4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5.9375"/>
    <x v="2"/>
    <s v="web"/>
    <d v="2018-05-15T05:00:00"/>
    <d v="2018-06-21T05:00:00"/>
    <x v="11"/>
    <x v="9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1.58181818181818"/>
    <x v="2"/>
    <s v="web"/>
    <d v="2018-07-21T05:00:00"/>
    <d v="2018-08-26T05:00:00"/>
    <x v="8"/>
    <x v="9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62.970930232558139"/>
    <x v="0"/>
    <s v="food trucks"/>
    <d v="2018-01-07T06:00:00"/>
    <d v="2018-01-10T06:00:00"/>
    <x v="2"/>
    <x v="9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29.045602605863191"/>
    <x v="4"/>
    <s v="drama"/>
    <d v="2010-06-12T05:00:00"/>
    <d v="2010-06-21T05:00:00"/>
    <x v="5"/>
    <x v="6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1"/>
    <x v="1"/>
    <s v="indie rock"/>
    <d v="2012-02-09T06:00:00"/>
    <d v="2012-02-12T06:00:00"/>
    <x v="10"/>
    <x v="4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77.924999999999997"/>
    <x v="1"/>
    <s v="rock"/>
    <d v="2011-11-19T06:00:00"/>
    <d v="2011-12-04T06:00:00"/>
    <x v="0"/>
    <x v="8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80.806451612903231"/>
    <x v="1"/>
    <s v="electric music"/>
    <d v="2012-05-02T05:00:00"/>
    <d v="2012-06-04T05:00:00"/>
    <x v="11"/>
    <x v="4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76.006816632583508"/>
    <x v="6"/>
    <s v="video games"/>
    <d v="2011-07-16T05:00:00"/>
    <d v="2011-07-26T05:00:00"/>
    <x v="8"/>
    <x v="8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2.993613824192337"/>
    <x v="1"/>
    <s v="indie rock"/>
    <d v="2011-06-20T05:00:00"/>
    <d v="2011-06-25T05:00:00"/>
    <x v="5"/>
    <x v="8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53"/>
    <x v="5"/>
    <s v="fiction"/>
    <d v="2019-11-18T06:00:00"/>
    <d v="2019-12-15T06:00:00"/>
    <x v="0"/>
    <x v="3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4.164556962025316"/>
    <x v="3"/>
    <s v="plays"/>
    <d v="2011-06-18T05:00:00"/>
    <d v="2011-07-19T05:00:00"/>
    <x v="5"/>
    <x v="8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32.946666666666665"/>
    <x v="0"/>
    <s v="food trucks"/>
    <d v="2012-04-24T05:00:00"/>
    <d v="2012-05-11T05:00:00"/>
    <x v="9"/>
    <x v="4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79.371428571428567"/>
    <x v="4"/>
    <s v="shorts"/>
    <d v="2012-02-05T06:00:00"/>
    <d v="2012-02-28T06:00:00"/>
    <x v="10"/>
    <x v="4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41.174603174603178"/>
    <x v="0"/>
    <s v="food trucks"/>
    <d v="2018-04-21T05:00:00"/>
    <d v="2018-04-28T05:00:00"/>
    <x v="9"/>
    <x v="9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77.430769230769229"/>
    <x v="3"/>
    <s v="plays"/>
    <d v="2013-03-01T06:00:00"/>
    <d v="2013-03-19T05:00:00"/>
    <x v="6"/>
    <x v="2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57.159509202453989"/>
    <x v="2"/>
    <s v="wearables"/>
    <d v="2019-02-19T06:00:00"/>
    <d v="2019-03-01T06:00:00"/>
    <x v="10"/>
    <x v="3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77.17647058823529"/>
    <x v="3"/>
    <s v="plays"/>
    <d v="2010-03-21T05:00:00"/>
    <d v="2010-03-29T05:00:00"/>
    <x v="6"/>
    <x v="6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24.953917050691246"/>
    <x v="3"/>
    <s v="plays"/>
    <d v="2011-08-01T05:00:00"/>
    <d v="2011-08-05T05:00:00"/>
    <x v="1"/>
    <x v="8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97.18"/>
    <x v="4"/>
    <s v="television"/>
    <d v="2015-06-17T05:00:00"/>
    <d v="2015-07-10T05:00:00"/>
    <x v="5"/>
    <x v="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46.000916870415651"/>
    <x v="4"/>
    <s v="shorts"/>
    <d v="2016-08-19T05:00:00"/>
    <d v="2016-08-24T05:00:00"/>
    <x v="1"/>
    <x v="7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88.023385300668153"/>
    <x v="3"/>
    <s v="plays"/>
    <d v="2014-09-15T05:00:00"/>
    <d v="2014-09-24T05:00:00"/>
    <x v="3"/>
    <x v="1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25.99"/>
    <x v="7"/>
    <s v="photography books"/>
    <d v="2011-05-08T05:00:00"/>
    <d v="2011-05-09T05:00:00"/>
    <x v="11"/>
    <x v="8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102.69047619047619"/>
    <x v="0"/>
    <s v="food trucks"/>
    <d v="2018-10-09T05:00:00"/>
    <d v="2018-10-15T05:00:00"/>
    <x v="4"/>
    <x v="9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72.958174904942965"/>
    <x v="3"/>
    <s v="plays"/>
    <d v="2013-10-12T05:00:00"/>
    <d v="2013-10-23T05:00:00"/>
    <x v="4"/>
    <x v="2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57.190082644628099"/>
    <x v="4"/>
    <s v="drama"/>
    <d v="2010-06-21T05:00:00"/>
    <d v="2010-07-05T05:00:00"/>
    <x v="5"/>
    <x v="6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84.013793103448279"/>
    <x v="3"/>
    <s v="plays"/>
    <d v="2015-08-24T05:00:00"/>
    <d v="2015-09-18T05:00:00"/>
    <x v="1"/>
    <x v="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98.666666666666671"/>
    <x v="3"/>
    <s v="plays"/>
    <d v="2017-11-01T05:00:00"/>
    <d v="2017-11-19T06:00:00"/>
    <x v="0"/>
    <x v="5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42.007419183889773"/>
    <x v="4"/>
    <s v="science fiction"/>
    <d v="2018-09-03T05:00:00"/>
    <d v="2018-09-08T05:00:00"/>
    <x v="3"/>
    <x v="9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32.002753556677376"/>
    <x v="7"/>
    <s v="photography books"/>
    <d v="2014-01-08T06:00:00"/>
    <d v="2014-01-13T06:00:00"/>
    <x v="2"/>
    <x v="1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81.567164179104481"/>
    <x v="7"/>
    <s v="photography books"/>
    <d v="2010-04-23T05:00:00"/>
    <d v="2010-05-31T05:00:00"/>
    <x v="9"/>
    <x v="6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37.035087719298247"/>
    <x v="1"/>
    <s v="rock"/>
    <d v="2011-01-13T06:00:00"/>
    <d v="2011-01-14T06:00:00"/>
    <x v="2"/>
    <x v="8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103.033360455655"/>
    <x v="7"/>
    <s v="photography books"/>
    <d v="2019-06-08T05:00:00"/>
    <d v="2019-07-02T05:00:00"/>
    <x v="5"/>
    <x v="3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84.333333333333329"/>
    <x v="0"/>
    <s v="food trucks"/>
    <d v="2016-07-26T05:00:00"/>
    <d v="2016-07-27T05:00:00"/>
    <x v="8"/>
    <x v="7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102.60377358490567"/>
    <x v="1"/>
    <s v="metal"/>
    <d v="2020-01-15T06:00:00"/>
    <d v="2020-02-08T06:00:00"/>
    <x v="2"/>
    <x v="1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79.992129246064621"/>
    <x v="5"/>
    <s v="nonfiction"/>
    <d v="2017-02-22T06:00:00"/>
    <d v="2017-03-03T06:00:00"/>
    <x v="10"/>
    <x v="5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0.055309734513273"/>
    <x v="1"/>
    <s v="electric music"/>
    <d v="2019-07-21T05:00:00"/>
    <d v="2019-07-23T05:00:00"/>
    <x v="8"/>
    <x v="3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37"/>
    <x v="3"/>
    <s v="plays"/>
    <d v="2015-07-09T05:00:00"/>
    <d v="2015-08-07T05:00:00"/>
    <x v="8"/>
    <x v="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41.911917098445599"/>
    <x v="3"/>
    <s v="plays"/>
    <d v="2015-01-21T06:00:00"/>
    <d v="2015-01-25T06:00:00"/>
    <x v="2"/>
    <x v="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57.992576882290564"/>
    <x v="4"/>
    <s v="shorts"/>
    <d v="2010-05-25T05:00:00"/>
    <d v="2010-06-30T05:00:00"/>
    <x v="11"/>
    <x v="6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40.942307692307693"/>
    <x v="3"/>
    <s v="plays"/>
    <d v="2014-05-04T05:00:00"/>
    <d v="2014-05-06T05:00:00"/>
    <x v="11"/>
    <x v="1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69.9972602739726"/>
    <x v="3"/>
    <s v="plays"/>
    <d v="2010-06-06T05:00:00"/>
    <d v="2010-07-14T05:00:00"/>
    <x v="5"/>
    <x v="6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73.838709677419359"/>
    <x v="1"/>
    <s v="indie rock"/>
    <d v="2010-08-26T05:00:00"/>
    <d v="2010-09-13T05:00:00"/>
    <x v="1"/>
    <x v="6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41.979310344827589"/>
    <x v="3"/>
    <s v="plays"/>
    <d v="2015-07-17T05:00:00"/>
    <d v="2015-09-02T05:00:00"/>
    <x v="8"/>
    <x v="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77.93442622950819"/>
    <x v="3"/>
    <s v="plays"/>
    <d v="2017-04-11T05:00:00"/>
    <d v="2017-04-30T05:00:00"/>
    <x v="9"/>
    <x v="5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106.01972789115646"/>
    <x v="1"/>
    <s v="electric music"/>
    <d v="2014-03-12T05:00:00"/>
    <d v="2014-03-19T05:00:00"/>
    <x v="6"/>
    <x v="1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47.018181818181816"/>
    <x v="1"/>
    <s v="indie rock"/>
    <d v="2019-06-24T05:00:00"/>
    <d v="2019-06-25T05:00:00"/>
    <x v="5"/>
    <x v="3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76.016483516483518"/>
    <x v="4"/>
    <s v="documentary"/>
    <d v="2011-12-03T06:00:00"/>
    <d v="2012-01-16T06:00:00"/>
    <x v="7"/>
    <x v="4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54.120603015075375"/>
    <x v="5"/>
    <s v="translations"/>
    <d v="2010-05-21T05:00:00"/>
    <d v="2010-07-01T05:00:00"/>
    <x v="11"/>
    <x v="6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7.285714285714285"/>
    <x v="4"/>
    <s v="documentary"/>
    <d v="2015-06-15T05:00:00"/>
    <d v="2015-06-19T05:00:00"/>
    <x v="5"/>
    <x v="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103.81308411214954"/>
    <x v="4"/>
    <s v="television"/>
    <d v="2013-07-11T05:00:00"/>
    <d v="2013-08-10T05:00:00"/>
    <x v="8"/>
    <x v="2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5.02602739726028"/>
    <x v="3"/>
    <s v="plays"/>
    <d v="2018-02-03T06:00:00"/>
    <d v="2018-02-12T06:00:00"/>
    <x v="10"/>
    <x v="9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90.259259259259252"/>
    <x v="0"/>
    <s v="food trucks"/>
    <d v="2011-07-14T05:00:00"/>
    <d v="2011-07-17T05:00:00"/>
    <x v="8"/>
    <x v="8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76.978705978705975"/>
    <x v="3"/>
    <s v="plays"/>
    <d v="2019-04-28T05:00:00"/>
    <d v="2019-04-30T05:00:00"/>
    <x v="9"/>
    <x v="3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102.60162601626017"/>
    <x v="4"/>
    <s v="documentary"/>
    <d v="2019-12-16T06:00:00"/>
    <d v="2019-12-22T06:00:00"/>
    <x v="7"/>
    <x v="3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2"/>
    <x v="1"/>
    <s v="jazz"/>
    <d v="2013-10-07T05:00:00"/>
    <d v="2013-10-25T05:00:00"/>
    <x v="4"/>
    <x v="2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55.0062893081761"/>
    <x v="2"/>
    <s v="web"/>
    <d v="2014-09-19T05:00:00"/>
    <d v="2014-09-20T05:00:00"/>
    <x v="3"/>
    <x v="1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32.127272727272725"/>
    <x v="1"/>
    <s v="rock"/>
    <d v="2018-07-17T05:00:00"/>
    <d v="2018-08-19T05:00:00"/>
    <x v="8"/>
    <x v="9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50.642857142857146"/>
    <x v="2"/>
    <s v="web"/>
    <d v="2016-01-30T06:00:00"/>
    <d v="2016-03-12T06:00:00"/>
    <x v="2"/>
    <x v="7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49.6875"/>
    <x v="5"/>
    <s v="nonfiction"/>
    <d v="2012-05-05T05:00:00"/>
    <d v="2012-05-20T05:00:00"/>
    <x v="11"/>
    <x v="4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54.894067796610166"/>
    <x v="5"/>
    <s v="radio &amp; podcasts"/>
    <d v="2012-10-04T05:00:00"/>
    <d v="2012-10-08T05:00:00"/>
    <x v="4"/>
    <x v="4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46.931937172774866"/>
    <x v="3"/>
    <s v="plays"/>
    <d v="2013-09-19T05:00:00"/>
    <d v="2013-09-22T05:00:00"/>
    <x v="3"/>
    <x v="2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4.951219512195124"/>
    <x v="4"/>
    <s v="documentary"/>
    <d v="2017-05-13T05:00:00"/>
    <d v="2017-06-18T05:00:00"/>
    <x v="11"/>
    <x v="5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30.99898322318251"/>
    <x v="3"/>
    <s v="plays"/>
    <d v="2011-04-27T05:00:00"/>
    <d v="2011-05-04T05:00:00"/>
    <x v="9"/>
    <x v="8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107.7625"/>
    <x v="6"/>
    <s v="video games"/>
    <d v="2012-05-02T05:00:00"/>
    <d v="2012-05-13T05:00:00"/>
    <x v="11"/>
    <x v="4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2.07770270270271"/>
    <x v="3"/>
    <s v="plays"/>
    <d v="2018-06-04T05:00:00"/>
    <d v="2018-07-01T05:00:00"/>
    <x v="5"/>
    <x v="9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24.976190476190474"/>
    <x v="3"/>
    <s v="plays"/>
    <d v="2015-01-22T06:00:00"/>
    <d v="2015-01-23T06:00:00"/>
    <x v="2"/>
    <x v="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79.944134078212286"/>
    <x v="2"/>
    <s v="web"/>
    <d v="2019-09-09T05:00:00"/>
    <d v="2019-09-11T05:00:00"/>
    <x v="3"/>
    <x v="3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67.946462715105156"/>
    <x v="4"/>
    <s v="drama"/>
    <d v="2012-09-05T05:00:00"/>
    <d v="2012-09-18T05:00:00"/>
    <x v="3"/>
    <x v="4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26.070921985815602"/>
    <x v="4"/>
    <s v="drama"/>
    <d v="2019-05-12T05:00:00"/>
    <d v="2019-05-25T05:00:00"/>
    <x v="11"/>
    <x v="3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105.0032154340836"/>
    <x v="3"/>
    <s v="plays"/>
    <d v="2013-08-04T05:00:00"/>
    <d v="2013-08-16T05:00:00"/>
    <x v="1"/>
    <x v="2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25.826923076923077"/>
    <x v="4"/>
    <s v="television"/>
    <d v="2017-08-29T05:00:00"/>
    <d v="2017-09-07T05:00:00"/>
    <x v="1"/>
    <x v="5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77.666666666666671"/>
    <x v="7"/>
    <s v="photography books"/>
    <d v="2014-12-18T06:00:00"/>
    <d v="2014-12-27T06:00:00"/>
    <x v="7"/>
    <x v="1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57.82692307692308"/>
    <x v="4"/>
    <s v="shorts"/>
    <d v="2011-06-28T05:00:00"/>
    <d v="2011-07-22T05:00:00"/>
    <x v="5"/>
    <x v="8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92.955555555555549"/>
    <x v="5"/>
    <s v="radio &amp; podcasts"/>
    <d v="2012-07-27T05:00:00"/>
    <d v="2012-08-07T05:00:00"/>
    <x v="8"/>
    <x v="4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37.945098039215686"/>
    <x v="3"/>
    <s v="plays"/>
    <d v="2017-10-14T05:00:00"/>
    <d v="2017-11-15T06:00:00"/>
    <x v="4"/>
    <x v="5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1.842105263157894"/>
    <x v="4"/>
    <s v="animation"/>
    <d v="2019-02-07T06:00:00"/>
    <d v="2019-02-27T06:00:00"/>
    <x v="10"/>
    <x v="3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40"/>
    <x v="2"/>
    <s v="web"/>
    <d v="2012-02-12T06:00:00"/>
    <d v="2012-02-26T06:00:00"/>
    <x v="10"/>
    <x v="4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101.1"/>
    <x v="1"/>
    <s v="world music"/>
    <d v="2018-12-09T06:00:00"/>
    <d v="2018-12-18T06:00:00"/>
    <x v="7"/>
    <x v="9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84.006989951944078"/>
    <x v="3"/>
    <s v="plays"/>
    <d v="2010-07-14T05:00:00"/>
    <d v="2010-07-15T05:00:00"/>
    <x v="8"/>
    <x v="6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103.41538461538461"/>
    <x v="3"/>
    <s v="plays"/>
    <d v="2019-10-31T05:00:00"/>
    <d v="2019-11-11T06:00:00"/>
    <x v="4"/>
    <x v="3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5.13333333333334"/>
    <x v="3"/>
    <s v="plays"/>
    <d v="2017-09-22T05:00:00"/>
    <d v="2017-10-04T05:00:00"/>
    <x v="3"/>
    <x v="5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89.21621621621621"/>
    <x v="0"/>
    <s v="food trucks"/>
    <d v="2016-05-12T05:00:00"/>
    <d v="2016-05-16T05:00:00"/>
    <x v="11"/>
    <x v="7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51.995234312946785"/>
    <x v="3"/>
    <s v="plays"/>
    <d v="2012-07-12T05:00:00"/>
    <d v="2012-08-10T05:00:00"/>
    <x v="8"/>
    <x v="4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64.956521739130437"/>
    <x v="2"/>
    <s v="web"/>
    <d v="2013-12-29T06:00:00"/>
    <d v="2014-01-07T06:00:00"/>
    <x v="7"/>
    <x v="1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46.235294117647058"/>
    <x v="3"/>
    <s v="plays"/>
    <d v="2017-05-03T05:00:00"/>
    <d v="2017-05-17T05:00:00"/>
    <x v="11"/>
    <x v="5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51.151785714285715"/>
    <x v="3"/>
    <s v="plays"/>
    <d v="2015-02-25T06:00:00"/>
    <d v="2015-03-04T06:00:00"/>
    <x v="10"/>
    <x v="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33.909722222222221"/>
    <x v="3"/>
    <s v="plays"/>
    <d v="2014-06-28T05:00:00"/>
    <d v="2014-06-30T05:00:00"/>
    <x v="5"/>
    <x v="1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92.016298633017882"/>
    <x v="1"/>
    <s v="rock"/>
    <d v="2014-03-11T05:00:00"/>
    <d v="2014-03-14T05:00:00"/>
    <x v="6"/>
    <x v="1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107.42857142857143"/>
    <x v="3"/>
    <s v="plays"/>
    <d v="2013-04-08T05:00:00"/>
    <d v="2013-04-21T05:00:00"/>
    <x v="9"/>
    <x v="2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75.848484848484844"/>
    <x v="3"/>
    <s v="plays"/>
    <d v="2016-02-22T06:00:00"/>
    <d v="2016-02-28T06:00:00"/>
    <x v="10"/>
    <x v="7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80.476190476190482"/>
    <x v="3"/>
    <s v="plays"/>
    <d v="2015-07-24T05:00:00"/>
    <d v="2015-07-31T05:00:00"/>
    <x v="8"/>
    <x v="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6.978483606557376"/>
    <x v="3"/>
    <s v="plays"/>
    <d v="2019-07-22T05:00:00"/>
    <d v="2019-07-25T05:00:00"/>
    <x v="8"/>
    <x v="3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105.13541666666667"/>
    <x v="4"/>
    <s v="documentary"/>
    <d v="2015-11-26T06:00:00"/>
    <d v="2015-12-05T06:00:00"/>
    <x v="0"/>
    <x v="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57.298507462686565"/>
    <x v="5"/>
    <s v="fiction"/>
    <d v="2018-06-12T05:00:00"/>
    <d v="2018-07-18T05:00:00"/>
    <x v="5"/>
    <x v="9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93.348484848484844"/>
    <x v="6"/>
    <s v="video games"/>
    <d v="2011-05-07T05:00:00"/>
    <d v="2011-05-24T05:00:00"/>
    <x v="11"/>
    <x v="8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71.987179487179489"/>
    <x v="2"/>
    <s v="web"/>
    <d v="2012-12-01T06:00:00"/>
    <d v="2012-12-23T06:00:00"/>
    <x v="7"/>
    <x v="4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92.611940298507463"/>
    <x v="3"/>
    <s v="plays"/>
    <d v="2011-01-09T06:00:00"/>
    <d v="2011-02-13T06:00:00"/>
    <x v="2"/>
    <x v="8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104.99122807017544"/>
    <x v="3"/>
    <s v="plays"/>
    <d v="2011-01-25T06:00:00"/>
    <d v="2011-01-28T06:00:00"/>
    <x v="2"/>
    <x v="8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30.958174904942965"/>
    <x v="0"/>
    <s v="food trucks"/>
    <d v="2014-09-24T05:00:00"/>
    <d v="2014-10-29T05:00:00"/>
    <x v="3"/>
    <x v="1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3.001182732111175"/>
    <x v="7"/>
    <s v="photography books"/>
    <d v="2017-02-10T06:00:00"/>
    <d v="2017-03-01T06:00:00"/>
    <x v="10"/>
    <x v="5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84.187845303867405"/>
    <x v="7"/>
    <s v="photography books"/>
    <d v="2012-04-05T05:00:00"/>
    <d v="2012-04-20T05:00:00"/>
    <x v="9"/>
    <x v="4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73.92307692307692"/>
    <x v="3"/>
    <s v="plays"/>
    <d v="2011-06-16T05:00:00"/>
    <d v="2011-06-18T05:00:00"/>
    <x v="5"/>
    <x v="8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36.987499999999997"/>
    <x v="3"/>
    <s v="plays"/>
    <d v="2014-09-26T05:00:00"/>
    <d v="2014-10-03T05:00:00"/>
    <x v="3"/>
    <x v="1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46.896551724137929"/>
    <x v="4"/>
    <s v="documentary"/>
    <d v="2014-12-12T06:00:00"/>
    <d v="2014-12-22T06:00:00"/>
    <x v="7"/>
    <x v="1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5"/>
    <x v="2"/>
    <s v="web"/>
    <d v="2015-04-18T05:00:00"/>
    <d v="2015-05-07T05:00:00"/>
    <x v="9"/>
    <x v="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102.02437459910199"/>
    <x v="3"/>
    <s v="plays"/>
    <d v="2019-04-16T05:00:00"/>
    <d v="2019-04-21T05:00:00"/>
    <x v="9"/>
    <x v="3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45.007502206531335"/>
    <x v="1"/>
    <s v="rock"/>
    <d v="2016-12-26T06:00:00"/>
    <d v="2016-12-27T06:00:00"/>
    <x v="7"/>
    <x v="7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94.285714285714292"/>
    <x v="4"/>
    <s v="documentary"/>
    <d v="2016-08-09T05:00:00"/>
    <d v="2016-08-23T05:00:00"/>
    <x v="1"/>
    <x v="7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101.02325581395348"/>
    <x v="4"/>
    <s v="science fiction"/>
    <d v="2015-12-20T06:00:00"/>
    <d v="2016-01-25T06:00:00"/>
    <x v="7"/>
    <x v="7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97.037499999999994"/>
    <x v="2"/>
    <s v="web"/>
    <d v="2012-09-22T05:00:00"/>
    <d v="2012-10-16T05:00:00"/>
    <x v="3"/>
    <x v="4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43.00963855421687"/>
    <x v="3"/>
    <s v="plays"/>
    <d v="2012-11-25T06:00:00"/>
    <d v="2012-11-27T06:00:00"/>
    <x v="0"/>
    <x v="4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94.916030534351151"/>
    <x v="4"/>
    <s v="science fiction"/>
    <d v="2015-12-22T06:00:00"/>
    <d v="2015-12-26T06:00:00"/>
    <x v="7"/>
    <x v="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72.151785714285708"/>
    <x v="3"/>
    <s v="plays"/>
    <d v="2012-02-16T06:00:00"/>
    <d v="2012-02-19T06:00:00"/>
    <x v="10"/>
    <x v="4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51.007692307692309"/>
    <x v="4"/>
    <s v="animation"/>
    <d v="2010-06-21T05:00:00"/>
    <d v="2010-07-13T05:00:00"/>
    <x v="5"/>
    <x v="6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85.054545454545448"/>
    <x v="5"/>
    <s v="translations"/>
    <d v="2010-06-28T05:00:00"/>
    <d v="2010-07-26T05:00:00"/>
    <x v="5"/>
    <x v="6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43.87096774193548"/>
    <x v="2"/>
    <s v="web"/>
    <d v="2016-02-08T06:00:00"/>
    <d v="2016-03-16T05:00:00"/>
    <x v="10"/>
    <x v="7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0.063909774436091"/>
    <x v="5"/>
    <s v="translations"/>
    <d v="2011-02-17T06:00:00"/>
    <d v="2011-02-21T06:00:00"/>
    <x v="10"/>
    <x v="8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3.833333333333336"/>
    <x v="0"/>
    <s v="food trucks"/>
    <d v="2013-11-14T06:00:00"/>
    <d v="2013-12-05T06:00:00"/>
    <x v="0"/>
    <x v="2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84.92903225806451"/>
    <x v="7"/>
    <s v="photography books"/>
    <d v="2011-03-05T06:00:00"/>
    <d v="2011-03-11T06:00:00"/>
    <x v="6"/>
    <x v="8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41.067632850241544"/>
    <x v="3"/>
    <s v="plays"/>
    <d v="2015-05-11T05:00:00"/>
    <d v="2015-05-16T05:00:00"/>
    <x v="11"/>
    <x v="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54.971428571428568"/>
    <x v="1"/>
    <s v="rock"/>
    <d v="2010-01-25T06:00:00"/>
    <d v="2010-03-06T06:00:00"/>
    <x v="2"/>
    <x v="6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77.010807374443743"/>
    <x v="3"/>
    <s v="plays"/>
    <d v="2017-06-15T05:00:00"/>
    <d v="2017-06-17T05:00:00"/>
    <x v="5"/>
    <x v="5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1.201754385964918"/>
    <x v="1"/>
    <s v="world music"/>
    <d v="2012-04-06T05:00:00"/>
    <d v="2012-05-13T05:00:00"/>
    <x v="9"/>
    <x v="4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91.935483870967744"/>
    <x v="0"/>
    <s v="food trucks"/>
    <d v="2011-01-01T06:00:00"/>
    <d v="2011-01-16T06:00:00"/>
    <x v="2"/>
    <x v="8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7.069023569023571"/>
    <x v="3"/>
    <s v="plays"/>
    <d v="2019-12-22T06:00:00"/>
    <d v="2019-12-29T06:00:00"/>
    <x v="7"/>
    <x v="3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58.916666666666664"/>
    <x v="3"/>
    <s v="plays"/>
    <d v="2011-05-09T05:00:00"/>
    <d v="2011-05-10T05:00:00"/>
    <x v="11"/>
    <x v="8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015466983938133"/>
    <x v="4"/>
    <s v="television"/>
    <d v="2013-10-08T05:00:00"/>
    <d v="2013-10-14T05:00:00"/>
    <x v="4"/>
    <x v="2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103.87301587301587"/>
    <x v="2"/>
    <s v="web"/>
    <d v="2014-06-02T05:00:00"/>
    <d v="2014-06-11T05:00:00"/>
    <x v="5"/>
    <x v="1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93.46875"/>
    <x v="3"/>
    <s v="plays"/>
    <d v="2010-12-10T06:00:00"/>
    <d v="2010-12-12T06:00:00"/>
    <x v="7"/>
    <x v="6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61.970370370370368"/>
    <x v="1"/>
    <s v="indie rock"/>
    <d v="2013-05-18T05:00:00"/>
    <d v="2013-05-19T05:00:00"/>
    <x v="11"/>
    <x v="2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92.042857142857144"/>
    <x v="3"/>
    <s v="plays"/>
    <d v="2015-11-29T06:00:00"/>
    <d v="2016-01-07T06:00:00"/>
    <x v="0"/>
    <x v="7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77.268656716417908"/>
    <x v="3"/>
    <s v="plays"/>
    <d v="2011-01-28T06:00:00"/>
    <d v="2011-02-03T06:00:00"/>
    <x v="2"/>
    <x v="8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93.923913043478265"/>
    <x v="0"/>
    <s v="food trucks"/>
    <d v="2018-02-07T06:00:00"/>
    <d v="2018-03-11T06:00:00"/>
    <x v="10"/>
    <x v="9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84.969458128078813"/>
    <x v="6"/>
    <s v="video games"/>
    <d v="2016-11-12T06:00:00"/>
    <d v="2016-12-04T06:00:00"/>
    <x v="0"/>
    <x v="7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105.97035040431267"/>
    <x v="3"/>
    <s v="plays"/>
    <d v="2015-03-15T05:00:00"/>
    <d v="2015-03-21T05:00:00"/>
    <x v="6"/>
    <x v="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36.969040247678016"/>
    <x v="5"/>
    <s v="nonfiction"/>
    <d v="2015-10-30T05:00:00"/>
    <d v="2015-11-04T06:00:00"/>
    <x v="4"/>
    <x v="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81.533333333333331"/>
    <x v="2"/>
    <s v="web"/>
    <d v="2017-12-25T06:00:00"/>
    <d v="2018-01-27T06:00:00"/>
    <x v="7"/>
    <x v="9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0.999140154772135"/>
    <x v="4"/>
    <s v="documentary"/>
    <d v="2011-07-19T05:00:00"/>
    <d v="2011-07-21T05:00:00"/>
    <x v="8"/>
    <x v="8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26.010498687664043"/>
    <x v="4"/>
    <s v="documentary"/>
    <d v="2019-08-04T05:00:00"/>
    <d v="2019-08-19T05:00:00"/>
    <x v="1"/>
    <x v="3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5.998410896708286"/>
    <x v="3"/>
    <s v="plays"/>
    <d v="2019-09-08T05:00:00"/>
    <d v="2019-10-04T05:00:00"/>
    <x v="3"/>
    <x v="3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34.173913043478258"/>
    <x v="1"/>
    <s v="rock"/>
    <d v="2013-12-06T06:00:00"/>
    <d v="2014-01-01T06:00:00"/>
    <x v="7"/>
    <x v="1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28.002083333333335"/>
    <x v="1"/>
    <s v="rock"/>
    <d v="2011-04-05T05:00:00"/>
    <d v="2011-04-19T05:00:00"/>
    <x v="9"/>
    <x v="8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76.546875"/>
    <x v="4"/>
    <s v="documentary"/>
    <d v="2017-04-27T05:00:00"/>
    <d v="2017-05-11T05:00:00"/>
    <x v="9"/>
    <x v="5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53.053097345132741"/>
    <x v="5"/>
    <s v="radio &amp; podcasts"/>
    <d v="2016-11-12T06:00:00"/>
    <d v="2016-12-03T06:00:00"/>
    <x v="0"/>
    <x v="7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106.859375"/>
    <x v="5"/>
    <s v="translations"/>
    <d v="2019-04-16T05:00:00"/>
    <d v="2019-04-21T05:00:00"/>
    <x v="9"/>
    <x v="3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46.020746887966808"/>
    <x v="4"/>
    <s v="drama"/>
    <d v="2016-03-03T06:00:00"/>
    <d v="2016-03-25T05:00:00"/>
    <x v="6"/>
    <x v="7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100.17424242424242"/>
    <x v="1"/>
    <s v="rock"/>
    <d v="2014-09-25T05:00:00"/>
    <d v="2014-09-29T05:00:00"/>
    <x v="3"/>
    <x v="1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1.44"/>
    <x v="4"/>
    <s v="drama"/>
    <d v="2018-05-07T05:00:00"/>
    <d v="2018-05-21T05:00:00"/>
    <x v="11"/>
    <x v="9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87.972684085510693"/>
    <x v="7"/>
    <s v="photography books"/>
    <d v="2015-12-24T06:00:00"/>
    <d v="2016-01-10T06:00:00"/>
    <x v="7"/>
    <x v="7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74.995594713656388"/>
    <x v="5"/>
    <s v="translations"/>
    <d v="2014-10-17T05:00:00"/>
    <d v="2014-10-23T05:00:00"/>
    <x v="4"/>
    <x v="1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42.982142857142854"/>
    <x v="0"/>
    <s v="food trucks"/>
    <d v="2018-11-04T05:00:00"/>
    <d v="2018-12-03T06:00:00"/>
    <x v="0"/>
    <x v="9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33.115107913669064"/>
    <x v="3"/>
    <s v="plays"/>
    <d v="2013-01-02T06:00:00"/>
    <d v="2013-02-01T06:00:00"/>
    <x v="2"/>
    <x v="2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101.13101604278074"/>
    <x v="3"/>
    <s v="plays"/>
    <d v="2014-01-20T06:00:00"/>
    <d v="2014-01-25T06:00:00"/>
    <x v="2"/>
    <x v="1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55.98841354723708"/>
    <x v="1"/>
    <s v="indie rock"/>
    <d v="2010-02-11T06:00:00"/>
    <d v="2010-02-25T06:00:00"/>
    <x v="10"/>
    <x v="6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e v="#DIV/0!"/>
    <x v="0"/>
    <s v="food trucks"/>
    <d v="2016-06-29T05:00:00"/>
    <d v="2016-07-06T05:00:00"/>
    <x v="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A6EF6E-1B3F-C941-9C64-3606A55A9AA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A8EFFB-1AA9-F543-AB70-3AB9D60EBDF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02603-8D56-3B46-8394-E62332C631F8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68" showAll="0"/>
    <pivotField numFmtId="166" showAll="0"/>
    <pivotField axis="axisRow" showAll="0">
      <items count="13">
        <item x="2"/>
        <item x="10"/>
        <item x="6"/>
        <item x="9"/>
        <item x="11"/>
        <item x="5"/>
        <item x="8"/>
        <item x="1"/>
        <item x="3"/>
        <item x="4"/>
        <item x="0"/>
        <item x="7"/>
        <item t="default"/>
      </items>
    </pivotField>
    <pivotField axis="axisPage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</pivotFields>
  <rowFields count="1">
    <field x="2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1" hier="-1"/>
    <pageField fld="16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0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C67FC8-68DF-6B49-B68C-E3064F4D70B2}" name="Table6" displayName="Table6" ref="A1:V1001" totalsRowShown="0" headerRowDxfId="20">
  <autoFilter ref="A1:V1001" xr:uid="{09C67FC8-68DF-6B49-B68C-E3064F4D70B2}"/>
  <tableColumns count="22">
    <tableColumn id="1" xr3:uid="{CBE4AC0C-5BCD-C34A-944F-8B724430620D}" name="id"/>
    <tableColumn id="2" xr3:uid="{A6AB2BE8-A4C4-7349-AD39-482D24867C47}" name="name"/>
    <tableColumn id="3" xr3:uid="{6B215B1D-F4F8-DF44-AFD1-226AE355D565}" name="blurb" dataDxfId="19"/>
    <tableColumn id="4" xr3:uid="{C70B9867-8659-7349-9E7A-71FD07E3C7F7}" name="goal"/>
    <tableColumn id="5" xr3:uid="{9C623A7F-A249-DB4C-A4E0-D0805D275958}" name="pledged"/>
    <tableColumn id="6" xr3:uid="{4AD3BCAE-2913-664C-A36D-DEF861B755A4}" name="outcome"/>
    <tableColumn id="7" xr3:uid="{3D8E1CF1-FAF6-B349-BF71-D66039CED49D}" name="backers_count"/>
    <tableColumn id="8" xr3:uid="{C33BF22D-54CB-9546-88F6-81E30FD4D885}" name="country"/>
    <tableColumn id="9" xr3:uid="{744A450F-1E2F-7048-B2A3-E63885E47199}" name="currency"/>
    <tableColumn id="10" xr3:uid="{46CCE181-D6C3-2340-8D34-D4C9FEB33020}" name="launched_at"/>
    <tableColumn id="11" xr3:uid="{2E03E26A-AA4F-1446-BEA5-9ED6EE4076CA}" name="deadline"/>
    <tableColumn id="12" xr3:uid="{59EE28A3-2BF1-B941-AA78-F56FD546E6A2}" name="staff_pick"/>
    <tableColumn id="13" xr3:uid="{37B9FBDC-E43B-4049-B8F5-7144E9658CF9}" name="spotlight"/>
    <tableColumn id="14" xr3:uid="{E8919509-06FC-E548-89E0-663CD63AB21B}" name="category &amp; sub-category"/>
    <tableColumn id="15" xr3:uid="{1985BF85-D87A-7645-880E-D0058B3EA8D2}" name="Percent Funded " dataDxfId="18" dataCellStyle="Comma">
      <calculatedColumnFormula>(E2/D2)*100</calculatedColumnFormula>
    </tableColumn>
    <tableColumn id="16" xr3:uid="{16BE47EC-F615-EC4E-8A94-2E6A8285324A}" name="Average Donation " dataDxfId="17">
      <calculatedColumnFormula>E3/G3</calculatedColumnFormula>
    </tableColumn>
    <tableColumn id="17" xr3:uid="{B65E5DFB-0332-CB4F-9EE1-23CFFA9FB86D}" name="Parent Category ">
      <calculatedColumnFormula array="1">_xlfn.TEXTSPLIT(N2, "/")</calculatedColumnFormula>
    </tableColumn>
    <tableColumn id="18" xr3:uid="{880E46A6-4A86-6543-898E-CFCB9A0F195D}" name="Sub Catergory " dataDxfId="16"/>
    <tableColumn id="19" xr3:uid="{1DD7AAB8-88D3-6047-AE62-FB68E8452E1B}" name="Date Created Conversion" dataDxfId="15">
      <calculatedColumnFormula>(((J2/60)/60)/24)+DATE(1970,1,1)</calculatedColumnFormula>
    </tableColumn>
    <tableColumn id="20" xr3:uid="{1298E332-414B-2C4A-93BE-AA2D37E2417A}" name="Date Ended Conversion" dataDxfId="14">
      <calculatedColumnFormula>(((K2/60)/60)/24)+DATE(1970,1,1)</calculatedColumnFormula>
    </tableColumn>
    <tableColumn id="21" xr3:uid="{1D8DEA93-13CF-EB41-9B6C-E91BF645F55F}" name="Month" dataDxfId="13">
      <calculatedColumnFormula>TEXT(S2,"mmmm")</calculatedColumnFormula>
    </tableColumn>
    <tableColumn id="22" xr3:uid="{FD29EF3E-692F-3C48-BEEA-764ADA4156D2}" name="Years" dataDxfId="12">
      <calculatedColumnFormula>TEXT(T2, "yyyy")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A1001"/>
  <sheetViews>
    <sheetView zoomScale="107" zoomScaleNormal="17" workbookViewId="0">
      <selection activeCell="C24" sqref="C24"/>
    </sheetView>
  </sheetViews>
  <sheetFormatPr baseColWidth="10" defaultRowHeight="16" x14ac:dyDescent="0.2"/>
  <cols>
    <col min="1" max="1" width="7.6640625" bestFit="1" customWidth="1"/>
    <col min="2" max="2" width="30.6640625" bestFit="1" customWidth="1"/>
    <col min="3" max="3" width="33.5" style="3" customWidth="1"/>
    <col min="7" max="7" width="15.5" customWidth="1"/>
    <col min="10" max="10" width="13.5" customWidth="1"/>
    <col min="11" max="11" width="11.1640625" bestFit="1" customWidth="1"/>
    <col min="12" max="12" width="11.1640625" customWidth="1"/>
    <col min="14" max="14" width="28" bestFit="1" customWidth="1"/>
    <col min="15" max="15" width="17.33203125" customWidth="1"/>
    <col min="16" max="16" width="19" customWidth="1"/>
    <col min="17" max="17" width="17.6640625" customWidth="1"/>
    <col min="18" max="18" width="15.6640625" customWidth="1"/>
    <col min="19" max="19" width="29" bestFit="1" customWidth="1"/>
    <col min="20" max="20" width="23" customWidth="1"/>
    <col min="22" max="22" width="8" customWidth="1"/>
    <col min="24" max="24" width="27.33203125" bestFit="1" customWidth="1"/>
    <col min="25" max="25" width="17.5" bestFit="1" customWidth="1"/>
    <col min="26" max="26" width="13.5" bestFit="1" customWidth="1"/>
    <col min="27" max="27" width="16.33203125" bestFit="1" customWidth="1"/>
  </cols>
  <sheetData>
    <row r="1" spans="1:27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2065</v>
      </c>
      <c r="S1" s="1" t="s">
        <v>2071</v>
      </c>
      <c r="T1" s="1" t="s">
        <v>2072</v>
      </c>
      <c r="U1" s="1" t="s">
        <v>2074</v>
      </c>
      <c r="V1" s="1" t="s">
        <v>2073</v>
      </c>
    </row>
    <row r="2" spans="1:27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(E2/D2)*100</f>
        <v>0</v>
      </c>
      <c r="P2" t="e">
        <f>E2/G2</f>
        <v>#DIV/0!</v>
      </c>
      <c r="Q2" t="e" cm="1" vm="1">
        <f t="array" aca="1" ref="Q2" ca="1">_xlfn.TEXTSPLIT(N2, "/")</f>
        <v>#VALUE!</v>
      </c>
      <c r="R2" s="7"/>
      <c r="S2" s="13">
        <f>(((J2/60)/60)/24)+DATE(1970,1,1)</f>
        <v>42336.25</v>
      </c>
      <c r="T2" s="11">
        <f>(((K2/60)/60)/24)+DATE(1970,1,1)</f>
        <v>42353.25</v>
      </c>
      <c r="U2" s="12" t="str">
        <f>TEXT(S2,"mmmm")</f>
        <v>November</v>
      </c>
      <c r="V2" s="10" t="str">
        <f t="shared" ref="V2:V65" si="0">TEXT(T2, "yyyy")</f>
        <v>2015</v>
      </c>
    </row>
    <row r="3" spans="1:27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>(E3/D3)*100</f>
        <v>1040</v>
      </c>
      <c r="P3" s="6">
        <f>E4/G4</f>
        <v>100.01614035087719</v>
      </c>
      <c r="Q3" t="e" cm="1" vm="1">
        <f t="array" aca="1" ref="Q3" ca="1">_xlfn.TEXTSPLIT(N3, "/")</f>
        <v>#VALUE!</v>
      </c>
      <c r="R3" s="7"/>
      <c r="S3" s="13">
        <f t="shared" ref="S3:S66" si="1">(((J3/60)/60)/24)+DATE(1970,1,1)</f>
        <v>41870.208333333336</v>
      </c>
      <c r="T3" s="11">
        <f t="shared" ref="T3:T66" si="2">(((K3/60)/60)/24)+DATE(1970,1,1)</f>
        <v>41872.208333333336</v>
      </c>
      <c r="U3" s="12" t="str">
        <f t="shared" ref="U3:U66" si="3">TEXT(S3,"mmmm")</f>
        <v>August</v>
      </c>
      <c r="V3" s="10" t="str">
        <f t="shared" si="0"/>
        <v>2014</v>
      </c>
      <c r="Y3" s="14"/>
      <c r="Z3" s="14"/>
      <c r="AA3" s="14"/>
    </row>
    <row r="4" spans="1:27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ref="O4:O67" si="4">(E4/D4)*100</f>
        <v>131.4787822878229</v>
      </c>
      <c r="P4" s="6">
        <f t="shared" ref="P4:P67" si="5">E5/G5</f>
        <v>103.20833333333333</v>
      </c>
      <c r="Q4" t="e" cm="1" vm="1">
        <f t="array" aca="1" ref="Q4" ca="1">_xlfn.TEXTSPLIT(N4, "/")</f>
        <v>#VALUE!</v>
      </c>
      <c r="R4" s="7"/>
      <c r="S4" s="13">
        <f t="shared" si="1"/>
        <v>41595.25</v>
      </c>
      <c r="T4" s="11">
        <f t="shared" si="2"/>
        <v>41597.25</v>
      </c>
      <c r="U4" s="12" t="str">
        <f t="shared" si="3"/>
        <v>November</v>
      </c>
      <c r="V4" s="10" t="str">
        <f t="shared" si="0"/>
        <v>2013</v>
      </c>
      <c r="Y4" s="14"/>
      <c r="Z4" s="14"/>
      <c r="AA4" s="14"/>
    </row>
    <row r="5" spans="1:27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4"/>
        <v>58.976190476190467</v>
      </c>
      <c r="P5" s="6">
        <f t="shared" si="5"/>
        <v>99.339622641509436</v>
      </c>
      <c r="Q5" t="e" cm="1" vm="1">
        <f t="array" aca="1" ref="Q5" ca="1">_xlfn.TEXTSPLIT(N5, "/")</f>
        <v>#VALUE!</v>
      </c>
      <c r="R5" s="7"/>
      <c r="S5" s="13">
        <f t="shared" si="1"/>
        <v>43688.208333333328</v>
      </c>
      <c r="T5" s="11">
        <f t="shared" si="2"/>
        <v>43728.208333333328</v>
      </c>
      <c r="U5" s="12" t="str">
        <f t="shared" si="3"/>
        <v>August</v>
      </c>
      <c r="V5" s="10" t="str">
        <f t="shared" si="0"/>
        <v>2019</v>
      </c>
      <c r="Y5" s="14"/>
      <c r="Z5" s="14"/>
      <c r="AA5" s="14"/>
    </row>
    <row r="6" spans="1:27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4"/>
        <v>69.276315789473685</v>
      </c>
      <c r="P6" s="6">
        <f t="shared" si="5"/>
        <v>75.833333333333329</v>
      </c>
      <c r="Q6" t="e" cm="1" vm="1">
        <f t="array" aca="1" ref="Q6" ca="1">_xlfn.TEXTSPLIT(N6, "/")</f>
        <v>#VALUE!</v>
      </c>
      <c r="R6" s="7"/>
      <c r="S6" s="13">
        <f t="shared" si="1"/>
        <v>43485.25</v>
      </c>
      <c r="T6" s="11">
        <f t="shared" si="2"/>
        <v>43489.25</v>
      </c>
      <c r="U6" s="12" t="str">
        <f t="shared" si="3"/>
        <v>January</v>
      </c>
      <c r="V6" s="10" t="str">
        <f t="shared" si="0"/>
        <v>2019</v>
      </c>
      <c r="Y6" s="14"/>
      <c r="Z6" s="14"/>
      <c r="AA6" s="14"/>
    </row>
    <row r="7" spans="1:27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4"/>
        <v>173.61842105263159</v>
      </c>
      <c r="P7" s="6">
        <f t="shared" si="5"/>
        <v>60.555555555555557</v>
      </c>
      <c r="Q7" t="e" cm="1" vm="1">
        <f t="array" aca="1" ref="Q7" ca="1">_xlfn.TEXTSPLIT(N7, "/")</f>
        <v>#VALUE!</v>
      </c>
      <c r="R7" s="7"/>
      <c r="S7" s="13">
        <f t="shared" si="1"/>
        <v>41149.208333333336</v>
      </c>
      <c r="T7" s="11">
        <f t="shared" si="2"/>
        <v>41160.208333333336</v>
      </c>
      <c r="U7" s="12" t="str">
        <f t="shared" si="3"/>
        <v>August</v>
      </c>
      <c r="V7" s="10" t="str">
        <f t="shared" si="0"/>
        <v>2012</v>
      </c>
      <c r="Y7" s="14"/>
      <c r="Z7" s="14"/>
      <c r="AA7" s="14"/>
    </row>
    <row r="8" spans="1:27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4"/>
        <v>20.961538461538463</v>
      </c>
      <c r="P8" s="6">
        <f t="shared" si="5"/>
        <v>64.93832599118943</v>
      </c>
      <c r="Q8" t="e" cm="1" vm="1">
        <f t="array" aca="1" ref="Q8" ca="1">_xlfn.TEXTSPLIT(N8, "/")</f>
        <v>#VALUE!</v>
      </c>
      <c r="R8" s="7"/>
      <c r="S8" s="13">
        <f t="shared" si="1"/>
        <v>42991.208333333328</v>
      </c>
      <c r="T8" s="11">
        <f t="shared" si="2"/>
        <v>42992.208333333328</v>
      </c>
      <c r="U8" s="12" t="str">
        <f t="shared" si="3"/>
        <v>September</v>
      </c>
      <c r="V8" s="10" t="str">
        <f t="shared" si="0"/>
        <v>2017</v>
      </c>
      <c r="Y8" s="14"/>
      <c r="Z8" s="14"/>
      <c r="AA8" s="14"/>
    </row>
    <row r="9" spans="1:27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4"/>
        <v>327.57777777777778</v>
      </c>
      <c r="P9" s="6">
        <f t="shared" si="5"/>
        <v>30.997175141242938</v>
      </c>
      <c r="Q9" t="e" cm="1" vm="1">
        <f t="array" aca="1" ref="Q9" ca="1">_xlfn.TEXTSPLIT(N9, "/")</f>
        <v>#VALUE!</v>
      </c>
      <c r="R9" s="7"/>
      <c r="S9" s="13">
        <f t="shared" si="1"/>
        <v>42229.208333333328</v>
      </c>
      <c r="T9" s="11">
        <f t="shared" si="2"/>
        <v>42231.208333333328</v>
      </c>
      <c r="U9" s="12" t="str">
        <f t="shared" si="3"/>
        <v>August</v>
      </c>
      <c r="V9" s="10" t="str">
        <f t="shared" si="0"/>
        <v>2015</v>
      </c>
      <c r="Y9" s="14"/>
      <c r="Z9" s="14"/>
      <c r="AA9" s="14"/>
    </row>
    <row r="10" spans="1:27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4"/>
        <v>19.932788374205266</v>
      </c>
      <c r="P10" s="6">
        <f t="shared" si="5"/>
        <v>72.909090909090907</v>
      </c>
      <c r="Q10" t="e" cm="1" vm="1">
        <f t="array" aca="1" ref="Q10" ca="1">_xlfn.TEXTSPLIT(N10, "/")</f>
        <v>#VALUE!</v>
      </c>
      <c r="R10" s="7"/>
      <c r="S10" s="13">
        <f t="shared" si="1"/>
        <v>40399.208333333336</v>
      </c>
      <c r="T10" s="11">
        <f t="shared" si="2"/>
        <v>40401.208333333336</v>
      </c>
      <c r="U10" s="12" t="str">
        <f t="shared" si="3"/>
        <v>August</v>
      </c>
      <c r="V10" s="10" t="str">
        <f t="shared" si="0"/>
        <v>2010</v>
      </c>
      <c r="Y10" s="14"/>
      <c r="Z10" s="14"/>
      <c r="AA10" s="14"/>
    </row>
    <row r="11" spans="1:27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4"/>
        <v>51.741935483870968</v>
      </c>
      <c r="P11" s="6">
        <f t="shared" si="5"/>
        <v>62.9</v>
      </c>
      <c r="Q11" t="e" cm="1" vm="1">
        <f t="array" aca="1" ref="Q11" ca="1">_xlfn.TEXTSPLIT(N11, "/")</f>
        <v>#VALUE!</v>
      </c>
      <c r="R11" s="7"/>
      <c r="S11" s="13">
        <f t="shared" si="1"/>
        <v>41536.208333333336</v>
      </c>
      <c r="T11" s="11">
        <f t="shared" si="2"/>
        <v>41585.25</v>
      </c>
      <c r="U11" s="12" t="str">
        <f t="shared" si="3"/>
        <v>September</v>
      </c>
      <c r="V11" s="10" t="str">
        <f t="shared" si="0"/>
        <v>2013</v>
      </c>
      <c r="Y11" s="14"/>
      <c r="Z11" s="14"/>
      <c r="AA11" s="14"/>
    </row>
    <row r="12" spans="1:27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4"/>
        <v>266.11538461538464</v>
      </c>
      <c r="P12" s="6">
        <f t="shared" si="5"/>
        <v>112.22222222222223</v>
      </c>
      <c r="Q12" t="e" cm="1" vm="1">
        <f t="array" aca="1" ref="Q12" ca="1">_xlfn.TEXTSPLIT(N12, "/")</f>
        <v>#VALUE!</v>
      </c>
      <c r="R12" s="7"/>
      <c r="S12" s="13">
        <f t="shared" si="1"/>
        <v>40404.208333333336</v>
      </c>
      <c r="T12" s="11">
        <f t="shared" si="2"/>
        <v>40452.208333333336</v>
      </c>
      <c r="U12" s="12" t="str">
        <f t="shared" si="3"/>
        <v>August</v>
      </c>
      <c r="V12" s="10" t="str">
        <f t="shared" si="0"/>
        <v>2010</v>
      </c>
      <c r="Y12" s="14"/>
      <c r="Z12" s="14"/>
      <c r="AA12" s="14"/>
    </row>
    <row r="13" spans="1:27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4"/>
        <v>48.095238095238095</v>
      </c>
      <c r="P13" s="6">
        <f t="shared" si="5"/>
        <v>102.34545454545454</v>
      </c>
      <c r="Q13" t="e" cm="1" vm="1">
        <f t="array" aca="1" ref="Q13" ca="1">_xlfn.TEXTSPLIT(N13, "/")</f>
        <v>#VALUE!</v>
      </c>
      <c r="R13" s="7"/>
      <c r="S13" s="13">
        <f t="shared" si="1"/>
        <v>40442.208333333336</v>
      </c>
      <c r="T13" s="11">
        <f t="shared" si="2"/>
        <v>40448.208333333336</v>
      </c>
      <c r="U13" s="12" t="str">
        <f t="shared" si="3"/>
        <v>September</v>
      </c>
      <c r="V13" s="10" t="str">
        <f t="shared" si="0"/>
        <v>2010</v>
      </c>
      <c r="Y13" s="14"/>
      <c r="Z13" s="14"/>
      <c r="AA13" s="14"/>
    </row>
    <row r="14" spans="1:27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4"/>
        <v>89.349206349206341</v>
      </c>
      <c r="P14" s="6">
        <f t="shared" si="5"/>
        <v>105.05102040816327</v>
      </c>
      <c r="Q14" t="e" cm="1" vm="1">
        <f t="array" aca="1" ref="Q14" ca="1">_xlfn.TEXTSPLIT(N14, "/")</f>
        <v>#VALUE!</v>
      </c>
      <c r="R14" s="7"/>
      <c r="S14" s="13">
        <f t="shared" si="1"/>
        <v>43760.208333333328</v>
      </c>
      <c r="T14" s="11">
        <f t="shared" si="2"/>
        <v>43768.208333333328</v>
      </c>
      <c r="U14" s="12" t="str">
        <f t="shared" si="3"/>
        <v>October</v>
      </c>
      <c r="V14" s="10" t="str">
        <f t="shared" si="0"/>
        <v>2019</v>
      </c>
      <c r="Y14" s="14"/>
      <c r="Z14" s="14"/>
      <c r="AA14" s="14"/>
    </row>
    <row r="15" spans="1:27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4"/>
        <v>245.11904761904765</v>
      </c>
      <c r="P15" s="6">
        <f t="shared" si="5"/>
        <v>94.144999999999996</v>
      </c>
      <c r="Q15" t="e" cm="1" vm="1">
        <f t="array" aca="1" ref="Q15" ca="1">_xlfn.TEXTSPLIT(N15, "/")</f>
        <v>#VALUE!</v>
      </c>
      <c r="R15" s="7"/>
      <c r="S15" s="13">
        <f t="shared" si="1"/>
        <v>42532.208333333328</v>
      </c>
      <c r="T15" s="11">
        <f t="shared" si="2"/>
        <v>42544.208333333328</v>
      </c>
      <c r="U15" s="12" t="str">
        <f t="shared" si="3"/>
        <v>June</v>
      </c>
      <c r="V15" s="10" t="str">
        <f t="shared" si="0"/>
        <v>2016</v>
      </c>
    </row>
    <row r="16" spans="1:27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4"/>
        <v>66.769503546099301</v>
      </c>
      <c r="P16" s="6">
        <f t="shared" si="5"/>
        <v>84.986725663716811</v>
      </c>
      <c r="Q16" t="e" cm="1" vm="1">
        <f t="array" aca="1" ref="Q16" ca="1">_xlfn.TEXTSPLIT(N16, "/")</f>
        <v>#VALUE!</v>
      </c>
      <c r="R16" s="7"/>
      <c r="S16" s="13">
        <f t="shared" si="1"/>
        <v>40974.25</v>
      </c>
      <c r="T16" s="11">
        <f t="shared" si="2"/>
        <v>41001.208333333336</v>
      </c>
      <c r="U16" s="12" t="str">
        <f t="shared" si="3"/>
        <v>March</v>
      </c>
      <c r="V16" s="10" t="str">
        <f t="shared" si="0"/>
        <v>2012</v>
      </c>
      <c r="Y16" s="15"/>
    </row>
    <row r="17" spans="1:22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4"/>
        <v>47.307881773399011</v>
      </c>
      <c r="P17" s="6">
        <f t="shared" si="5"/>
        <v>110.41</v>
      </c>
      <c r="Q17" t="e" cm="1" vm="1">
        <f t="array" aca="1" ref="Q17" ca="1">_xlfn.TEXTSPLIT(N17, "/")</f>
        <v>#VALUE!</v>
      </c>
      <c r="R17" s="7"/>
      <c r="S17" s="13">
        <f t="shared" si="1"/>
        <v>43809.25</v>
      </c>
      <c r="T17" s="11">
        <f t="shared" si="2"/>
        <v>43813.25</v>
      </c>
      <c r="U17" s="12" t="str">
        <f t="shared" si="3"/>
        <v>December</v>
      </c>
      <c r="V17" s="10" t="str">
        <f t="shared" si="0"/>
        <v>2019</v>
      </c>
    </row>
    <row r="18" spans="1:22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4"/>
        <v>649.47058823529414</v>
      </c>
      <c r="P18" s="6">
        <f t="shared" si="5"/>
        <v>107.96236989591674</v>
      </c>
      <c r="Q18" t="e" cm="1" vm="1">
        <f t="array" aca="1" ref="Q18" ca="1">_xlfn.TEXTSPLIT(N18, "/")</f>
        <v>#VALUE!</v>
      </c>
      <c r="R18" s="7"/>
      <c r="S18" s="13">
        <f t="shared" si="1"/>
        <v>41661.25</v>
      </c>
      <c r="T18" s="11">
        <f t="shared" si="2"/>
        <v>41683.25</v>
      </c>
      <c r="U18" s="12" t="str">
        <f t="shared" si="3"/>
        <v>January</v>
      </c>
      <c r="V18" s="10" t="str">
        <f t="shared" si="0"/>
        <v>2014</v>
      </c>
    </row>
    <row r="19" spans="1:22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4"/>
        <v>159.39125295508273</v>
      </c>
      <c r="P19" s="6">
        <f t="shared" si="5"/>
        <v>45.103703703703701</v>
      </c>
      <c r="Q19" t="e" cm="1" vm="1">
        <f t="array" aca="1" ref="Q19" ca="1">_xlfn.TEXTSPLIT(N19, "/")</f>
        <v>#VALUE!</v>
      </c>
      <c r="R19" s="7"/>
      <c r="S19" s="13">
        <f t="shared" si="1"/>
        <v>40555.25</v>
      </c>
      <c r="T19" s="11">
        <f t="shared" si="2"/>
        <v>40556.25</v>
      </c>
      <c r="U19" s="12" t="str">
        <f t="shared" si="3"/>
        <v>January</v>
      </c>
      <c r="V19" s="10" t="str">
        <f t="shared" si="0"/>
        <v>2011</v>
      </c>
    </row>
    <row r="20" spans="1:22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4"/>
        <v>66.912087912087912</v>
      </c>
      <c r="P20" s="6">
        <f t="shared" si="5"/>
        <v>45.001483679525222</v>
      </c>
      <c r="Q20" t="e" cm="1" vm="1">
        <f t="array" aca="1" ref="Q20" ca="1">_xlfn.TEXTSPLIT(N20, "/")</f>
        <v>#VALUE!</v>
      </c>
      <c r="R20" s="7"/>
      <c r="S20" s="13">
        <f t="shared" si="1"/>
        <v>43351.208333333328</v>
      </c>
      <c r="T20" s="11">
        <f t="shared" si="2"/>
        <v>43359.208333333328</v>
      </c>
      <c r="U20" s="12" t="str">
        <f t="shared" si="3"/>
        <v>September</v>
      </c>
      <c r="V20" s="10" t="str">
        <f t="shared" si="0"/>
        <v>2018</v>
      </c>
    </row>
    <row r="21" spans="1:22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4"/>
        <v>48.529600000000002</v>
      </c>
      <c r="P21" s="6">
        <f t="shared" si="5"/>
        <v>105.97134670487107</v>
      </c>
      <c r="Q21" t="e" cm="1" vm="1">
        <f t="array" aca="1" ref="Q21" ca="1">_xlfn.TEXTSPLIT(N21, "/")</f>
        <v>#VALUE!</v>
      </c>
      <c r="R21" s="7"/>
      <c r="S21" s="13">
        <f t="shared" si="1"/>
        <v>43528.25</v>
      </c>
      <c r="T21" s="11">
        <f t="shared" si="2"/>
        <v>43549.208333333328</v>
      </c>
      <c r="U21" s="12" t="str">
        <f t="shared" si="3"/>
        <v>March</v>
      </c>
      <c r="V21" s="10" t="str">
        <f t="shared" si="0"/>
        <v>2019</v>
      </c>
    </row>
    <row r="22" spans="1:22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4"/>
        <v>112.24279210925646</v>
      </c>
      <c r="P22" s="6">
        <f t="shared" si="5"/>
        <v>69.055555555555557</v>
      </c>
      <c r="Q22" t="e" cm="1" vm="1">
        <f t="array" aca="1" ref="Q22" ca="1">_xlfn.TEXTSPLIT(N22, "/")</f>
        <v>#VALUE!</v>
      </c>
      <c r="R22" s="7"/>
      <c r="S22" s="13">
        <f t="shared" si="1"/>
        <v>41848.208333333336</v>
      </c>
      <c r="T22" s="11">
        <f t="shared" si="2"/>
        <v>41848.208333333336</v>
      </c>
      <c r="U22" s="12" t="str">
        <f t="shared" si="3"/>
        <v>July</v>
      </c>
      <c r="V22" s="10" t="str">
        <f t="shared" si="0"/>
        <v>2014</v>
      </c>
    </row>
    <row r="23" spans="1:22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4"/>
        <v>40.992553191489364</v>
      </c>
      <c r="P23" s="6">
        <f t="shared" si="5"/>
        <v>85.044943820224717</v>
      </c>
      <c r="Q23" t="e" cm="1" vm="1">
        <f t="array" aca="1" ref="Q23" ca="1">_xlfn.TEXTSPLIT(N23, "/")</f>
        <v>#VALUE!</v>
      </c>
      <c r="R23" s="7"/>
      <c r="S23" s="13">
        <f t="shared" si="1"/>
        <v>40770.208333333336</v>
      </c>
      <c r="T23" s="11">
        <f t="shared" si="2"/>
        <v>40804.208333333336</v>
      </c>
      <c r="U23" s="12" t="str">
        <f t="shared" si="3"/>
        <v>August</v>
      </c>
      <c r="V23" s="10" t="str">
        <f t="shared" si="0"/>
        <v>2011</v>
      </c>
    </row>
    <row r="24" spans="1:22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4"/>
        <v>128.07106598984771</v>
      </c>
      <c r="P24" s="6">
        <f t="shared" si="5"/>
        <v>105.22535211267606</v>
      </c>
      <c r="Q24" t="e" cm="1" vm="1">
        <f t="array" aca="1" ref="Q24" ca="1">_xlfn.TEXTSPLIT(N24, "/")</f>
        <v>#VALUE!</v>
      </c>
      <c r="R24" s="7"/>
      <c r="S24" s="13">
        <f t="shared" si="1"/>
        <v>43193.208333333328</v>
      </c>
      <c r="T24" s="11">
        <f t="shared" si="2"/>
        <v>43208.208333333328</v>
      </c>
      <c r="U24" s="12" t="str">
        <f t="shared" si="3"/>
        <v>April</v>
      </c>
      <c r="V24" s="10" t="str">
        <f t="shared" si="0"/>
        <v>2018</v>
      </c>
    </row>
    <row r="25" spans="1:22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4"/>
        <v>332.04444444444448</v>
      </c>
      <c r="P25" s="6">
        <f t="shared" si="5"/>
        <v>39.003741114852225</v>
      </c>
      <c r="Q25" t="e" cm="1" vm="1">
        <f t="array" aca="1" ref="Q25" ca="1">_xlfn.TEXTSPLIT(N25, "/")</f>
        <v>#VALUE!</v>
      </c>
      <c r="R25" s="7"/>
      <c r="S25" s="13">
        <f t="shared" si="1"/>
        <v>43510.25</v>
      </c>
      <c r="T25" s="11">
        <f t="shared" si="2"/>
        <v>43563.208333333328</v>
      </c>
      <c r="U25" s="12" t="str">
        <f t="shared" si="3"/>
        <v>February</v>
      </c>
      <c r="V25" s="10" t="str">
        <f t="shared" si="0"/>
        <v>2019</v>
      </c>
    </row>
    <row r="26" spans="1:22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4"/>
        <v>112.83225108225108</v>
      </c>
      <c r="P26" s="6">
        <f t="shared" si="5"/>
        <v>73.030674846625772</v>
      </c>
      <c r="Q26" t="e" cm="1" vm="1">
        <f t="array" aca="1" ref="Q26" ca="1">_xlfn.TEXTSPLIT(N26, "/")</f>
        <v>#VALUE!</v>
      </c>
      <c r="R26" s="7"/>
      <c r="S26" s="13">
        <f t="shared" si="1"/>
        <v>41811.208333333336</v>
      </c>
      <c r="T26" s="11">
        <f t="shared" si="2"/>
        <v>41813.208333333336</v>
      </c>
      <c r="U26" s="12" t="str">
        <f t="shared" si="3"/>
        <v>June</v>
      </c>
      <c r="V26" s="10" t="str">
        <f t="shared" si="0"/>
        <v>2014</v>
      </c>
    </row>
    <row r="27" spans="1:22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4"/>
        <v>216.43636363636364</v>
      </c>
      <c r="P27" s="6">
        <f t="shared" si="5"/>
        <v>35.009459459459457</v>
      </c>
      <c r="Q27" t="e" cm="1" vm="1">
        <f t="array" aca="1" ref="Q27" ca="1">_xlfn.TEXTSPLIT(N27, "/")</f>
        <v>#VALUE!</v>
      </c>
      <c r="R27" s="7"/>
      <c r="S27" s="13">
        <f t="shared" si="1"/>
        <v>40681.208333333336</v>
      </c>
      <c r="T27" s="11">
        <f t="shared" si="2"/>
        <v>40701.208333333336</v>
      </c>
      <c r="U27" s="12" t="str">
        <f t="shared" si="3"/>
        <v>May</v>
      </c>
      <c r="V27" s="10" t="str">
        <f t="shared" si="0"/>
        <v>2011</v>
      </c>
    </row>
    <row r="28" spans="1:22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4"/>
        <v>48.199069767441863</v>
      </c>
      <c r="P28" s="6">
        <f t="shared" si="5"/>
        <v>106.6</v>
      </c>
      <c r="Q28" t="e" cm="1" vm="1">
        <f t="array" aca="1" ref="Q28" ca="1">_xlfn.TEXTSPLIT(N28, "/")</f>
        <v>#VALUE!</v>
      </c>
      <c r="R28" s="7"/>
      <c r="S28" s="13">
        <f t="shared" si="1"/>
        <v>43312.208333333328</v>
      </c>
      <c r="T28" s="11">
        <f t="shared" si="2"/>
        <v>43339.208333333328</v>
      </c>
      <c r="U28" s="12" t="str">
        <f t="shared" si="3"/>
        <v>July</v>
      </c>
      <c r="V28" s="10" t="str">
        <f t="shared" si="0"/>
        <v>2018</v>
      </c>
    </row>
    <row r="29" spans="1:22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4"/>
        <v>79.95</v>
      </c>
      <c r="P29" s="6">
        <f t="shared" si="5"/>
        <v>61.997747747747745</v>
      </c>
      <c r="Q29" t="e" cm="1" vm="1">
        <f t="array" aca="1" ref="Q29" ca="1">_xlfn.TEXTSPLIT(N29, "/")</f>
        <v>#VALUE!</v>
      </c>
      <c r="R29" s="7"/>
      <c r="S29" s="13">
        <f t="shared" si="1"/>
        <v>42280.208333333328</v>
      </c>
      <c r="T29" s="11">
        <f t="shared" si="2"/>
        <v>42288.208333333328</v>
      </c>
      <c r="U29" s="12" t="str">
        <f t="shared" si="3"/>
        <v>October</v>
      </c>
      <c r="V29" s="10" t="str">
        <f t="shared" si="0"/>
        <v>2015</v>
      </c>
    </row>
    <row r="30" spans="1:22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4"/>
        <v>105.22553516819573</v>
      </c>
      <c r="P30" s="6">
        <f t="shared" si="5"/>
        <v>94.000622665006233</v>
      </c>
      <c r="Q30" t="e" cm="1" vm="1">
        <f t="array" aca="1" ref="Q30" ca="1">_xlfn.TEXTSPLIT(N30, "/")</f>
        <v>#VALUE!</v>
      </c>
      <c r="R30" s="7"/>
      <c r="S30" s="13">
        <f t="shared" si="1"/>
        <v>40218.25</v>
      </c>
      <c r="T30" s="11">
        <f t="shared" si="2"/>
        <v>40241.25</v>
      </c>
      <c r="U30" s="12" t="str">
        <f t="shared" si="3"/>
        <v>February</v>
      </c>
      <c r="V30" s="10" t="str">
        <f t="shared" si="0"/>
        <v>2010</v>
      </c>
    </row>
    <row r="31" spans="1:22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4"/>
        <v>328.89978213507629</v>
      </c>
      <c r="P31" s="6">
        <f t="shared" si="5"/>
        <v>112.05426356589147</v>
      </c>
      <c r="Q31" t="e" cm="1" vm="1">
        <f t="array" aca="1" ref="Q31" ca="1">_xlfn.TEXTSPLIT(N31, "/")</f>
        <v>#VALUE!</v>
      </c>
      <c r="R31" s="7"/>
      <c r="S31" s="13">
        <f t="shared" si="1"/>
        <v>43301.208333333328</v>
      </c>
      <c r="T31" s="11">
        <f t="shared" si="2"/>
        <v>43341.208333333328</v>
      </c>
      <c r="U31" s="12" t="str">
        <f t="shared" si="3"/>
        <v>July</v>
      </c>
      <c r="V31" s="10" t="str">
        <f t="shared" si="0"/>
        <v>2018</v>
      </c>
    </row>
    <row r="32" spans="1:22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4"/>
        <v>160.61111111111111</v>
      </c>
      <c r="P32" s="6">
        <f t="shared" si="5"/>
        <v>48.008849557522126</v>
      </c>
      <c r="Q32" t="e" cm="1" vm="1">
        <f t="array" aca="1" ref="Q32" ca="1">_xlfn.TEXTSPLIT(N32, "/")</f>
        <v>#VALUE!</v>
      </c>
      <c r="R32" s="7"/>
      <c r="S32" s="13">
        <f t="shared" si="1"/>
        <v>43609.208333333328</v>
      </c>
      <c r="T32" s="11">
        <f t="shared" si="2"/>
        <v>43614.208333333328</v>
      </c>
      <c r="U32" s="12" t="str">
        <f t="shared" si="3"/>
        <v>May</v>
      </c>
      <c r="V32" s="10" t="str">
        <f t="shared" si="0"/>
        <v>2019</v>
      </c>
    </row>
    <row r="33" spans="1:22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4"/>
        <v>310</v>
      </c>
      <c r="P33" s="6">
        <f t="shared" si="5"/>
        <v>38.004334633723452</v>
      </c>
      <c r="Q33" t="e" cm="1" vm="1">
        <f t="array" aca="1" ref="Q33" ca="1">_xlfn.TEXTSPLIT(N33, "/")</f>
        <v>#VALUE!</v>
      </c>
      <c r="R33" s="7"/>
      <c r="S33" s="13">
        <f t="shared" si="1"/>
        <v>42374.25</v>
      </c>
      <c r="T33" s="11">
        <f t="shared" si="2"/>
        <v>42402.25</v>
      </c>
      <c r="U33" s="12" t="str">
        <f t="shared" si="3"/>
        <v>January</v>
      </c>
      <c r="V33" s="10" t="str">
        <f t="shared" si="0"/>
        <v>2016</v>
      </c>
    </row>
    <row r="34" spans="1:22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4"/>
        <v>86.807920792079202</v>
      </c>
      <c r="P34" s="6">
        <f t="shared" si="5"/>
        <v>35.000184535892231</v>
      </c>
      <c r="Q34" t="e" cm="1" vm="1">
        <f t="array" aca="1" ref="Q34" ca="1">_xlfn.TEXTSPLIT(N34, "/")</f>
        <v>#VALUE!</v>
      </c>
      <c r="R34" s="7"/>
      <c r="S34" s="13">
        <f t="shared" si="1"/>
        <v>43110.25</v>
      </c>
      <c r="T34" s="11">
        <f t="shared" si="2"/>
        <v>43137.25</v>
      </c>
      <c r="U34" s="12" t="str">
        <f t="shared" si="3"/>
        <v>January</v>
      </c>
      <c r="V34" s="10" t="str">
        <f t="shared" si="0"/>
        <v>2018</v>
      </c>
    </row>
    <row r="35" spans="1:22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4"/>
        <v>377.82071713147411</v>
      </c>
      <c r="P35" s="6">
        <f t="shared" si="5"/>
        <v>85</v>
      </c>
      <c r="Q35" t="e" cm="1" vm="1">
        <f t="array" aca="1" ref="Q35" ca="1">_xlfn.TEXTSPLIT(N35, "/")</f>
        <v>#VALUE!</v>
      </c>
      <c r="R35" s="7"/>
      <c r="S35" s="13">
        <f t="shared" si="1"/>
        <v>41917.208333333336</v>
      </c>
      <c r="T35" s="11">
        <f t="shared" si="2"/>
        <v>41954.25</v>
      </c>
      <c r="U35" s="12" t="str">
        <f t="shared" si="3"/>
        <v>October</v>
      </c>
      <c r="V35" s="10" t="str">
        <f t="shared" si="0"/>
        <v>2014</v>
      </c>
    </row>
    <row r="36" spans="1:22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4"/>
        <v>150.80645161290323</v>
      </c>
      <c r="P36" s="6">
        <f t="shared" si="5"/>
        <v>95.993893129770996</v>
      </c>
      <c r="Q36" t="e" cm="1" vm="1">
        <f t="array" aca="1" ref="Q36" ca="1">_xlfn.TEXTSPLIT(N36, "/")</f>
        <v>#VALUE!</v>
      </c>
      <c r="R36" s="7"/>
      <c r="S36" s="13">
        <f t="shared" si="1"/>
        <v>42817.208333333328</v>
      </c>
      <c r="T36" s="11">
        <f t="shared" si="2"/>
        <v>42822.208333333328</v>
      </c>
      <c r="U36" s="12" t="str">
        <f t="shared" si="3"/>
        <v>March</v>
      </c>
      <c r="V36" s="10" t="str">
        <f t="shared" si="0"/>
        <v>2017</v>
      </c>
    </row>
    <row r="37" spans="1:22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4"/>
        <v>150.30119521912351</v>
      </c>
      <c r="P37" s="6">
        <f t="shared" si="5"/>
        <v>68.8125</v>
      </c>
      <c r="Q37" t="e" cm="1" vm="1">
        <f t="array" aca="1" ref="Q37" ca="1">_xlfn.TEXTSPLIT(N37, "/")</f>
        <v>#VALUE!</v>
      </c>
      <c r="R37" s="7"/>
      <c r="S37" s="13">
        <f t="shared" si="1"/>
        <v>43484.25</v>
      </c>
      <c r="T37" s="11">
        <f t="shared" si="2"/>
        <v>43526.25</v>
      </c>
      <c r="U37" s="12" t="str">
        <f t="shared" si="3"/>
        <v>January</v>
      </c>
      <c r="V37" s="10" t="str">
        <f t="shared" si="0"/>
        <v>2019</v>
      </c>
    </row>
    <row r="38" spans="1:22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4"/>
        <v>157.28571428571431</v>
      </c>
      <c r="P38" s="6">
        <f t="shared" si="5"/>
        <v>105.97196261682242</v>
      </c>
      <c r="Q38" t="e" cm="1" vm="1">
        <f t="array" aca="1" ref="Q38" ca="1">_xlfn.TEXTSPLIT(N38, "/")</f>
        <v>#VALUE!</v>
      </c>
      <c r="R38" s="7"/>
      <c r="S38" s="13">
        <f t="shared" si="1"/>
        <v>40600.25</v>
      </c>
      <c r="T38" s="11">
        <f t="shared" si="2"/>
        <v>40625.208333333336</v>
      </c>
      <c r="U38" s="12" t="str">
        <f t="shared" si="3"/>
        <v>February</v>
      </c>
      <c r="V38" s="10" t="str">
        <f t="shared" si="0"/>
        <v>2011</v>
      </c>
    </row>
    <row r="39" spans="1:22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4"/>
        <v>139.98765432098764</v>
      </c>
      <c r="P39" s="6">
        <f t="shared" si="5"/>
        <v>75.261194029850742</v>
      </c>
      <c r="Q39" t="e" cm="1" vm="1">
        <f t="array" aca="1" ref="Q39" ca="1">_xlfn.TEXTSPLIT(N39, "/")</f>
        <v>#VALUE!</v>
      </c>
      <c r="R39" s="7"/>
      <c r="S39" s="13">
        <f t="shared" si="1"/>
        <v>43744.208333333328</v>
      </c>
      <c r="T39" s="11">
        <f t="shared" si="2"/>
        <v>43777.25</v>
      </c>
      <c r="U39" s="12" t="str">
        <f t="shared" si="3"/>
        <v>October</v>
      </c>
      <c r="V39" s="10" t="str">
        <f t="shared" si="0"/>
        <v>2019</v>
      </c>
    </row>
    <row r="40" spans="1:22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4"/>
        <v>325.32258064516128</v>
      </c>
      <c r="P40" s="6">
        <f t="shared" si="5"/>
        <v>57.125</v>
      </c>
      <c r="Q40" t="e" cm="1" vm="1">
        <f t="array" aca="1" ref="Q40" ca="1">_xlfn.TEXTSPLIT(N40, "/")</f>
        <v>#VALUE!</v>
      </c>
      <c r="R40" s="7"/>
      <c r="S40" s="13">
        <f t="shared" si="1"/>
        <v>40469.208333333336</v>
      </c>
      <c r="T40" s="11">
        <f t="shared" si="2"/>
        <v>40474.208333333336</v>
      </c>
      <c r="U40" s="12" t="str">
        <f t="shared" si="3"/>
        <v>October</v>
      </c>
      <c r="V40" s="10" t="str">
        <f t="shared" si="0"/>
        <v>2010</v>
      </c>
    </row>
    <row r="41" spans="1:22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4"/>
        <v>50.777777777777779</v>
      </c>
      <c r="P41" s="6">
        <f t="shared" si="5"/>
        <v>75.141414141414145</v>
      </c>
      <c r="Q41" t="e" cm="1" vm="1">
        <f t="array" aca="1" ref="Q41" ca="1">_xlfn.TEXTSPLIT(N41, "/")</f>
        <v>#VALUE!</v>
      </c>
      <c r="R41" s="7"/>
      <c r="S41" s="13">
        <f t="shared" si="1"/>
        <v>41330.25</v>
      </c>
      <c r="T41" s="11">
        <f t="shared" si="2"/>
        <v>41344.208333333336</v>
      </c>
      <c r="U41" s="12" t="str">
        <f t="shared" si="3"/>
        <v>February</v>
      </c>
      <c r="V41" s="10" t="str">
        <f t="shared" si="0"/>
        <v>2013</v>
      </c>
    </row>
    <row r="42" spans="1:22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4"/>
        <v>169.06818181818181</v>
      </c>
      <c r="P42" s="6">
        <f t="shared" si="5"/>
        <v>107.42342342342343</v>
      </c>
      <c r="Q42" t="e" cm="1" vm="1">
        <f t="array" aca="1" ref="Q42" ca="1">_xlfn.TEXTSPLIT(N42, "/")</f>
        <v>#VALUE!</v>
      </c>
      <c r="R42" s="7"/>
      <c r="S42" s="13">
        <f t="shared" si="1"/>
        <v>40334.208333333336</v>
      </c>
      <c r="T42" s="11">
        <f t="shared" si="2"/>
        <v>40353.208333333336</v>
      </c>
      <c r="U42" s="12" t="str">
        <f t="shared" si="3"/>
        <v>June</v>
      </c>
      <c r="V42" s="10" t="str">
        <f t="shared" si="0"/>
        <v>2010</v>
      </c>
    </row>
    <row r="43" spans="1:22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4"/>
        <v>212.92857142857144</v>
      </c>
      <c r="P43" s="6">
        <f t="shared" si="5"/>
        <v>35.995495495495497</v>
      </c>
      <c r="Q43" t="e" cm="1" vm="1">
        <f t="array" aca="1" ref="Q43" ca="1">_xlfn.TEXTSPLIT(N43, "/")</f>
        <v>#VALUE!</v>
      </c>
      <c r="R43" s="7"/>
      <c r="S43" s="13">
        <f t="shared" si="1"/>
        <v>41156.208333333336</v>
      </c>
      <c r="T43" s="11">
        <f t="shared" si="2"/>
        <v>41182.208333333336</v>
      </c>
      <c r="U43" s="12" t="str">
        <f t="shared" si="3"/>
        <v>September</v>
      </c>
      <c r="V43" s="10" t="str">
        <f t="shared" si="0"/>
        <v>2012</v>
      </c>
    </row>
    <row r="44" spans="1:22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4"/>
        <v>443.94444444444446</v>
      </c>
      <c r="P44" s="6">
        <f t="shared" si="5"/>
        <v>26.998873148744366</v>
      </c>
      <c r="Q44" t="e" cm="1" vm="1">
        <f t="array" aca="1" ref="Q44" ca="1">_xlfn.TEXTSPLIT(N44, "/")</f>
        <v>#VALUE!</v>
      </c>
      <c r="R44" s="7"/>
      <c r="S44" s="13">
        <f t="shared" si="1"/>
        <v>40728.208333333336</v>
      </c>
      <c r="T44" s="11">
        <f t="shared" si="2"/>
        <v>40737.208333333336</v>
      </c>
      <c r="U44" s="12" t="str">
        <f t="shared" si="3"/>
        <v>July</v>
      </c>
      <c r="V44" s="10" t="str">
        <f t="shared" si="0"/>
        <v>2011</v>
      </c>
    </row>
    <row r="45" spans="1:22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4"/>
        <v>185.9390243902439</v>
      </c>
      <c r="P45" s="6">
        <f t="shared" si="5"/>
        <v>107.56122448979592</v>
      </c>
      <c r="Q45" t="e" cm="1" vm="1">
        <f t="array" aca="1" ref="Q45" ca="1">_xlfn.TEXTSPLIT(N45, "/")</f>
        <v>#VALUE!</v>
      </c>
      <c r="R45" s="7"/>
      <c r="S45" s="13">
        <f t="shared" si="1"/>
        <v>41844.208333333336</v>
      </c>
      <c r="T45" s="11">
        <f t="shared" si="2"/>
        <v>41860.208333333336</v>
      </c>
      <c r="U45" s="12" t="str">
        <f t="shared" si="3"/>
        <v>July</v>
      </c>
      <c r="V45" s="10" t="str">
        <f t="shared" si="0"/>
        <v>2014</v>
      </c>
    </row>
    <row r="46" spans="1:22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4"/>
        <v>658.8125</v>
      </c>
      <c r="P46" s="6">
        <f t="shared" si="5"/>
        <v>94.375</v>
      </c>
      <c r="Q46" t="e" cm="1" vm="1">
        <f t="array" aca="1" ref="Q46" ca="1">_xlfn.TEXTSPLIT(N46, "/")</f>
        <v>#VALUE!</v>
      </c>
      <c r="R46" s="7"/>
      <c r="S46" s="13">
        <f t="shared" si="1"/>
        <v>43541.208333333328</v>
      </c>
      <c r="T46" s="11">
        <f t="shared" si="2"/>
        <v>43542.208333333328</v>
      </c>
      <c r="U46" s="12" t="str">
        <f t="shared" si="3"/>
        <v>March</v>
      </c>
      <c r="V46" s="10" t="str">
        <f t="shared" si="0"/>
        <v>2019</v>
      </c>
    </row>
    <row r="47" spans="1:22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4"/>
        <v>47.684210526315788</v>
      </c>
      <c r="P47" s="6">
        <f t="shared" si="5"/>
        <v>46.163043478260867</v>
      </c>
      <c r="Q47" t="e" cm="1" vm="1">
        <f t="array" aca="1" ref="Q47" ca="1">_xlfn.TEXTSPLIT(N47, "/")</f>
        <v>#VALUE!</v>
      </c>
      <c r="R47" s="7"/>
      <c r="S47" s="13">
        <f t="shared" si="1"/>
        <v>42676.208333333328</v>
      </c>
      <c r="T47" s="11">
        <f t="shared" si="2"/>
        <v>42691.25</v>
      </c>
      <c r="U47" s="12" t="str">
        <f t="shared" si="3"/>
        <v>November</v>
      </c>
      <c r="V47" s="10" t="str">
        <f t="shared" si="0"/>
        <v>2016</v>
      </c>
    </row>
    <row r="48" spans="1:22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4"/>
        <v>114.78378378378378</v>
      </c>
      <c r="P48" s="6">
        <f t="shared" si="5"/>
        <v>47.845637583892618</v>
      </c>
      <c r="Q48" t="e" cm="1" vm="1">
        <f t="array" aca="1" ref="Q48" ca="1">_xlfn.TEXTSPLIT(N48, "/")</f>
        <v>#VALUE!</v>
      </c>
      <c r="R48" s="7"/>
      <c r="S48" s="13">
        <f t="shared" si="1"/>
        <v>40367.208333333336</v>
      </c>
      <c r="T48" s="11">
        <f t="shared" si="2"/>
        <v>40390.208333333336</v>
      </c>
      <c r="U48" s="12" t="str">
        <f t="shared" si="3"/>
        <v>July</v>
      </c>
      <c r="V48" s="10" t="str">
        <f t="shared" si="0"/>
        <v>2010</v>
      </c>
    </row>
    <row r="49" spans="1:22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4"/>
        <v>475.26666666666665</v>
      </c>
      <c r="P49" s="6">
        <f t="shared" si="5"/>
        <v>53.007815713698065</v>
      </c>
      <c r="Q49" t="e" cm="1" vm="1">
        <f t="array" aca="1" ref="Q49" ca="1">_xlfn.TEXTSPLIT(N49, "/")</f>
        <v>#VALUE!</v>
      </c>
      <c r="R49" s="7"/>
      <c r="S49" s="13">
        <f t="shared" si="1"/>
        <v>41727.208333333336</v>
      </c>
      <c r="T49" s="11">
        <f t="shared" si="2"/>
        <v>41757.208333333336</v>
      </c>
      <c r="U49" s="12" t="str">
        <f t="shared" si="3"/>
        <v>March</v>
      </c>
      <c r="V49" s="10" t="str">
        <f t="shared" si="0"/>
        <v>2014</v>
      </c>
    </row>
    <row r="50" spans="1:22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4"/>
        <v>386.97297297297297</v>
      </c>
      <c r="P50" s="6">
        <f t="shared" si="5"/>
        <v>45.059405940594061</v>
      </c>
      <c r="Q50" t="e" cm="1" vm="1">
        <f t="array" aca="1" ref="Q50" ca="1">_xlfn.TEXTSPLIT(N50, "/")</f>
        <v>#VALUE!</v>
      </c>
      <c r="R50" s="7"/>
      <c r="S50" s="13">
        <f t="shared" si="1"/>
        <v>42180.208333333328</v>
      </c>
      <c r="T50" s="11">
        <f t="shared" si="2"/>
        <v>42192.208333333328</v>
      </c>
      <c r="U50" s="12" t="str">
        <f t="shared" si="3"/>
        <v>June</v>
      </c>
      <c r="V50" s="10" t="str">
        <f t="shared" si="0"/>
        <v>2015</v>
      </c>
    </row>
    <row r="51" spans="1:22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4"/>
        <v>189.625</v>
      </c>
      <c r="P51" s="6">
        <f t="shared" si="5"/>
        <v>2</v>
      </c>
      <c r="Q51" t="e" cm="1" vm="1">
        <f t="array" aca="1" ref="Q51" ca="1">_xlfn.TEXTSPLIT(N51, "/")</f>
        <v>#VALUE!</v>
      </c>
      <c r="R51" s="7"/>
      <c r="S51" s="13">
        <f t="shared" si="1"/>
        <v>43758.208333333328</v>
      </c>
      <c r="T51" s="11">
        <f t="shared" si="2"/>
        <v>43803.25</v>
      </c>
      <c r="U51" s="12" t="str">
        <f t="shared" si="3"/>
        <v>October</v>
      </c>
      <c r="V51" s="10" t="str">
        <f t="shared" si="0"/>
        <v>2019</v>
      </c>
    </row>
    <row r="52" spans="1:22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4"/>
        <v>2</v>
      </c>
      <c r="P52" s="6">
        <f t="shared" si="5"/>
        <v>99.006816632583508</v>
      </c>
      <c r="Q52" t="e" cm="1" vm="1">
        <f t="array" aca="1" ref="Q52" ca="1">_xlfn.TEXTSPLIT(N52, "/")</f>
        <v>#VALUE!</v>
      </c>
      <c r="R52" s="7"/>
      <c r="S52" s="13">
        <f t="shared" si="1"/>
        <v>41487.208333333336</v>
      </c>
      <c r="T52" s="11">
        <f t="shared" si="2"/>
        <v>41515.208333333336</v>
      </c>
      <c r="U52" s="12" t="str">
        <f t="shared" si="3"/>
        <v>August</v>
      </c>
      <c r="V52" s="10" t="str">
        <f t="shared" si="0"/>
        <v>2013</v>
      </c>
    </row>
    <row r="53" spans="1:22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4"/>
        <v>91.867805186590772</v>
      </c>
      <c r="P53" s="6">
        <f t="shared" si="5"/>
        <v>32.786666666666669</v>
      </c>
      <c r="Q53" t="e" cm="1" vm="1">
        <f t="array" aca="1" ref="Q53" ca="1">_xlfn.TEXTSPLIT(N53, "/")</f>
        <v>#VALUE!</v>
      </c>
      <c r="R53" s="7"/>
      <c r="S53" s="13">
        <f t="shared" si="1"/>
        <v>40995.208333333336</v>
      </c>
      <c r="T53" s="11">
        <f t="shared" si="2"/>
        <v>41011.208333333336</v>
      </c>
      <c r="U53" s="12" t="str">
        <f t="shared" si="3"/>
        <v>March</v>
      </c>
      <c r="V53" s="10" t="str">
        <f t="shared" si="0"/>
        <v>2012</v>
      </c>
    </row>
    <row r="54" spans="1:22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4"/>
        <v>34.152777777777779</v>
      </c>
      <c r="P54" s="6">
        <f t="shared" si="5"/>
        <v>59.119617224880386</v>
      </c>
      <c r="Q54" t="e" cm="1" vm="1">
        <f t="array" aca="1" ref="Q54" ca="1">_xlfn.TEXTSPLIT(N54, "/")</f>
        <v>#VALUE!</v>
      </c>
      <c r="R54" s="7"/>
      <c r="S54" s="13">
        <f t="shared" si="1"/>
        <v>40436.208333333336</v>
      </c>
      <c r="T54" s="11">
        <f t="shared" si="2"/>
        <v>40440.208333333336</v>
      </c>
      <c r="U54" s="12" t="str">
        <f t="shared" si="3"/>
        <v>September</v>
      </c>
      <c r="V54" s="10" t="str">
        <f t="shared" si="0"/>
        <v>2010</v>
      </c>
    </row>
    <row r="55" spans="1:22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4"/>
        <v>140.40909090909091</v>
      </c>
      <c r="P55" s="6">
        <f t="shared" si="5"/>
        <v>44.93333333333333</v>
      </c>
      <c r="Q55" t="e" cm="1" vm="1">
        <f t="array" aca="1" ref="Q55" ca="1">_xlfn.TEXTSPLIT(N55, "/")</f>
        <v>#VALUE!</v>
      </c>
      <c r="R55" s="7"/>
      <c r="S55" s="13">
        <f t="shared" si="1"/>
        <v>41779.208333333336</v>
      </c>
      <c r="T55" s="11">
        <f t="shared" si="2"/>
        <v>41818.208333333336</v>
      </c>
      <c r="U55" s="12" t="str">
        <f t="shared" si="3"/>
        <v>May</v>
      </c>
      <c r="V55" s="10" t="str">
        <f t="shared" si="0"/>
        <v>2014</v>
      </c>
    </row>
    <row r="56" spans="1:22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4"/>
        <v>89.86666666666666</v>
      </c>
      <c r="P56" s="6">
        <f t="shared" si="5"/>
        <v>89.664122137404576</v>
      </c>
      <c r="Q56" t="e" cm="1" vm="1">
        <f t="array" aca="1" ref="Q56" ca="1">_xlfn.TEXTSPLIT(N56, "/")</f>
        <v>#VALUE!</v>
      </c>
      <c r="R56" s="7"/>
      <c r="S56" s="13">
        <f t="shared" si="1"/>
        <v>43170.25</v>
      </c>
      <c r="T56" s="11">
        <f t="shared" si="2"/>
        <v>43176.208333333328</v>
      </c>
      <c r="U56" s="12" t="str">
        <f t="shared" si="3"/>
        <v>March</v>
      </c>
      <c r="V56" s="10" t="str">
        <f t="shared" si="0"/>
        <v>2018</v>
      </c>
    </row>
    <row r="57" spans="1:22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4"/>
        <v>177.96969696969697</v>
      </c>
      <c r="P57" s="6">
        <f t="shared" si="5"/>
        <v>70.079268292682926</v>
      </c>
      <c r="Q57" t="e" cm="1" vm="1">
        <f t="array" aca="1" ref="Q57" ca="1">_xlfn.TEXTSPLIT(N57, "/")</f>
        <v>#VALUE!</v>
      </c>
      <c r="R57" s="7"/>
      <c r="S57" s="13">
        <f t="shared" si="1"/>
        <v>43311.208333333328</v>
      </c>
      <c r="T57" s="11">
        <f t="shared" si="2"/>
        <v>43316.208333333328</v>
      </c>
      <c r="U57" s="12" t="str">
        <f t="shared" si="3"/>
        <v>July</v>
      </c>
      <c r="V57" s="10" t="str">
        <f t="shared" si="0"/>
        <v>2018</v>
      </c>
    </row>
    <row r="58" spans="1:22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4"/>
        <v>143.66249999999999</v>
      </c>
      <c r="P58" s="6">
        <f t="shared" si="5"/>
        <v>31.059701492537314</v>
      </c>
      <c r="Q58" t="e" cm="1" vm="1">
        <f t="array" aca="1" ref="Q58" ca="1">_xlfn.TEXTSPLIT(N58, "/")</f>
        <v>#VALUE!</v>
      </c>
      <c r="R58" s="7"/>
      <c r="S58" s="13">
        <f t="shared" si="1"/>
        <v>42014.25</v>
      </c>
      <c r="T58" s="11">
        <f t="shared" si="2"/>
        <v>42021.25</v>
      </c>
      <c r="U58" s="12" t="str">
        <f t="shared" si="3"/>
        <v>January</v>
      </c>
      <c r="V58" s="10" t="str">
        <f t="shared" si="0"/>
        <v>2015</v>
      </c>
    </row>
    <row r="59" spans="1:22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4"/>
        <v>215.27586206896552</v>
      </c>
      <c r="P59" s="6">
        <f t="shared" si="5"/>
        <v>29.061611374407583</v>
      </c>
      <c r="Q59" t="e" cm="1" vm="1">
        <f t="array" aca="1" ref="Q59" ca="1">_xlfn.TEXTSPLIT(N59, "/")</f>
        <v>#VALUE!</v>
      </c>
      <c r="R59" s="7"/>
      <c r="S59" s="13">
        <f t="shared" si="1"/>
        <v>42979.208333333328</v>
      </c>
      <c r="T59" s="11">
        <f t="shared" si="2"/>
        <v>42991.208333333328</v>
      </c>
      <c r="U59" s="12" t="str">
        <f t="shared" si="3"/>
        <v>September</v>
      </c>
      <c r="V59" s="10" t="str">
        <f t="shared" si="0"/>
        <v>2017</v>
      </c>
    </row>
    <row r="60" spans="1:22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4"/>
        <v>227.11111111111114</v>
      </c>
      <c r="P60" s="6">
        <f t="shared" si="5"/>
        <v>30.0859375</v>
      </c>
      <c r="Q60" t="e" cm="1" vm="1">
        <f t="array" aca="1" ref="Q60" ca="1">_xlfn.TEXTSPLIT(N60, "/")</f>
        <v>#VALUE!</v>
      </c>
      <c r="R60" s="7"/>
      <c r="S60" s="13">
        <f t="shared" si="1"/>
        <v>42268.208333333328</v>
      </c>
      <c r="T60" s="11">
        <f t="shared" si="2"/>
        <v>42281.208333333328</v>
      </c>
      <c r="U60" s="12" t="str">
        <f t="shared" si="3"/>
        <v>September</v>
      </c>
      <c r="V60" s="10" t="str">
        <f t="shared" si="0"/>
        <v>2015</v>
      </c>
    </row>
    <row r="61" spans="1:22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4"/>
        <v>275.07142857142861</v>
      </c>
      <c r="P61" s="6">
        <f t="shared" si="5"/>
        <v>84.998125000000002</v>
      </c>
      <c r="Q61" t="e" cm="1" vm="1">
        <f t="array" aca="1" ref="Q61" ca="1">_xlfn.TEXTSPLIT(N61, "/")</f>
        <v>#VALUE!</v>
      </c>
      <c r="R61" s="7"/>
      <c r="S61" s="13">
        <f t="shared" si="1"/>
        <v>42898.208333333328</v>
      </c>
      <c r="T61" s="11">
        <f t="shared" si="2"/>
        <v>42913.208333333328</v>
      </c>
      <c r="U61" s="12" t="str">
        <f t="shared" si="3"/>
        <v>June</v>
      </c>
      <c r="V61" s="10" t="str">
        <f t="shared" si="0"/>
        <v>2017</v>
      </c>
    </row>
    <row r="62" spans="1:22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4"/>
        <v>144.37048832271762</v>
      </c>
      <c r="P62" s="6">
        <f t="shared" si="5"/>
        <v>82.001775410563695</v>
      </c>
      <c r="Q62" t="e" cm="1" vm="1">
        <f t="array" aca="1" ref="Q62" ca="1">_xlfn.TEXTSPLIT(N62, "/")</f>
        <v>#VALUE!</v>
      </c>
      <c r="R62" s="7"/>
      <c r="S62" s="13">
        <f t="shared" si="1"/>
        <v>41107.208333333336</v>
      </c>
      <c r="T62" s="11">
        <f t="shared" si="2"/>
        <v>41110.208333333336</v>
      </c>
      <c r="U62" s="12" t="str">
        <f t="shared" si="3"/>
        <v>July</v>
      </c>
      <c r="V62" s="10" t="str">
        <f t="shared" si="0"/>
        <v>2012</v>
      </c>
    </row>
    <row r="63" spans="1:22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4"/>
        <v>92.74598393574297</v>
      </c>
      <c r="P63" s="6">
        <f t="shared" si="5"/>
        <v>58.040160642570278</v>
      </c>
      <c r="Q63" t="e" cm="1" vm="1">
        <f t="array" aca="1" ref="Q63" ca="1">_xlfn.TEXTSPLIT(N63, "/")</f>
        <v>#VALUE!</v>
      </c>
      <c r="R63" s="7"/>
      <c r="S63" s="13">
        <f t="shared" si="1"/>
        <v>40595.25</v>
      </c>
      <c r="T63" s="11">
        <f t="shared" si="2"/>
        <v>40635.208333333336</v>
      </c>
      <c r="U63" s="12" t="str">
        <f t="shared" si="3"/>
        <v>February</v>
      </c>
      <c r="V63" s="10" t="str">
        <f t="shared" si="0"/>
        <v>2011</v>
      </c>
    </row>
    <row r="64" spans="1:22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4"/>
        <v>722.6</v>
      </c>
      <c r="P64" s="6">
        <f t="shared" si="5"/>
        <v>111.4</v>
      </c>
      <c r="Q64" t="e" cm="1" vm="1">
        <f t="array" aca="1" ref="Q64" ca="1">_xlfn.TEXTSPLIT(N64, "/")</f>
        <v>#VALUE!</v>
      </c>
      <c r="R64" s="7"/>
      <c r="S64" s="13">
        <f t="shared" si="1"/>
        <v>42160.208333333328</v>
      </c>
      <c r="T64" s="11">
        <f t="shared" si="2"/>
        <v>42161.208333333328</v>
      </c>
      <c r="U64" s="12" t="str">
        <f t="shared" si="3"/>
        <v>June</v>
      </c>
      <c r="V64" s="10" t="str">
        <f t="shared" si="0"/>
        <v>2015</v>
      </c>
    </row>
    <row r="65" spans="1:22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4"/>
        <v>11.851063829787234</v>
      </c>
      <c r="P65" s="6">
        <f t="shared" si="5"/>
        <v>71.94736842105263</v>
      </c>
      <c r="Q65" t="e" cm="1" vm="1">
        <f t="array" aca="1" ref="Q65" ca="1">_xlfn.TEXTSPLIT(N65, "/")</f>
        <v>#VALUE!</v>
      </c>
      <c r="R65" s="7"/>
      <c r="S65" s="13">
        <f t="shared" si="1"/>
        <v>42853.208333333328</v>
      </c>
      <c r="T65" s="11">
        <f t="shared" si="2"/>
        <v>42859.208333333328</v>
      </c>
      <c r="U65" s="12" t="str">
        <f t="shared" si="3"/>
        <v>April</v>
      </c>
      <c r="V65" s="10" t="str">
        <f t="shared" si="0"/>
        <v>2017</v>
      </c>
    </row>
    <row r="66" spans="1:22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4"/>
        <v>97.642857142857139</v>
      </c>
      <c r="P66" s="6">
        <f t="shared" si="5"/>
        <v>61.038135593220339</v>
      </c>
      <c r="Q66" t="e" cm="1" vm="1">
        <f t="array" aca="1" ref="Q66" ca="1">_xlfn.TEXTSPLIT(N66, "/")</f>
        <v>#VALUE!</v>
      </c>
      <c r="R66" s="7"/>
      <c r="S66" s="13">
        <f t="shared" si="1"/>
        <v>43283.208333333328</v>
      </c>
      <c r="T66" s="11">
        <f t="shared" si="2"/>
        <v>43298.208333333328</v>
      </c>
      <c r="U66" s="12" t="str">
        <f t="shared" si="3"/>
        <v>July</v>
      </c>
      <c r="V66" s="10" t="str">
        <f t="shared" ref="V66:V129" si="6">TEXT(T66, "yyyy")</f>
        <v>2018</v>
      </c>
    </row>
    <row r="67" spans="1:22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si="4"/>
        <v>236.14754098360655</v>
      </c>
      <c r="P67" s="6">
        <f t="shared" si="5"/>
        <v>108.91666666666667</v>
      </c>
      <c r="Q67" t="e" cm="1" vm="1">
        <f t="array" aca="1" ref="Q67" ca="1">_xlfn.TEXTSPLIT(N67, "/")</f>
        <v>#VALUE!</v>
      </c>
      <c r="R67" s="7"/>
      <c r="S67" s="13">
        <f t="shared" ref="S67:S130" si="7">(((J67/60)/60)/24)+DATE(1970,1,1)</f>
        <v>40570.25</v>
      </c>
      <c r="T67" s="11">
        <f t="shared" ref="T67:T130" si="8">(((K67/60)/60)/24)+DATE(1970,1,1)</f>
        <v>40577.25</v>
      </c>
      <c r="U67" s="12" t="str">
        <f t="shared" ref="U67:U130" si="9">TEXT(S67,"mmmm")</f>
        <v>January</v>
      </c>
      <c r="V67" s="10" t="str">
        <f t="shared" si="6"/>
        <v>2011</v>
      </c>
    </row>
    <row r="68" spans="1:22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ref="O68:O131" si="10">(E68/D68)*100</f>
        <v>45.068965517241381</v>
      </c>
      <c r="P68" s="6">
        <f t="shared" ref="P68:P131" si="11">E69/G69</f>
        <v>29.001722017220171</v>
      </c>
      <c r="Q68" t="e" cm="1" vm="1">
        <f t="array" aca="1" ref="Q68" ca="1">_xlfn.TEXTSPLIT(N68, "/")</f>
        <v>#VALUE!</v>
      </c>
      <c r="R68" s="7"/>
      <c r="S68" s="13">
        <f t="shared" si="7"/>
        <v>42102.208333333328</v>
      </c>
      <c r="T68" s="11">
        <f t="shared" si="8"/>
        <v>42107.208333333328</v>
      </c>
      <c r="U68" s="12" t="str">
        <f t="shared" si="9"/>
        <v>April</v>
      </c>
      <c r="V68" s="10" t="str">
        <f t="shared" si="6"/>
        <v>2015</v>
      </c>
    </row>
    <row r="69" spans="1:22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10"/>
        <v>162.38567493112947</v>
      </c>
      <c r="P69" s="6">
        <f t="shared" si="11"/>
        <v>58.975609756097562</v>
      </c>
      <c r="Q69" t="e" cm="1" vm="1">
        <f t="array" aca="1" ref="Q69" ca="1">_xlfn.TEXTSPLIT(N69, "/")</f>
        <v>#VALUE!</v>
      </c>
      <c r="R69" s="7"/>
      <c r="S69" s="13">
        <f t="shared" si="7"/>
        <v>40203.25</v>
      </c>
      <c r="T69" s="11">
        <f t="shared" si="8"/>
        <v>40208.25</v>
      </c>
      <c r="U69" s="12" t="str">
        <f t="shared" si="9"/>
        <v>January</v>
      </c>
      <c r="V69" s="10" t="str">
        <f t="shared" si="6"/>
        <v>2010</v>
      </c>
    </row>
    <row r="70" spans="1:22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10"/>
        <v>254.52631578947367</v>
      </c>
      <c r="P70" s="6">
        <f t="shared" si="11"/>
        <v>111.82352941176471</v>
      </c>
      <c r="Q70" t="e" cm="1" vm="1">
        <f t="array" aca="1" ref="Q70" ca="1">_xlfn.TEXTSPLIT(N70, "/")</f>
        <v>#VALUE!</v>
      </c>
      <c r="R70" s="7"/>
      <c r="S70" s="13">
        <f t="shared" si="7"/>
        <v>42943.208333333328</v>
      </c>
      <c r="T70" s="11">
        <f t="shared" si="8"/>
        <v>42990.208333333328</v>
      </c>
      <c r="U70" s="12" t="str">
        <f t="shared" si="9"/>
        <v>July</v>
      </c>
      <c r="V70" s="10" t="str">
        <f t="shared" si="6"/>
        <v>2017</v>
      </c>
    </row>
    <row r="71" spans="1:22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10"/>
        <v>24.063291139240505</v>
      </c>
      <c r="P71" s="6">
        <f t="shared" si="11"/>
        <v>63.995555555555555</v>
      </c>
      <c r="Q71" t="e" cm="1" vm="1">
        <f t="array" aca="1" ref="Q71" ca="1">_xlfn.TEXTSPLIT(N71, "/")</f>
        <v>#VALUE!</v>
      </c>
      <c r="R71" s="7"/>
      <c r="S71" s="13">
        <f t="shared" si="7"/>
        <v>40531.25</v>
      </c>
      <c r="T71" s="11">
        <f t="shared" si="8"/>
        <v>40565.25</v>
      </c>
      <c r="U71" s="12" t="str">
        <f t="shared" si="9"/>
        <v>December</v>
      </c>
      <c r="V71" s="10" t="str">
        <f t="shared" si="6"/>
        <v>2011</v>
      </c>
    </row>
    <row r="72" spans="1:22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10"/>
        <v>123.74140625000001</v>
      </c>
      <c r="P72" s="6">
        <f t="shared" si="11"/>
        <v>85.315789473684205</v>
      </c>
      <c r="Q72" t="e" cm="1" vm="1">
        <f t="array" aca="1" ref="Q72" ca="1">_xlfn.TEXTSPLIT(N72, "/")</f>
        <v>#VALUE!</v>
      </c>
      <c r="R72" s="7"/>
      <c r="S72" s="13">
        <f t="shared" si="7"/>
        <v>40484.208333333336</v>
      </c>
      <c r="T72" s="11">
        <f t="shared" si="8"/>
        <v>40533.25</v>
      </c>
      <c r="U72" s="12" t="str">
        <f t="shared" si="9"/>
        <v>November</v>
      </c>
      <c r="V72" s="10" t="str">
        <f t="shared" si="6"/>
        <v>2010</v>
      </c>
    </row>
    <row r="73" spans="1:22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10"/>
        <v>108.06666666666666</v>
      </c>
      <c r="P73" s="6">
        <f t="shared" si="11"/>
        <v>74.481481481481481</v>
      </c>
      <c r="Q73" t="e" cm="1" vm="1">
        <f t="array" aca="1" ref="Q73" ca="1">_xlfn.TEXTSPLIT(N73, "/")</f>
        <v>#VALUE!</v>
      </c>
      <c r="R73" s="7"/>
      <c r="S73" s="13">
        <f t="shared" si="7"/>
        <v>43799.25</v>
      </c>
      <c r="T73" s="11">
        <f t="shared" si="8"/>
        <v>43803.25</v>
      </c>
      <c r="U73" s="12" t="str">
        <f t="shared" si="9"/>
        <v>November</v>
      </c>
      <c r="V73" s="10" t="str">
        <f t="shared" si="6"/>
        <v>2019</v>
      </c>
    </row>
    <row r="74" spans="1:22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10"/>
        <v>670.33333333333326</v>
      </c>
      <c r="P74" s="6">
        <f t="shared" si="11"/>
        <v>105.14772727272727</v>
      </c>
      <c r="Q74" t="e" cm="1" vm="1">
        <f t="array" aca="1" ref="Q74" ca="1">_xlfn.TEXTSPLIT(N74, "/")</f>
        <v>#VALUE!</v>
      </c>
      <c r="R74" s="7"/>
      <c r="S74" s="13">
        <f t="shared" si="7"/>
        <v>42186.208333333328</v>
      </c>
      <c r="T74" s="11">
        <f t="shared" si="8"/>
        <v>42222.208333333328</v>
      </c>
      <c r="U74" s="12" t="str">
        <f t="shared" si="9"/>
        <v>July</v>
      </c>
      <c r="V74" s="10" t="str">
        <f t="shared" si="6"/>
        <v>2015</v>
      </c>
    </row>
    <row r="75" spans="1:22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10"/>
        <v>660.92857142857144</v>
      </c>
      <c r="P75" s="6">
        <f t="shared" si="11"/>
        <v>56.188235294117646</v>
      </c>
      <c r="Q75" t="e" cm="1" vm="1">
        <f t="array" aca="1" ref="Q75" ca="1">_xlfn.TEXTSPLIT(N75, "/")</f>
        <v>#VALUE!</v>
      </c>
      <c r="R75" s="7"/>
      <c r="S75" s="13">
        <f t="shared" si="7"/>
        <v>42701.25</v>
      </c>
      <c r="T75" s="11">
        <f t="shared" si="8"/>
        <v>42704.25</v>
      </c>
      <c r="U75" s="12" t="str">
        <f t="shared" si="9"/>
        <v>November</v>
      </c>
      <c r="V75" s="10" t="str">
        <f t="shared" si="6"/>
        <v>2016</v>
      </c>
    </row>
    <row r="76" spans="1:22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10"/>
        <v>122.46153846153847</v>
      </c>
      <c r="P76" s="6">
        <f t="shared" si="11"/>
        <v>85.917647058823533</v>
      </c>
      <c r="Q76" t="e" cm="1" vm="1">
        <f t="array" aca="1" ref="Q76" ca="1">_xlfn.TEXTSPLIT(N76, "/")</f>
        <v>#VALUE!</v>
      </c>
      <c r="R76" s="7"/>
      <c r="S76" s="13">
        <f t="shared" si="7"/>
        <v>42456.208333333328</v>
      </c>
      <c r="T76" s="11">
        <f t="shared" si="8"/>
        <v>42457.208333333328</v>
      </c>
      <c r="U76" s="12" t="str">
        <f t="shared" si="9"/>
        <v>March</v>
      </c>
      <c r="V76" s="10" t="str">
        <f t="shared" si="6"/>
        <v>2016</v>
      </c>
    </row>
    <row r="77" spans="1:22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10"/>
        <v>150.57731958762886</v>
      </c>
      <c r="P77" s="6">
        <f t="shared" si="11"/>
        <v>57.00296912114014</v>
      </c>
      <c r="Q77" t="e" cm="1" vm="1">
        <f t="array" aca="1" ref="Q77" ca="1">_xlfn.TEXTSPLIT(N77, "/")</f>
        <v>#VALUE!</v>
      </c>
      <c r="R77" s="7"/>
      <c r="S77" s="13">
        <f t="shared" si="7"/>
        <v>43296.208333333328</v>
      </c>
      <c r="T77" s="11">
        <f t="shared" si="8"/>
        <v>43304.208333333328</v>
      </c>
      <c r="U77" s="12" t="str">
        <f t="shared" si="9"/>
        <v>July</v>
      </c>
      <c r="V77" s="10" t="str">
        <f t="shared" si="6"/>
        <v>2018</v>
      </c>
    </row>
    <row r="78" spans="1:22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10"/>
        <v>78.106590724165997</v>
      </c>
      <c r="P78" s="6">
        <f t="shared" si="11"/>
        <v>79.642857142857139</v>
      </c>
      <c r="Q78" t="e" cm="1" vm="1">
        <f t="array" aca="1" ref="Q78" ca="1">_xlfn.TEXTSPLIT(N78, "/")</f>
        <v>#VALUE!</v>
      </c>
      <c r="R78" s="7"/>
      <c r="S78" s="13">
        <f t="shared" si="7"/>
        <v>42027.25</v>
      </c>
      <c r="T78" s="11">
        <f t="shared" si="8"/>
        <v>42076.208333333328</v>
      </c>
      <c r="U78" s="12" t="str">
        <f t="shared" si="9"/>
        <v>January</v>
      </c>
      <c r="V78" s="10" t="str">
        <f t="shared" si="6"/>
        <v>2015</v>
      </c>
    </row>
    <row r="79" spans="1:22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10"/>
        <v>46.94736842105263</v>
      </c>
      <c r="P79" s="6">
        <f t="shared" si="11"/>
        <v>41.018181818181816</v>
      </c>
      <c r="Q79" t="e" cm="1" vm="1">
        <f t="array" aca="1" ref="Q79" ca="1">_xlfn.TEXTSPLIT(N79, "/")</f>
        <v>#VALUE!</v>
      </c>
      <c r="R79" s="7"/>
      <c r="S79" s="13">
        <f t="shared" si="7"/>
        <v>40448.208333333336</v>
      </c>
      <c r="T79" s="11">
        <f t="shared" si="8"/>
        <v>40462.208333333336</v>
      </c>
      <c r="U79" s="12" t="str">
        <f t="shared" si="9"/>
        <v>September</v>
      </c>
      <c r="V79" s="10" t="str">
        <f t="shared" si="6"/>
        <v>2010</v>
      </c>
    </row>
    <row r="80" spans="1:22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10"/>
        <v>300.8</v>
      </c>
      <c r="P80" s="6">
        <f t="shared" si="11"/>
        <v>48.004773269689736</v>
      </c>
      <c r="Q80" t="e" cm="1" vm="1">
        <f t="array" aca="1" ref="Q80" ca="1">_xlfn.TEXTSPLIT(N80, "/")</f>
        <v>#VALUE!</v>
      </c>
      <c r="R80" s="7"/>
      <c r="S80" s="13">
        <f t="shared" si="7"/>
        <v>43206.208333333328</v>
      </c>
      <c r="T80" s="11">
        <f t="shared" si="8"/>
        <v>43207.208333333328</v>
      </c>
      <c r="U80" s="12" t="str">
        <f t="shared" si="9"/>
        <v>April</v>
      </c>
      <c r="V80" s="10" t="str">
        <f t="shared" si="6"/>
        <v>2018</v>
      </c>
    </row>
    <row r="81" spans="1:22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10"/>
        <v>69.598615916955026</v>
      </c>
      <c r="P81" s="6">
        <f t="shared" si="11"/>
        <v>55.212598425196852</v>
      </c>
      <c r="Q81" t="e" cm="1" vm="1">
        <f t="array" aca="1" ref="Q81" ca="1">_xlfn.TEXTSPLIT(N81, "/")</f>
        <v>#VALUE!</v>
      </c>
      <c r="R81" s="7"/>
      <c r="S81" s="13">
        <f t="shared" si="7"/>
        <v>43267.208333333328</v>
      </c>
      <c r="T81" s="11">
        <f t="shared" si="8"/>
        <v>43272.208333333328</v>
      </c>
      <c r="U81" s="12" t="str">
        <f t="shared" si="9"/>
        <v>June</v>
      </c>
      <c r="V81" s="10" t="str">
        <f t="shared" si="6"/>
        <v>2018</v>
      </c>
    </row>
    <row r="82" spans="1:22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10"/>
        <v>637.4545454545455</v>
      </c>
      <c r="P82" s="6">
        <f t="shared" si="11"/>
        <v>92.109489051094897</v>
      </c>
      <c r="Q82" t="e" cm="1" vm="1">
        <f t="array" aca="1" ref="Q82" ca="1">_xlfn.TEXTSPLIT(N82, "/")</f>
        <v>#VALUE!</v>
      </c>
      <c r="R82" s="7"/>
      <c r="S82" s="13">
        <f t="shared" si="7"/>
        <v>42976.208333333328</v>
      </c>
      <c r="T82" s="11">
        <f t="shared" si="8"/>
        <v>43006.208333333328</v>
      </c>
      <c r="U82" s="12" t="str">
        <f t="shared" si="9"/>
        <v>August</v>
      </c>
      <c r="V82" s="10" t="str">
        <f t="shared" si="6"/>
        <v>2017</v>
      </c>
    </row>
    <row r="83" spans="1:22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10"/>
        <v>225.33928571428569</v>
      </c>
      <c r="P83" s="6">
        <f t="shared" si="11"/>
        <v>83.183333333333337</v>
      </c>
      <c r="Q83" t="e" cm="1" vm="1">
        <f t="array" aca="1" ref="Q83" ca="1">_xlfn.TEXTSPLIT(N83, "/")</f>
        <v>#VALUE!</v>
      </c>
      <c r="R83" s="7"/>
      <c r="S83" s="13">
        <f t="shared" si="7"/>
        <v>43062.25</v>
      </c>
      <c r="T83" s="11">
        <f t="shared" si="8"/>
        <v>43087.25</v>
      </c>
      <c r="U83" s="12" t="str">
        <f t="shared" si="9"/>
        <v>November</v>
      </c>
      <c r="V83" s="10" t="str">
        <f t="shared" si="6"/>
        <v>2017</v>
      </c>
    </row>
    <row r="84" spans="1:22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10"/>
        <v>1497.3000000000002</v>
      </c>
      <c r="P84" s="6">
        <f t="shared" si="11"/>
        <v>39.996000000000002</v>
      </c>
      <c r="Q84" t="e" cm="1" vm="1">
        <f t="array" aca="1" ref="Q84" ca="1">_xlfn.TEXTSPLIT(N84, "/")</f>
        <v>#VALUE!</v>
      </c>
      <c r="R84" s="7"/>
      <c r="S84" s="13">
        <f t="shared" si="7"/>
        <v>43482.25</v>
      </c>
      <c r="T84" s="11">
        <f t="shared" si="8"/>
        <v>43489.25</v>
      </c>
      <c r="U84" s="12" t="str">
        <f t="shared" si="9"/>
        <v>January</v>
      </c>
      <c r="V84" s="10" t="str">
        <f t="shared" si="6"/>
        <v>2019</v>
      </c>
    </row>
    <row r="85" spans="1:22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10"/>
        <v>37.590225563909776</v>
      </c>
      <c r="P85" s="6">
        <f t="shared" si="11"/>
        <v>111.1336898395722</v>
      </c>
      <c r="Q85" t="e" cm="1" vm="1">
        <f t="array" aca="1" ref="Q85" ca="1">_xlfn.TEXTSPLIT(N85, "/")</f>
        <v>#VALUE!</v>
      </c>
      <c r="R85" s="7"/>
      <c r="S85" s="13">
        <f t="shared" si="7"/>
        <v>42579.208333333328</v>
      </c>
      <c r="T85" s="11">
        <f t="shared" si="8"/>
        <v>42601.208333333328</v>
      </c>
      <c r="U85" s="12" t="str">
        <f t="shared" si="9"/>
        <v>July</v>
      </c>
      <c r="V85" s="10" t="str">
        <f t="shared" si="6"/>
        <v>2016</v>
      </c>
    </row>
    <row r="86" spans="1:22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10"/>
        <v>132.36942675159236</v>
      </c>
      <c r="P86" s="6">
        <f t="shared" si="11"/>
        <v>90.563380281690144</v>
      </c>
      <c r="Q86" t="e" cm="1" vm="1">
        <f t="array" aca="1" ref="Q86" ca="1">_xlfn.TEXTSPLIT(N86, "/")</f>
        <v>#VALUE!</v>
      </c>
      <c r="R86" s="7"/>
      <c r="S86" s="13">
        <f t="shared" si="7"/>
        <v>41118.208333333336</v>
      </c>
      <c r="T86" s="11">
        <f t="shared" si="8"/>
        <v>41128.208333333336</v>
      </c>
      <c r="U86" s="12" t="str">
        <f t="shared" si="9"/>
        <v>July</v>
      </c>
      <c r="V86" s="10" t="str">
        <f t="shared" si="6"/>
        <v>2012</v>
      </c>
    </row>
    <row r="87" spans="1:22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10"/>
        <v>131.22448979591837</v>
      </c>
      <c r="P87" s="6">
        <f t="shared" si="11"/>
        <v>61.108374384236456</v>
      </c>
      <c r="Q87" t="e" cm="1" vm="1">
        <f t="array" aca="1" ref="Q87" ca="1">_xlfn.TEXTSPLIT(N87, "/")</f>
        <v>#VALUE!</v>
      </c>
      <c r="R87" s="7"/>
      <c r="S87" s="13">
        <f t="shared" si="7"/>
        <v>40797.208333333336</v>
      </c>
      <c r="T87" s="11">
        <f t="shared" si="8"/>
        <v>40805.208333333336</v>
      </c>
      <c r="U87" s="12" t="str">
        <f t="shared" si="9"/>
        <v>September</v>
      </c>
      <c r="V87" s="10" t="str">
        <f t="shared" si="6"/>
        <v>2011</v>
      </c>
    </row>
    <row r="88" spans="1:22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10"/>
        <v>167.63513513513513</v>
      </c>
      <c r="P88" s="6">
        <f t="shared" si="11"/>
        <v>83.022941970310384</v>
      </c>
      <c r="Q88" t="e" cm="1" vm="1">
        <f t="array" aca="1" ref="Q88" ca="1">_xlfn.TEXTSPLIT(N88, "/")</f>
        <v>#VALUE!</v>
      </c>
      <c r="R88" s="7"/>
      <c r="S88" s="13">
        <f t="shared" si="7"/>
        <v>42128.208333333328</v>
      </c>
      <c r="T88" s="11">
        <f t="shared" si="8"/>
        <v>42141.208333333328</v>
      </c>
      <c r="U88" s="12" t="str">
        <f t="shared" si="9"/>
        <v>May</v>
      </c>
      <c r="V88" s="10" t="str">
        <f t="shared" si="6"/>
        <v>2015</v>
      </c>
    </row>
    <row r="89" spans="1:22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10"/>
        <v>61.984886649874063</v>
      </c>
      <c r="P89" s="6">
        <f t="shared" si="11"/>
        <v>110.76106194690266</v>
      </c>
      <c r="Q89" t="e" cm="1" vm="1">
        <f t="array" aca="1" ref="Q89" ca="1">_xlfn.TEXTSPLIT(N89, "/")</f>
        <v>#VALUE!</v>
      </c>
      <c r="R89" s="7"/>
      <c r="S89" s="13">
        <f t="shared" si="7"/>
        <v>40610.25</v>
      </c>
      <c r="T89" s="11">
        <f t="shared" si="8"/>
        <v>40621.208333333336</v>
      </c>
      <c r="U89" s="12" t="str">
        <f t="shared" si="9"/>
        <v>March</v>
      </c>
      <c r="V89" s="10" t="str">
        <f t="shared" si="6"/>
        <v>2011</v>
      </c>
    </row>
    <row r="90" spans="1:22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10"/>
        <v>260.75</v>
      </c>
      <c r="P90" s="6">
        <f t="shared" si="11"/>
        <v>89.458333333333329</v>
      </c>
      <c r="Q90" t="e" cm="1" vm="1">
        <f t="array" aca="1" ref="Q90" ca="1">_xlfn.TEXTSPLIT(N90, "/")</f>
        <v>#VALUE!</v>
      </c>
      <c r="R90" s="7"/>
      <c r="S90" s="13">
        <f t="shared" si="7"/>
        <v>42110.208333333328</v>
      </c>
      <c r="T90" s="11">
        <f t="shared" si="8"/>
        <v>42132.208333333328</v>
      </c>
      <c r="U90" s="12" t="str">
        <f t="shared" si="9"/>
        <v>April</v>
      </c>
      <c r="V90" s="10" t="str">
        <f t="shared" si="6"/>
        <v>2015</v>
      </c>
    </row>
    <row r="91" spans="1:22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10"/>
        <v>252.58823529411765</v>
      </c>
      <c r="P91" s="6">
        <f t="shared" si="11"/>
        <v>57.849056603773583</v>
      </c>
      <c r="Q91" t="e" cm="1" vm="1">
        <f t="array" aca="1" ref="Q91" ca="1">_xlfn.TEXTSPLIT(N91, "/")</f>
        <v>#VALUE!</v>
      </c>
      <c r="R91" s="7"/>
      <c r="S91" s="13">
        <f t="shared" si="7"/>
        <v>40283.208333333336</v>
      </c>
      <c r="T91" s="11">
        <f t="shared" si="8"/>
        <v>40285.208333333336</v>
      </c>
      <c r="U91" s="12" t="str">
        <f t="shared" si="9"/>
        <v>April</v>
      </c>
      <c r="V91" s="10" t="str">
        <f t="shared" si="6"/>
        <v>2010</v>
      </c>
    </row>
    <row r="92" spans="1:22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10"/>
        <v>78.615384615384613</v>
      </c>
      <c r="P92" s="6">
        <f t="shared" si="11"/>
        <v>109.99705449189985</v>
      </c>
      <c r="Q92" t="e" cm="1" vm="1">
        <f t="array" aca="1" ref="Q92" ca="1">_xlfn.TEXTSPLIT(N92, "/")</f>
        <v>#VALUE!</v>
      </c>
      <c r="R92" s="7"/>
      <c r="S92" s="13">
        <f t="shared" si="7"/>
        <v>42425.25</v>
      </c>
      <c r="T92" s="11">
        <f t="shared" si="8"/>
        <v>42425.25</v>
      </c>
      <c r="U92" s="12" t="str">
        <f t="shared" si="9"/>
        <v>February</v>
      </c>
      <c r="V92" s="10" t="str">
        <f t="shared" si="6"/>
        <v>2016</v>
      </c>
    </row>
    <row r="93" spans="1:22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10"/>
        <v>48.404406999351913</v>
      </c>
      <c r="P93" s="6">
        <f t="shared" si="11"/>
        <v>103.96586345381526</v>
      </c>
      <c r="Q93" t="e" cm="1" vm="1">
        <f t="array" aca="1" ref="Q93" ca="1">_xlfn.TEXTSPLIT(N93, "/")</f>
        <v>#VALUE!</v>
      </c>
      <c r="R93" s="7"/>
      <c r="S93" s="13">
        <f t="shared" si="7"/>
        <v>42588.208333333328</v>
      </c>
      <c r="T93" s="11">
        <f t="shared" si="8"/>
        <v>42616.208333333328</v>
      </c>
      <c r="U93" s="12" t="str">
        <f t="shared" si="9"/>
        <v>August</v>
      </c>
      <c r="V93" s="10" t="str">
        <f t="shared" si="6"/>
        <v>2016</v>
      </c>
    </row>
    <row r="94" spans="1:22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10"/>
        <v>258.875</v>
      </c>
      <c r="P94" s="6">
        <f t="shared" si="11"/>
        <v>107.99508196721311</v>
      </c>
      <c r="Q94" t="e" cm="1" vm="1">
        <f t="array" aca="1" ref="Q94" ca="1">_xlfn.TEXTSPLIT(N94, "/")</f>
        <v>#VALUE!</v>
      </c>
      <c r="R94" s="7"/>
      <c r="S94" s="13">
        <f t="shared" si="7"/>
        <v>40352.208333333336</v>
      </c>
      <c r="T94" s="11">
        <f t="shared" si="8"/>
        <v>40353.208333333336</v>
      </c>
      <c r="U94" s="12" t="str">
        <f t="shared" si="9"/>
        <v>June</v>
      </c>
      <c r="V94" s="10" t="str">
        <f t="shared" si="6"/>
        <v>2010</v>
      </c>
    </row>
    <row r="95" spans="1:22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10"/>
        <v>60.548713235294116</v>
      </c>
      <c r="P95" s="6">
        <f t="shared" si="11"/>
        <v>48.927777777777777</v>
      </c>
      <c r="Q95" t="e" cm="1" vm="1">
        <f t="array" aca="1" ref="Q95" ca="1">_xlfn.TEXTSPLIT(N95, "/")</f>
        <v>#VALUE!</v>
      </c>
      <c r="R95" s="7"/>
      <c r="S95" s="13">
        <f t="shared" si="7"/>
        <v>41202.208333333336</v>
      </c>
      <c r="T95" s="11">
        <f t="shared" si="8"/>
        <v>41206.208333333336</v>
      </c>
      <c r="U95" s="12" t="str">
        <f t="shared" si="9"/>
        <v>October</v>
      </c>
      <c r="V95" s="10" t="str">
        <f t="shared" si="6"/>
        <v>2012</v>
      </c>
    </row>
    <row r="96" spans="1:22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10"/>
        <v>303.68965517241378</v>
      </c>
      <c r="P96" s="6">
        <f t="shared" si="11"/>
        <v>37.666666666666664</v>
      </c>
      <c r="Q96" t="e" cm="1" vm="1">
        <f t="array" aca="1" ref="Q96" ca="1">_xlfn.TEXTSPLIT(N96, "/")</f>
        <v>#VALUE!</v>
      </c>
      <c r="R96" s="7"/>
      <c r="S96" s="13">
        <f t="shared" si="7"/>
        <v>43562.208333333328</v>
      </c>
      <c r="T96" s="11">
        <f t="shared" si="8"/>
        <v>43573.208333333328</v>
      </c>
      <c r="U96" s="12" t="str">
        <f t="shared" si="9"/>
        <v>April</v>
      </c>
      <c r="V96" s="10" t="str">
        <f t="shared" si="6"/>
        <v>2019</v>
      </c>
    </row>
    <row r="97" spans="1:22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10"/>
        <v>112.99999999999999</v>
      </c>
      <c r="P97" s="6">
        <f t="shared" si="11"/>
        <v>64.999141999141997</v>
      </c>
      <c r="Q97" t="e" cm="1" vm="1">
        <f t="array" aca="1" ref="Q97" ca="1">_xlfn.TEXTSPLIT(N97, "/")</f>
        <v>#VALUE!</v>
      </c>
      <c r="R97" s="7"/>
      <c r="S97" s="13">
        <f t="shared" si="7"/>
        <v>43752.208333333328</v>
      </c>
      <c r="T97" s="11">
        <f t="shared" si="8"/>
        <v>43759.208333333328</v>
      </c>
      <c r="U97" s="12" t="str">
        <f t="shared" si="9"/>
        <v>October</v>
      </c>
      <c r="V97" s="10" t="str">
        <f t="shared" si="6"/>
        <v>2019</v>
      </c>
    </row>
    <row r="98" spans="1:22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10"/>
        <v>217.37876614060258</v>
      </c>
      <c r="P98" s="6">
        <f t="shared" si="11"/>
        <v>106.61061946902655</v>
      </c>
      <c r="Q98" t="e" cm="1" vm="1">
        <f t="array" aca="1" ref="Q98" ca="1">_xlfn.TEXTSPLIT(N98, "/")</f>
        <v>#VALUE!</v>
      </c>
      <c r="R98" s="7"/>
      <c r="S98" s="13">
        <f t="shared" si="7"/>
        <v>40612.25</v>
      </c>
      <c r="T98" s="11">
        <f t="shared" si="8"/>
        <v>40625.208333333336</v>
      </c>
      <c r="U98" s="12" t="str">
        <f t="shared" si="9"/>
        <v>March</v>
      </c>
      <c r="V98" s="10" t="str">
        <f t="shared" si="6"/>
        <v>2011</v>
      </c>
    </row>
    <row r="99" spans="1:22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10"/>
        <v>926.69230769230762</v>
      </c>
      <c r="P99" s="6">
        <f t="shared" si="11"/>
        <v>27.009016393442622</v>
      </c>
      <c r="Q99" t="e" cm="1" vm="1">
        <f t="array" aca="1" ref="Q99" ca="1">_xlfn.TEXTSPLIT(N99, "/")</f>
        <v>#VALUE!</v>
      </c>
      <c r="R99" s="7"/>
      <c r="S99" s="13">
        <f t="shared" si="7"/>
        <v>42180.208333333328</v>
      </c>
      <c r="T99" s="11">
        <f t="shared" si="8"/>
        <v>42234.208333333328</v>
      </c>
      <c r="U99" s="12" t="str">
        <f t="shared" si="9"/>
        <v>June</v>
      </c>
      <c r="V99" s="10" t="str">
        <f t="shared" si="6"/>
        <v>2015</v>
      </c>
    </row>
    <row r="100" spans="1:22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10"/>
        <v>33.692229038854805</v>
      </c>
      <c r="P100" s="6">
        <f t="shared" si="11"/>
        <v>91.16463414634147</v>
      </c>
      <c r="Q100" t="e" cm="1" vm="1">
        <f t="array" aca="1" ref="Q100" ca="1">_xlfn.TEXTSPLIT(N100, "/")</f>
        <v>#VALUE!</v>
      </c>
      <c r="R100" s="7"/>
      <c r="S100" s="13">
        <f t="shared" si="7"/>
        <v>42212.208333333328</v>
      </c>
      <c r="T100" s="11">
        <f t="shared" si="8"/>
        <v>42216.208333333328</v>
      </c>
      <c r="U100" s="12" t="str">
        <f t="shared" si="9"/>
        <v>July</v>
      </c>
      <c r="V100" s="10" t="str">
        <f t="shared" si="6"/>
        <v>2015</v>
      </c>
    </row>
    <row r="101" spans="1:22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10"/>
        <v>196.7236842105263</v>
      </c>
      <c r="P101" s="6">
        <f t="shared" si="11"/>
        <v>1</v>
      </c>
      <c r="Q101" t="e" cm="1" vm="1">
        <f t="array" aca="1" ref="Q101" ca="1">_xlfn.TEXTSPLIT(N101, "/")</f>
        <v>#VALUE!</v>
      </c>
      <c r="R101" s="7"/>
      <c r="S101" s="13">
        <f t="shared" si="7"/>
        <v>41968.25</v>
      </c>
      <c r="T101" s="11">
        <f t="shared" si="8"/>
        <v>41997.25</v>
      </c>
      <c r="U101" s="12" t="str">
        <f t="shared" si="9"/>
        <v>November</v>
      </c>
      <c r="V101" s="10" t="str">
        <f t="shared" si="6"/>
        <v>2014</v>
      </c>
    </row>
    <row r="102" spans="1:22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10"/>
        <v>1</v>
      </c>
      <c r="P102" s="6">
        <f t="shared" si="11"/>
        <v>56.054878048780488</v>
      </c>
      <c r="Q102" t="e" cm="1" vm="1">
        <f t="array" aca="1" ref="Q102" ca="1">_xlfn.TEXTSPLIT(N102, "/")</f>
        <v>#VALUE!</v>
      </c>
      <c r="R102" s="7"/>
      <c r="S102" s="13">
        <f t="shared" si="7"/>
        <v>40835.208333333336</v>
      </c>
      <c r="T102" s="11">
        <f t="shared" si="8"/>
        <v>40853.208333333336</v>
      </c>
      <c r="U102" s="12" t="str">
        <f t="shared" si="9"/>
        <v>October</v>
      </c>
      <c r="V102" s="10" t="str">
        <f t="shared" si="6"/>
        <v>2011</v>
      </c>
    </row>
    <row r="103" spans="1:22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10"/>
        <v>1021.4444444444445</v>
      </c>
      <c r="P103" s="6">
        <f t="shared" si="11"/>
        <v>31.017857142857142</v>
      </c>
      <c r="Q103" t="e" cm="1" vm="1">
        <f t="array" aca="1" ref="Q103" ca="1">_xlfn.TEXTSPLIT(N103, "/")</f>
        <v>#VALUE!</v>
      </c>
      <c r="R103" s="7"/>
      <c r="S103" s="13">
        <f t="shared" si="7"/>
        <v>42056.25</v>
      </c>
      <c r="T103" s="11">
        <f t="shared" si="8"/>
        <v>42063.25</v>
      </c>
      <c r="U103" s="12" t="str">
        <f t="shared" si="9"/>
        <v>February</v>
      </c>
      <c r="V103" s="10" t="str">
        <f t="shared" si="6"/>
        <v>2015</v>
      </c>
    </row>
    <row r="104" spans="1:22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10"/>
        <v>281.67567567567568</v>
      </c>
      <c r="P104" s="6">
        <f t="shared" si="11"/>
        <v>66.513513513513516</v>
      </c>
      <c r="Q104" t="e" cm="1" vm="1">
        <f t="array" aca="1" ref="Q104" ca="1">_xlfn.TEXTSPLIT(N104, "/")</f>
        <v>#VALUE!</v>
      </c>
      <c r="R104" s="7"/>
      <c r="S104" s="13">
        <f t="shared" si="7"/>
        <v>43234.208333333328</v>
      </c>
      <c r="T104" s="11">
        <f t="shared" si="8"/>
        <v>43241.208333333328</v>
      </c>
      <c r="U104" s="12" t="str">
        <f t="shared" si="9"/>
        <v>May</v>
      </c>
      <c r="V104" s="10" t="str">
        <f t="shared" si="6"/>
        <v>2018</v>
      </c>
    </row>
    <row r="105" spans="1:22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10"/>
        <v>24.610000000000003</v>
      </c>
      <c r="P105" s="6">
        <f t="shared" si="11"/>
        <v>89.005216484089729</v>
      </c>
      <c r="Q105" t="e" cm="1" vm="1">
        <f t="array" aca="1" ref="Q105" ca="1">_xlfn.TEXTSPLIT(N105, "/")</f>
        <v>#VALUE!</v>
      </c>
      <c r="R105" s="7"/>
      <c r="S105" s="13">
        <f t="shared" si="7"/>
        <v>40475.208333333336</v>
      </c>
      <c r="T105" s="11">
        <f t="shared" si="8"/>
        <v>40484.208333333336</v>
      </c>
      <c r="U105" s="12" t="str">
        <f t="shared" si="9"/>
        <v>October</v>
      </c>
      <c r="V105" s="10" t="str">
        <f t="shared" si="6"/>
        <v>2010</v>
      </c>
    </row>
    <row r="106" spans="1:22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10"/>
        <v>143.14010067114094</v>
      </c>
      <c r="P106" s="6">
        <f t="shared" si="11"/>
        <v>103.46315789473684</v>
      </c>
      <c r="Q106" t="e" cm="1" vm="1">
        <f t="array" aca="1" ref="Q106" ca="1">_xlfn.TEXTSPLIT(N106, "/")</f>
        <v>#VALUE!</v>
      </c>
      <c r="R106" s="7"/>
      <c r="S106" s="13">
        <f t="shared" si="7"/>
        <v>42878.208333333328</v>
      </c>
      <c r="T106" s="11">
        <f t="shared" si="8"/>
        <v>42879.208333333328</v>
      </c>
      <c r="U106" s="12" t="str">
        <f t="shared" si="9"/>
        <v>May</v>
      </c>
      <c r="V106" s="10" t="str">
        <f t="shared" si="6"/>
        <v>2017</v>
      </c>
    </row>
    <row r="107" spans="1:22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10"/>
        <v>144.54411764705884</v>
      </c>
      <c r="P107" s="6">
        <f t="shared" si="11"/>
        <v>95.278911564625844</v>
      </c>
      <c r="Q107" t="e" cm="1" vm="1">
        <f t="array" aca="1" ref="Q107" ca="1">_xlfn.TEXTSPLIT(N107, "/")</f>
        <v>#VALUE!</v>
      </c>
      <c r="R107" s="7"/>
      <c r="S107" s="13">
        <f t="shared" si="7"/>
        <v>41366.208333333336</v>
      </c>
      <c r="T107" s="11">
        <f t="shared" si="8"/>
        <v>41384.208333333336</v>
      </c>
      <c r="U107" s="12" t="str">
        <f t="shared" si="9"/>
        <v>April</v>
      </c>
      <c r="V107" s="10" t="str">
        <f t="shared" si="6"/>
        <v>2013</v>
      </c>
    </row>
    <row r="108" spans="1:22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10"/>
        <v>359.12820512820514</v>
      </c>
      <c r="P108" s="6">
        <f t="shared" si="11"/>
        <v>75.895348837209298</v>
      </c>
      <c r="Q108" t="e" cm="1" vm="1">
        <f t="array" aca="1" ref="Q108" ca="1">_xlfn.TEXTSPLIT(N108, "/")</f>
        <v>#VALUE!</v>
      </c>
      <c r="R108" s="7"/>
      <c r="S108" s="13">
        <f t="shared" si="7"/>
        <v>43716.208333333328</v>
      </c>
      <c r="T108" s="11">
        <f t="shared" si="8"/>
        <v>43721.208333333328</v>
      </c>
      <c r="U108" s="12" t="str">
        <f t="shared" si="9"/>
        <v>September</v>
      </c>
      <c r="V108" s="10" t="str">
        <f t="shared" si="6"/>
        <v>2019</v>
      </c>
    </row>
    <row r="109" spans="1:22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10"/>
        <v>186.48571428571427</v>
      </c>
      <c r="P109" s="6">
        <f t="shared" si="11"/>
        <v>107.57831325301204</v>
      </c>
      <c r="Q109" t="e" cm="1" vm="1">
        <f t="array" aca="1" ref="Q109" ca="1">_xlfn.TEXTSPLIT(N109, "/")</f>
        <v>#VALUE!</v>
      </c>
      <c r="R109" s="7"/>
      <c r="S109" s="13">
        <f t="shared" si="7"/>
        <v>43213.208333333328</v>
      </c>
      <c r="T109" s="11">
        <f t="shared" si="8"/>
        <v>43230.208333333328</v>
      </c>
      <c r="U109" s="12" t="str">
        <f t="shared" si="9"/>
        <v>April</v>
      </c>
      <c r="V109" s="10" t="str">
        <f t="shared" si="6"/>
        <v>2018</v>
      </c>
    </row>
    <row r="110" spans="1:22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10"/>
        <v>595.26666666666665</v>
      </c>
      <c r="P110" s="6">
        <f t="shared" si="11"/>
        <v>51.31666666666667</v>
      </c>
      <c r="Q110" t="e" cm="1" vm="1">
        <f t="array" aca="1" ref="Q110" ca="1">_xlfn.TEXTSPLIT(N110, "/")</f>
        <v>#VALUE!</v>
      </c>
      <c r="R110" s="7"/>
      <c r="S110" s="13">
        <f t="shared" si="7"/>
        <v>41005.208333333336</v>
      </c>
      <c r="T110" s="11">
        <f t="shared" si="8"/>
        <v>41042.208333333336</v>
      </c>
      <c r="U110" s="12" t="str">
        <f t="shared" si="9"/>
        <v>April</v>
      </c>
      <c r="V110" s="10" t="str">
        <f t="shared" si="6"/>
        <v>2012</v>
      </c>
    </row>
    <row r="111" spans="1:22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10"/>
        <v>59.21153846153846</v>
      </c>
      <c r="P111" s="6">
        <f t="shared" si="11"/>
        <v>71.983108108108112</v>
      </c>
      <c r="Q111" t="e" cm="1" vm="1">
        <f t="array" aca="1" ref="Q111" ca="1">_xlfn.TEXTSPLIT(N111, "/")</f>
        <v>#VALUE!</v>
      </c>
      <c r="R111" s="7"/>
      <c r="S111" s="13">
        <f t="shared" si="7"/>
        <v>41651.25</v>
      </c>
      <c r="T111" s="11">
        <f t="shared" si="8"/>
        <v>41653.25</v>
      </c>
      <c r="U111" s="12" t="str">
        <f t="shared" si="9"/>
        <v>January</v>
      </c>
      <c r="V111" s="10" t="str">
        <f t="shared" si="6"/>
        <v>2014</v>
      </c>
    </row>
    <row r="112" spans="1:22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10"/>
        <v>14.962780898876405</v>
      </c>
      <c r="P112" s="6">
        <f t="shared" si="11"/>
        <v>108.95414201183432</v>
      </c>
      <c r="Q112" t="e" cm="1" vm="1">
        <f t="array" aca="1" ref="Q112" ca="1">_xlfn.TEXTSPLIT(N112, "/")</f>
        <v>#VALUE!</v>
      </c>
      <c r="R112" s="7"/>
      <c r="S112" s="13">
        <f t="shared" si="7"/>
        <v>43354.208333333328</v>
      </c>
      <c r="T112" s="11">
        <f t="shared" si="8"/>
        <v>43373.208333333328</v>
      </c>
      <c r="U112" s="12" t="str">
        <f t="shared" si="9"/>
        <v>September</v>
      </c>
      <c r="V112" s="10" t="str">
        <f t="shared" si="6"/>
        <v>2018</v>
      </c>
    </row>
    <row r="113" spans="1:22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10"/>
        <v>119.95602605863192</v>
      </c>
      <c r="P113" s="6">
        <f t="shared" si="11"/>
        <v>35</v>
      </c>
      <c r="Q113" t="e" cm="1" vm="1">
        <f t="array" aca="1" ref="Q113" ca="1">_xlfn.TEXTSPLIT(N113, "/")</f>
        <v>#VALUE!</v>
      </c>
      <c r="R113" s="7"/>
      <c r="S113" s="13">
        <f t="shared" si="7"/>
        <v>41174.208333333336</v>
      </c>
      <c r="T113" s="11">
        <f t="shared" si="8"/>
        <v>41180.208333333336</v>
      </c>
      <c r="U113" s="12" t="str">
        <f t="shared" si="9"/>
        <v>September</v>
      </c>
      <c r="V113" s="10" t="str">
        <f t="shared" si="6"/>
        <v>2012</v>
      </c>
    </row>
    <row r="114" spans="1:22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10"/>
        <v>268.82978723404256</v>
      </c>
      <c r="P114" s="6">
        <f t="shared" si="11"/>
        <v>94.938931297709928</v>
      </c>
      <c r="Q114" t="e" cm="1" vm="1">
        <f t="array" aca="1" ref="Q114" ca="1">_xlfn.TEXTSPLIT(N114, "/")</f>
        <v>#VALUE!</v>
      </c>
      <c r="R114" s="7"/>
      <c r="S114" s="13">
        <f t="shared" si="7"/>
        <v>41875.208333333336</v>
      </c>
      <c r="T114" s="11">
        <f t="shared" si="8"/>
        <v>41890.208333333336</v>
      </c>
      <c r="U114" s="12" t="str">
        <f t="shared" si="9"/>
        <v>August</v>
      </c>
      <c r="V114" s="10" t="str">
        <f t="shared" si="6"/>
        <v>2014</v>
      </c>
    </row>
    <row r="115" spans="1:22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10"/>
        <v>376.87878787878788</v>
      </c>
      <c r="P115" s="6">
        <f t="shared" si="11"/>
        <v>109.65079365079364</v>
      </c>
      <c r="Q115" t="e" cm="1" vm="1">
        <f t="array" aca="1" ref="Q115" ca="1">_xlfn.TEXTSPLIT(N115, "/")</f>
        <v>#VALUE!</v>
      </c>
      <c r="R115" s="7"/>
      <c r="S115" s="13">
        <f t="shared" si="7"/>
        <v>42990.208333333328</v>
      </c>
      <c r="T115" s="11">
        <f t="shared" si="8"/>
        <v>42997.208333333328</v>
      </c>
      <c r="U115" s="12" t="str">
        <f t="shared" si="9"/>
        <v>September</v>
      </c>
      <c r="V115" s="10" t="str">
        <f t="shared" si="6"/>
        <v>2017</v>
      </c>
    </row>
    <row r="116" spans="1:22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10"/>
        <v>727.15789473684208</v>
      </c>
      <c r="P116" s="6">
        <f t="shared" si="11"/>
        <v>44.001815980629537</v>
      </c>
      <c r="Q116" t="e" cm="1" vm="1">
        <f t="array" aca="1" ref="Q116" ca="1">_xlfn.TEXTSPLIT(N116, "/")</f>
        <v>#VALUE!</v>
      </c>
      <c r="R116" s="7"/>
      <c r="S116" s="13">
        <f t="shared" si="7"/>
        <v>43564.208333333328</v>
      </c>
      <c r="T116" s="11">
        <f t="shared" si="8"/>
        <v>43565.208333333328</v>
      </c>
      <c r="U116" s="12" t="str">
        <f t="shared" si="9"/>
        <v>April</v>
      </c>
      <c r="V116" s="10" t="str">
        <f t="shared" si="6"/>
        <v>2019</v>
      </c>
    </row>
    <row r="117" spans="1:22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10"/>
        <v>87.211757648470297</v>
      </c>
      <c r="P117" s="6">
        <f t="shared" si="11"/>
        <v>86.794520547945211</v>
      </c>
      <c r="Q117" t="e" cm="1" vm="1">
        <f t="array" aca="1" ref="Q117" ca="1">_xlfn.TEXTSPLIT(N117, "/")</f>
        <v>#VALUE!</v>
      </c>
      <c r="R117" s="7"/>
      <c r="S117" s="13">
        <f t="shared" si="7"/>
        <v>43056.25</v>
      </c>
      <c r="T117" s="11">
        <f t="shared" si="8"/>
        <v>43091.25</v>
      </c>
      <c r="U117" s="12" t="str">
        <f t="shared" si="9"/>
        <v>November</v>
      </c>
      <c r="V117" s="10" t="str">
        <f t="shared" si="6"/>
        <v>2017</v>
      </c>
    </row>
    <row r="118" spans="1:22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10"/>
        <v>88</v>
      </c>
      <c r="P118" s="6">
        <f t="shared" si="11"/>
        <v>30.992727272727272</v>
      </c>
      <c r="Q118" t="e" cm="1" vm="1">
        <f t="array" aca="1" ref="Q118" ca="1">_xlfn.TEXTSPLIT(N118, "/")</f>
        <v>#VALUE!</v>
      </c>
      <c r="R118" s="7"/>
      <c r="S118" s="13">
        <f t="shared" si="7"/>
        <v>42265.208333333328</v>
      </c>
      <c r="T118" s="11">
        <f t="shared" si="8"/>
        <v>42266.208333333328</v>
      </c>
      <c r="U118" s="12" t="str">
        <f t="shared" si="9"/>
        <v>September</v>
      </c>
      <c r="V118" s="10" t="str">
        <f t="shared" si="6"/>
        <v>2015</v>
      </c>
    </row>
    <row r="119" spans="1:22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10"/>
        <v>173.9387755102041</v>
      </c>
      <c r="P119" s="6">
        <f t="shared" si="11"/>
        <v>94.791044776119406</v>
      </c>
      <c r="Q119" t="e" cm="1" vm="1">
        <f t="array" aca="1" ref="Q119" ca="1">_xlfn.TEXTSPLIT(N119, "/")</f>
        <v>#VALUE!</v>
      </c>
      <c r="R119" s="7"/>
      <c r="S119" s="13">
        <f t="shared" si="7"/>
        <v>40808.208333333336</v>
      </c>
      <c r="T119" s="11">
        <f t="shared" si="8"/>
        <v>40814.208333333336</v>
      </c>
      <c r="U119" s="12" t="str">
        <f t="shared" si="9"/>
        <v>September</v>
      </c>
      <c r="V119" s="10" t="str">
        <f t="shared" si="6"/>
        <v>2011</v>
      </c>
    </row>
    <row r="120" spans="1:22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10"/>
        <v>117.61111111111111</v>
      </c>
      <c r="P120" s="6">
        <f t="shared" si="11"/>
        <v>69.79220779220779</v>
      </c>
      <c r="Q120" t="e" cm="1" vm="1">
        <f t="array" aca="1" ref="Q120" ca="1">_xlfn.TEXTSPLIT(N120, "/")</f>
        <v>#VALUE!</v>
      </c>
      <c r="R120" s="7"/>
      <c r="S120" s="13">
        <f t="shared" si="7"/>
        <v>41665.25</v>
      </c>
      <c r="T120" s="11">
        <f t="shared" si="8"/>
        <v>41671.25</v>
      </c>
      <c r="U120" s="12" t="str">
        <f t="shared" si="9"/>
        <v>January</v>
      </c>
      <c r="V120" s="10" t="str">
        <f t="shared" si="6"/>
        <v>2014</v>
      </c>
    </row>
    <row r="121" spans="1:22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10"/>
        <v>214.96</v>
      </c>
      <c r="P121" s="6">
        <f t="shared" si="11"/>
        <v>63.003367003367003</v>
      </c>
      <c r="Q121" t="e" cm="1" vm="1">
        <f t="array" aca="1" ref="Q121" ca="1">_xlfn.TEXTSPLIT(N121, "/")</f>
        <v>#VALUE!</v>
      </c>
      <c r="R121" s="7"/>
      <c r="S121" s="13">
        <f t="shared" si="7"/>
        <v>41806.208333333336</v>
      </c>
      <c r="T121" s="11">
        <f t="shared" si="8"/>
        <v>41823.208333333336</v>
      </c>
      <c r="U121" s="12" t="str">
        <f t="shared" si="9"/>
        <v>June</v>
      </c>
      <c r="V121" s="10" t="str">
        <f t="shared" si="6"/>
        <v>2014</v>
      </c>
    </row>
    <row r="122" spans="1:22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10"/>
        <v>149.49667110519306</v>
      </c>
      <c r="P122" s="6">
        <f t="shared" si="11"/>
        <v>110.0343300110742</v>
      </c>
      <c r="Q122" t="e" cm="1" vm="1">
        <f t="array" aca="1" ref="Q122" ca="1">_xlfn.TEXTSPLIT(N122, "/")</f>
        <v>#VALUE!</v>
      </c>
      <c r="R122" s="7"/>
      <c r="S122" s="13">
        <f t="shared" si="7"/>
        <v>42111.208333333328</v>
      </c>
      <c r="T122" s="11">
        <f t="shared" si="8"/>
        <v>42115.208333333328</v>
      </c>
      <c r="U122" s="12" t="str">
        <f t="shared" si="9"/>
        <v>April</v>
      </c>
      <c r="V122" s="10" t="str">
        <f t="shared" si="6"/>
        <v>2015</v>
      </c>
    </row>
    <row r="123" spans="1:22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10"/>
        <v>219.33995584988963</v>
      </c>
      <c r="P123" s="6">
        <f t="shared" si="11"/>
        <v>25.997933274284026</v>
      </c>
      <c r="Q123" t="e" cm="1" vm="1">
        <f t="array" aca="1" ref="Q123" ca="1">_xlfn.TEXTSPLIT(N123, "/")</f>
        <v>#VALUE!</v>
      </c>
      <c r="R123" s="7"/>
      <c r="S123" s="13">
        <f t="shared" si="7"/>
        <v>41917.208333333336</v>
      </c>
      <c r="T123" s="11">
        <f t="shared" si="8"/>
        <v>41930.208333333336</v>
      </c>
      <c r="U123" s="12" t="str">
        <f t="shared" si="9"/>
        <v>October</v>
      </c>
      <c r="V123" s="10" t="str">
        <f t="shared" si="6"/>
        <v>2014</v>
      </c>
    </row>
    <row r="124" spans="1:22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10"/>
        <v>64.367690058479525</v>
      </c>
      <c r="P124" s="6">
        <f t="shared" si="11"/>
        <v>49.987915407854985</v>
      </c>
      <c r="Q124" t="e" cm="1" vm="1">
        <f t="array" aca="1" ref="Q124" ca="1">_xlfn.TEXTSPLIT(N124, "/")</f>
        <v>#VALUE!</v>
      </c>
      <c r="R124" s="7"/>
      <c r="S124" s="13">
        <f t="shared" si="7"/>
        <v>41970.25</v>
      </c>
      <c r="T124" s="11">
        <f t="shared" si="8"/>
        <v>41997.25</v>
      </c>
      <c r="U124" s="12" t="str">
        <f t="shared" si="9"/>
        <v>November</v>
      </c>
      <c r="V124" s="10" t="str">
        <f t="shared" si="6"/>
        <v>2014</v>
      </c>
    </row>
    <row r="125" spans="1:22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10"/>
        <v>18.622397298818232</v>
      </c>
      <c r="P125" s="6">
        <f t="shared" si="11"/>
        <v>101.72340425531915</v>
      </c>
      <c r="Q125" t="e" cm="1" vm="1">
        <f t="array" aca="1" ref="Q125" ca="1">_xlfn.TEXTSPLIT(N125, "/")</f>
        <v>#VALUE!</v>
      </c>
      <c r="R125" s="7"/>
      <c r="S125" s="13">
        <f t="shared" si="7"/>
        <v>42332.25</v>
      </c>
      <c r="T125" s="11">
        <f t="shared" si="8"/>
        <v>42335.25</v>
      </c>
      <c r="U125" s="12" t="str">
        <f t="shared" si="9"/>
        <v>November</v>
      </c>
      <c r="V125" s="10" t="str">
        <f t="shared" si="6"/>
        <v>2015</v>
      </c>
    </row>
    <row r="126" spans="1:22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10"/>
        <v>367.76923076923077</v>
      </c>
      <c r="P126" s="6">
        <f t="shared" si="11"/>
        <v>47.083333333333336</v>
      </c>
      <c r="Q126" t="e" cm="1" vm="1">
        <f t="array" aca="1" ref="Q126" ca="1">_xlfn.TEXTSPLIT(N126, "/")</f>
        <v>#VALUE!</v>
      </c>
      <c r="R126" s="7"/>
      <c r="S126" s="13">
        <f t="shared" si="7"/>
        <v>43598.208333333328</v>
      </c>
      <c r="T126" s="11">
        <f t="shared" si="8"/>
        <v>43651.208333333328</v>
      </c>
      <c r="U126" s="12" t="str">
        <f t="shared" si="9"/>
        <v>May</v>
      </c>
      <c r="V126" s="10" t="str">
        <f t="shared" si="6"/>
        <v>2019</v>
      </c>
    </row>
    <row r="127" spans="1:22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10"/>
        <v>159.90566037735849</v>
      </c>
      <c r="P127" s="6">
        <f t="shared" si="11"/>
        <v>89.944444444444443</v>
      </c>
      <c r="Q127" t="e" cm="1" vm="1">
        <f t="array" aca="1" ref="Q127" ca="1">_xlfn.TEXTSPLIT(N127, "/")</f>
        <v>#VALUE!</v>
      </c>
      <c r="R127" s="7"/>
      <c r="S127" s="13">
        <f t="shared" si="7"/>
        <v>43362.208333333328</v>
      </c>
      <c r="T127" s="11">
        <f t="shared" si="8"/>
        <v>43366.208333333328</v>
      </c>
      <c r="U127" s="12" t="str">
        <f t="shared" si="9"/>
        <v>September</v>
      </c>
      <c r="V127" s="10" t="str">
        <f t="shared" si="6"/>
        <v>2018</v>
      </c>
    </row>
    <row r="128" spans="1:22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10"/>
        <v>38.633185349611544</v>
      </c>
      <c r="P128" s="6">
        <f t="shared" si="11"/>
        <v>78.96875</v>
      </c>
      <c r="Q128" t="e" cm="1" vm="1">
        <f t="array" aca="1" ref="Q128" ca="1">_xlfn.TEXTSPLIT(N128, "/")</f>
        <v>#VALUE!</v>
      </c>
      <c r="R128" s="7"/>
      <c r="S128" s="13">
        <f t="shared" si="7"/>
        <v>42596.208333333328</v>
      </c>
      <c r="T128" s="11">
        <f t="shared" si="8"/>
        <v>42624.208333333328</v>
      </c>
      <c r="U128" s="12" t="str">
        <f t="shared" si="9"/>
        <v>August</v>
      </c>
      <c r="V128" s="10" t="str">
        <f t="shared" si="6"/>
        <v>2016</v>
      </c>
    </row>
    <row r="129" spans="1:22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10"/>
        <v>51.42151162790698</v>
      </c>
      <c r="P129" s="6">
        <f t="shared" si="11"/>
        <v>80.067669172932327</v>
      </c>
      <c r="Q129" t="e" cm="1" vm="1">
        <f t="array" aca="1" ref="Q129" ca="1">_xlfn.TEXTSPLIT(N129, "/")</f>
        <v>#VALUE!</v>
      </c>
      <c r="R129" s="7"/>
      <c r="S129" s="13">
        <f t="shared" si="7"/>
        <v>40310.208333333336</v>
      </c>
      <c r="T129" s="11">
        <f t="shared" si="8"/>
        <v>40313.208333333336</v>
      </c>
      <c r="U129" s="12" t="str">
        <f t="shared" si="9"/>
        <v>May</v>
      </c>
      <c r="V129" s="10" t="str">
        <f t="shared" si="6"/>
        <v>2010</v>
      </c>
    </row>
    <row r="130" spans="1:22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10"/>
        <v>60.334277620396605</v>
      </c>
      <c r="P130" s="6">
        <f t="shared" si="11"/>
        <v>86.472727272727269</v>
      </c>
      <c r="Q130" t="e" cm="1" vm="1">
        <f t="array" aca="1" ref="Q130" ca="1">_xlfn.TEXTSPLIT(N130, "/")</f>
        <v>#VALUE!</v>
      </c>
      <c r="R130" s="7"/>
      <c r="S130" s="13">
        <f t="shared" si="7"/>
        <v>40417.208333333336</v>
      </c>
      <c r="T130" s="11">
        <f t="shared" si="8"/>
        <v>40430.208333333336</v>
      </c>
      <c r="U130" s="12" t="str">
        <f t="shared" si="9"/>
        <v>August</v>
      </c>
      <c r="V130" s="10" t="str">
        <f t="shared" ref="V130:V193" si="12">TEXT(T130, "yyyy")</f>
        <v>2010</v>
      </c>
    </row>
    <row r="131" spans="1:22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si="10"/>
        <v>3.202693602693603</v>
      </c>
      <c r="P131" s="6">
        <f t="shared" si="11"/>
        <v>28.001876172607879</v>
      </c>
      <c r="Q131" t="e" cm="1" vm="1">
        <f t="array" aca="1" ref="Q131" ca="1">_xlfn.TEXTSPLIT(N131, "/")</f>
        <v>#VALUE!</v>
      </c>
      <c r="R131" s="7"/>
      <c r="S131" s="13">
        <f t="shared" ref="S131:S194" si="13">(((J131/60)/60)/24)+DATE(1970,1,1)</f>
        <v>42038.25</v>
      </c>
      <c r="T131" s="11">
        <f t="shared" ref="T131:T194" si="14">(((K131/60)/60)/24)+DATE(1970,1,1)</f>
        <v>42063.25</v>
      </c>
      <c r="U131" s="12" t="str">
        <f t="shared" ref="U131:U194" si="15">TEXT(S131,"mmmm")</f>
        <v>February</v>
      </c>
      <c r="V131" s="10" t="str">
        <f t="shared" si="12"/>
        <v>2015</v>
      </c>
    </row>
    <row r="132" spans="1:22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ref="O132:O195" si="16">(E132/D132)*100</f>
        <v>155.46875</v>
      </c>
      <c r="P132" s="6">
        <f t="shared" ref="P132:P195" si="17">E133/G133</f>
        <v>67.996725337699544</v>
      </c>
      <c r="Q132" t="e" cm="1" vm="1">
        <f t="array" aca="1" ref="Q132" ca="1">_xlfn.TEXTSPLIT(N132, "/")</f>
        <v>#VALUE!</v>
      </c>
      <c r="R132" s="7"/>
      <c r="S132" s="13">
        <f t="shared" si="13"/>
        <v>40842.208333333336</v>
      </c>
      <c r="T132" s="11">
        <f t="shared" si="14"/>
        <v>40858.25</v>
      </c>
      <c r="U132" s="12" t="str">
        <f t="shared" si="15"/>
        <v>October</v>
      </c>
      <c r="V132" s="10" t="str">
        <f t="shared" si="12"/>
        <v>2011</v>
      </c>
    </row>
    <row r="133" spans="1:22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16"/>
        <v>100.85974499089254</v>
      </c>
      <c r="P133" s="6">
        <f t="shared" si="17"/>
        <v>43.078651685393261</v>
      </c>
      <c r="Q133" t="e" cm="1" vm="1">
        <f t="array" aca="1" ref="Q133" ca="1">_xlfn.TEXTSPLIT(N133, "/")</f>
        <v>#VALUE!</v>
      </c>
      <c r="R133" s="7"/>
      <c r="S133" s="13">
        <f t="shared" si="13"/>
        <v>41607.25</v>
      </c>
      <c r="T133" s="11">
        <f t="shared" si="14"/>
        <v>41620.25</v>
      </c>
      <c r="U133" s="12" t="str">
        <f t="shared" si="15"/>
        <v>November</v>
      </c>
      <c r="V133" s="10" t="str">
        <f t="shared" si="12"/>
        <v>2013</v>
      </c>
    </row>
    <row r="134" spans="1:22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16"/>
        <v>116.18181818181819</v>
      </c>
      <c r="P134" s="6">
        <f t="shared" si="17"/>
        <v>87.95597484276729</v>
      </c>
      <c r="Q134" t="e" cm="1" vm="1">
        <f t="array" aca="1" ref="Q134" ca="1">_xlfn.TEXTSPLIT(N134, "/")</f>
        <v>#VALUE!</v>
      </c>
      <c r="R134" s="7"/>
      <c r="S134" s="13">
        <f t="shared" si="13"/>
        <v>43112.25</v>
      </c>
      <c r="T134" s="11">
        <f t="shared" si="14"/>
        <v>43128.25</v>
      </c>
      <c r="U134" s="12" t="str">
        <f t="shared" si="15"/>
        <v>January</v>
      </c>
      <c r="V134" s="10" t="str">
        <f t="shared" si="12"/>
        <v>2018</v>
      </c>
    </row>
    <row r="135" spans="1:22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16"/>
        <v>310.77777777777777</v>
      </c>
      <c r="P135" s="6">
        <f t="shared" si="17"/>
        <v>94.987234042553197</v>
      </c>
      <c r="Q135" t="e" cm="1" vm="1">
        <f t="array" aca="1" ref="Q135" ca="1">_xlfn.TEXTSPLIT(N135, "/")</f>
        <v>#VALUE!</v>
      </c>
      <c r="R135" s="7"/>
      <c r="S135" s="13">
        <f t="shared" si="13"/>
        <v>40767.208333333336</v>
      </c>
      <c r="T135" s="11">
        <f t="shared" si="14"/>
        <v>40789.208333333336</v>
      </c>
      <c r="U135" s="12" t="str">
        <f t="shared" si="15"/>
        <v>August</v>
      </c>
      <c r="V135" s="10" t="str">
        <f t="shared" si="12"/>
        <v>2011</v>
      </c>
    </row>
    <row r="136" spans="1:22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16"/>
        <v>89.73668341708543</v>
      </c>
      <c r="P136" s="6">
        <f t="shared" si="17"/>
        <v>46.905982905982903</v>
      </c>
      <c r="Q136" t="e" cm="1" vm="1">
        <f t="array" aca="1" ref="Q136" ca="1">_xlfn.TEXTSPLIT(N136, "/")</f>
        <v>#VALUE!</v>
      </c>
      <c r="R136" s="7"/>
      <c r="S136" s="13">
        <f t="shared" si="13"/>
        <v>40713.208333333336</v>
      </c>
      <c r="T136" s="11">
        <f t="shared" si="14"/>
        <v>40762.208333333336</v>
      </c>
      <c r="U136" s="12" t="str">
        <f t="shared" si="15"/>
        <v>June</v>
      </c>
      <c r="V136" s="10" t="str">
        <f t="shared" si="12"/>
        <v>2011</v>
      </c>
    </row>
    <row r="137" spans="1:22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16"/>
        <v>71.27272727272728</v>
      </c>
      <c r="P137" s="6">
        <f t="shared" si="17"/>
        <v>46.913793103448278</v>
      </c>
      <c r="Q137" t="e" cm="1" vm="1">
        <f t="array" aca="1" ref="Q137" ca="1">_xlfn.TEXTSPLIT(N137, "/")</f>
        <v>#VALUE!</v>
      </c>
      <c r="R137" s="7"/>
      <c r="S137" s="13">
        <f t="shared" si="13"/>
        <v>41340.25</v>
      </c>
      <c r="T137" s="11">
        <f t="shared" si="14"/>
        <v>41345.208333333336</v>
      </c>
      <c r="U137" s="12" t="str">
        <f t="shared" si="15"/>
        <v>March</v>
      </c>
      <c r="V137" s="10" t="str">
        <f t="shared" si="12"/>
        <v>2013</v>
      </c>
    </row>
    <row r="138" spans="1:22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16"/>
        <v>3.2862318840579712</v>
      </c>
      <c r="P138" s="6">
        <f t="shared" si="17"/>
        <v>94.24</v>
      </c>
      <c r="Q138" t="e" cm="1" vm="1">
        <f t="array" aca="1" ref="Q138" ca="1">_xlfn.TEXTSPLIT(N138, "/")</f>
        <v>#VALUE!</v>
      </c>
      <c r="R138" s="7"/>
      <c r="S138" s="13">
        <f t="shared" si="13"/>
        <v>41797.208333333336</v>
      </c>
      <c r="T138" s="11">
        <f t="shared" si="14"/>
        <v>41809.208333333336</v>
      </c>
      <c r="U138" s="12" t="str">
        <f t="shared" si="15"/>
        <v>June</v>
      </c>
      <c r="V138" s="10" t="str">
        <f t="shared" si="12"/>
        <v>2014</v>
      </c>
    </row>
    <row r="139" spans="1:22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16"/>
        <v>261.77777777777777</v>
      </c>
      <c r="P139" s="6">
        <f t="shared" si="17"/>
        <v>80.139130434782615</v>
      </c>
      <c r="Q139" t="e" cm="1" vm="1">
        <f t="array" aca="1" ref="Q139" ca="1">_xlfn.TEXTSPLIT(N139, "/")</f>
        <v>#VALUE!</v>
      </c>
      <c r="R139" s="7"/>
      <c r="S139" s="13">
        <f t="shared" si="13"/>
        <v>40457.208333333336</v>
      </c>
      <c r="T139" s="11">
        <f t="shared" si="14"/>
        <v>40463.208333333336</v>
      </c>
      <c r="U139" s="12" t="str">
        <f t="shared" si="15"/>
        <v>October</v>
      </c>
      <c r="V139" s="10" t="str">
        <f t="shared" si="12"/>
        <v>2010</v>
      </c>
    </row>
    <row r="140" spans="1:22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16"/>
        <v>96</v>
      </c>
      <c r="P140" s="6">
        <f t="shared" si="17"/>
        <v>59.036809815950917</v>
      </c>
      <c r="Q140" t="e" cm="1" vm="1">
        <f t="array" aca="1" ref="Q140" ca="1">_xlfn.TEXTSPLIT(N140, "/")</f>
        <v>#VALUE!</v>
      </c>
      <c r="R140" s="7"/>
      <c r="S140" s="13">
        <f t="shared" si="13"/>
        <v>41180.208333333336</v>
      </c>
      <c r="T140" s="11">
        <f t="shared" si="14"/>
        <v>41186.208333333336</v>
      </c>
      <c r="U140" s="12" t="str">
        <f t="shared" si="15"/>
        <v>September</v>
      </c>
      <c r="V140" s="10" t="str">
        <f t="shared" si="12"/>
        <v>2012</v>
      </c>
    </row>
    <row r="141" spans="1:22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16"/>
        <v>20.896851248642779</v>
      </c>
      <c r="P141" s="6">
        <f t="shared" si="17"/>
        <v>65.989247311827953</v>
      </c>
      <c r="Q141" t="e" cm="1" vm="1">
        <f t="array" aca="1" ref="Q141" ca="1">_xlfn.TEXTSPLIT(N141, "/")</f>
        <v>#VALUE!</v>
      </c>
      <c r="R141" s="7"/>
      <c r="S141" s="13">
        <f t="shared" si="13"/>
        <v>42115.208333333328</v>
      </c>
      <c r="T141" s="11">
        <f t="shared" si="14"/>
        <v>42131.208333333328</v>
      </c>
      <c r="U141" s="12" t="str">
        <f t="shared" si="15"/>
        <v>April</v>
      </c>
      <c r="V141" s="10" t="str">
        <f t="shared" si="12"/>
        <v>2015</v>
      </c>
    </row>
    <row r="142" spans="1:22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16"/>
        <v>223.16363636363636</v>
      </c>
      <c r="P142" s="6">
        <f t="shared" si="17"/>
        <v>60.992530345471522</v>
      </c>
      <c r="Q142" t="e" cm="1" vm="1">
        <f t="array" aca="1" ref="Q142" ca="1">_xlfn.TEXTSPLIT(N142, "/")</f>
        <v>#VALUE!</v>
      </c>
      <c r="R142" s="7"/>
      <c r="S142" s="13">
        <f t="shared" si="13"/>
        <v>43156.25</v>
      </c>
      <c r="T142" s="11">
        <f t="shared" si="14"/>
        <v>43161.25</v>
      </c>
      <c r="U142" s="12" t="str">
        <f t="shared" si="15"/>
        <v>February</v>
      </c>
      <c r="V142" s="10" t="str">
        <f t="shared" si="12"/>
        <v>2018</v>
      </c>
    </row>
    <row r="143" spans="1:22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16"/>
        <v>101.59097978227061</v>
      </c>
      <c r="P143" s="6">
        <f t="shared" si="17"/>
        <v>98.307692307692307</v>
      </c>
      <c r="Q143" t="e" cm="1" vm="1">
        <f t="array" aca="1" ref="Q143" ca="1">_xlfn.TEXTSPLIT(N143, "/")</f>
        <v>#VALUE!</v>
      </c>
      <c r="R143" s="7"/>
      <c r="S143" s="13">
        <f t="shared" si="13"/>
        <v>42167.208333333328</v>
      </c>
      <c r="T143" s="11">
        <f t="shared" si="14"/>
        <v>42173.208333333328</v>
      </c>
      <c r="U143" s="12" t="str">
        <f t="shared" si="15"/>
        <v>June</v>
      </c>
      <c r="V143" s="10" t="str">
        <f t="shared" si="12"/>
        <v>2015</v>
      </c>
    </row>
    <row r="144" spans="1:22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16"/>
        <v>230.03999999999996</v>
      </c>
      <c r="P144" s="6">
        <f t="shared" si="17"/>
        <v>104.6</v>
      </c>
      <c r="Q144" t="e" cm="1" vm="1">
        <f t="array" aca="1" ref="Q144" ca="1">_xlfn.TEXTSPLIT(N144, "/")</f>
        <v>#VALUE!</v>
      </c>
      <c r="R144" s="7"/>
      <c r="S144" s="13">
        <f t="shared" si="13"/>
        <v>41005.208333333336</v>
      </c>
      <c r="T144" s="11">
        <f t="shared" si="14"/>
        <v>41046.208333333336</v>
      </c>
      <c r="U144" s="12" t="str">
        <f t="shared" si="15"/>
        <v>April</v>
      </c>
      <c r="V144" s="10" t="str">
        <f t="shared" si="12"/>
        <v>2012</v>
      </c>
    </row>
    <row r="145" spans="1:22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16"/>
        <v>135.59259259259261</v>
      </c>
      <c r="P145" s="6">
        <f t="shared" si="17"/>
        <v>86.066666666666663</v>
      </c>
      <c r="Q145" t="e" cm="1" vm="1">
        <f t="array" aca="1" ref="Q145" ca="1">_xlfn.TEXTSPLIT(N145, "/")</f>
        <v>#VALUE!</v>
      </c>
      <c r="R145" s="7"/>
      <c r="S145" s="13">
        <f t="shared" si="13"/>
        <v>40357.208333333336</v>
      </c>
      <c r="T145" s="11">
        <f t="shared" si="14"/>
        <v>40377.208333333336</v>
      </c>
      <c r="U145" s="12" t="str">
        <f t="shared" si="15"/>
        <v>June</v>
      </c>
      <c r="V145" s="10" t="str">
        <f t="shared" si="12"/>
        <v>2010</v>
      </c>
    </row>
    <row r="146" spans="1:22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16"/>
        <v>129.1</v>
      </c>
      <c r="P146" s="6">
        <f t="shared" si="17"/>
        <v>76.989583333333329</v>
      </c>
      <c r="Q146" t="e" cm="1" vm="1">
        <f t="array" aca="1" ref="Q146" ca="1">_xlfn.TEXTSPLIT(N146, "/")</f>
        <v>#VALUE!</v>
      </c>
      <c r="R146" s="7"/>
      <c r="S146" s="13">
        <f t="shared" si="13"/>
        <v>43633.208333333328</v>
      </c>
      <c r="T146" s="11">
        <f t="shared" si="14"/>
        <v>43641.208333333328</v>
      </c>
      <c r="U146" s="12" t="str">
        <f t="shared" si="15"/>
        <v>June</v>
      </c>
      <c r="V146" s="10" t="str">
        <f t="shared" si="12"/>
        <v>2019</v>
      </c>
    </row>
    <row r="147" spans="1:22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16"/>
        <v>236.512</v>
      </c>
      <c r="P147" s="6">
        <f t="shared" si="17"/>
        <v>29.764705882352942</v>
      </c>
      <c r="Q147" t="e" cm="1" vm="1">
        <f t="array" aca="1" ref="Q147" ca="1">_xlfn.TEXTSPLIT(N147, "/")</f>
        <v>#VALUE!</v>
      </c>
      <c r="R147" s="7"/>
      <c r="S147" s="13">
        <f t="shared" si="13"/>
        <v>41889.208333333336</v>
      </c>
      <c r="T147" s="11">
        <f t="shared" si="14"/>
        <v>41894.208333333336</v>
      </c>
      <c r="U147" s="12" t="str">
        <f t="shared" si="15"/>
        <v>September</v>
      </c>
      <c r="V147" s="10" t="str">
        <f t="shared" si="12"/>
        <v>2014</v>
      </c>
    </row>
    <row r="148" spans="1:22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16"/>
        <v>17.25</v>
      </c>
      <c r="P148" s="6">
        <f t="shared" si="17"/>
        <v>46.91959798994975</v>
      </c>
      <c r="Q148" t="e" cm="1" vm="1">
        <f t="array" aca="1" ref="Q148" ca="1">_xlfn.TEXTSPLIT(N148, "/")</f>
        <v>#VALUE!</v>
      </c>
      <c r="R148" s="7"/>
      <c r="S148" s="13">
        <f t="shared" si="13"/>
        <v>40855.25</v>
      </c>
      <c r="T148" s="11">
        <f t="shared" si="14"/>
        <v>40875.25</v>
      </c>
      <c r="U148" s="12" t="str">
        <f t="shared" si="15"/>
        <v>November</v>
      </c>
      <c r="V148" s="10" t="str">
        <f t="shared" si="12"/>
        <v>2011</v>
      </c>
    </row>
    <row r="149" spans="1:22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16"/>
        <v>112.49397590361446</v>
      </c>
      <c r="P149" s="6">
        <f t="shared" si="17"/>
        <v>105.18691588785046</v>
      </c>
      <c r="Q149" t="e" cm="1" vm="1">
        <f t="array" aca="1" ref="Q149" ca="1">_xlfn.TEXTSPLIT(N149, "/")</f>
        <v>#VALUE!</v>
      </c>
      <c r="R149" s="7"/>
      <c r="S149" s="13">
        <f t="shared" si="13"/>
        <v>42534.208333333328</v>
      </c>
      <c r="T149" s="11">
        <f t="shared" si="14"/>
        <v>42540.208333333328</v>
      </c>
      <c r="U149" s="12" t="str">
        <f t="shared" si="15"/>
        <v>June</v>
      </c>
      <c r="V149" s="10" t="str">
        <f t="shared" si="12"/>
        <v>2016</v>
      </c>
    </row>
    <row r="150" spans="1:22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16"/>
        <v>121.02150537634408</v>
      </c>
      <c r="P150" s="6">
        <f t="shared" si="17"/>
        <v>69.907692307692301</v>
      </c>
      <c r="Q150" t="e" cm="1" vm="1">
        <f t="array" aca="1" ref="Q150" ca="1">_xlfn.TEXTSPLIT(N150, "/")</f>
        <v>#VALUE!</v>
      </c>
      <c r="R150" s="7"/>
      <c r="S150" s="13">
        <f t="shared" si="13"/>
        <v>42941.208333333328</v>
      </c>
      <c r="T150" s="11">
        <f t="shared" si="14"/>
        <v>42950.208333333328</v>
      </c>
      <c r="U150" s="12" t="str">
        <f t="shared" si="15"/>
        <v>July</v>
      </c>
      <c r="V150" s="10" t="str">
        <f t="shared" si="12"/>
        <v>2017</v>
      </c>
    </row>
    <row r="151" spans="1:22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16"/>
        <v>219.87096774193549</v>
      </c>
      <c r="P151" s="6">
        <f t="shared" si="17"/>
        <v>1</v>
      </c>
      <c r="Q151" t="e" cm="1" vm="1">
        <f t="array" aca="1" ref="Q151" ca="1">_xlfn.TEXTSPLIT(N151, "/")</f>
        <v>#VALUE!</v>
      </c>
      <c r="R151" s="7"/>
      <c r="S151" s="13">
        <f t="shared" si="13"/>
        <v>41275.25</v>
      </c>
      <c r="T151" s="11">
        <f t="shared" si="14"/>
        <v>41327.25</v>
      </c>
      <c r="U151" s="12" t="str">
        <f t="shared" si="15"/>
        <v>January</v>
      </c>
      <c r="V151" s="10" t="str">
        <f t="shared" si="12"/>
        <v>2013</v>
      </c>
    </row>
    <row r="152" spans="1:22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16"/>
        <v>1</v>
      </c>
      <c r="P152" s="6">
        <f t="shared" si="17"/>
        <v>60.011588275391958</v>
      </c>
      <c r="Q152" t="e" cm="1" vm="1">
        <f t="array" aca="1" ref="Q152" ca="1">_xlfn.TEXTSPLIT(N152, "/")</f>
        <v>#VALUE!</v>
      </c>
      <c r="R152" s="7"/>
      <c r="S152" s="13">
        <f t="shared" si="13"/>
        <v>43450.25</v>
      </c>
      <c r="T152" s="11">
        <f t="shared" si="14"/>
        <v>43451.25</v>
      </c>
      <c r="U152" s="12" t="str">
        <f t="shared" si="15"/>
        <v>December</v>
      </c>
      <c r="V152" s="10" t="str">
        <f t="shared" si="12"/>
        <v>2018</v>
      </c>
    </row>
    <row r="153" spans="1:22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16"/>
        <v>64.166909620991248</v>
      </c>
      <c r="P153" s="6">
        <f t="shared" si="17"/>
        <v>52.006220379146917</v>
      </c>
      <c r="Q153" t="e" cm="1" vm="1">
        <f t="array" aca="1" ref="Q153" ca="1">_xlfn.TEXTSPLIT(N153, "/")</f>
        <v>#VALUE!</v>
      </c>
      <c r="R153" s="7"/>
      <c r="S153" s="13">
        <f t="shared" si="13"/>
        <v>41799.208333333336</v>
      </c>
      <c r="T153" s="11">
        <f t="shared" si="14"/>
        <v>41850.208333333336</v>
      </c>
      <c r="U153" s="12" t="str">
        <f t="shared" si="15"/>
        <v>June</v>
      </c>
      <c r="V153" s="10" t="str">
        <f t="shared" si="12"/>
        <v>2014</v>
      </c>
    </row>
    <row r="154" spans="1:22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16"/>
        <v>423.06746987951806</v>
      </c>
      <c r="P154" s="6">
        <f t="shared" si="17"/>
        <v>31.000176025347649</v>
      </c>
      <c r="Q154" t="e" cm="1" vm="1">
        <f t="array" aca="1" ref="Q154" ca="1">_xlfn.TEXTSPLIT(N154, "/")</f>
        <v>#VALUE!</v>
      </c>
      <c r="R154" s="7"/>
      <c r="S154" s="13">
        <f t="shared" si="13"/>
        <v>42783.25</v>
      </c>
      <c r="T154" s="11">
        <f t="shared" si="14"/>
        <v>42790.25</v>
      </c>
      <c r="U154" s="12" t="str">
        <f t="shared" si="15"/>
        <v>February</v>
      </c>
      <c r="V154" s="10" t="str">
        <f t="shared" si="12"/>
        <v>2017</v>
      </c>
    </row>
    <row r="155" spans="1:22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16"/>
        <v>92.984160506863773</v>
      </c>
      <c r="P155" s="6">
        <f t="shared" si="17"/>
        <v>95.042492917847028</v>
      </c>
      <c r="Q155" t="e" cm="1" vm="1">
        <f t="array" aca="1" ref="Q155" ca="1">_xlfn.TEXTSPLIT(N155, "/")</f>
        <v>#VALUE!</v>
      </c>
      <c r="R155" s="7"/>
      <c r="S155" s="13">
        <f t="shared" si="13"/>
        <v>41201.208333333336</v>
      </c>
      <c r="T155" s="11">
        <f t="shared" si="14"/>
        <v>41207.208333333336</v>
      </c>
      <c r="U155" s="12" t="str">
        <f t="shared" si="15"/>
        <v>October</v>
      </c>
      <c r="V155" s="10" t="str">
        <f t="shared" si="12"/>
        <v>2012</v>
      </c>
    </row>
    <row r="156" spans="1:22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16"/>
        <v>58.756567425569173</v>
      </c>
      <c r="P156" s="6">
        <f t="shared" si="17"/>
        <v>75.968174204355108</v>
      </c>
      <c r="Q156" t="e" cm="1" vm="1">
        <f t="array" aca="1" ref="Q156" ca="1">_xlfn.TEXTSPLIT(N156, "/")</f>
        <v>#VALUE!</v>
      </c>
      <c r="R156" s="7"/>
      <c r="S156" s="13">
        <f t="shared" si="13"/>
        <v>42502.208333333328</v>
      </c>
      <c r="T156" s="11">
        <f t="shared" si="14"/>
        <v>42525.208333333328</v>
      </c>
      <c r="U156" s="12" t="str">
        <f t="shared" si="15"/>
        <v>May</v>
      </c>
      <c r="V156" s="10" t="str">
        <f t="shared" si="12"/>
        <v>2016</v>
      </c>
    </row>
    <row r="157" spans="1:22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16"/>
        <v>65.022222222222226</v>
      </c>
      <c r="P157" s="6">
        <f t="shared" si="17"/>
        <v>71.013192612137203</v>
      </c>
      <c r="Q157" t="e" cm="1" vm="1">
        <f t="array" aca="1" ref="Q157" ca="1">_xlfn.TEXTSPLIT(N157, "/")</f>
        <v>#VALUE!</v>
      </c>
      <c r="R157" s="7"/>
      <c r="S157" s="13">
        <f t="shared" si="13"/>
        <v>40262.208333333336</v>
      </c>
      <c r="T157" s="11">
        <f t="shared" si="14"/>
        <v>40277.208333333336</v>
      </c>
      <c r="U157" s="12" t="str">
        <f t="shared" si="15"/>
        <v>March</v>
      </c>
      <c r="V157" s="10" t="str">
        <f t="shared" si="12"/>
        <v>2010</v>
      </c>
    </row>
    <row r="158" spans="1:22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16"/>
        <v>73.939560439560438</v>
      </c>
      <c r="P158" s="6">
        <f t="shared" si="17"/>
        <v>73.733333333333334</v>
      </c>
      <c r="Q158" t="e" cm="1" vm="1">
        <f t="array" aca="1" ref="Q158" ca="1">_xlfn.TEXTSPLIT(N158, "/")</f>
        <v>#VALUE!</v>
      </c>
      <c r="R158" s="7"/>
      <c r="S158" s="13">
        <f t="shared" si="13"/>
        <v>43743.208333333328</v>
      </c>
      <c r="T158" s="11">
        <f t="shared" si="14"/>
        <v>43767.208333333328</v>
      </c>
      <c r="U158" s="12" t="str">
        <f t="shared" si="15"/>
        <v>October</v>
      </c>
      <c r="V158" s="10" t="str">
        <f t="shared" si="12"/>
        <v>2019</v>
      </c>
    </row>
    <row r="159" spans="1:22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16"/>
        <v>52.666666666666664</v>
      </c>
      <c r="P159" s="6">
        <f t="shared" si="17"/>
        <v>113.17073170731707</v>
      </c>
      <c r="Q159" t="e" cm="1" vm="1">
        <f t="array" aca="1" ref="Q159" ca="1">_xlfn.TEXTSPLIT(N159, "/")</f>
        <v>#VALUE!</v>
      </c>
      <c r="R159" s="7"/>
      <c r="S159" s="13">
        <f t="shared" si="13"/>
        <v>41638.25</v>
      </c>
      <c r="T159" s="11">
        <f t="shared" si="14"/>
        <v>41650.25</v>
      </c>
      <c r="U159" s="12" t="str">
        <f t="shared" si="15"/>
        <v>December</v>
      </c>
      <c r="V159" s="10" t="str">
        <f t="shared" si="12"/>
        <v>2014</v>
      </c>
    </row>
    <row r="160" spans="1:22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16"/>
        <v>220.95238095238096</v>
      </c>
      <c r="P160" s="6">
        <f t="shared" si="17"/>
        <v>105.00933552992861</v>
      </c>
      <c r="Q160" t="e" cm="1" vm="1">
        <f t="array" aca="1" ref="Q160" ca="1">_xlfn.TEXTSPLIT(N160, "/")</f>
        <v>#VALUE!</v>
      </c>
      <c r="R160" s="7"/>
      <c r="S160" s="13">
        <f t="shared" si="13"/>
        <v>42346.25</v>
      </c>
      <c r="T160" s="11">
        <f t="shared" si="14"/>
        <v>42347.25</v>
      </c>
      <c r="U160" s="12" t="str">
        <f t="shared" si="15"/>
        <v>December</v>
      </c>
      <c r="V160" s="10" t="str">
        <f t="shared" si="12"/>
        <v>2015</v>
      </c>
    </row>
    <row r="161" spans="1:22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16"/>
        <v>100.01150627615063</v>
      </c>
      <c r="P161" s="6">
        <f t="shared" si="17"/>
        <v>79.176829268292678</v>
      </c>
      <c r="Q161" t="e" cm="1" vm="1">
        <f t="array" aca="1" ref="Q161" ca="1">_xlfn.TEXTSPLIT(N161, "/")</f>
        <v>#VALUE!</v>
      </c>
      <c r="R161" s="7"/>
      <c r="S161" s="13">
        <f t="shared" si="13"/>
        <v>43551.208333333328</v>
      </c>
      <c r="T161" s="11">
        <f t="shared" si="14"/>
        <v>43569.208333333328</v>
      </c>
      <c r="U161" s="12" t="str">
        <f t="shared" si="15"/>
        <v>March</v>
      </c>
      <c r="V161" s="10" t="str">
        <f t="shared" si="12"/>
        <v>2019</v>
      </c>
    </row>
    <row r="162" spans="1:22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16"/>
        <v>162.3125</v>
      </c>
      <c r="P162" s="6">
        <f t="shared" si="17"/>
        <v>57.333333333333336</v>
      </c>
      <c r="Q162" t="e" cm="1" vm="1">
        <f t="array" aca="1" ref="Q162" ca="1">_xlfn.TEXTSPLIT(N162, "/")</f>
        <v>#VALUE!</v>
      </c>
      <c r="R162" s="7"/>
      <c r="S162" s="13">
        <f t="shared" si="13"/>
        <v>43582.208333333328</v>
      </c>
      <c r="T162" s="11">
        <f t="shared" si="14"/>
        <v>43598.208333333328</v>
      </c>
      <c r="U162" s="12" t="str">
        <f t="shared" si="15"/>
        <v>April</v>
      </c>
      <c r="V162" s="10" t="str">
        <f t="shared" si="12"/>
        <v>2019</v>
      </c>
    </row>
    <row r="163" spans="1:22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16"/>
        <v>78.181818181818187</v>
      </c>
      <c r="P163" s="6">
        <f t="shared" si="17"/>
        <v>58.178343949044589</v>
      </c>
      <c r="Q163" t="e" cm="1" vm="1">
        <f t="array" aca="1" ref="Q163" ca="1">_xlfn.TEXTSPLIT(N163, "/")</f>
        <v>#VALUE!</v>
      </c>
      <c r="R163" s="7"/>
      <c r="S163" s="13">
        <f t="shared" si="13"/>
        <v>42270.208333333328</v>
      </c>
      <c r="T163" s="11">
        <f t="shared" si="14"/>
        <v>42276.208333333328</v>
      </c>
      <c r="U163" s="12" t="str">
        <f t="shared" si="15"/>
        <v>September</v>
      </c>
      <c r="V163" s="10" t="str">
        <f t="shared" si="12"/>
        <v>2015</v>
      </c>
    </row>
    <row r="164" spans="1:22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16"/>
        <v>149.73770491803279</v>
      </c>
      <c r="P164" s="6">
        <f t="shared" si="17"/>
        <v>36.032520325203251</v>
      </c>
      <c r="Q164" t="e" cm="1" vm="1">
        <f t="array" aca="1" ref="Q164" ca="1">_xlfn.TEXTSPLIT(N164, "/")</f>
        <v>#VALUE!</v>
      </c>
      <c r="R164" s="7"/>
      <c r="S164" s="13">
        <f t="shared" si="13"/>
        <v>43442.25</v>
      </c>
      <c r="T164" s="11">
        <f t="shared" si="14"/>
        <v>43472.25</v>
      </c>
      <c r="U164" s="12" t="str">
        <f t="shared" si="15"/>
        <v>December</v>
      </c>
      <c r="V164" s="10" t="str">
        <f t="shared" si="12"/>
        <v>2019</v>
      </c>
    </row>
    <row r="165" spans="1:22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16"/>
        <v>253.25714285714284</v>
      </c>
      <c r="P165" s="6">
        <f t="shared" si="17"/>
        <v>107.99068767908309</v>
      </c>
      <c r="Q165" t="e" cm="1" vm="1">
        <f t="array" aca="1" ref="Q165" ca="1">_xlfn.TEXTSPLIT(N165, "/")</f>
        <v>#VALUE!</v>
      </c>
      <c r="R165" s="7"/>
      <c r="S165" s="13">
        <f t="shared" si="13"/>
        <v>43028.208333333328</v>
      </c>
      <c r="T165" s="11">
        <f t="shared" si="14"/>
        <v>43077.25</v>
      </c>
      <c r="U165" s="12" t="str">
        <f t="shared" si="15"/>
        <v>October</v>
      </c>
      <c r="V165" s="10" t="str">
        <f t="shared" si="12"/>
        <v>2017</v>
      </c>
    </row>
    <row r="166" spans="1:22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16"/>
        <v>100.16943521594683</v>
      </c>
      <c r="P166" s="6">
        <f t="shared" si="17"/>
        <v>44.005985634477256</v>
      </c>
      <c r="Q166" t="e" cm="1" vm="1">
        <f t="array" aca="1" ref="Q166" ca="1">_xlfn.TEXTSPLIT(N166, "/")</f>
        <v>#VALUE!</v>
      </c>
      <c r="R166" s="7"/>
      <c r="S166" s="13">
        <f t="shared" si="13"/>
        <v>43016.208333333328</v>
      </c>
      <c r="T166" s="11">
        <f t="shared" si="14"/>
        <v>43017.208333333328</v>
      </c>
      <c r="U166" s="12" t="str">
        <f t="shared" si="15"/>
        <v>October</v>
      </c>
      <c r="V166" s="10" t="str">
        <f t="shared" si="12"/>
        <v>2017</v>
      </c>
    </row>
    <row r="167" spans="1:22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16"/>
        <v>121.99004424778761</v>
      </c>
      <c r="P167" s="6">
        <f t="shared" si="17"/>
        <v>55.077868852459019</v>
      </c>
      <c r="Q167" t="e" cm="1" vm="1">
        <f t="array" aca="1" ref="Q167" ca="1">_xlfn.TEXTSPLIT(N167, "/")</f>
        <v>#VALUE!</v>
      </c>
      <c r="R167" s="7"/>
      <c r="S167" s="13">
        <f t="shared" si="13"/>
        <v>42948.208333333328</v>
      </c>
      <c r="T167" s="11">
        <f t="shared" si="14"/>
        <v>42980.208333333328</v>
      </c>
      <c r="U167" s="12" t="str">
        <f t="shared" si="15"/>
        <v>August</v>
      </c>
      <c r="V167" s="10" t="str">
        <f t="shared" si="12"/>
        <v>2017</v>
      </c>
    </row>
    <row r="168" spans="1:22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16"/>
        <v>137.13265306122449</v>
      </c>
      <c r="P168" s="6">
        <f t="shared" si="17"/>
        <v>74</v>
      </c>
      <c r="Q168" t="e" cm="1" vm="1">
        <f t="array" aca="1" ref="Q168" ca="1">_xlfn.TEXTSPLIT(N168, "/")</f>
        <v>#VALUE!</v>
      </c>
      <c r="R168" s="7"/>
      <c r="S168" s="13">
        <f t="shared" si="13"/>
        <v>40534.25</v>
      </c>
      <c r="T168" s="11">
        <f t="shared" si="14"/>
        <v>40538.25</v>
      </c>
      <c r="U168" s="12" t="str">
        <f t="shared" si="15"/>
        <v>December</v>
      </c>
      <c r="V168" s="10" t="str">
        <f t="shared" si="12"/>
        <v>2010</v>
      </c>
    </row>
    <row r="169" spans="1:22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16"/>
        <v>415.53846153846149</v>
      </c>
      <c r="P169" s="6">
        <f t="shared" si="17"/>
        <v>41.996858638743454</v>
      </c>
      <c r="Q169" t="e" cm="1" vm="1">
        <f t="array" aca="1" ref="Q169" ca="1">_xlfn.TEXTSPLIT(N169, "/")</f>
        <v>#VALUE!</v>
      </c>
      <c r="R169" s="7"/>
      <c r="S169" s="13">
        <f t="shared" si="13"/>
        <v>41435.208333333336</v>
      </c>
      <c r="T169" s="11">
        <f t="shared" si="14"/>
        <v>41445.208333333336</v>
      </c>
      <c r="U169" s="12" t="str">
        <f t="shared" si="15"/>
        <v>June</v>
      </c>
      <c r="V169" s="10" t="str">
        <f t="shared" si="12"/>
        <v>2013</v>
      </c>
    </row>
    <row r="170" spans="1:22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16"/>
        <v>31.30913348946136</v>
      </c>
      <c r="P170" s="6">
        <f t="shared" si="17"/>
        <v>77.988161010260455</v>
      </c>
      <c r="Q170" t="e" cm="1" vm="1">
        <f t="array" aca="1" ref="Q170" ca="1">_xlfn.TEXTSPLIT(N170, "/")</f>
        <v>#VALUE!</v>
      </c>
      <c r="R170" s="7"/>
      <c r="S170" s="13">
        <f t="shared" si="13"/>
        <v>43518.25</v>
      </c>
      <c r="T170" s="11">
        <f t="shared" si="14"/>
        <v>43541.208333333328</v>
      </c>
      <c r="U170" s="12" t="str">
        <f t="shared" si="15"/>
        <v>February</v>
      </c>
      <c r="V170" s="10" t="str">
        <f t="shared" si="12"/>
        <v>2019</v>
      </c>
    </row>
    <row r="171" spans="1:22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16"/>
        <v>424.08154506437768</v>
      </c>
      <c r="P171" s="6">
        <f t="shared" si="17"/>
        <v>82.507462686567166</v>
      </c>
      <c r="Q171" t="e" cm="1" vm="1">
        <f t="array" aca="1" ref="Q171" ca="1">_xlfn.TEXTSPLIT(N171, "/")</f>
        <v>#VALUE!</v>
      </c>
      <c r="R171" s="7"/>
      <c r="S171" s="13">
        <f t="shared" si="13"/>
        <v>41077.208333333336</v>
      </c>
      <c r="T171" s="11">
        <f t="shared" si="14"/>
        <v>41105.208333333336</v>
      </c>
      <c r="U171" s="12" t="str">
        <f t="shared" si="15"/>
        <v>June</v>
      </c>
      <c r="V171" s="10" t="str">
        <f t="shared" si="12"/>
        <v>2012</v>
      </c>
    </row>
    <row r="172" spans="1:22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16"/>
        <v>2.93886230728336</v>
      </c>
      <c r="P172" s="6">
        <f t="shared" si="17"/>
        <v>104.2</v>
      </c>
      <c r="Q172" t="e" cm="1" vm="1">
        <f t="array" aca="1" ref="Q172" ca="1">_xlfn.TEXTSPLIT(N172, "/")</f>
        <v>#VALUE!</v>
      </c>
      <c r="R172" s="7"/>
      <c r="S172" s="13">
        <f t="shared" si="13"/>
        <v>42950.208333333328</v>
      </c>
      <c r="T172" s="11">
        <f t="shared" si="14"/>
        <v>42957.208333333328</v>
      </c>
      <c r="U172" s="12" t="str">
        <f t="shared" si="15"/>
        <v>August</v>
      </c>
      <c r="V172" s="10" t="str">
        <f t="shared" si="12"/>
        <v>2017</v>
      </c>
    </row>
    <row r="173" spans="1:22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16"/>
        <v>10.63265306122449</v>
      </c>
      <c r="P173" s="6">
        <f t="shared" si="17"/>
        <v>25.5</v>
      </c>
      <c r="Q173" t="e" cm="1" vm="1">
        <f t="array" aca="1" ref="Q173" ca="1">_xlfn.TEXTSPLIT(N173, "/")</f>
        <v>#VALUE!</v>
      </c>
      <c r="R173" s="7"/>
      <c r="S173" s="13">
        <f t="shared" si="13"/>
        <v>41718.208333333336</v>
      </c>
      <c r="T173" s="11">
        <f t="shared" si="14"/>
        <v>41740.208333333336</v>
      </c>
      <c r="U173" s="12" t="str">
        <f t="shared" si="15"/>
        <v>March</v>
      </c>
      <c r="V173" s="10" t="str">
        <f t="shared" si="12"/>
        <v>2014</v>
      </c>
    </row>
    <row r="174" spans="1:22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16"/>
        <v>82.875</v>
      </c>
      <c r="P174" s="6">
        <f t="shared" si="17"/>
        <v>100.98334401024984</v>
      </c>
      <c r="Q174" t="e" cm="1" vm="1">
        <f t="array" aca="1" ref="Q174" ca="1">_xlfn.TEXTSPLIT(N174, "/")</f>
        <v>#VALUE!</v>
      </c>
      <c r="R174" s="7"/>
      <c r="S174" s="13">
        <f t="shared" si="13"/>
        <v>41839.208333333336</v>
      </c>
      <c r="T174" s="11">
        <f t="shared" si="14"/>
        <v>41854.208333333336</v>
      </c>
      <c r="U174" s="12" t="str">
        <f t="shared" si="15"/>
        <v>July</v>
      </c>
      <c r="V174" s="10" t="str">
        <f t="shared" si="12"/>
        <v>2014</v>
      </c>
    </row>
    <row r="175" spans="1:22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16"/>
        <v>163.01447776628748</v>
      </c>
      <c r="P175" s="6">
        <f t="shared" si="17"/>
        <v>111.83333333333333</v>
      </c>
      <c r="Q175" t="e" cm="1" vm="1">
        <f t="array" aca="1" ref="Q175" ca="1">_xlfn.TEXTSPLIT(N175, "/")</f>
        <v>#VALUE!</v>
      </c>
      <c r="R175" s="7"/>
      <c r="S175" s="13">
        <f t="shared" si="13"/>
        <v>41412.208333333336</v>
      </c>
      <c r="T175" s="11">
        <f t="shared" si="14"/>
        <v>41418.208333333336</v>
      </c>
      <c r="U175" s="12" t="str">
        <f t="shared" si="15"/>
        <v>May</v>
      </c>
      <c r="V175" s="10" t="str">
        <f t="shared" si="12"/>
        <v>2013</v>
      </c>
    </row>
    <row r="176" spans="1:22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16"/>
        <v>894.66666666666674</v>
      </c>
      <c r="P176" s="6">
        <f t="shared" si="17"/>
        <v>41.999115044247787</v>
      </c>
      <c r="Q176" t="e" cm="1" vm="1">
        <f t="array" aca="1" ref="Q176" ca="1">_xlfn.TEXTSPLIT(N176, "/")</f>
        <v>#VALUE!</v>
      </c>
      <c r="R176" s="7"/>
      <c r="S176" s="13">
        <f t="shared" si="13"/>
        <v>42282.208333333328</v>
      </c>
      <c r="T176" s="11">
        <f t="shared" si="14"/>
        <v>42283.208333333328</v>
      </c>
      <c r="U176" s="12" t="str">
        <f t="shared" si="15"/>
        <v>October</v>
      </c>
      <c r="V176" s="10" t="str">
        <f t="shared" si="12"/>
        <v>2015</v>
      </c>
    </row>
    <row r="177" spans="1:22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16"/>
        <v>26.191501103752756</v>
      </c>
      <c r="P177" s="6">
        <f t="shared" si="17"/>
        <v>110.05115089514067</v>
      </c>
      <c r="Q177" t="e" cm="1" vm="1">
        <f t="array" aca="1" ref="Q177" ca="1">_xlfn.TEXTSPLIT(N177, "/")</f>
        <v>#VALUE!</v>
      </c>
      <c r="R177" s="7"/>
      <c r="S177" s="13">
        <f t="shared" si="13"/>
        <v>42613.208333333328</v>
      </c>
      <c r="T177" s="11">
        <f t="shared" si="14"/>
        <v>42632.208333333328</v>
      </c>
      <c r="U177" s="12" t="str">
        <f t="shared" si="15"/>
        <v>August</v>
      </c>
      <c r="V177" s="10" t="str">
        <f t="shared" si="12"/>
        <v>2016</v>
      </c>
    </row>
    <row r="178" spans="1:22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16"/>
        <v>74.834782608695647</v>
      </c>
      <c r="P178" s="6">
        <f t="shared" si="17"/>
        <v>58.997079225994888</v>
      </c>
      <c r="Q178" t="e" cm="1" vm="1">
        <f t="array" aca="1" ref="Q178" ca="1">_xlfn.TEXTSPLIT(N178, "/")</f>
        <v>#VALUE!</v>
      </c>
      <c r="R178" s="7"/>
      <c r="S178" s="13">
        <f t="shared" si="13"/>
        <v>42616.208333333328</v>
      </c>
      <c r="T178" s="11">
        <f t="shared" si="14"/>
        <v>42625.208333333328</v>
      </c>
      <c r="U178" s="12" t="str">
        <f t="shared" si="15"/>
        <v>September</v>
      </c>
      <c r="V178" s="10" t="str">
        <f t="shared" si="12"/>
        <v>2016</v>
      </c>
    </row>
    <row r="179" spans="1:22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16"/>
        <v>416.47680412371136</v>
      </c>
      <c r="P179" s="6">
        <f t="shared" si="17"/>
        <v>32.985714285714288</v>
      </c>
      <c r="Q179" t="e" cm="1" vm="1">
        <f t="array" aca="1" ref="Q179" ca="1">_xlfn.TEXTSPLIT(N179, "/")</f>
        <v>#VALUE!</v>
      </c>
      <c r="R179" s="7"/>
      <c r="S179" s="13">
        <f t="shared" si="13"/>
        <v>40497.25</v>
      </c>
      <c r="T179" s="11">
        <f t="shared" si="14"/>
        <v>40522.25</v>
      </c>
      <c r="U179" s="12" t="str">
        <f t="shared" si="15"/>
        <v>November</v>
      </c>
      <c r="V179" s="10" t="str">
        <f t="shared" si="12"/>
        <v>2010</v>
      </c>
    </row>
    <row r="180" spans="1:22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16"/>
        <v>96.208333333333329</v>
      </c>
      <c r="P180" s="6">
        <f t="shared" si="17"/>
        <v>45.005654509471306</v>
      </c>
      <c r="Q180" t="e" cm="1" vm="1">
        <f t="array" aca="1" ref="Q180" ca="1">_xlfn.TEXTSPLIT(N180, "/")</f>
        <v>#VALUE!</v>
      </c>
      <c r="R180" s="7"/>
      <c r="S180" s="13">
        <f t="shared" si="13"/>
        <v>42999.208333333328</v>
      </c>
      <c r="T180" s="11">
        <f t="shared" si="14"/>
        <v>43008.208333333328</v>
      </c>
      <c r="U180" s="12" t="str">
        <f t="shared" si="15"/>
        <v>September</v>
      </c>
      <c r="V180" s="10" t="str">
        <f t="shared" si="12"/>
        <v>2017</v>
      </c>
    </row>
    <row r="181" spans="1:22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16"/>
        <v>357.71910112359546</v>
      </c>
      <c r="P181" s="6">
        <f t="shared" si="17"/>
        <v>81.98196487897485</v>
      </c>
      <c r="Q181" t="e" cm="1" vm="1">
        <f t="array" aca="1" ref="Q181" ca="1">_xlfn.TEXTSPLIT(N181, "/")</f>
        <v>#VALUE!</v>
      </c>
      <c r="R181" s="7"/>
      <c r="S181" s="13">
        <f t="shared" si="13"/>
        <v>41350.208333333336</v>
      </c>
      <c r="T181" s="11">
        <f t="shared" si="14"/>
        <v>41351.208333333336</v>
      </c>
      <c r="U181" s="12" t="str">
        <f t="shared" si="15"/>
        <v>March</v>
      </c>
      <c r="V181" s="10" t="str">
        <f t="shared" si="12"/>
        <v>2013</v>
      </c>
    </row>
    <row r="182" spans="1:22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16"/>
        <v>308.45714285714286</v>
      </c>
      <c r="P182" s="6">
        <f t="shared" si="17"/>
        <v>39.080882352941174</v>
      </c>
      <c r="Q182" t="e" cm="1" vm="1">
        <f t="array" aca="1" ref="Q182" ca="1">_xlfn.TEXTSPLIT(N182, "/")</f>
        <v>#VALUE!</v>
      </c>
      <c r="R182" s="7"/>
      <c r="S182" s="13">
        <f t="shared" si="13"/>
        <v>40259.208333333336</v>
      </c>
      <c r="T182" s="11">
        <f t="shared" si="14"/>
        <v>40264.208333333336</v>
      </c>
      <c r="U182" s="12" t="str">
        <f t="shared" si="15"/>
        <v>March</v>
      </c>
      <c r="V182" s="10" t="str">
        <f t="shared" si="12"/>
        <v>2010</v>
      </c>
    </row>
    <row r="183" spans="1:22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16"/>
        <v>61.802325581395344</v>
      </c>
      <c r="P183" s="6">
        <f t="shared" si="17"/>
        <v>58.996383363471971</v>
      </c>
      <c r="Q183" t="e" cm="1" vm="1">
        <f t="array" aca="1" ref="Q183" ca="1">_xlfn.TEXTSPLIT(N183, "/")</f>
        <v>#VALUE!</v>
      </c>
      <c r="R183" s="7"/>
      <c r="S183" s="13">
        <f t="shared" si="13"/>
        <v>43012.208333333328</v>
      </c>
      <c r="T183" s="11">
        <f t="shared" si="14"/>
        <v>43030.208333333328</v>
      </c>
      <c r="U183" s="12" t="str">
        <f t="shared" si="15"/>
        <v>October</v>
      </c>
      <c r="V183" s="10" t="str">
        <f t="shared" si="12"/>
        <v>2017</v>
      </c>
    </row>
    <row r="184" spans="1:22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16"/>
        <v>722.32472324723244</v>
      </c>
      <c r="P184" s="6">
        <f t="shared" si="17"/>
        <v>40.988372093023258</v>
      </c>
      <c r="Q184" t="e" cm="1" vm="1">
        <f t="array" aca="1" ref="Q184" ca="1">_xlfn.TEXTSPLIT(N184, "/")</f>
        <v>#VALUE!</v>
      </c>
      <c r="R184" s="7"/>
      <c r="S184" s="13">
        <f t="shared" si="13"/>
        <v>43631.208333333328</v>
      </c>
      <c r="T184" s="11">
        <f t="shared" si="14"/>
        <v>43647.208333333328</v>
      </c>
      <c r="U184" s="12" t="str">
        <f t="shared" si="15"/>
        <v>June</v>
      </c>
      <c r="V184" s="10" t="str">
        <f t="shared" si="12"/>
        <v>2019</v>
      </c>
    </row>
    <row r="185" spans="1:22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16"/>
        <v>69.117647058823522</v>
      </c>
      <c r="P185" s="6">
        <f t="shared" si="17"/>
        <v>31.029411764705884</v>
      </c>
      <c r="Q185" t="e" cm="1" vm="1">
        <f t="array" aca="1" ref="Q185" ca="1">_xlfn.TEXTSPLIT(N185, "/")</f>
        <v>#VALUE!</v>
      </c>
      <c r="R185" s="7"/>
      <c r="S185" s="13">
        <f t="shared" si="13"/>
        <v>40430.208333333336</v>
      </c>
      <c r="T185" s="11">
        <f t="shared" si="14"/>
        <v>40443.208333333336</v>
      </c>
      <c r="U185" s="12" t="str">
        <f t="shared" si="15"/>
        <v>September</v>
      </c>
      <c r="V185" s="10" t="str">
        <f t="shared" si="12"/>
        <v>2010</v>
      </c>
    </row>
    <row r="186" spans="1:22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16"/>
        <v>293.05555555555554</v>
      </c>
      <c r="P186" s="6">
        <f t="shared" si="17"/>
        <v>37.789473684210527</v>
      </c>
      <c r="Q186" t="e" cm="1" vm="1">
        <f t="array" aca="1" ref="Q186" ca="1">_xlfn.TEXTSPLIT(N186, "/")</f>
        <v>#VALUE!</v>
      </c>
      <c r="R186" s="7"/>
      <c r="S186" s="13">
        <f t="shared" si="13"/>
        <v>43588.208333333328</v>
      </c>
      <c r="T186" s="11">
        <f t="shared" si="14"/>
        <v>43589.208333333328</v>
      </c>
      <c r="U186" s="12" t="str">
        <f t="shared" si="15"/>
        <v>May</v>
      </c>
      <c r="V186" s="10" t="str">
        <f t="shared" si="12"/>
        <v>2019</v>
      </c>
    </row>
    <row r="187" spans="1:22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16"/>
        <v>71.8</v>
      </c>
      <c r="P187" s="6">
        <f t="shared" si="17"/>
        <v>32.006772009029348</v>
      </c>
      <c r="Q187" t="e" cm="1" vm="1">
        <f t="array" aca="1" ref="Q187" ca="1">_xlfn.TEXTSPLIT(N187, "/")</f>
        <v>#VALUE!</v>
      </c>
      <c r="R187" s="7"/>
      <c r="S187" s="13">
        <f t="shared" si="13"/>
        <v>43233.208333333328</v>
      </c>
      <c r="T187" s="11">
        <f t="shared" si="14"/>
        <v>43244.208333333328</v>
      </c>
      <c r="U187" s="12" t="str">
        <f t="shared" si="15"/>
        <v>May</v>
      </c>
      <c r="V187" s="10" t="str">
        <f t="shared" si="12"/>
        <v>2018</v>
      </c>
    </row>
    <row r="188" spans="1:22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16"/>
        <v>31.934684684684683</v>
      </c>
      <c r="P188" s="6">
        <f t="shared" si="17"/>
        <v>95.966712898751737</v>
      </c>
      <c r="Q188" t="e" cm="1" vm="1">
        <f t="array" aca="1" ref="Q188" ca="1">_xlfn.TEXTSPLIT(N188, "/")</f>
        <v>#VALUE!</v>
      </c>
      <c r="R188" s="7"/>
      <c r="S188" s="13">
        <f t="shared" si="13"/>
        <v>41782.208333333336</v>
      </c>
      <c r="T188" s="11">
        <f t="shared" si="14"/>
        <v>41797.208333333336</v>
      </c>
      <c r="U188" s="12" t="str">
        <f t="shared" si="15"/>
        <v>May</v>
      </c>
      <c r="V188" s="10" t="str">
        <f t="shared" si="12"/>
        <v>2014</v>
      </c>
    </row>
    <row r="189" spans="1:22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16"/>
        <v>229.87375415282392</v>
      </c>
      <c r="P189" s="6">
        <f t="shared" si="17"/>
        <v>75</v>
      </c>
      <c r="Q189" t="e" cm="1" vm="1">
        <f t="array" aca="1" ref="Q189" ca="1">_xlfn.TEXTSPLIT(N189, "/")</f>
        <v>#VALUE!</v>
      </c>
      <c r="R189" s="7"/>
      <c r="S189" s="13">
        <f t="shared" si="13"/>
        <v>41328.25</v>
      </c>
      <c r="T189" s="11">
        <f t="shared" si="14"/>
        <v>41356.208333333336</v>
      </c>
      <c r="U189" s="12" t="str">
        <f t="shared" si="15"/>
        <v>February</v>
      </c>
      <c r="V189" s="10" t="str">
        <f t="shared" si="12"/>
        <v>2013</v>
      </c>
    </row>
    <row r="190" spans="1:22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16"/>
        <v>32.012195121951223</v>
      </c>
      <c r="P190" s="6">
        <f t="shared" si="17"/>
        <v>102.0498866213152</v>
      </c>
      <c r="Q190" t="e" cm="1" vm="1">
        <f t="array" aca="1" ref="Q190" ca="1">_xlfn.TEXTSPLIT(N190, "/")</f>
        <v>#VALUE!</v>
      </c>
      <c r="R190" s="7"/>
      <c r="S190" s="13">
        <f t="shared" si="13"/>
        <v>41975.25</v>
      </c>
      <c r="T190" s="11">
        <f t="shared" si="14"/>
        <v>41976.25</v>
      </c>
      <c r="U190" s="12" t="str">
        <f t="shared" si="15"/>
        <v>December</v>
      </c>
      <c r="V190" s="10" t="str">
        <f t="shared" si="12"/>
        <v>2014</v>
      </c>
    </row>
    <row r="191" spans="1:22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16"/>
        <v>23.525352848928385</v>
      </c>
      <c r="P191" s="6">
        <f t="shared" si="17"/>
        <v>105.75</v>
      </c>
      <c r="Q191" t="e" cm="1" vm="1">
        <f t="array" aca="1" ref="Q191" ca="1">_xlfn.TEXTSPLIT(N191, "/")</f>
        <v>#VALUE!</v>
      </c>
      <c r="R191" s="7"/>
      <c r="S191" s="13">
        <f t="shared" si="13"/>
        <v>42433.25</v>
      </c>
      <c r="T191" s="11">
        <f t="shared" si="14"/>
        <v>42433.25</v>
      </c>
      <c r="U191" s="12" t="str">
        <f t="shared" si="15"/>
        <v>March</v>
      </c>
      <c r="V191" s="10" t="str">
        <f t="shared" si="12"/>
        <v>2016</v>
      </c>
    </row>
    <row r="192" spans="1:22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16"/>
        <v>68.594594594594597</v>
      </c>
      <c r="P192" s="6">
        <f t="shared" si="17"/>
        <v>37.069767441860463</v>
      </c>
      <c r="Q192" t="e" cm="1" vm="1">
        <f t="array" aca="1" ref="Q192" ca="1">_xlfn.TEXTSPLIT(N192, "/")</f>
        <v>#VALUE!</v>
      </c>
      <c r="R192" s="7"/>
      <c r="S192" s="13">
        <f t="shared" si="13"/>
        <v>41429.208333333336</v>
      </c>
      <c r="T192" s="11">
        <f t="shared" si="14"/>
        <v>41430.208333333336</v>
      </c>
      <c r="U192" s="12" t="str">
        <f t="shared" si="15"/>
        <v>June</v>
      </c>
      <c r="V192" s="10" t="str">
        <f t="shared" si="12"/>
        <v>2013</v>
      </c>
    </row>
    <row r="193" spans="1:22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16"/>
        <v>37.952380952380956</v>
      </c>
      <c r="P193" s="6">
        <f t="shared" si="17"/>
        <v>35.049382716049379</v>
      </c>
      <c r="Q193" t="e" cm="1" vm="1">
        <f t="array" aca="1" ref="Q193" ca="1">_xlfn.TEXTSPLIT(N193, "/")</f>
        <v>#VALUE!</v>
      </c>
      <c r="R193" s="7"/>
      <c r="S193" s="13">
        <f t="shared" si="13"/>
        <v>43536.208333333328</v>
      </c>
      <c r="T193" s="11">
        <f t="shared" si="14"/>
        <v>43539.208333333328</v>
      </c>
      <c r="U193" s="12" t="str">
        <f t="shared" si="15"/>
        <v>March</v>
      </c>
      <c r="V193" s="10" t="str">
        <f t="shared" si="12"/>
        <v>2019</v>
      </c>
    </row>
    <row r="194" spans="1:22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16"/>
        <v>19.992957746478872</v>
      </c>
      <c r="P194" s="6">
        <f t="shared" si="17"/>
        <v>46.338461538461537</v>
      </c>
      <c r="Q194" t="e" cm="1" vm="1">
        <f t="array" aca="1" ref="Q194" ca="1">_xlfn.TEXTSPLIT(N194, "/")</f>
        <v>#VALUE!</v>
      </c>
      <c r="R194" s="7"/>
      <c r="S194" s="13">
        <f t="shared" si="13"/>
        <v>41817.208333333336</v>
      </c>
      <c r="T194" s="11">
        <f t="shared" si="14"/>
        <v>41821.208333333336</v>
      </c>
      <c r="U194" s="12" t="str">
        <f t="shared" si="15"/>
        <v>June</v>
      </c>
      <c r="V194" s="10" t="str">
        <f t="shared" ref="V194:V257" si="18">TEXT(T194, "yyyy")</f>
        <v>2014</v>
      </c>
    </row>
    <row r="195" spans="1:22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si="16"/>
        <v>45.636363636363633</v>
      </c>
      <c r="P195" s="6">
        <f t="shared" si="17"/>
        <v>69.174603174603178</v>
      </c>
      <c r="Q195" t="e" cm="1" vm="1">
        <f t="array" aca="1" ref="Q195" ca="1">_xlfn.TEXTSPLIT(N195, "/")</f>
        <v>#VALUE!</v>
      </c>
      <c r="R195" s="7"/>
      <c r="S195" s="13">
        <f t="shared" ref="S195:S258" si="19">(((J195/60)/60)/24)+DATE(1970,1,1)</f>
        <v>43198.208333333328</v>
      </c>
      <c r="T195" s="11">
        <f t="shared" ref="T195:T258" si="20">(((K195/60)/60)/24)+DATE(1970,1,1)</f>
        <v>43202.208333333328</v>
      </c>
      <c r="U195" s="12" t="str">
        <f t="shared" ref="U195:U258" si="21">TEXT(S195,"mmmm")</f>
        <v>April</v>
      </c>
      <c r="V195" s="10" t="str">
        <f t="shared" si="18"/>
        <v>2018</v>
      </c>
    </row>
    <row r="196" spans="1:22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ref="O196:O259" si="22">(E196/D196)*100</f>
        <v>122.7605633802817</v>
      </c>
      <c r="P196" s="6">
        <f t="shared" ref="P196:P259" si="23">E197/G197</f>
        <v>109.07824427480917</v>
      </c>
      <c r="Q196" t="e" cm="1" vm="1">
        <f t="array" aca="1" ref="Q196" ca="1">_xlfn.TEXTSPLIT(N196, "/")</f>
        <v>#VALUE!</v>
      </c>
      <c r="R196" s="7"/>
      <c r="S196" s="13">
        <f t="shared" si="19"/>
        <v>42261.208333333328</v>
      </c>
      <c r="T196" s="11">
        <f t="shared" si="20"/>
        <v>42277.208333333328</v>
      </c>
      <c r="U196" s="12" t="str">
        <f t="shared" si="21"/>
        <v>September</v>
      </c>
      <c r="V196" s="10" t="str">
        <f t="shared" si="18"/>
        <v>2015</v>
      </c>
    </row>
    <row r="197" spans="1:22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22"/>
        <v>361.75316455696202</v>
      </c>
      <c r="P197" s="6">
        <f t="shared" si="23"/>
        <v>51.78</v>
      </c>
      <c r="Q197" t="e" cm="1" vm="1">
        <f t="array" aca="1" ref="Q197" ca="1">_xlfn.TEXTSPLIT(N197, "/")</f>
        <v>#VALUE!</v>
      </c>
      <c r="R197" s="7"/>
      <c r="S197" s="13">
        <f t="shared" si="19"/>
        <v>43310.208333333328</v>
      </c>
      <c r="T197" s="11">
        <f t="shared" si="20"/>
        <v>43317.208333333328</v>
      </c>
      <c r="U197" s="12" t="str">
        <f t="shared" si="21"/>
        <v>July</v>
      </c>
      <c r="V197" s="10" t="str">
        <f t="shared" si="18"/>
        <v>2018</v>
      </c>
    </row>
    <row r="198" spans="1:22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22"/>
        <v>63.146341463414636</v>
      </c>
      <c r="P198" s="6">
        <f t="shared" si="23"/>
        <v>82.010055304172951</v>
      </c>
      <c r="Q198" t="e" cm="1" vm="1">
        <f t="array" aca="1" ref="Q198" ca="1">_xlfn.TEXTSPLIT(N198, "/")</f>
        <v>#VALUE!</v>
      </c>
      <c r="R198" s="7"/>
      <c r="S198" s="13">
        <f t="shared" si="19"/>
        <v>42616.208333333328</v>
      </c>
      <c r="T198" s="11">
        <f t="shared" si="20"/>
        <v>42635.208333333328</v>
      </c>
      <c r="U198" s="12" t="str">
        <f t="shared" si="21"/>
        <v>September</v>
      </c>
      <c r="V198" s="10" t="str">
        <f t="shared" si="18"/>
        <v>2016</v>
      </c>
    </row>
    <row r="199" spans="1:22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22"/>
        <v>298.20475319926874</v>
      </c>
      <c r="P199" s="6">
        <f t="shared" si="23"/>
        <v>35.958333333333336</v>
      </c>
      <c r="Q199" t="e" cm="1" vm="1">
        <f t="array" aca="1" ref="Q199" ca="1">_xlfn.TEXTSPLIT(N199, "/")</f>
        <v>#VALUE!</v>
      </c>
      <c r="R199" s="7"/>
      <c r="S199" s="13">
        <f t="shared" si="19"/>
        <v>42909.208333333328</v>
      </c>
      <c r="T199" s="11">
        <f t="shared" si="20"/>
        <v>42923.208333333328</v>
      </c>
      <c r="U199" s="12" t="str">
        <f t="shared" si="21"/>
        <v>June</v>
      </c>
      <c r="V199" s="10" t="str">
        <f t="shared" si="18"/>
        <v>2017</v>
      </c>
    </row>
    <row r="200" spans="1:22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22"/>
        <v>9.5585443037974684</v>
      </c>
      <c r="P200" s="6">
        <f t="shared" si="23"/>
        <v>74.461538461538467</v>
      </c>
      <c r="Q200" t="e" cm="1" vm="1">
        <f t="array" aca="1" ref="Q200" ca="1">_xlfn.TEXTSPLIT(N200, "/")</f>
        <v>#VALUE!</v>
      </c>
      <c r="R200" s="7"/>
      <c r="S200" s="13">
        <f t="shared" si="19"/>
        <v>40396.208333333336</v>
      </c>
      <c r="T200" s="11">
        <f t="shared" si="20"/>
        <v>40425.208333333336</v>
      </c>
      <c r="U200" s="12" t="str">
        <f t="shared" si="21"/>
        <v>August</v>
      </c>
      <c r="V200" s="10" t="str">
        <f t="shared" si="18"/>
        <v>2010</v>
      </c>
    </row>
    <row r="201" spans="1:22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22"/>
        <v>53.777777777777779</v>
      </c>
      <c r="P201" s="6">
        <f t="shared" si="23"/>
        <v>2</v>
      </c>
      <c r="Q201" t="e" cm="1" vm="1">
        <f t="array" aca="1" ref="Q201" ca="1">_xlfn.TEXTSPLIT(N201, "/")</f>
        <v>#VALUE!</v>
      </c>
      <c r="R201" s="7"/>
      <c r="S201" s="13">
        <f t="shared" si="19"/>
        <v>42192.208333333328</v>
      </c>
      <c r="T201" s="11">
        <f t="shared" si="20"/>
        <v>42196.208333333328</v>
      </c>
      <c r="U201" s="12" t="str">
        <f t="shared" si="21"/>
        <v>July</v>
      </c>
      <c r="V201" s="10" t="str">
        <f t="shared" si="18"/>
        <v>2015</v>
      </c>
    </row>
    <row r="202" spans="1:22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22"/>
        <v>2</v>
      </c>
      <c r="P202" s="6">
        <f t="shared" si="23"/>
        <v>91.114649681528661</v>
      </c>
      <c r="Q202" t="e" cm="1" vm="1">
        <f t="array" aca="1" ref="Q202" ca="1">_xlfn.TEXTSPLIT(N202, "/")</f>
        <v>#VALUE!</v>
      </c>
      <c r="R202" s="7"/>
      <c r="S202" s="13">
        <f t="shared" si="19"/>
        <v>40262.208333333336</v>
      </c>
      <c r="T202" s="11">
        <f t="shared" si="20"/>
        <v>40273.208333333336</v>
      </c>
      <c r="U202" s="12" t="str">
        <f t="shared" si="21"/>
        <v>March</v>
      </c>
      <c r="V202" s="10" t="str">
        <f t="shared" si="18"/>
        <v>2010</v>
      </c>
    </row>
    <row r="203" spans="1:22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22"/>
        <v>681.19047619047615</v>
      </c>
      <c r="P203" s="6">
        <f t="shared" si="23"/>
        <v>79.792682926829272</v>
      </c>
      <c r="Q203" t="e" cm="1" vm="1">
        <f t="array" aca="1" ref="Q203" ca="1">_xlfn.TEXTSPLIT(N203, "/")</f>
        <v>#VALUE!</v>
      </c>
      <c r="R203" s="7"/>
      <c r="S203" s="13">
        <f t="shared" si="19"/>
        <v>41845.208333333336</v>
      </c>
      <c r="T203" s="11">
        <f t="shared" si="20"/>
        <v>41863.208333333336</v>
      </c>
      <c r="U203" s="12" t="str">
        <f t="shared" si="21"/>
        <v>July</v>
      </c>
      <c r="V203" s="10" t="str">
        <f t="shared" si="18"/>
        <v>2014</v>
      </c>
    </row>
    <row r="204" spans="1:22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22"/>
        <v>78.831325301204828</v>
      </c>
      <c r="P204" s="6">
        <f t="shared" si="23"/>
        <v>42.999777678968428</v>
      </c>
      <c r="Q204" t="e" cm="1" vm="1">
        <f t="array" aca="1" ref="Q204" ca="1">_xlfn.TEXTSPLIT(N204, "/")</f>
        <v>#VALUE!</v>
      </c>
      <c r="R204" s="7"/>
      <c r="S204" s="13">
        <f t="shared" si="19"/>
        <v>40818.208333333336</v>
      </c>
      <c r="T204" s="11">
        <f t="shared" si="20"/>
        <v>40822.208333333336</v>
      </c>
      <c r="U204" s="12" t="str">
        <f t="shared" si="21"/>
        <v>October</v>
      </c>
      <c r="V204" s="10" t="str">
        <f t="shared" si="18"/>
        <v>2011</v>
      </c>
    </row>
    <row r="205" spans="1:22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22"/>
        <v>134.40792216817235</v>
      </c>
      <c r="P205" s="6">
        <f t="shared" si="23"/>
        <v>63.225000000000001</v>
      </c>
      <c r="Q205" t="e" cm="1" vm="1">
        <f t="array" aca="1" ref="Q205" ca="1">_xlfn.TEXTSPLIT(N205, "/")</f>
        <v>#VALUE!</v>
      </c>
      <c r="R205" s="7"/>
      <c r="S205" s="13">
        <f t="shared" si="19"/>
        <v>42752.25</v>
      </c>
      <c r="T205" s="11">
        <f t="shared" si="20"/>
        <v>42754.25</v>
      </c>
      <c r="U205" s="12" t="str">
        <f t="shared" si="21"/>
        <v>January</v>
      </c>
      <c r="V205" s="10" t="str">
        <f t="shared" si="18"/>
        <v>2017</v>
      </c>
    </row>
    <row r="206" spans="1:22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22"/>
        <v>3.3719999999999999</v>
      </c>
      <c r="P206" s="6">
        <f t="shared" si="23"/>
        <v>70.174999999999997</v>
      </c>
      <c r="Q206" t="e" cm="1" vm="1">
        <f t="array" aca="1" ref="Q206" ca="1">_xlfn.TEXTSPLIT(N206, "/")</f>
        <v>#VALUE!</v>
      </c>
      <c r="R206" s="7"/>
      <c r="S206" s="13">
        <f t="shared" si="19"/>
        <v>40636.208333333336</v>
      </c>
      <c r="T206" s="11">
        <f t="shared" si="20"/>
        <v>40646.208333333336</v>
      </c>
      <c r="U206" s="12" t="str">
        <f t="shared" si="21"/>
        <v>April</v>
      </c>
      <c r="V206" s="10" t="str">
        <f t="shared" si="18"/>
        <v>2011</v>
      </c>
    </row>
    <row r="207" spans="1:22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22"/>
        <v>431.84615384615387</v>
      </c>
      <c r="P207" s="6">
        <f t="shared" si="23"/>
        <v>61.333333333333336</v>
      </c>
      <c r="Q207" t="e" cm="1" vm="1">
        <f t="array" aca="1" ref="Q207" ca="1">_xlfn.TEXTSPLIT(N207, "/")</f>
        <v>#VALUE!</v>
      </c>
      <c r="R207" s="7"/>
      <c r="S207" s="13">
        <f t="shared" si="19"/>
        <v>43390.208333333328</v>
      </c>
      <c r="T207" s="11">
        <f t="shared" si="20"/>
        <v>43402.208333333328</v>
      </c>
      <c r="U207" s="12" t="str">
        <f t="shared" si="21"/>
        <v>October</v>
      </c>
      <c r="V207" s="10" t="str">
        <f t="shared" si="18"/>
        <v>2018</v>
      </c>
    </row>
    <row r="208" spans="1:22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22"/>
        <v>38.844444444444441</v>
      </c>
      <c r="P208" s="6">
        <f t="shared" si="23"/>
        <v>99</v>
      </c>
      <c r="Q208" t="e" cm="1" vm="1">
        <f t="array" aca="1" ref="Q208" ca="1">_xlfn.TEXTSPLIT(N208, "/")</f>
        <v>#VALUE!</v>
      </c>
      <c r="R208" s="7"/>
      <c r="S208" s="13">
        <f t="shared" si="19"/>
        <v>40236.25</v>
      </c>
      <c r="T208" s="11">
        <f t="shared" si="20"/>
        <v>40245.25</v>
      </c>
      <c r="U208" s="12" t="str">
        <f t="shared" si="21"/>
        <v>February</v>
      </c>
      <c r="V208" s="10" t="str">
        <f t="shared" si="18"/>
        <v>2010</v>
      </c>
    </row>
    <row r="209" spans="1:22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22"/>
        <v>425.7</v>
      </c>
      <c r="P209" s="6">
        <f t="shared" si="23"/>
        <v>96.984900146127615</v>
      </c>
      <c r="Q209" t="e" cm="1" vm="1">
        <f t="array" aca="1" ref="Q209" ca="1">_xlfn.TEXTSPLIT(N209, "/")</f>
        <v>#VALUE!</v>
      </c>
      <c r="R209" s="7"/>
      <c r="S209" s="13">
        <f t="shared" si="19"/>
        <v>43340.208333333328</v>
      </c>
      <c r="T209" s="11">
        <f t="shared" si="20"/>
        <v>43360.208333333328</v>
      </c>
      <c r="U209" s="12" t="str">
        <f t="shared" si="21"/>
        <v>August</v>
      </c>
      <c r="V209" s="10" t="str">
        <f t="shared" si="18"/>
        <v>2018</v>
      </c>
    </row>
    <row r="210" spans="1:22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22"/>
        <v>101.12239715591672</v>
      </c>
      <c r="P210" s="6">
        <f t="shared" si="23"/>
        <v>51.004950495049506</v>
      </c>
      <c r="Q210" t="e" cm="1" vm="1">
        <f t="array" aca="1" ref="Q210" ca="1">_xlfn.TEXTSPLIT(N210, "/")</f>
        <v>#VALUE!</v>
      </c>
      <c r="R210" s="7"/>
      <c r="S210" s="13">
        <f t="shared" si="19"/>
        <v>43048.25</v>
      </c>
      <c r="T210" s="11">
        <f t="shared" si="20"/>
        <v>43072.25</v>
      </c>
      <c r="U210" s="12" t="str">
        <f t="shared" si="21"/>
        <v>November</v>
      </c>
      <c r="V210" s="10" t="str">
        <f t="shared" si="18"/>
        <v>2017</v>
      </c>
    </row>
    <row r="211" spans="1:22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22"/>
        <v>21.188688946015425</v>
      </c>
      <c r="P211" s="6">
        <f t="shared" si="23"/>
        <v>28.044247787610619</v>
      </c>
      <c r="Q211" t="e" cm="1" vm="1">
        <f t="array" aca="1" ref="Q211" ca="1">_xlfn.TEXTSPLIT(N211, "/")</f>
        <v>#VALUE!</v>
      </c>
      <c r="R211" s="7"/>
      <c r="S211" s="13">
        <f t="shared" si="19"/>
        <v>42496.208333333328</v>
      </c>
      <c r="T211" s="11">
        <f t="shared" si="20"/>
        <v>42503.208333333328</v>
      </c>
      <c r="U211" s="12" t="str">
        <f t="shared" si="21"/>
        <v>May</v>
      </c>
      <c r="V211" s="10" t="str">
        <f t="shared" si="18"/>
        <v>2016</v>
      </c>
    </row>
    <row r="212" spans="1:22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22"/>
        <v>67.425531914893625</v>
      </c>
      <c r="P212" s="6">
        <f t="shared" si="23"/>
        <v>60.984615384615381</v>
      </c>
      <c r="Q212" t="e" cm="1" vm="1">
        <f t="array" aca="1" ref="Q212" ca="1">_xlfn.TEXTSPLIT(N212, "/")</f>
        <v>#VALUE!</v>
      </c>
      <c r="R212" s="7"/>
      <c r="S212" s="13">
        <f t="shared" si="19"/>
        <v>42797.25</v>
      </c>
      <c r="T212" s="11">
        <f t="shared" si="20"/>
        <v>42824.208333333328</v>
      </c>
      <c r="U212" s="12" t="str">
        <f t="shared" si="21"/>
        <v>March</v>
      </c>
      <c r="V212" s="10" t="str">
        <f t="shared" si="18"/>
        <v>2017</v>
      </c>
    </row>
    <row r="213" spans="1:22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22"/>
        <v>94.923371647509583</v>
      </c>
      <c r="P213" s="6">
        <f t="shared" si="23"/>
        <v>73.214285714285708</v>
      </c>
      <c r="Q213" t="e" cm="1" vm="1">
        <f t="array" aca="1" ref="Q213" ca="1">_xlfn.TEXTSPLIT(N213, "/")</f>
        <v>#VALUE!</v>
      </c>
      <c r="R213" s="7"/>
      <c r="S213" s="13">
        <f t="shared" si="19"/>
        <v>41513.208333333336</v>
      </c>
      <c r="T213" s="11">
        <f t="shared" si="20"/>
        <v>41537.208333333336</v>
      </c>
      <c r="U213" s="12" t="str">
        <f t="shared" si="21"/>
        <v>August</v>
      </c>
      <c r="V213" s="10" t="str">
        <f t="shared" si="18"/>
        <v>2013</v>
      </c>
    </row>
    <row r="214" spans="1:22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22"/>
        <v>151.85185185185185</v>
      </c>
      <c r="P214" s="6">
        <f t="shared" si="23"/>
        <v>39.997435299603637</v>
      </c>
      <c r="Q214" t="e" cm="1" vm="1">
        <f t="array" aca="1" ref="Q214" ca="1">_xlfn.TEXTSPLIT(N214, "/")</f>
        <v>#VALUE!</v>
      </c>
      <c r="R214" s="7"/>
      <c r="S214" s="13">
        <f t="shared" si="19"/>
        <v>43814.25</v>
      </c>
      <c r="T214" s="11">
        <f t="shared" si="20"/>
        <v>43860.25</v>
      </c>
      <c r="U214" s="12" t="str">
        <f t="shared" si="21"/>
        <v>December</v>
      </c>
      <c r="V214" s="10" t="str">
        <f t="shared" si="18"/>
        <v>2020</v>
      </c>
    </row>
    <row r="215" spans="1:22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22"/>
        <v>195.16382252559728</v>
      </c>
      <c r="P215" s="6">
        <f t="shared" si="23"/>
        <v>86.812121212121212</v>
      </c>
      <c r="Q215" t="e" cm="1" vm="1">
        <f t="array" aca="1" ref="Q215" ca="1">_xlfn.TEXTSPLIT(N215, "/")</f>
        <v>#VALUE!</v>
      </c>
      <c r="R215" s="7"/>
      <c r="S215" s="13">
        <f t="shared" si="19"/>
        <v>40488.208333333336</v>
      </c>
      <c r="T215" s="11">
        <f t="shared" si="20"/>
        <v>40496.25</v>
      </c>
      <c r="U215" s="12" t="str">
        <f t="shared" si="21"/>
        <v>November</v>
      </c>
      <c r="V215" s="10" t="str">
        <f t="shared" si="18"/>
        <v>2010</v>
      </c>
    </row>
    <row r="216" spans="1:22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22"/>
        <v>1023.1428571428571</v>
      </c>
      <c r="P216" s="6">
        <f t="shared" si="23"/>
        <v>42.125874125874127</v>
      </c>
      <c r="Q216" t="e" cm="1" vm="1">
        <f t="array" aca="1" ref="Q216" ca="1">_xlfn.TEXTSPLIT(N216, "/")</f>
        <v>#VALUE!</v>
      </c>
      <c r="R216" s="7"/>
      <c r="S216" s="13">
        <f t="shared" si="19"/>
        <v>40409.208333333336</v>
      </c>
      <c r="T216" s="11">
        <f t="shared" si="20"/>
        <v>40415.208333333336</v>
      </c>
      <c r="U216" s="12" t="str">
        <f t="shared" si="21"/>
        <v>August</v>
      </c>
      <c r="V216" s="10" t="str">
        <f t="shared" si="18"/>
        <v>2010</v>
      </c>
    </row>
    <row r="217" spans="1:22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22"/>
        <v>3.841836734693878</v>
      </c>
      <c r="P217" s="6">
        <f t="shared" si="23"/>
        <v>103.97851239669421</v>
      </c>
      <c r="Q217" t="e" cm="1" vm="1">
        <f t="array" aca="1" ref="Q217" ca="1">_xlfn.TEXTSPLIT(N217, "/")</f>
        <v>#VALUE!</v>
      </c>
      <c r="R217" s="7"/>
      <c r="S217" s="13">
        <f t="shared" si="19"/>
        <v>43509.25</v>
      </c>
      <c r="T217" s="11">
        <f t="shared" si="20"/>
        <v>43511.25</v>
      </c>
      <c r="U217" s="12" t="str">
        <f t="shared" si="21"/>
        <v>February</v>
      </c>
      <c r="V217" s="10" t="str">
        <f t="shared" si="18"/>
        <v>2019</v>
      </c>
    </row>
    <row r="218" spans="1:22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22"/>
        <v>155.07066557107643</v>
      </c>
      <c r="P218" s="6">
        <f t="shared" si="23"/>
        <v>62.003211991434689</v>
      </c>
      <c r="Q218" t="e" cm="1" vm="1">
        <f t="array" aca="1" ref="Q218" ca="1">_xlfn.TEXTSPLIT(N218, "/")</f>
        <v>#VALUE!</v>
      </c>
      <c r="R218" s="7"/>
      <c r="S218" s="13">
        <f t="shared" si="19"/>
        <v>40869.25</v>
      </c>
      <c r="T218" s="11">
        <f t="shared" si="20"/>
        <v>40871.25</v>
      </c>
      <c r="U218" s="12" t="str">
        <f t="shared" si="21"/>
        <v>November</v>
      </c>
      <c r="V218" s="10" t="str">
        <f t="shared" si="18"/>
        <v>2011</v>
      </c>
    </row>
    <row r="219" spans="1:22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22"/>
        <v>44.753477588871718</v>
      </c>
      <c r="P219" s="6">
        <f t="shared" si="23"/>
        <v>31.005037783375315</v>
      </c>
      <c r="Q219" t="e" cm="1" vm="1">
        <f t="array" aca="1" ref="Q219" ca="1">_xlfn.TEXTSPLIT(N219, "/")</f>
        <v>#VALUE!</v>
      </c>
      <c r="R219" s="7"/>
      <c r="S219" s="13">
        <f t="shared" si="19"/>
        <v>43583.208333333328</v>
      </c>
      <c r="T219" s="11">
        <f t="shared" si="20"/>
        <v>43592.208333333328</v>
      </c>
      <c r="U219" s="12" t="str">
        <f t="shared" si="21"/>
        <v>April</v>
      </c>
      <c r="V219" s="10" t="str">
        <f t="shared" si="18"/>
        <v>2019</v>
      </c>
    </row>
    <row r="220" spans="1:22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22"/>
        <v>215.94736842105263</v>
      </c>
      <c r="P220" s="6">
        <f t="shared" si="23"/>
        <v>89.991552956465242</v>
      </c>
      <c r="Q220" t="e" cm="1" vm="1">
        <f t="array" aca="1" ref="Q220" ca="1">_xlfn.TEXTSPLIT(N220, "/")</f>
        <v>#VALUE!</v>
      </c>
      <c r="R220" s="7"/>
      <c r="S220" s="13">
        <f t="shared" si="19"/>
        <v>40858.25</v>
      </c>
      <c r="T220" s="11">
        <f t="shared" si="20"/>
        <v>40892.25</v>
      </c>
      <c r="U220" s="12" t="str">
        <f t="shared" si="21"/>
        <v>November</v>
      </c>
      <c r="V220" s="10" t="str">
        <f t="shared" si="18"/>
        <v>2011</v>
      </c>
    </row>
    <row r="221" spans="1:22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22"/>
        <v>332.12709832134288</v>
      </c>
      <c r="P221" s="6">
        <f t="shared" si="23"/>
        <v>39.235294117647058</v>
      </c>
      <c r="Q221" t="e" cm="1" vm="1">
        <f t="array" aca="1" ref="Q221" ca="1">_xlfn.TEXTSPLIT(N221, "/")</f>
        <v>#VALUE!</v>
      </c>
      <c r="R221" s="7"/>
      <c r="S221" s="13">
        <f t="shared" si="19"/>
        <v>41137.208333333336</v>
      </c>
      <c r="T221" s="11">
        <f t="shared" si="20"/>
        <v>41149.208333333336</v>
      </c>
      <c r="U221" s="12" t="str">
        <f t="shared" si="21"/>
        <v>August</v>
      </c>
      <c r="V221" s="10" t="str">
        <f t="shared" si="18"/>
        <v>2012</v>
      </c>
    </row>
    <row r="222" spans="1:22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22"/>
        <v>8.4430379746835449</v>
      </c>
      <c r="P222" s="6">
        <f t="shared" si="23"/>
        <v>54.993116108306566</v>
      </c>
      <c r="Q222" t="e" cm="1" vm="1">
        <f t="array" aca="1" ref="Q222" ca="1">_xlfn.TEXTSPLIT(N222, "/")</f>
        <v>#VALUE!</v>
      </c>
      <c r="R222" s="7"/>
      <c r="S222" s="13">
        <f t="shared" si="19"/>
        <v>40725.208333333336</v>
      </c>
      <c r="T222" s="11">
        <f t="shared" si="20"/>
        <v>40743.208333333336</v>
      </c>
      <c r="U222" s="12" t="str">
        <f t="shared" si="21"/>
        <v>July</v>
      </c>
      <c r="V222" s="10" t="str">
        <f t="shared" si="18"/>
        <v>2011</v>
      </c>
    </row>
    <row r="223" spans="1:22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22"/>
        <v>98.625514403292186</v>
      </c>
      <c r="P223" s="6">
        <f t="shared" si="23"/>
        <v>47.992753623188406</v>
      </c>
      <c r="Q223" t="e" cm="1" vm="1">
        <f t="array" aca="1" ref="Q223" ca="1">_xlfn.TEXTSPLIT(N223, "/")</f>
        <v>#VALUE!</v>
      </c>
      <c r="R223" s="7"/>
      <c r="S223" s="13">
        <f t="shared" si="19"/>
        <v>41081.208333333336</v>
      </c>
      <c r="T223" s="11">
        <f t="shared" si="20"/>
        <v>41083.208333333336</v>
      </c>
      <c r="U223" s="12" t="str">
        <f t="shared" si="21"/>
        <v>June</v>
      </c>
      <c r="V223" s="10" t="str">
        <f t="shared" si="18"/>
        <v>2012</v>
      </c>
    </row>
    <row r="224" spans="1:22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22"/>
        <v>137.97916666666669</v>
      </c>
      <c r="P224" s="6">
        <f t="shared" si="23"/>
        <v>87.966702470461868</v>
      </c>
      <c r="Q224" t="e" cm="1" vm="1">
        <f t="array" aca="1" ref="Q224" ca="1">_xlfn.TEXTSPLIT(N224, "/")</f>
        <v>#VALUE!</v>
      </c>
      <c r="R224" s="7"/>
      <c r="S224" s="13">
        <f t="shared" si="19"/>
        <v>41914.208333333336</v>
      </c>
      <c r="T224" s="11">
        <f t="shared" si="20"/>
        <v>41915.208333333336</v>
      </c>
      <c r="U224" s="12" t="str">
        <f t="shared" si="21"/>
        <v>October</v>
      </c>
      <c r="V224" s="10" t="str">
        <f t="shared" si="18"/>
        <v>2014</v>
      </c>
    </row>
    <row r="225" spans="1:22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22"/>
        <v>93.81099656357388</v>
      </c>
      <c r="P225" s="6">
        <f t="shared" si="23"/>
        <v>51.999165275459099</v>
      </c>
      <c r="Q225" t="e" cm="1" vm="1">
        <f t="array" aca="1" ref="Q225" ca="1">_xlfn.TEXTSPLIT(N225, "/")</f>
        <v>#VALUE!</v>
      </c>
      <c r="R225" s="7"/>
      <c r="S225" s="13">
        <f t="shared" si="19"/>
        <v>42445.208333333328</v>
      </c>
      <c r="T225" s="11">
        <f t="shared" si="20"/>
        <v>42459.208333333328</v>
      </c>
      <c r="U225" s="12" t="str">
        <f t="shared" si="21"/>
        <v>March</v>
      </c>
      <c r="V225" s="10" t="str">
        <f t="shared" si="18"/>
        <v>2016</v>
      </c>
    </row>
    <row r="226" spans="1:22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22"/>
        <v>403.63930885529157</v>
      </c>
      <c r="P226" s="6">
        <f t="shared" si="23"/>
        <v>29.999659863945578</v>
      </c>
      <c r="Q226" t="e" cm="1" vm="1">
        <f t="array" aca="1" ref="Q226" ca="1">_xlfn.TEXTSPLIT(N226, "/")</f>
        <v>#VALUE!</v>
      </c>
      <c r="R226" s="7"/>
      <c r="S226" s="13">
        <f t="shared" si="19"/>
        <v>41906.208333333336</v>
      </c>
      <c r="T226" s="11">
        <f t="shared" si="20"/>
        <v>41951.25</v>
      </c>
      <c r="U226" s="12" t="str">
        <f t="shared" si="21"/>
        <v>September</v>
      </c>
      <c r="V226" s="10" t="str">
        <f t="shared" si="18"/>
        <v>2014</v>
      </c>
    </row>
    <row r="227" spans="1:22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22"/>
        <v>260.1740412979351</v>
      </c>
      <c r="P227" s="6">
        <f t="shared" si="23"/>
        <v>98.205357142857139</v>
      </c>
      <c r="Q227" t="e" cm="1" vm="1">
        <f t="array" aca="1" ref="Q227" ca="1">_xlfn.TEXTSPLIT(N227, "/")</f>
        <v>#VALUE!</v>
      </c>
      <c r="R227" s="7"/>
      <c r="S227" s="13">
        <f t="shared" si="19"/>
        <v>41762.208333333336</v>
      </c>
      <c r="T227" s="11">
        <f t="shared" si="20"/>
        <v>41762.208333333336</v>
      </c>
      <c r="U227" s="12" t="str">
        <f t="shared" si="21"/>
        <v>May</v>
      </c>
      <c r="V227" s="10" t="str">
        <f t="shared" si="18"/>
        <v>2014</v>
      </c>
    </row>
    <row r="228" spans="1:22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22"/>
        <v>366.63333333333333</v>
      </c>
      <c r="P228" s="6">
        <f t="shared" si="23"/>
        <v>108.96182396606575</v>
      </c>
      <c r="Q228" t="e" cm="1" vm="1">
        <f t="array" aca="1" ref="Q228" ca="1">_xlfn.TEXTSPLIT(N228, "/")</f>
        <v>#VALUE!</v>
      </c>
      <c r="R228" s="7"/>
      <c r="S228" s="13">
        <f t="shared" si="19"/>
        <v>40276.208333333336</v>
      </c>
      <c r="T228" s="11">
        <f t="shared" si="20"/>
        <v>40313.208333333336</v>
      </c>
      <c r="U228" s="12" t="str">
        <f t="shared" si="21"/>
        <v>April</v>
      </c>
      <c r="V228" s="10" t="str">
        <f t="shared" si="18"/>
        <v>2010</v>
      </c>
    </row>
    <row r="229" spans="1:22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22"/>
        <v>168.72085385878489</v>
      </c>
      <c r="P229" s="6">
        <f t="shared" si="23"/>
        <v>66.998379254457049</v>
      </c>
      <c r="Q229" t="e" cm="1" vm="1">
        <f t="array" aca="1" ref="Q229" ca="1">_xlfn.TEXTSPLIT(N229, "/")</f>
        <v>#VALUE!</v>
      </c>
      <c r="R229" s="7"/>
      <c r="S229" s="13">
        <f t="shared" si="19"/>
        <v>42139.208333333328</v>
      </c>
      <c r="T229" s="11">
        <f t="shared" si="20"/>
        <v>42145.208333333328</v>
      </c>
      <c r="U229" s="12" t="str">
        <f t="shared" si="21"/>
        <v>May</v>
      </c>
      <c r="V229" s="10" t="str">
        <f t="shared" si="18"/>
        <v>2015</v>
      </c>
    </row>
    <row r="230" spans="1:22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22"/>
        <v>119.90717911530093</v>
      </c>
      <c r="P230" s="6">
        <f t="shared" si="23"/>
        <v>64.99333594668758</v>
      </c>
      <c r="Q230" t="e" cm="1" vm="1">
        <f t="array" aca="1" ref="Q230" ca="1">_xlfn.TEXTSPLIT(N230, "/")</f>
        <v>#VALUE!</v>
      </c>
      <c r="R230" s="7"/>
      <c r="S230" s="13">
        <f t="shared" si="19"/>
        <v>42613.208333333328</v>
      </c>
      <c r="T230" s="11">
        <f t="shared" si="20"/>
        <v>42638.208333333328</v>
      </c>
      <c r="U230" s="12" t="str">
        <f t="shared" si="21"/>
        <v>August</v>
      </c>
      <c r="V230" s="10" t="str">
        <f t="shared" si="18"/>
        <v>2016</v>
      </c>
    </row>
    <row r="231" spans="1:22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22"/>
        <v>193.68925233644859</v>
      </c>
      <c r="P231" s="6">
        <f t="shared" si="23"/>
        <v>99.841584158415841</v>
      </c>
      <c r="Q231" t="e" cm="1" vm="1">
        <f t="array" aca="1" ref="Q231" ca="1">_xlfn.TEXTSPLIT(N231, "/")</f>
        <v>#VALUE!</v>
      </c>
      <c r="R231" s="7"/>
      <c r="S231" s="13">
        <f t="shared" si="19"/>
        <v>42887.208333333328</v>
      </c>
      <c r="T231" s="11">
        <f t="shared" si="20"/>
        <v>42935.208333333328</v>
      </c>
      <c r="U231" s="12" t="str">
        <f t="shared" si="21"/>
        <v>June</v>
      </c>
      <c r="V231" s="10" t="str">
        <f t="shared" si="18"/>
        <v>2017</v>
      </c>
    </row>
    <row r="232" spans="1:22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22"/>
        <v>420.16666666666669</v>
      </c>
      <c r="P232" s="6">
        <f t="shared" si="23"/>
        <v>82.432835820895519</v>
      </c>
      <c r="Q232" t="e" cm="1" vm="1">
        <f t="array" aca="1" ref="Q232" ca="1">_xlfn.TEXTSPLIT(N232, "/")</f>
        <v>#VALUE!</v>
      </c>
      <c r="R232" s="7"/>
      <c r="S232" s="13">
        <f t="shared" si="19"/>
        <v>43805.25</v>
      </c>
      <c r="T232" s="11">
        <f t="shared" si="20"/>
        <v>43805.25</v>
      </c>
      <c r="U232" s="12" t="str">
        <f t="shared" si="21"/>
        <v>December</v>
      </c>
      <c r="V232" s="10" t="str">
        <f t="shared" si="18"/>
        <v>2019</v>
      </c>
    </row>
    <row r="233" spans="1:22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22"/>
        <v>76.708333333333329</v>
      </c>
      <c r="P233" s="6">
        <f t="shared" si="23"/>
        <v>63.293478260869563</v>
      </c>
      <c r="Q233" t="e" cm="1" vm="1">
        <f t="array" aca="1" ref="Q233" ca="1">_xlfn.TEXTSPLIT(N233, "/")</f>
        <v>#VALUE!</v>
      </c>
      <c r="R233" s="7"/>
      <c r="S233" s="13">
        <f t="shared" si="19"/>
        <v>41415.208333333336</v>
      </c>
      <c r="T233" s="11">
        <f t="shared" si="20"/>
        <v>41473.208333333336</v>
      </c>
      <c r="U233" s="12" t="str">
        <f t="shared" si="21"/>
        <v>May</v>
      </c>
      <c r="V233" s="10" t="str">
        <f t="shared" si="18"/>
        <v>2013</v>
      </c>
    </row>
    <row r="234" spans="1:22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22"/>
        <v>171.26470588235293</v>
      </c>
      <c r="P234" s="6">
        <f t="shared" si="23"/>
        <v>96.774193548387103</v>
      </c>
      <c r="Q234" t="e" cm="1" vm="1">
        <f t="array" aca="1" ref="Q234" ca="1">_xlfn.TEXTSPLIT(N234, "/")</f>
        <v>#VALUE!</v>
      </c>
      <c r="R234" s="7"/>
      <c r="S234" s="13">
        <f t="shared" si="19"/>
        <v>42576.208333333328</v>
      </c>
      <c r="T234" s="11">
        <f t="shared" si="20"/>
        <v>42577.208333333328</v>
      </c>
      <c r="U234" s="12" t="str">
        <f t="shared" si="21"/>
        <v>July</v>
      </c>
      <c r="V234" s="10" t="str">
        <f t="shared" si="18"/>
        <v>2016</v>
      </c>
    </row>
    <row r="235" spans="1:22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22"/>
        <v>157.89473684210526</v>
      </c>
      <c r="P235" s="6">
        <f t="shared" si="23"/>
        <v>54.906040268456373</v>
      </c>
      <c r="Q235" t="e" cm="1" vm="1">
        <f t="array" aca="1" ref="Q235" ca="1">_xlfn.TEXTSPLIT(N235, "/")</f>
        <v>#VALUE!</v>
      </c>
      <c r="R235" s="7"/>
      <c r="S235" s="13">
        <f t="shared" si="19"/>
        <v>40706.208333333336</v>
      </c>
      <c r="T235" s="11">
        <f t="shared" si="20"/>
        <v>40722.208333333336</v>
      </c>
      <c r="U235" s="12" t="str">
        <f t="shared" si="21"/>
        <v>June</v>
      </c>
      <c r="V235" s="10" t="str">
        <f t="shared" si="18"/>
        <v>2011</v>
      </c>
    </row>
    <row r="236" spans="1:22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22"/>
        <v>109.08</v>
      </c>
      <c r="P236" s="6">
        <f t="shared" si="23"/>
        <v>39.010869565217391</v>
      </c>
      <c r="Q236" t="e" cm="1" vm="1">
        <f t="array" aca="1" ref="Q236" ca="1">_xlfn.TEXTSPLIT(N236, "/")</f>
        <v>#VALUE!</v>
      </c>
      <c r="R236" s="7"/>
      <c r="S236" s="13">
        <f t="shared" si="19"/>
        <v>42969.208333333328</v>
      </c>
      <c r="T236" s="11">
        <f t="shared" si="20"/>
        <v>42976.208333333328</v>
      </c>
      <c r="U236" s="12" t="str">
        <f t="shared" si="21"/>
        <v>August</v>
      </c>
      <c r="V236" s="10" t="str">
        <f t="shared" si="18"/>
        <v>2017</v>
      </c>
    </row>
    <row r="237" spans="1:22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22"/>
        <v>41.732558139534881</v>
      </c>
      <c r="P237" s="6">
        <f t="shared" si="23"/>
        <v>75.84210526315789</v>
      </c>
      <c r="Q237" t="e" cm="1" vm="1">
        <f t="array" aca="1" ref="Q237" ca="1">_xlfn.TEXTSPLIT(N237, "/")</f>
        <v>#VALUE!</v>
      </c>
      <c r="R237" s="7"/>
      <c r="S237" s="13">
        <f t="shared" si="19"/>
        <v>42779.25</v>
      </c>
      <c r="T237" s="11">
        <f t="shared" si="20"/>
        <v>42784.25</v>
      </c>
      <c r="U237" s="12" t="str">
        <f t="shared" si="21"/>
        <v>February</v>
      </c>
      <c r="V237" s="10" t="str">
        <f t="shared" si="18"/>
        <v>2017</v>
      </c>
    </row>
    <row r="238" spans="1:22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22"/>
        <v>10.944303797468354</v>
      </c>
      <c r="P238" s="6">
        <f t="shared" si="23"/>
        <v>45.051671732522799</v>
      </c>
      <c r="Q238" t="e" cm="1" vm="1">
        <f t="array" aca="1" ref="Q238" ca="1">_xlfn.TEXTSPLIT(N238, "/")</f>
        <v>#VALUE!</v>
      </c>
      <c r="R238" s="7"/>
      <c r="S238" s="13">
        <f t="shared" si="19"/>
        <v>43641.208333333328</v>
      </c>
      <c r="T238" s="11">
        <f t="shared" si="20"/>
        <v>43648.208333333328</v>
      </c>
      <c r="U238" s="12" t="str">
        <f t="shared" si="21"/>
        <v>June</v>
      </c>
      <c r="V238" s="10" t="str">
        <f t="shared" si="18"/>
        <v>2019</v>
      </c>
    </row>
    <row r="239" spans="1:22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22"/>
        <v>159.3763440860215</v>
      </c>
      <c r="P239" s="6">
        <f t="shared" si="23"/>
        <v>104.51546391752578</v>
      </c>
      <c r="Q239" t="e" cm="1" vm="1">
        <f t="array" aca="1" ref="Q239" ca="1">_xlfn.TEXTSPLIT(N239, "/")</f>
        <v>#VALUE!</v>
      </c>
      <c r="R239" s="7"/>
      <c r="S239" s="13">
        <f t="shared" si="19"/>
        <v>41754.208333333336</v>
      </c>
      <c r="T239" s="11">
        <f t="shared" si="20"/>
        <v>41756.208333333336</v>
      </c>
      <c r="U239" s="12" t="str">
        <f t="shared" si="21"/>
        <v>April</v>
      </c>
      <c r="V239" s="10" t="str">
        <f t="shared" si="18"/>
        <v>2014</v>
      </c>
    </row>
    <row r="240" spans="1:22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22"/>
        <v>422.41666666666669</v>
      </c>
      <c r="P240" s="6">
        <f t="shared" si="23"/>
        <v>76.268292682926827</v>
      </c>
      <c r="Q240" t="e" cm="1" vm="1">
        <f t="array" aca="1" ref="Q240" ca="1">_xlfn.TEXTSPLIT(N240, "/")</f>
        <v>#VALUE!</v>
      </c>
      <c r="R240" s="7"/>
      <c r="S240" s="13">
        <f t="shared" si="19"/>
        <v>43083.25</v>
      </c>
      <c r="T240" s="11">
        <f t="shared" si="20"/>
        <v>43108.25</v>
      </c>
      <c r="U240" s="12" t="str">
        <f t="shared" si="21"/>
        <v>December</v>
      </c>
      <c r="V240" s="10" t="str">
        <f t="shared" si="18"/>
        <v>2018</v>
      </c>
    </row>
    <row r="241" spans="1:22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22"/>
        <v>97.71875</v>
      </c>
      <c r="P241" s="6">
        <f t="shared" si="23"/>
        <v>69.015695067264573</v>
      </c>
      <c r="Q241" t="e" cm="1" vm="1">
        <f t="array" aca="1" ref="Q241" ca="1">_xlfn.TEXTSPLIT(N241, "/")</f>
        <v>#VALUE!</v>
      </c>
      <c r="R241" s="7"/>
      <c r="S241" s="13">
        <f t="shared" si="19"/>
        <v>42245.208333333328</v>
      </c>
      <c r="T241" s="11">
        <f t="shared" si="20"/>
        <v>42249.208333333328</v>
      </c>
      <c r="U241" s="12" t="str">
        <f t="shared" si="21"/>
        <v>August</v>
      </c>
      <c r="V241" s="10" t="str">
        <f t="shared" si="18"/>
        <v>2015</v>
      </c>
    </row>
    <row r="242" spans="1:22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22"/>
        <v>418.78911564625849</v>
      </c>
      <c r="P242" s="6">
        <f t="shared" si="23"/>
        <v>101.97684085510689</v>
      </c>
      <c r="Q242" t="e" cm="1" vm="1">
        <f t="array" aca="1" ref="Q242" ca="1">_xlfn.TEXTSPLIT(N242, "/")</f>
        <v>#VALUE!</v>
      </c>
      <c r="R242" s="7"/>
      <c r="S242" s="13">
        <f t="shared" si="19"/>
        <v>40396.208333333336</v>
      </c>
      <c r="T242" s="11">
        <f t="shared" si="20"/>
        <v>40397.208333333336</v>
      </c>
      <c r="U242" s="12" t="str">
        <f t="shared" si="21"/>
        <v>August</v>
      </c>
      <c r="V242" s="10" t="str">
        <f t="shared" si="18"/>
        <v>2010</v>
      </c>
    </row>
    <row r="243" spans="1:22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22"/>
        <v>101.91632047477745</v>
      </c>
      <c r="P243" s="6">
        <f t="shared" si="23"/>
        <v>42.915999999999997</v>
      </c>
      <c r="Q243" t="e" cm="1" vm="1">
        <f t="array" aca="1" ref="Q243" ca="1">_xlfn.TEXTSPLIT(N243, "/")</f>
        <v>#VALUE!</v>
      </c>
      <c r="R243" s="7"/>
      <c r="S243" s="13">
        <f t="shared" si="19"/>
        <v>41742.208333333336</v>
      </c>
      <c r="T243" s="11">
        <f t="shared" si="20"/>
        <v>41752.208333333336</v>
      </c>
      <c r="U243" s="12" t="str">
        <f t="shared" si="21"/>
        <v>April</v>
      </c>
      <c r="V243" s="10" t="str">
        <f t="shared" si="18"/>
        <v>2014</v>
      </c>
    </row>
    <row r="244" spans="1:22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22"/>
        <v>127.72619047619047</v>
      </c>
      <c r="P244" s="6">
        <f t="shared" si="23"/>
        <v>43.025210084033617</v>
      </c>
      <c r="Q244" t="e" cm="1" vm="1">
        <f t="array" aca="1" ref="Q244" ca="1">_xlfn.TEXTSPLIT(N244, "/")</f>
        <v>#VALUE!</v>
      </c>
      <c r="R244" s="7"/>
      <c r="S244" s="13">
        <f t="shared" si="19"/>
        <v>42865.208333333328</v>
      </c>
      <c r="T244" s="11">
        <f t="shared" si="20"/>
        <v>42875.208333333328</v>
      </c>
      <c r="U244" s="12" t="str">
        <f t="shared" si="21"/>
        <v>May</v>
      </c>
      <c r="V244" s="10" t="str">
        <f t="shared" si="18"/>
        <v>2017</v>
      </c>
    </row>
    <row r="245" spans="1:22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22"/>
        <v>445.21739130434781</v>
      </c>
      <c r="P245" s="6">
        <f t="shared" si="23"/>
        <v>75.245283018867923</v>
      </c>
      <c r="Q245" t="e" cm="1" vm="1">
        <f t="array" aca="1" ref="Q245" ca="1">_xlfn.TEXTSPLIT(N245, "/")</f>
        <v>#VALUE!</v>
      </c>
      <c r="R245" s="7"/>
      <c r="S245" s="13">
        <f t="shared" si="19"/>
        <v>43163.25</v>
      </c>
      <c r="T245" s="11">
        <f t="shared" si="20"/>
        <v>43166.25</v>
      </c>
      <c r="U245" s="12" t="str">
        <f t="shared" si="21"/>
        <v>March</v>
      </c>
      <c r="V245" s="10" t="str">
        <f t="shared" si="18"/>
        <v>2018</v>
      </c>
    </row>
    <row r="246" spans="1:22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22"/>
        <v>569.71428571428578</v>
      </c>
      <c r="P246" s="6">
        <f t="shared" si="23"/>
        <v>69.023364485981304</v>
      </c>
      <c r="Q246" t="e" cm="1" vm="1">
        <f t="array" aca="1" ref="Q246" ca="1">_xlfn.TEXTSPLIT(N246, "/")</f>
        <v>#VALUE!</v>
      </c>
      <c r="R246" s="7"/>
      <c r="S246" s="13">
        <f t="shared" si="19"/>
        <v>41834.208333333336</v>
      </c>
      <c r="T246" s="11">
        <f t="shared" si="20"/>
        <v>41886.208333333336</v>
      </c>
      <c r="U246" s="12" t="str">
        <f t="shared" si="21"/>
        <v>July</v>
      </c>
      <c r="V246" s="10" t="str">
        <f t="shared" si="18"/>
        <v>2014</v>
      </c>
    </row>
    <row r="247" spans="1:22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22"/>
        <v>509.34482758620686</v>
      </c>
      <c r="P247" s="6">
        <f t="shared" si="23"/>
        <v>65.986486486486484</v>
      </c>
      <c r="Q247" t="e" cm="1" vm="1">
        <f t="array" aca="1" ref="Q247" ca="1">_xlfn.TEXTSPLIT(N247, "/")</f>
        <v>#VALUE!</v>
      </c>
      <c r="R247" s="7"/>
      <c r="S247" s="13">
        <f t="shared" si="19"/>
        <v>41736.208333333336</v>
      </c>
      <c r="T247" s="11">
        <f t="shared" si="20"/>
        <v>41737.208333333336</v>
      </c>
      <c r="U247" s="12" t="str">
        <f t="shared" si="21"/>
        <v>April</v>
      </c>
      <c r="V247" s="10" t="str">
        <f t="shared" si="18"/>
        <v>2014</v>
      </c>
    </row>
    <row r="248" spans="1:22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22"/>
        <v>325.5333333333333</v>
      </c>
      <c r="P248" s="6">
        <f t="shared" si="23"/>
        <v>98.013800424628457</v>
      </c>
      <c r="Q248" t="e" cm="1" vm="1">
        <f t="array" aca="1" ref="Q248" ca="1">_xlfn.TEXTSPLIT(N248, "/")</f>
        <v>#VALUE!</v>
      </c>
      <c r="R248" s="7"/>
      <c r="S248" s="13">
        <f t="shared" si="19"/>
        <v>41491.208333333336</v>
      </c>
      <c r="T248" s="11">
        <f t="shared" si="20"/>
        <v>41495.208333333336</v>
      </c>
      <c r="U248" s="12" t="str">
        <f t="shared" si="21"/>
        <v>August</v>
      </c>
      <c r="V248" s="10" t="str">
        <f t="shared" si="18"/>
        <v>2013</v>
      </c>
    </row>
    <row r="249" spans="1:22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22"/>
        <v>932.61616161616166</v>
      </c>
      <c r="P249" s="6">
        <f t="shared" si="23"/>
        <v>60.105504587155963</v>
      </c>
      <c r="Q249" t="e" cm="1" vm="1">
        <f t="array" aca="1" ref="Q249" ca="1">_xlfn.TEXTSPLIT(N249, "/")</f>
        <v>#VALUE!</v>
      </c>
      <c r="R249" s="7"/>
      <c r="S249" s="13">
        <f t="shared" si="19"/>
        <v>42726.25</v>
      </c>
      <c r="T249" s="11">
        <f t="shared" si="20"/>
        <v>42741.25</v>
      </c>
      <c r="U249" s="12" t="str">
        <f t="shared" si="21"/>
        <v>December</v>
      </c>
      <c r="V249" s="10" t="str">
        <f t="shared" si="18"/>
        <v>2017</v>
      </c>
    </row>
    <row r="250" spans="1:22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22"/>
        <v>211.33870967741933</v>
      </c>
      <c r="P250" s="6">
        <f t="shared" si="23"/>
        <v>26.000773395204948</v>
      </c>
      <c r="Q250" t="e" cm="1" vm="1">
        <f t="array" aca="1" ref="Q250" ca="1">_xlfn.TEXTSPLIT(N250, "/")</f>
        <v>#VALUE!</v>
      </c>
      <c r="R250" s="7"/>
      <c r="S250" s="13">
        <f t="shared" si="19"/>
        <v>42004.25</v>
      </c>
      <c r="T250" s="11">
        <f t="shared" si="20"/>
        <v>42009.25</v>
      </c>
      <c r="U250" s="12" t="str">
        <f t="shared" si="21"/>
        <v>December</v>
      </c>
      <c r="V250" s="10" t="str">
        <f t="shared" si="18"/>
        <v>2015</v>
      </c>
    </row>
    <row r="251" spans="1:22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22"/>
        <v>273.32520325203251</v>
      </c>
      <c r="P251" s="6">
        <f t="shared" si="23"/>
        <v>3</v>
      </c>
      <c r="Q251" t="e" cm="1" vm="1">
        <f t="array" aca="1" ref="Q251" ca="1">_xlfn.TEXTSPLIT(N251, "/")</f>
        <v>#VALUE!</v>
      </c>
      <c r="R251" s="7"/>
      <c r="S251" s="13">
        <f t="shared" si="19"/>
        <v>42006.25</v>
      </c>
      <c r="T251" s="11">
        <f t="shared" si="20"/>
        <v>42013.25</v>
      </c>
      <c r="U251" s="12" t="str">
        <f t="shared" si="21"/>
        <v>January</v>
      </c>
      <c r="V251" s="10" t="str">
        <f t="shared" si="18"/>
        <v>2015</v>
      </c>
    </row>
    <row r="252" spans="1:22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22"/>
        <v>3</v>
      </c>
      <c r="P252" s="6">
        <f t="shared" si="23"/>
        <v>38.019801980198018</v>
      </c>
      <c r="Q252" t="e" cm="1" vm="1">
        <f t="array" aca="1" ref="Q252" ca="1">_xlfn.TEXTSPLIT(N252, "/")</f>
        <v>#VALUE!</v>
      </c>
      <c r="R252" s="7"/>
      <c r="S252" s="13">
        <f t="shared" si="19"/>
        <v>40203.25</v>
      </c>
      <c r="T252" s="11">
        <f t="shared" si="20"/>
        <v>40238.25</v>
      </c>
      <c r="U252" s="12" t="str">
        <f t="shared" si="21"/>
        <v>January</v>
      </c>
      <c r="V252" s="10" t="str">
        <f t="shared" si="18"/>
        <v>2010</v>
      </c>
    </row>
    <row r="253" spans="1:22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22"/>
        <v>54.084507042253513</v>
      </c>
      <c r="P253" s="6">
        <f t="shared" si="23"/>
        <v>106.15254237288136</v>
      </c>
      <c r="Q253" t="e" cm="1" vm="1">
        <f t="array" aca="1" ref="Q253" ca="1">_xlfn.TEXTSPLIT(N253, "/")</f>
        <v>#VALUE!</v>
      </c>
      <c r="R253" s="7"/>
      <c r="S253" s="13">
        <f t="shared" si="19"/>
        <v>41252.25</v>
      </c>
      <c r="T253" s="11">
        <f t="shared" si="20"/>
        <v>41254.25</v>
      </c>
      <c r="U253" s="12" t="str">
        <f t="shared" si="21"/>
        <v>December</v>
      </c>
      <c r="V253" s="10" t="str">
        <f t="shared" si="18"/>
        <v>2012</v>
      </c>
    </row>
    <row r="254" spans="1:22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22"/>
        <v>626.29999999999995</v>
      </c>
      <c r="P254" s="6">
        <f t="shared" si="23"/>
        <v>81.019475655430711</v>
      </c>
      <c r="Q254" t="e" cm="1" vm="1">
        <f t="array" aca="1" ref="Q254" ca="1">_xlfn.TEXTSPLIT(N254, "/")</f>
        <v>#VALUE!</v>
      </c>
      <c r="R254" s="7"/>
      <c r="S254" s="13">
        <f t="shared" si="19"/>
        <v>41572.208333333336</v>
      </c>
      <c r="T254" s="11">
        <f t="shared" si="20"/>
        <v>41577.208333333336</v>
      </c>
      <c r="U254" s="12" t="str">
        <f t="shared" si="21"/>
        <v>October</v>
      </c>
      <c r="V254" s="10" t="str">
        <f t="shared" si="18"/>
        <v>2013</v>
      </c>
    </row>
    <row r="255" spans="1:22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22"/>
        <v>89.021399176954731</v>
      </c>
      <c r="P255" s="6">
        <f t="shared" si="23"/>
        <v>96.647727272727266</v>
      </c>
      <c r="Q255" t="e" cm="1" vm="1">
        <f t="array" aca="1" ref="Q255" ca="1">_xlfn.TEXTSPLIT(N255, "/")</f>
        <v>#VALUE!</v>
      </c>
      <c r="R255" s="7"/>
      <c r="S255" s="13">
        <f t="shared" si="19"/>
        <v>40641.208333333336</v>
      </c>
      <c r="T255" s="11">
        <f t="shared" si="20"/>
        <v>40653.208333333336</v>
      </c>
      <c r="U255" s="12" t="str">
        <f t="shared" si="21"/>
        <v>April</v>
      </c>
      <c r="V255" s="10" t="str">
        <f t="shared" si="18"/>
        <v>2011</v>
      </c>
    </row>
    <row r="256" spans="1:22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22"/>
        <v>184.89130434782609</v>
      </c>
      <c r="P256" s="6">
        <f t="shared" si="23"/>
        <v>57.003535651149086</v>
      </c>
      <c r="Q256" t="e" cm="1" vm="1">
        <f t="array" aca="1" ref="Q256" ca="1">_xlfn.TEXTSPLIT(N256, "/")</f>
        <v>#VALUE!</v>
      </c>
      <c r="R256" s="7"/>
      <c r="S256" s="13">
        <f t="shared" si="19"/>
        <v>42787.25</v>
      </c>
      <c r="T256" s="11">
        <f t="shared" si="20"/>
        <v>42789.25</v>
      </c>
      <c r="U256" s="12" t="str">
        <f t="shared" si="21"/>
        <v>February</v>
      </c>
      <c r="V256" s="10" t="str">
        <f t="shared" si="18"/>
        <v>2017</v>
      </c>
    </row>
    <row r="257" spans="1:22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22"/>
        <v>120.16770186335404</v>
      </c>
      <c r="P257" s="6">
        <f t="shared" si="23"/>
        <v>63.93333333333333</v>
      </c>
      <c r="Q257" t="e" cm="1" vm="1">
        <f t="array" aca="1" ref="Q257" ca="1">_xlfn.TEXTSPLIT(N257, "/")</f>
        <v>#VALUE!</v>
      </c>
      <c r="R257" s="7"/>
      <c r="S257" s="13">
        <f t="shared" si="19"/>
        <v>40590.25</v>
      </c>
      <c r="T257" s="11">
        <f t="shared" si="20"/>
        <v>40595.25</v>
      </c>
      <c r="U257" s="12" t="str">
        <f t="shared" si="21"/>
        <v>February</v>
      </c>
      <c r="V257" s="10" t="str">
        <f t="shared" si="18"/>
        <v>2011</v>
      </c>
    </row>
    <row r="258" spans="1:22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22"/>
        <v>23.390243902439025</v>
      </c>
      <c r="P258" s="6">
        <f t="shared" si="23"/>
        <v>90.456521739130437</v>
      </c>
      <c r="Q258" t="e" cm="1" vm="1">
        <f t="array" aca="1" ref="Q258" ca="1">_xlfn.TEXTSPLIT(N258, "/")</f>
        <v>#VALUE!</v>
      </c>
      <c r="R258" s="7"/>
      <c r="S258" s="13">
        <f t="shared" si="19"/>
        <v>42393.25</v>
      </c>
      <c r="T258" s="11">
        <f t="shared" si="20"/>
        <v>42430.25</v>
      </c>
      <c r="U258" s="12" t="str">
        <f t="shared" si="21"/>
        <v>January</v>
      </c>
      <c r="V258" s="10" t="str">
        <f t="shared" ref="V258:V321" si="24">TEXT(T258, "yyyy")</f>
        <v>2016</v>
      </c>
    </row>
    <row r="259" spans="1:22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si="22"/>
        <v>146</v>
      </c>
      <c r="P259" s="6">
        <f t="shared" si="23"/>
        <v>72.172043010752688</v>
      </c>
      <c r="Q259" t="e" cm="1" vm="1">
        <f t="array" aca="1" ref="Q259" ca="1">_xlfn.TEXTSPLIT(N259, "/")</f>
        <v>#VALUE!</v>
      </c>
      <c r="R259" s="7"/>
      <c r="S259" s="13">
        <f t="shared" ref="S259:S322" si="25">(((J259/60)/60)/24)+DATE(1970,1,1)</f>
        <v>41338.25</v>
      </c>
      <c r="T259" s="11">
        <f t="shared" ref="T259:T322" si="26">(((K259/60)/60)/24)+DATE(1970,1,1)</f>
        <v>41352.208333333336</v>
      </c>
      <c r="U259" s="12" t="str">
        <f t="shared" ref="U259:U322" si="27">TEXT(S259,"mmmm")</f>
        <v>March</v>
      </c>
      <c r="V259" s="10" t="str">
        <f t="shared" si="24"/>
        <v>2013</v>
      </c>
    </row>
    <row r="260" spans="1:22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ref="O260:O323" si="28">(E260/D260)*100</f>
        <v>268.48</v>
      </c>
      <c r="P260" s="6">
        <f t="shared" ref="P260:P323" si="29">E261/G261</f>
        <v>77.934782608695656</v>
      </c>
      <c r="Q260" t="e" cm="1" vm="1">
        <f t="array" aca="1" ref="Q260" ca="1">_xlfn.TEXTSPLIT(N260, "/")</f>
        <v>#VALUE!</v>
      </c>
      <c r="R260" s="7"/>
      <c r="S260" s="13">
        <f t="shared" si="25"/>
        <v>42712.25</v>
      </c>
      <c r="T260" s="11">
        <f t="shared" si="26"/>
        <v>42732.25</v>
      </c>
      <c r="U260" s="12" t="str">
        <f t="shared" si="27"/>
        <v>December</v>
      </c>
      <c r="V260" s="10" t="str">
        <f t="shared" si="24"/>
        <v>2016</v>
      </c>
    </row>
    <row r="261" spans="1:22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28"/>
        <v>597.5</v>
      </c>
      <c r="P261" s="6">
        <f t="shared" si="29"/>
        <v>38.065134099616856</v>
      </c>
      <c r="Q261" t="e" cm="1" vm="1">
        <f t="array" aca="1" ref="Q261" ca="1">_xlfn.TEXTSPLIT(N261, "/")</f>
        <v>#VALUE!</v>
      </c>
      <c r="R261" s="7"/>
      <c r="S261" s="13">
        <f t="shared" si="25"/>
        <v>41251.25</v>
      </c>
      <c r="T261" s="11">
        <f t="shared" si="26"/>
        <v>41270.25</v>
      </c>
      <c r="U261" s="12" t="str">
        <f t="shared" si="27"/>
        <v>December</v>
      </c>
      <c r="V261" s="10" t="str">
        <f t="shared" si="24"/>
        <v>2012</v>
      </c>
    </row>
    <row r="262" spans="1:22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28"/>
        <v>157.69841269841268</v>
      </c>
      <c r="P262" s="6">
        <f t="shared" si="29"/>
        <v>57.936123348017624</v>
      </c>
      <c r="Q262" t="e" cm="1" vm="1">
        <f t="array" aca="1" ref="Q262" ca="1">_xlfn.TEXTSPLIT(N262, "/")</f>
        <v>#VALUE!</v>
      </c>
      <c r="R262" s="7"/>
      <c r="S262" s="13">
        <f t="shared" si="25"/>
        <v>41180.208333333336</v>
      </c>
      <c r="T262" s="11">
        <f t="shared" si="26"/>
        <v>41192.208333333336</v>
      </c>
      <c r="U262" s="12" t="str">
        <f t="shared" si="27"/>
        <v>September</v>
      </c>
      <c r="V262" s="10" t="str">
        <f t="shared" si="24"/>
        <v>2012</v>
      </c>
    </row>
    <row r="263" spans="1:22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28"/>
        <v>31.201660735468568</v>
      </c>
      <c r="P263" s="6">
        <f t="shared" si="29"/>
        <v>49.794392523364486</v>
      </c>
      <c r="Q263" t="e" cm="1" vm="1">
        <f t="array" aca="1" ref="Q263" ca="1">_xlfn.TEXTSPLIT(N263, "/")</f>
        <v>#VALUE!</v>
      </c>
      <c r="R263" s="7"/>
      <c r="S263" s="13">
        <f t="shared" si="25"/>
        <v>40415.208333333336</v>
      </c>
      <c r="T263" s="11">
        <f t="shared" si="26"/>
        <v>40419.208333333336</v>
      </c>
      <c r="U263" s="12" t="str">
        <f t="shared" si="27"/>
        <v>August</v>
      </c>
      <c r="V263" s="10" t="str">
        <f t="shared" si="24"/>
        <v>2010</v>
      </c>
    </row>
    <row r="264" spans="1:22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28"/>
        <v>313.41176470588238</v>
      </c>
      <c r="P264" s="6">
        <f t="shared" si="29"/>
        <v>54.050251256281406</v>
      </c>
      <c r="Q264" t="e" cm="1" vm="1">
        <f t="array" aca="1" ref="Q264" ca="1">_xlfn.TEXTSPLIT(N264, "/")</f>
        <v>#VALUE!</v>
      </c>
      <c r="R264" s="7"/>
      <c r="S264" s="13">
        <f t="shared" si="25"/>
        <v>40638.208333333336</v>
      </c>
      <c r="T264" s="11">
        <f t="shared" si="26"/>
        <v>40664.208333333336</v>
      </c>
      <c r="U264" s="12" t="str">
        <f t="shared" si="27"/>
        <v>April</v>
      </c>
      <c r="V264" s="10" t="str">
        <f t="shared" si="24"/>
        <v>2011</v>
      </c>
    </row>
    <row r="265" spans="1:22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28"/>
        <v>370.89655172413791</v>
      </c>
      <c r="P265" s="6">
        <f t="shared" si="29"/>
        <v>30.002721335268504</v>
      </c>
      <c r="Q265" t="e" cm="1" vm="1">
        <f t="array" aca="1" ref="Q265" ca="1">_xlfn.TEXTSPLIT(N265, "/")</f>
        <v>#VALUE!</v>
      </c>
      <c r="R265" s="7"/>
      <c r="S265" s="13">
        <f t="shared" si="25"/>
        <v>40187.25</v>
      </c>
      <c r="T265" s="11">
        <f t="shared" si="26"/>
        <v>40187.25</v>
      </c>
      <c r="U265" s="12" t="str">
        <f t="shared" si="27"/>
        <v>January</v>
      </c>
      <c r="V265" s="10" t="str">
        <f t="shared" si="24"/>
        <v>2010</v>
      </c>
    </row>
    <row r="266" spans="1:22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28"/>
        <v>362.66447368421052</v>
      </c>
      <c r="P266" s="6">
        <f t="shared" si="29"/>
        <v>70.127906976744185</v>
      </c>
      <c r="Q266" t="e" cm="1" vm="1">
        <f t="array" aca="1" ref="Q266" ca="1">_xlfn.TEXTSPLIT(N266, "/")</f>
        <v>#VALUE!</v>
      </c>
      <c r="R266" s="7"/>
      <c r="S266" s="13">
        <f t="shared" si="25"/>
        <v>41317.25</v>
      </c>
      <c r="T266" s="11">
        <f t="shared" si="26"/>
        <v>41333.25</v>
      </c>
      <c r="U266" s="12" t="str">
        <f t="shared" si="27"/>
        <v>February</v>
      </c>
      <c r="V266" s="10" t="str">
        <f t="shared" si="24"/>
        <v>2013</v>
      </c>
    </row>
    <row r="267" spans="1:22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28"/>
        <v>123.08163265306122</v>
      </c>
      <c r="P267" s="6">
        <f t="shared" si="29"/>
        <v>26.996228786926462</v>
      </c>
      <c r="Q267" t="e" cm="1" vm="1">
        <f t="array" aca="1" ref="Q267" ca="1">_xlfn.TEXTSPLIT(N267, "/")</f>
        <v>#VALUE!</v>
      </c>
      <c r="R267" s="7"/>
      <c r="S267" s="13">
        <f t="shared" si="25"/>
        <v>42372.25</v>
      </c>
      <c r="T267" s="11">
        <f t="shared" si="26"/>
        <v>42416.25</v>
      </c>
      <c r="U267" s="12" t="str">
        <f t="shared" si="27"/>
        <v>January</v>
      </c>
      <c r="V267" s="10" t="str">
        <f t="shared" si="24"/>
        <v>2016</v>
      </c>
    </row>
    <row r="268" spans="1:22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28"/>
        <v>76.766756032171585</v>
      </c>
      <c r="P268" s="6">
        <f t="shared" si="29"/>
        <v>51.990606936416185</v>
      </c>
      <c r="Q268" t="e" cm="1" vm="1">
        <f t="array" aca="1" ref="Q268" ca="1">_xlfn.TEXTSPLIT(N268, "/")</f>
        <v>#VALUE!</v>
      </c>
      <c r="R268" s="7"/>
      <c r="S268" s="13">
        <f t="shared" si="25"/>
        <v>41950.25</v>
      </c>
      <c r="T268" s="11">
        <f t="shared" si="26"/>
        <v>41983.25</v>
      </c>
      <c r="U268" s="12" t="str">
        <f t="shared" si="27"/>
        <v>November</v>
      </c>
      <c r="V268" s="10" t="str">
        <f t="shared" si="24"/>
        <v>2014</v>
      </c>
    </row>
    <row r="269" spans="1:22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28"/>
        <v>233.62012987012989</v>
      </c>
      <c r="P269" s="6">
        <f t="shared" si="29"/>
        <v>56.416666666666664</v>
      </c>
      <c r="Q269" t="e" cm="1" vm="1">
        <f t="array" aca="1" ref="Q269" ca="1">_xlfn.TEXTSPLIT(N269, "/")</f>
        <v>#VALUE!</v>
      </c>
      <c r="R269" s="7"/>
      <c r="S269" s="13">
        <f t="shared" si="25"/>
        <v>41206.208333333336</v>
      </c>
      <c r="T269" s="11">
        <f t="shared" si="26"/>
        <v>41222.25</v>
      </c>
      <c r="U269" s="12" t="str">
        <f t="shared" si="27"/>
        <v>October</v>
      </c>
      <c r="V269" s="10" t="str">
        <f t="shared" si="24"/>
        <v>2012</v>
      </c>
    </row>
    <row r="270" spans="1:22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28"/>
        <v>180.53333333333333</v>
      </c>
      <c r="P270" s="6">
        <f t="shared" si="29"/>
        <v>101.63218390804597</v>
      </c>
      <c r="Q270" t="e" cm="1" vm="1">
        <f t="array" aca="1" ref="Q270" ca="1">_xlfn.TEXTSPLIT(N270, "/")</f>
        <v>#VALUE!</v>
      </c>
      <c r="R270" s="7"/>
      <c r="S270" s="13">
        <f t="shared" si="25"/>
        <v>41186.208333333336</v>
      </c>
      <c r="T270" s="11">
        <f t="shared" si="26"/>
        <v>41232.25</v>
      </c>
      <c r="U270" s="12" t="str">
        <f t="shared" si="27"/>
        <v>October</v>
      </c>
      <c r="V270" s="10" t="str">
        <f t="shared" si="24"/>
        <v>2012</v>
      </c>
    </row>
    <row r="271" spans="1:22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28"/>
        <v>252.62857142857143</v>
      </c>
      <c r="P271" s="6">
        <f t="shared" si="29"/>
        <v>25.005291005291006</v>
      </c>
      <c r="Q271" t="e" cm="1" vm="1">
        <f t="array" aca="1" ref="Q271" ca="1">_xlfn.TEXTSPLIT(N271, "/")</f>
        <v>#VALUE!</v>
      </c>
      <c r="R271" s="7"/>
      <c r="S271" s="13">
        <f t="shared" si="25"/>
        <v>43496.25</v>
      </c>
      <c r="T271" s="11">
        <f t="shared" si="26"/>
        <v>43517.25</v>
      </c>
      <c r="U271" s="12" t="str">
        <f t="shared" si="27"/>
        <v>January</v>
      </c>
      <c r="V271" s="10" t="str">
        <f t="shared" si="24"/>
        <v>2019</v>
      </c>
    </row>
    <row r="272" spans="1:22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28"/>
        <v>27.176538240368025</v>
      </c>
      <c r="P272" s="6">
        <f t="shared" si="29"/>
        <v>32.016393442622949</v>
      </c>
      <c r="Q272" t="e" cm="1" vm="1">
        <f t="array" aca="1" ref="Q272" ca="1">_xlfn.TEXTSPLIT(N272, "/")</f>
        <v>#VALUE!</v>
      </c>
      <c r="R272" s="7"/>
      <c r="S272" s="13">
        <f t="shared" si="25"/>
        <v>40514.25</v>
      </c>
      <c r="T272" s="11">
        <f t="shared" si="26"/>
        <v>40516.25</v>
      </c>
      <c r="U272" s="12" t="str">
        <f t="shared" si="27"/>
        <v>December</v>
      </c>
      <c r="V272" s="10" t="str">
        <f t="shared" si="24"/>
        <v>2010</v>
      </c>
    </row>
    <row r="273" spans="1:22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28"/>
        <v>1.2706571242680547</v>
      </c>
      <c r="P273" s="6">
        <f t="shared" si="29"/>
        <v>82.021647307286173</v>
      </c>
      <c r="Q273" t="e" cm="1" vm="1">
        <f t="array" aca="1" ref="Q273" ca="1">_xlfn.TEXTSPLIT(N273, "/")</f>
        <v>#VALUE!</v>
      </c>
      <c r="R273" s="7"/>
      <c r="S273" s="13">
        <f t="shared" si="25"/>
        <v>42345.25</v>
      </c>
      <c r="T273" s="11">
        <f t="shared" si="26"/>
        <v>42376.25</v>
      </c>
      <c r="U273" s="12" t="str">
        <f t="shared" si="27"/>
        <v>December</v>
      </c>
      <c r="V273" s="10" t="str">
        <f t="shared" si="24"/>
        <v>2016</v>
      </c>
    </row>
    <row r="274" spans="1:22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28"/>
        <v>304.0097847358121</v>
      </c>
      <c r="P274" s="6">
        <f t="shared" si="29"/>
        <v>37.957446808510639</v>
      </c>
      <c r="Q274" t="e" cm="1" vm="1">
        <f t="array" aca="1" ref="Q274" ca="1">_xlfn.TEXTSPLIT(N274, "/")</f>
        <v>#VALUE!</v>
      </c>
      <c r="R274" s="7"/>
      <c r="S274" s="13">
        <f t="shared" si="25"/>
        <v>43656.208333333328</v>
      </c>
      <c r="T274" s="11">
        <f t="shared" si="26"/>
        <v>43681.208333333328</v>
      </c>
      <c r="U274" s="12" t="str">
        <f t="shared" si="27"/>
        <v>July</v>
      </c>
      <c r="V274" s="10" t="str">
        <f t="shared" si="24"/>
        <v>2019</v>
      </c>
    </row>
    <row r="275" spans="1:22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28"/>
        <v>137.23076923076923</v>
      </c>
      <c r="P275" s="6">
        <f t="shared" si="29"/>
        <v>51.533333333333331</v>
      </c>
      <c r="Q275" t="e" cm="1" vm="1">
        <f t="array" aca="1" ref="Q275" ca="1">_xlfn.TEXTSPLIT(N275, "/")</f>
        <v>#VALUE!</v>
      </c>
      <c r="R275" s="7"/>
      <c r="S275" s="13">
        <f t="shared" si="25"/>
        <v>42995.208333333328</v>
      </c>
      <c r="T275" s="11">
        <f t="shared" si="26"/>
        <v>42998.208333333328</v>
      </c>
      <c r="U275" s="12" t="str">
        <f t="shared" si="27"/>
        <v>September</v>
      </c>
      <c r="V275" s="10" t="str">
        <f t="shared" si="24"/>
        <v>2017</v>
      </c>
    </row>
    <row r="276" spans="1:22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28"/>
        <v>32.208333333333336</v>
      </c>
      <c r="P276" s="6">
        <f t="shared" si="29"/>
        <v>81.198275862068968</v>
      </c>
      <c r="Q276" t="e" cm="1" vm="1">
        <f t="array" aca="1" ref="Q276" ca="1">_xlfn.TEXTSPLIT(N276, "/")</f>
        <v>#VALUE!</v>
      </c>
      <c r="R276" s="7"/>
      <c r="S276" s="13">
        <f t="shared" si="25"/>
        <v>43045.25</v>
      </c>
      <c r="T276" s="11">
        <f t="shared" si="26"/>
        <v>43050.25</v>
      </c>
      <c r="U276" s="12" t="str">
        <f t="shared" si="27"/>
        <v>November</v>
      </c>
      <c r="V276" s="10" t="str">
        <f t="shared" si="24"/>
        <v>2017</v>
      </c>
    </row>
    <row r="277" spans="1:22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28"/>
        <v>241.51282051282053</v>
      </c>
      <c r="P277" s="6">
        <f t="shared" si="29"/>
        <v>40.030075187969928</v>
      </c>
      <c r="Q277" t="e" cm="1" vm="1">
        <f t="array" aca="1" ref="Q277" ca="1">_xlfn.TEXTSPLIT(N277, "/")</f>
        <v>#VALUE!</v>
      </c>
      <c r="R277" s="7"/>
      <c r="S277" s="13">
        <f t="shared" si="25"/>
        <v>43561.208333333328</v>
      </c>
      <c r="T277" s="11">
        <f t="shared" si="26"/>
        <v>43569.208333333328</v>
      </c>
      <c r="U277" s="12" t="str">
        <f t="shared" si="27"/>
        <v>April</v>
      </c>
      <c r="V277" s="10" t="str">
        <f t="shared" si="24"/>
        <v>2019</v>
      </c>
    </row>
    <row r="278" spans="1:22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28"/>
        <v>96.8</v>
      </c>
      <c r="P278" s="6">
        <f t="shared" si="29"/>
        <v>89.939759036144579</v>
      </c>
      <c r="Q278" t="e" cm="1" vm="1">
        <f t="array" aca="1" ref="Q278" ca="1">_xlfn.TEXTSPLIT(N278, "/")</f>
        <v>#VALUE!</v>
      </c>
      <c r="R278" s="7"/>
      <c r="S278" s="13">
        <f t="shared" si="25"/>
        <v>41018.208333333336</v>
      </c>
      <c r="T278" s="11">
        <f t="shared" si="26"/>
        <v>41023.208333333336</v>
      </c>
      <c r="U278" s="12" t="str">
        <f t="shared" si="27"/>
        <v>April</v>
      </c>
      <c r="V278" s="10" t="str">
        <f t="shared" si="24"/>
        <v>2012</v>
      </c>
    </row>
    <row r="279" spans="1:22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28"/>
        <v>1066.4285714285716</v>
      </c>
      <c r="P279" s="6">
        <f t="shared" si="29"/>
        <v>96.692307692307693</v>
      </c>
      <c r="Q279" t="e" cm="1" vm="1">
        <f t="array" aca="1" ref="Q279" ca="1">_xlfn.TEXTSPLIT(N279, "/")</f>
        <v>#VALUE!</v>
      </c>
      <c r="R279" s="7"/>
      <c r="S279" s="13">
        <f t="shared" si="25"/>
        <v>40378.208333333336</v>
      </c>
      <c r="T279" s="11">
        <f t="shared" si="26"/>
        <v>40380.208333333336</v>
      </c>
      <c r="U279" s="12" t="str">
        <f t="shared" si="27"/>
        <v>July</v>
      </c>
      <c r="V279" s="10" t="str">
        <f t="shared" si="24"/>
        <v>2010</v>
      </c>
    </row>
    <row r="280" spans="1:22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28"/>
        <v>325.88888888888891</v>
      </c>
      <c r="P280" s="6">
        <f t="shared" si="29"/>
        <v>25.010989010989011</v>
      </c>
      <c r="Q280" t="e" cm="1" vm="1">
        <f t="array" aca="1" ref="Q280" ca="1">_xlfn.TEXTSPLIT(N280, "/")</f>
        <v>#VALUE!</v>
      </c>
      <c r="R280" s="7"/>
      <c r="S280" s="13">
        <f t="shared" si="25"/>
        <v>41239.25</v>
      </c>
      <c r="T280" s="11">
        <f t="shared" si="26"/>
        <v>41264.25</v>
      </c>
      <c r="U280" s="12" t="str">
        <f t="shared" si="27"/>
        <v>November</v>
      </c>
      <c r="V280" s="10" t="str">
        <f t="shared" si="24"/>
        <v>2012</v>
      </c>
    </row>
    <row r="281" spans="1:22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28"/>
        <v>170.70000000000002</v>
      </c>
      <c r="P281" s="6">
        <f t="shared" si="29"/>
        <v>36.987277353689571</v>
      </c>
      <c r="Q281" t="e" cm="1" vm="1">
        <f t="array" aca="1" ref="Q281" ca="1">_xlfn.TEXTSPLIT(N281, "/")</f>
        <v>#VALUE!</v>
      </c>
      <c r="R281" s="7"/>
      <c r="S281" s="13">
        <f t="shared" si="25"/>
        <v>43346.208333333328</v>
      </c>
      <c r="T281" s="11">
        <f t="shared" si="26"/>
        <v>43349.208333333328</v>
      </c>
      <c r="U281" s="12" t="str">
        <f t="shared" si="27"/>
        <v>September</v>
      </c>
      <c r="V281" s="10" t="str">
        <f t="shared" si="24"/>
        <v>2018</v>
      </c>
    </row>
    <row r="282" spans="1:22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28"/>
        <v>581.44000000000005</v>
      </c>
      <c r="P282" s="6">
        <f t="shared" si="29"/>
        <v>73.012609117361791</v>
      </c>
      <c r="Q282" t="e" cm="1" vm="1">
        <f t="array" aca="1" ref="Q282" ca="1">_xlfn.TEXTSPLIT(N282, "/")</f>
        <v>#VALUE!</v>
      </c>
      <c r="R282" s="7"/>
      <c r="S282" s="13">
        <f t="shared" si="25"/>
        <v>43060.25</v>
      </c>
      <c r="T282" s="11">
        <f t="shared" si="26"/>
        <v>43066.25</v>
      </c>
      <c r="U282" s="12" t="str">
        <f t="shared" si="27"/>
        <v>November</v>
      </c>
      <c r="V282" s="10" t="str">
        <f t="shared" si="24"/>
        <v>2017</v>
      </c>
    </row>
    <row r="283" spans="1:22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28"/>
        <v>91.520972644376897</v>
      </c>
      <c r="P283" s="6">
        <f t="shared" si="29"/>
        <v>68.240601503759393</v>
      </c>
      <c r="Q283" t="e" cm="1" vm="1">
        <f t="array" aca="1" ref="Q283" ca="1">_xlfn.TEXTSPLIT(N283, "/")</f>
        <v>#VALUE!</v>
      </c>
      <c r="R283" s="7"/>
      <c r="S283" s="13">
        <f t="shared" si="25"/>
        <v>40979.25</v>
      </c>
      <c r="T283" s="11">
        <f t="shared" si="26"/>
        <v>41000.208333333336</v>
      </c>
      <c r="U283" s="12" t="str">
        <f t="shared" si="27"/>
        <v>March</v>
      </c>
      <c r="V283" s="10" t="str">
        <f t="shared" si="24"/>
        <v>2012</v>
      </c>
    </row>
    <row r="284" spans="1:22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28"/>
        <v>108.04761904761904</v>
      </c>
      <c r="P284" s="6">
        <f t="shared" si="29"/>
        <v>52.310344827586206</v>
      </c>
      <c r="Q284" t="e" cm="1" vm="1">
        <f t="array" aca="1" ref="Q284" ca="1">_xlfn.TEXTSPLIT(N284, "/")</f>
        <v>#VALUE!</v>
      </c>
      <c r="R284" s="7"/>
      <c r="S284" s="13">
        <f t="shared" si="25"/>
        <v>42701.25</v>
      </c>
      <c r="T284" s="11">
        <f t="shared" si="26"/>
        <v>42707.25</v>
      </c>
      <c r="U284" s="12" t="str">
        <f t="shared" si="27"/>
        <v>November</v>
      </c>
      <c r="V284" s="10" t="str">
        <f t="shared" si="24"/>
        <v>2016</v>
      </c>
    </row>
    <row r="285" spans="1:22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28"/>
        <v>18.728395061728396</v>
      </c>
      <c r="P285" s="6">
        <f t="shared" si="29"/>
        <v>61.765151515151516</v>
      </c>
      <c r="Q285" t="e" cm="1" vm="1">
        <f t="array" aca="1" ref="Q285" ca="1">_xlfn.TEXTSPLIT(N285, "/")</f>
        <v>#VALUE!</v>
      </c>
      <c r="R285" s="7"/>
      <c r="S285" s="13">
        <f t="shared" si="25"/>
        <v>42520.208333333328</v>
      </c>
      <c r="T285" s="11">
        <f t="shared" si="26"/>
        <v>42525.208333333328</v>
      </c>
      <c r="U285" s="12" t="str">
        <f t="shared" si="27"/>
        <v>May</v>
      </c>
      <c r="V285" s="10" t="str">
        <f t="shared" si="24"/>
        <v>2016</v>
      </c>
    </row>
    <row r="286" spans="1:22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28"/>
        <v>83.193877551020407</v>
      </c>
      <c r="P286" s="6">
        <f t="shared" si="29"/>
        <v>25.027559055118111</v>
      </c>
      <c r="Q286" t="e" cm="1" vm="1">
        <f t="array" aca="1" ref="Q286" ca="1">_xlfn.TEXTSPLIT(N286, "/")</f>
        <v>#VALUE!</v>
      </c>
      <c r="R286" s="7"/>
      <c r="S286" s="13">
        <f t="shared" si="25"/>
        <v>41030.208333333336</v>
      </c>
      <c r="T286" s="11">
        <f t="shared" si="26"/>
        <v>41035.208333333336</v>
      </c>
      <c r="U286" s="12" t="str">
        <f t="shared" si="27"/>
        <v>May</v>
      </c>
      <c r="V286" s="10" t="str">
        <f t="shared" si="24"/>
        <v>2012</v>
      </c>
    </row>
    <row r="287" spans="1:22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28"/>
        <v>706.33333333333337</v>
      </c>
      <c r="P287" s="6">
        <f t="shared" si="29"/>
        <v>106.28804347826087</v>
      </c>
      <c r="Q287" t="e" cm="1" vm="1">
        <f t="array" aca="1" ref="Q287" ca="1">_xlfn.TEXTSPLIT(N287, "/")</f>
        <v>#VALUE!</v>
      </c>
      <c r="R287" s="7"/>
      <c r="S287" s="13">
        <f t="shared" si="25"/>
        <v>42623.208333333328</v>
      </c>
      <c r="T287" s="11">
        <f t="shared" si="26"/>
        <v>42661.208333333328</v>
      </c>
      <c r="U287" s="12" t="str">
        <f t="shared" si="27"/>
        <v>September</v>
      </c>
      <c r="V287" s="10" t="str">
        <f t="shared" si="24"/>
        <v>2016</v>
      </c>
    </row>
    <row r="288" spans="1:22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28"/>
        <v>17.446030330062445</v>
      </c>
      <c r="P288" s="6">
        <f t="shared" si="29"/>
        <v>75.07386363636364</v>
      </c>
      <c r="Q288" t="e" cm="1" vm="1">
        <f t="array" aca="1" ref="Q288" ca="1">_xlfn.TEXTSPLIT(N288, "/")</f>
        <v>#VALUE!</v>
      </c>
      <c r="R288" s="7"/>
      <c r="S288" s="13">
        <f t="shared" si="25"/>
        <v>42697.25</v>
      </c>
      <c r="T288" s="11">
        <f t="shared" si="26"/>
        <v>42704.25</v>
      </c>
      <c r="U288" s="12" t="str">
        <f t="shared" si="27"/>
        <v>November</v>
      </c>
      <c r="V288" s="10" t="str">
        <f t="shared" si="24"/>
        <v>2016</v>
      </c>
    </row>
    <row r="289" spans="1:22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28"/>
        <v>209.73015873015873</v>
      </c>
      <c r="P289" s="6">
        <f t="shared" si="29"/>
        <v>39.970802919708028</v>
      </c>
      <c r="Q289" t="e" cm="1" vm="1">
        <f t="array" aca="1" ref="Q289" ca="1">_xlfn.TEXTSPLIT(N289, "/")</f>
        <v>#VALUE!</v>
      </c>
      <c r="R289" s="7"/>
      <c r="S289" s="13">
        <f t="shared" si="25"/>
        <v>42122.208333333328</v>
      </c>
      <c r="T289" s="11">
        <f t="shared" si="26"/>
        <v>42122.208333333328</v>
      </c>
      <c r="U289" s="12" t="str">
        <f t="shared" si="27"/>
        <v>April</v>
      </c>
      <c r="V289" s="10" t="str">
        <f t="shared" si="24"/>
        <v>2015</v>
      </c>
    </row>
    <row r="290" spans="1:22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28"/>
        <v>97.785714285714292</v>
      </c>
      <c r="P290" s="6">
        <f t="shared" si="29"/>
        <v>39.982195845697326</v>
      </c>
      <c r="Q290" t="e" cm="1" vm="1">
        <f t="array" aca="1" ref="Q290" ca="1">_xlfn.TEXTSPLIT(N290, "/")</f>
        <v>#VALUE!</v>
      </c>
      <c r="R290" s="7"/>
      <c r="S290" s="13">
        <f t="shared" si="25"/>
        <v>40982.208333333336</v>
      </c>
      <c r="T290" s="11">
        <f t="shared" si="26"/>
        <v>40983.208333333336</v>
      </c>
      <c r="U290" s="12" t="str">
        <f t="shared" si="27"/>
        <v>March</v>
      </c>
      <c r="V290" s="10" t="str">
        <f t="shared" si="24"/>
        <v>2012</v>
      </c>
    </row>
    <row r="291" spans="1:22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28"/>
        <v>1684.25</v>
      </c>
      <c r="P291" s="6">
        <f t="shared" si="29"/>
        <v>101.01541850220265</v>
      </c>
      <c r="Q291" t="e" cm="1" vm="1">
        <f t="array" aca="1" ref="Q291" ca="1">_xlfn.TEXTSPLIT(N291, "/")</f>
        <v>#VALUE!</v>
      </c>
      <c r="R291" s="7"/>
      <c r="S291" s="13">
        <f t="shared" si="25"/>
        <v>42219.208333333328</v>
      </c>
      <c r="T291" s="11">
        <f t="shared" si="26"/>
        <v>42222.208333333328</v>
      </c>
      <c r="U291" s="12" t="str">
        <f t="shared" si="27"/>
        <v>August</v>
      </c>
      <c r="V291" s="10" t="str">
        <f t="shared" si="24"/>
        <v>2015</v>
      </c>
    </row>
    <row r="292" spans="1:22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28"/>
        <v>54.402135231316727</v>
      </c>
      <c r="P292" s="6">
        <f t="shared" si="29"/>
        <v>76.813084112149539</v>
      </c>
      <c r="Q292" t="e" cm="1" vm="1">
        <f t="array" aca="1" ref="Q292" ca="1">_xlfn.TEXTSPLIT(N292, "/")</f>
        <v>#VALUE!</v>
      </c>
      <c r="R292" s="7"/>
      <c r="S292" s="13">
        <f t="shared" si="25"/>
        <v>41404.208333333336</v>
      </c>
      <c r="T292" s="11">
        <f t="shared" si="26"/>
        <v>41436.208333333336</v>
      </c>
      <c r="U292" s="12" t="str">
        <f t="shared" si="27"/>
        <v>May</v>
      </c>
      <c r="V292" s="10" t="str">
        <f t="shared" si="24"/>
        <v>2013</v>
      </c>
    </row>
    <row r="293" spans="1:22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28"/>
        <v>456.61111111111109</v>
      </c>
      <c r="P293" s="6">
        <f t="shared" si="29"/>
        <v>71.7</v>
      </c>
      <c r="Q293" t="e" cm="1" vm="1">
        <f t="array" aca="1" ref="Q293" ca="1">_xlfn.TEXTSPLIT(N293, "/")</f>
        <v>#VALUE!</v>
      </c>
      <c r="R293" s="7"/>
      <c r="S293" s="13">
        <f t="shared" si="25"/>
        <v>40831.208333333336</v>
      </c>
      <c r="T293" s="11">
        <f t="shared" si="26"/>
        <v>40835.208333333336</v>
      </c>
      <c r="U293" s="12" t="str">
        <f t="shared" si="27"/>
        <v>October</v>
      </c>
      <c r="V293" s="10" t="str">
        <f t="shared" si="24"/>
        <v>2011</v>
      </c>
    </row>
    <row r="294" spans="1:22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28"/>
        <v>9.8219178082191778</v>
      </c>
      <c r="P294" s="6">
        <f t="shared" si="29"/>
        <v>33.28125</v>
      </c>
      <c r="Q294" t="e" cm="1" vm="1">
        <f t="array" aca="1" ref="Q294" ca="1">_xlfn.TEXTSPLIT(N294, "/")</f>
        <v>#VALUE!</v>
      </c>
      <c r="R294" s="7"/>
      <c r="S294" s="13">
        <f t="shared" si="25"/>
        <v>40984.208333333336</v>
      </c>
      <c r="T294" s="11">
        <f t="shared" si="26"/>
        <v>41002.208333333336</v>
      </c>
      <c r="U294" s="12" t="str">
        <f t="shared" si="27"/>
        <v>March</v>
      </c>
      <c r="V294" s="10" t="str">
        <f t="shared" si="24"/>
        <v>2012</v>
      </c>
    </row>
    <row r="295" spans="1:22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28"/>
        <v>16.384615384615383</v>
      </c>
      <c r="P295" s="6">
        <f t="shared" si="29"/>
        <v>43.923497267759565</v>
      </c>
      <c r="Q295" t="e" cm="1" vm="1">
        <f t="array" aca="1" ref="Q295" ca="1">_xlfn.TEXTSPLIT(N295, "/")</f>
        <v>#VALUE!</v>
      </c>
      <c r="R295" s="7"/>
      <c r="S295" s="13">
        <f t="shared" si="25"/>
        <v>40456.208333333336</v>
      </c>
      <c r="T295" s="11">
        <f t="shared" si="26"/>
        <v>40465.208333333336</v>
      </c>
      <c r="U295" s="12" t="str">
        <f t="shared" si="27"/>
        <v>October</v>
      </c>
      <c r="V295" s="10" t="str">
        <f t="shared" si="24"/>
        <v>2010</v>
      </c>
    </row>
    <row r="296" spans="1:22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28"/>
        <v>1339.6666666666667</v>
      </c>
      <c r="P296" s="6">
        <f t="shared" si="29"/>
        <v>36.004712041884815</v>
      </c>
      <c r="Q296" t="e" cm="1" vm="1">
        <f t="array" aca="1" ref="Q296" ca="1">_xlfn.TEXTSPLIT(N296, "/")</f>
        <v>#VALUE!</v>
      </c>
      <c r="R296" s="7"/>
      <c r="S296" s="13">
        <f t="shared" si="25"/>
        <v>43399.208333333328</v>
      </c>
      <c r="T296" s="11">
        <f t="shared" si="26"/>
        <v>43411.25</v>
      </c>
      <c r="U296" s="12" t="str">
        <f t="shared" si="27"/>
        <v>October</v>
      </c>
      <c r="V296" s="10" t="str">
        <f t="shared" si="24"/>
        <v>2018</v>
      </c>
    </row>
    <row r="297" spans="1:22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28"/>
        <v>35.650077760497666</v>
      </c>
      <c r="P297" s="6">
        <f t="shared" si="29"/>
        <v>88.21052631578948</v>
      </c>
      <c r="Q297" t="e" cm="1" vm="1">
        <f t="array" aca="1" ref="Q297" ca="1">_xlfn.TEXTSPLIT(N297, "/")</f>
        <v>#VALUE!</v>
      </c>
      <c r="R297" s="7"/>
      <c r="S297" s="13">
        <f t="shared" si="25"/>
        <v>41562.208333333336</v>
      </c>
      <c r="T297" s="11">
        <f t="shared" si="26"/>
        <v>41587.25</v>
      </c>
      <c r="U297" s="12" t="str">
        <f t="shared" si="27"/>
        <v>October</v>
      </c>
      <c r="V297" s="10" t="str">
        <f t="shared" si="24"/>
        <v>2013</v>
      </c>
    </row>
    <row r="298" spans="1:22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28"/>
        <v>54.950819672131146</v>
      </c>
      <c r="P298" s="6">
        <f t="shared" si="29"/>
        <v>65.240384615384613</v>
      </c>
      <c r="Q298" t="e" cm="1" vm="1">
        <f t="array" aca="1" ref="Q298" ca="1">_xlfn.TEXTSPLIT(N298, "/")</f>
        <v>#VALUE!</v>
      </c>
      <c r="R298" s="7"/>
      <c r="S298" s="13">
        <f t="shared" si="25"/>
        <v>43493.25</v>
      </c>
      <c r="T298" s="11">
        <f t="shared" si="26"/>
        <v>43515.25</v>
      </c>
      <c r="U298" s="12" t="str">
        <f t="shared" si="27"/>
        <v>January</v>
      </c>
      <c r="V298" s="10" t="str">
        <f t="shared" si="24"/>
        <v>2019</v>
      </c>
    </row>
    <row r="299" spans="1:22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28"/>
        <v>94.236111111111114</v>
      </c>
      <c r="P299" s="6">
        <f t="shared" si="29"/>
        <v>69.958333333333329</v>
      </c>
      <c r="Q299" t="e" cm="1" vm="1">
        <f t="array" aca="1" ref="Q299" ca="1">_xlfn.TEXTSPLIT(N299, "/")</f>
        <v>#VALUE!</v>
      </c>
      <c r="R299" s="7"/>
      <c r="S299" s="13">
        <f t="shared" si="25"/>
        <v>41653.25</v>
      </c>
      <c r="T299" s="11">
        <f t="shared" si="26"/>
        <v>41662.25</v>
      </c>
      <c r="U299" s="12" t="str">
        <f t="shared" si="27"/>
        <v>January</v>
      </c>
      <c r="V299" s="10" t="str">
        <f t="shared" si="24"/>
        <v>2014</v>
      </c>
    </row>
    <row r="300" spans="1:22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28"/>
        <v>143.91428571428571</v>
      </c>
      <c r="P300" s="6">
        <f t="shared" si="29"/>
        <v>39.877551020408163</v>
      </c>
      <c r="Q300" t="e" cm="1" vm="1">
        <f t="array" aca="1" ref="Q300" ca="1">_xlfn.TEXTSPLIT(N300, "/")</f>
        <v>#VALUE!</v>
      </c>
      <c r="R300" s="7"/>
      <c r="S300" s="13">
        <f t="shared" si="25"/>
        <v>42426.25</v>
      </c>
      <c r="T300" s="11">
        <f t="shared" si="26"/>
        <v>42444.208333333328</v>
      </c>
      <c r="U300" s="12" t="str">
        <f t="shared" si="27"/>
        <v>February</v>
      </c>
      <c r="V300" s="10" t="str">
        <f t="shared" si="24"/>
        <v>2016</v>
      </c>
    </row>
    <row r="301" spans="1:22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28"/>
        <v>51.421052631578945</v>
      </c>
      <c r="P301" s="6">
        <f t="shared" si="29"/>
        <v>5</v>
      </c>
      <c r="Q301" t="e" cm="1" vm="1">
        <f t="array" aca="1" ref="Q301" ca="1">_xlfn.TEXTSPLIT(N301, "/")</f>
        <v>#VALUE!</v>
      </c>
      <c r="R301" s="7"/>
      <c r="S301" s="13">
        <f t="shared" si="25"/>
        <v>42432.25</v>
      </c>
      <c r="T301" s="11">
        <f t="shared" si="26"/>
        <v>42488.208333333328</v>
      </c>
      <c r="U301" s="12" t="str">
        <f t="shared" si="27"/>
        <v>March</v>
      </c>
      <c r="V301" s="10" t="str">
        <f t="shared" si="24"/>
        <v>2016</v>
      </c>
    </row>
    <row r="302" spans="1:22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28"/>
        <v>5</v>
      </c>
      <c r="P302" s="6">
        <f t="shared" si="29"/>
        <v>41.023728813559323</v>
      </c>
      <c r="Q302" t="e" cm="1" vm="1">
        <f t="array" aca="1" ref="Q302" ca="1">_xlfn.TEXTSPLIT(N302, "/")</f>
        <v>#VALUE!</v>
      </c>
      <c r="R302" s="7"/>
      <c r="S302" s="13">
        <f t="shared" si="25"/>
        <v>42977.208333333328</v>
      </c>
      <c r="T302" s="11">
        <f t="shared" si="26"/>
        <v>42978.208333333328</v>
      </c>
      <c r="U302" s="12" t="str">
        <f t="shared" si="27"/>
        <v>August</v>
      </c>
      <c r="V302" s="10" t="str">
        <f t="shared" si="24"/>
        <v>2017</v>
      </c>
    </row>
    <row r="303" spans="1:22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28"/>
        <v>1344.6666666666667</v>
      </c>
      <c r="P303" s="6">
        <f t="shared" si="29"/>
        <v>98.914285714285711</v>
      </c>
      <c r="Q303" t="e" cm="1" vm="1">
        <f t="array" aca="1" ref="Q303" ca="1">_xlfn.TEXTSPLIT(N303, "/")</f>
        <v>#VALUE!</v>
      </c>
      <c r="R303" s="7"/>
      <c r="S303" s="13">
        <f t="shared" si="25"/>
        <v>42061.25</v>
      </c>
      <c r="T303" s="11">
        <f t="shared" si="26"/>
        <v>42078.208333333328</v>
      </c>
      <c r="U303" s="12" t="str">
        <f t="shared" si="27"/>
        <v>February</v>
      </c>
      <c r="V303" s="10" t="str">
        <f t="shared" si="24"/>
        <v>2015</v>
      </c>
    </row>
    <row r="304" spans="1:22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28"/>
        <v>31.844940867279899</v>
      </c>
      <c r="P304" s="6">
        <f t="shared" si="29"/>
        <v>87.78125</v>
      </c>
      <c r="Q304" t="e" cm="1" vm="1">
        <f t="array" aca="1" ref="Q304" ca="1">_xlfn.TEXTSPLIT(N304, "/")</f>
        <v>#VALUE!</v>
      </c>
      <c r="R304" s="7"/>
      <c r="S304" s="13">
        <f t="shared" si="25"/>
        <v>43345.208333333328</v>
      </c>
      <c r="T304" s="11">
        <f t="shared" si="26"/>
        <v>43359.208333333328</v>
      </c>
      <c r="U304" s="12" t="str">
        <f t="shared" si="27"/>
        <v>September</v>
      </c>
      <c r="V304" s="10" t="str">
        <f t="shared" si="24"/>
        <v>2018</v>
      </c>
    </row>
    <row r="305" spans="1:22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28"/>
        <v>82.617647058823536</v>
      </c>
      <c r="P305" s="6">
        <f t="shared" si="29"/>
        <v>80.767605633802816</v>
      </c>
      <c r="Q305" t="e" cm="1" vm="1">
        <f t="array" aca="1" ref="Q305" ca="1">_xlfn.TEXTSPLIT(N305, "/")</f>
        <v>#VALUE!</v>
      </c>
      <c r="R305" s="7"/>
      <c r="S305" s="13">
        <f t="shared" si="25"/>
        <v>42376.25</v>
      </c>
      <c r="T305" s="11">
        <f t="shared" si="26"/>
        <v>42381.25</v>
      </c>
      <c r="U305" s="12" t="str">
        <f t="shared" si="27"/>
        <v>January</v>
      </c>
      <c r="V305" s="10" t="str">
        <f t="shared" si="24"/>
        <v>2016</v>
      </c>
    </row>
    <row r="306" spans="1:22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28"/>
        <v>546.14285714285722</v>
      </c>
      <c r="P306" s="6">
        <f t="shared" si="29"/>
        <v>94.28235294117647</v>
      </c>
      <c r="Q306" t="e" cm="1" vm="1">
        <f t="array" aca="1" ref="Q306" ca="1">_xlfn.TEXTSPLIT(N306, "/")</f>
        <v>#VALUE!</v>
      </c>
      <c r="R306" s="7"/>
      <c r="S306" s="13">
        <f t="shared" si="25"/>
        <v>42589.208333333328</v>
      </c>
      <c r="T306" s="11">
        <f t="shared" si="26"/>
        <v>42630.208333333328</v>
      </c>
      <c r="U306" s="12" t="str">
        <f t="shared" si="27"/>
        <v>August</v>
      </c>
      <c r="V306" s="10" t="str">
        <f t="shared" si="24"/>
        <v>2016</v>
      </c>
    </row>
    <row r="307" spans="1:22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28"/>
        <v>286.21428571428572</v>
      </c>
      <c r="P307" s="6">
        <f t="shared" si="29"/>
        <v>73.428571428571431</v>
      </c>
      <c r="Q307" t="e" cm="1" vm="1">
        <f t="array" aca="1" ref="Q307" ca="1">_xlfn.TEXTSPLIT(N307, "/")</f>
        <v>#VALUE!</v>
      </c>
      <c r="R307" s="7"/>
      <c r="S307" s="13">
        <f t="shared" si="25"/>
        <v>42448.208333333328</v>
      </c>
      <c r="T307" s="11">
        <f t="shared" si="26"/>
        <v>42489.208333333328</v>
      </c>
      <c r="U307" s="12" t="str">
        <f t="shared" si="27"/>
        <v>March</v>
      </c>
      <c r="V307" s="10" t="str">
        <f t="shared" si="24"/>
        <v>2016</v>
      </c>
    </row>
    <row r="308" spans="1:22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28"/>
        <v>7.9076923076923071</v>
      </c>
      <c r="P308" s="6">
        <f t="shared" si="29"/>
        <v>65.968133535660087</v>
      </c>
      <c r="Q308" t="e" cm="1" vm="1">
        <f t="array" aca="1" ref="Q308" ca="1">_xlfn.TEXTSPLIT(N308, "/")</f>
        <v>#VALUE!</v>
      </c>
      <c r="R308" s="7"/>
      <c r="S308" s="13">
        <f t="shared" si="25"/>
        <v>42930.208333333328</v>
      </c>
      <c r="T308" s="11">
        <f t="shared" si="26"/>
        <v>42933.208333333328</v>
      </c>
      <c r="U308" s="12" t="str">
        <f t="shared" si="27"/>
        <v>July</v>
      </c>
      <c r="V308" s="10" t="str">
        <f t="shared" si="24"/>
        <v>2017</v>
      </c>
    </row>
    <row r="309" spans="1:22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28"/>
        <v>132.13677811550153</v>
      </c>
      <c r="P309" s="6">
        <f t="shared" si="29"/>
        <v>109.04109589041096</v>
      </c>
      <c r="Q309" t="e" cm="1" vm="1">
        <f t="array" aca="1" ref="Q309" ca="1">_xlfn.TEXTSPLIT(N309, "/")</f>
        <v>#VALUE!</v>
      </c>
      <c r="R309" s="7"/>
      <c r="S309" s="13">
        <f t="shared" si="25"/>
        <v>41066.208333333336</v>
      </c>
      <c r="T309" s="11">
        <f t="shared" si="26"/>
        <v>41086.208333333336</v>
      </c>
      <c r="U309" s="12" t="str">
        <f t="shared" si="27"/>
        <v>June</v>
      </c>
      <c r="V309" s="10" t="str">
        <f t="shared" si="24"/>
        <v>2012</v>
      </c>
    </row>
    <row r="310" spans="1:22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28"/>
        <v>74.077834179357026</v>
      </c>
      <c r="P310" s="6">
        <f t="shared" si="29"/>
        <v>41.16</v>
      </c>
      <c r="Q310" t="e" cm="1" vm="1">
        <f t="array" aca="1" ref="Q310" ca="1">_xlfn.TEXTSPLIT(N310, "/")</f>
        <v>#VALUE!</v>
      </c>
      <c r="R310" s="7"/>
      <c r="S310" s="13">
        <f t="shared" si="25"/>
        <v>40651.208333333336</v>
      </c>
      <c r="T310" s="11">
        <f t="shared" si="26"/>
        <v>40652.208333333336</v>
      </c>
      <c r="U310" s="12" t="str">
        <f t="shared" si="27"/>
        <v>April</v>
      </c>
      <c r="V310" s="10" t="str">
        <f t="shared" si="24"/>
        <v>2011</v>
      </c>
    </row>
    <row r="311" spans="1:22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28"/>
        <v>75.292682926829272</v>
      </c>
      <c r="P311" s="6">
        <f t="shared" si="29"/>
        <v>99.125</v>
      </c>
      <c r="Q311" t="e" cm="1" vm="1">
        <f t="array" aca="1" ref="Q311" ca="1">_xlfn.TEXTSPLIT(N311, "/")</f>
        <v>#VALUE!</v>
      </c>
      <c r="R311" s="7"/>
      <c r="S311" s="13">
        <f t="shared" si="25"/>
        <v>40807.208333333336</v>
      </c>
      <c r="T311" s="11">
        <f t="shared" si="26"/>
        <v>40827.208333333336</v>
      </c>
      <c r="U311" s="12" t="str">
        <f t="shared" si="27"/>
        <v>September</v>
      </c>
      <c r="V311" s="10" t="str">
        <f t="shared" si="24"/>
        <v>2011</v>
      </c>
    </row>
    <row r="312" spans="1:22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28"/>
        <v>20.333333333333332</v>
      </c>
      <c r="P312" s="6">
        <f t="shared" si="29"/>
        <v>105.88429752066116</v>
      </c>
      <c r="Q312" t="e" cm="1" vm="1">
        <f t="array" aca="1" ref="Q312" ca="1">_xlfn.TEXTSPLIT(N312, "/")</f>
        <v>#VALUE!</v>
      </c>
      <c r="R312" s="7"/>
      <c r="S312" s="13">
        <f t="shared" si="25"/>
        <v>40277.208333333336</v>
      </c>
      <c r="T312" s="11">
        <f t="shared" si="26"/>
        <v>40293.208333333336</v>
      </c>
      <c r="U312" s="12" t="str">
        <f t="shared" si="27"/>
        <v>April</v>
      </c>
      <c r="V312" s="10" t="str">
        <f t="shared" si="24"/>
        <v>2010</v>
      </c>
    </row>
    <row r="313" spans="1:22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28"/>
        <v>203.36507936507937</v>
      </c>
      <c r="P313" s="6">
        <f t="shared" si="29"/>
        <v>48.996525921966864</v>
      </c>
      <c r="Q313" t="e" cm="1" vm="1">
        <f t="array" aca="1" ref="Q313" ca="1">_xlfn.TEXTSPLIT(N313, "/")</f>
        <v>#VALUE!</v>
      </c>
      <c r="R313" s="7"/>
      <c r="S313" s="13">
        <f t="shared" si="25"/>
        <v>40590.25</v>
      </c>
      <c r="T313" s="11">
        <f t="shared" si="26"/>
        <v>40602.25</v>
      </c>
      <c r="U313" s="12" t="str">
        <f t="shared" si="27"/>
        <v>February</v>
      </c>
      <c r="V313" s="10" t="str">
        <f t="shared" si="24"/>
        <v>2011</v>
      </c>
    </row>
    <row r="314" spans="1:22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28"/>
        <v>310.2284263959391</v>
      </c>
      <c r="P314" s="6">
        <f t="shared" si="29"/>
        <v>39</v>
      </c>
      <c r="Q314" t="e" cm="1" vm="1">
        <f t="array" aca="1" ref="Q314" ca="1">_xlfn.TEXTSPLIT(N314, "/")</f>
        <v>#VALUE!</v>
      </c>
      <c r="R314" s="7"/>
      <c r="S314" s="13">
        <f t="shared" si="25"/>
        <v>41572.208333333336</v>
      </c>
      <c r="T314" s="11">
        <f t="shared" si="26"/>
        <v>41579.208333333336</v>
      </c>
      <c r="U314" s="12" t="str">
        <f t="shared" si="27"/>
        <v>October</v>
      </c>
      <c r="V314" s="10" t="str">
        <f t="shared" si="24"/>
        <v>2013</v>
      </c>
    </row>
    <row r="315" spans="1:22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28"/>
        <v>395.31818181818181</v>
      </c>
      <c r="P315" s="6">
        <f t="shared" si="29"/>
        <v>31.022556390977442</v>
      </c>
      <c r="Q315" t="e" cm="1" vm="1">
        <f t="array" aca="1" ref="Q315" ca="1">_xlfn.TEXTSPLIT(N315, "/")</f>
        <v>#VALUE!</v>
      </c>
      <c r="R315" s="7"/>
      <c r="S315" s="13">
        <f t="shared" si="25"/>
        <v>40966.25</v>
      </c>
      <c r="T315" s="11">
        <f t="shared" si="26"/>
        <v>40968.25</v>
      </c>
      <c r="U315" s="12" t="str">
        <f t="shared" si="27"/>
        <v>February</v>
      </c>
      <c r="V315" s="10" t="str">
        <f t="shared" si="24"/>
        <v>2012</v>
      </c>
    </row>
    <row r="316" spans="1:22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28"/>
        <v>294.71428571428572</v>
      </c>
      <c r="P316" s="6">
        <f t="shared" si="29"/>
        <v>103.87096774193549</v>
      </c>
      <c r="Q316" t="e" cm="1" vm="1">
        <f t="array" aca="1" ref="Q316" ca="1">_xlfn.TEXTSPLIT(N316, "/")</f>
        <v>#VALUE!</v>
      </c>
      <c r="R316" s="7"/>
      <c r="S316" s="13">
        <f t="shared" si="25"/>
        <v>43536.208333333328</v>
      </c>
      <c r="T316" s="11">
        <f t="shared" si="26"/>
        <v>43541.208333333328</v>
      </c>
      <c r="U316" s="12" t="str">
        <f t="shared" si="27"/>
        <v>March</v>
      </c>
      <c r="V316" s="10" t="str">
        <f t="shared" si="24"/>
        <v>2019</v>
      </c>
    </row>
    <row r="317" spans="1:22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28"/>
        <v>33.89473684210526</v>
      </c>
      <c r="P317" s="6">
        <f t="shared" si="29"/>
        <v>59.268518518518519</v>
      </c>
      <c r="Q317" t="e" cm="1" vm="1">
        <f t="array" aca="1" ref="Q317" ca="1">_xlfn.TEXTSPLIT(N317, "/")</f>
        <v>#VALUE!</v>
      </c>
      <c r="R317" s="7"/>
      <c r="S317" s="13">
        <f t="shared" si="25"/>
        <v>41783.208333333336</v>
      </c>
      <c r="T317" s="11">
        <f t="shared" si="26"/>
        <v>41812.208333333336</v>
      </c>
      <c r="U317" s="12" t="str">
        <f t="shared" si="27"/>
        <v>May</v>
      </c>
      <c r="V317" s="10" t="str">
        <f t="shared" si="24"/>
        <v>2014</v>
      </c>
    </row>
    <row r="318" spans="1:22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28"/>
        <v>66.677083333333329</v>
      </c>
      <c r="P318" s="6">
        <f t="shared" si="29"/>
        <v>42.3</v>
      </c>
      <c r="Q318" t="e" cm="1" vm="1">
        <f t="array" aca="1" ref="Q318" ca="1">_xlfn.TEXTSPLIT(N318, "/")</f>
        <v>#VALUE!</v>
      </c>
      <c r="R318" s="7"/>
      <c r="S318" s="13">
        <f t="shared" si="25"/>
        <v>43788.25</v>
      </c>
      <c r="T318" s="11">
        <f t="shared" si="26"/>
        <v>43789.25</v>
      </c>
      <c r="U318" s="12" t="str">
        <f t="shared" si="27"/>
        <v>November</v>
      </c>
      <c r="V318" s="10" t="str">
        <f t="shared" si="24"/>
        <v>2019</v>
      </c>
    </row>
    <row r="319" spans="1:22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28"/>
        <v>19.227272727272727</v>
      </c>
      <c r="P319" s="6">
        <f t="shared" si="29"/>
        <v>53.117647058823529</v>
      </c>
      <c r="Q319" t="e" cm="1" vm="1">
        <f t="array" aca="1" ref="Q319" ca="1">_xlfn.TEXTSPLIT(N319, "/")</f>
        <v>#VALUE!</v>
      </c>
      <c r="R319" s="7"/>
      <c r="S319" s="13">
        <f t="shared" si="25"/>
        <v>42869.208333333328</v>
      </c>
      <c r="T319" s="11">
        <f t="shared" si="26"/>
        <v>42882.208333333328</v>
      </c>
      <c r="U319" s="12" t="str">
        <f t="shared" si="27"/>
        <v>May</v>
      </c>
      <c r="V319" s="10" t="str">
        <f t="shared" si="24"/>
        <v>2017</v>
      </c>
    </row>
    <row r="320" spans="1:22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28"/>
        <v>15.842105263157894</v>
      </c>
      <c r="P320" s="6">
        <f t="shared" si="29"/>
        <v>50.796875</v>
      </c>
      <c r="Q320" t="e" cm="1" vm="1">
        <f t="array" aca="1" ref="Q320" ca="1">_xlfn.TEXTSPLIT(N320, "/")</f>
        <v>#VALUE!</v>
      </c>
      <c r="R320" s="7"/>
      <c r="S320" s="13">
        <f t="shared" si="25"/>
        <v>41684.25</v>
      </c>
      <c r="T320" s="11">
        <f t="shared" si="26"/>
        <v>41686.25</v>
      </c>
      <c r="U320" s="12" t="str">
        <f t="shared" si="27"/>
        <v>February</v>
      </c>
      <c r="V320" s="10" t="str">
        <f t="shared" si="24"/>
        <v>2014</v>
      </c>
    </row>
    <row r="321" spans="1:22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28"/>
        <v>38.702380952380956</v>
      </c>
      <c r="P321" s="6">
        <f t="shared" si="29"/>
        <v>101.15</v>
      </c>
      <c r="Q321" t="e" cm="1" vm="1">
        <f t="array" aca="1" ref="Q321" ca="1">_xlfn.TEXTSPLIT(N321, "/")</f>
        <v>#VALUE!</v>
      </c>
      <c r="R321" s="7"/>
      <c r="S321" s="13">
        <f t="shared" si="25"/>
        <v>40402.208333333336</v>
      </c>
      <c r="T321" s="11">
        <f t="shared" si="26"/>
        <v>40426.208333333336</v>
      </c>
      <c r="U321" s="12" t="str">
        <f t="shared" si="27"/>
        <v>August</v>
      </c>
      <c r="V321" s="10" t="str">
        <f t="shared" si="24"/>
        <v>2010</v>
      </c>
    </row>
    <row r="322" spans="1:22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28"/>
        <v>9.5876777251184837</v>
      </c>
      <c r="P322" s="6">
        <f t="shared" si="29"/>
        <v>65.000810372771468</v>
      </c>
      <c r="Q322" t="e" cm="1" vm="1">
        <f t="array" aca="1" ref="Q322" ca="1">_xlfn.TEXTSPLIT(N322, "/")</f>
        <v>#VALUE!</v>
      </c>
      <c r="R322" s="7"/>
      <c r="S322" s="13">
        <f t="shared" si="25"/>
        <v>40673.208333333336</v>
      </c>
      <c r="T322" s="11">
        <f t="shared" si="26"/>
        <v>40682.208333333336</v>
      </c>
      <c r="U322" s="12" t="str">
        <f t="shared" si="27"/>
        <v>May</v>
      </c>
      <c r="V322" s="10" t="str">
        <f t="shared" ref="V322:V385" si="30">TEXT(T322, "yyyy")</f>
        <v>2011</v>
      </c>
    </row>
    <row r="323" spans="1:22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si="28"/>
        <v>94.144366197183089</v>
      </c>
      <c r="P323" s="6">
        <f t="shared" si="29"/>
        <v>37.998645510835914</v>
      </c>
      <c r="Q323" t="e" cm="1" vm="1">
        <f t="array" aca="1" ref="Q323" ca="1">_xlfn.TEXTSPLIT(N323, "/")</f>
        <v>#VALUE!</v>
      </c>
      <c r="R323" s="7"/>
      <c r="S323" s="13">
        <f t="shared" ref="S323:S386" si="31">(((J323/60)/60)/24)+DATE(1970,1,1)</f>
        <v>40634.208333333336</v>
      </c>
      <c r="T323" s="11">
        <f t="shared" ref="T323:T386" si="32">(((K323/60)/60)/24)+DATE(1970,1,1)</f>
        <v>40642.208333333336</v>
      </c>
      <c r="U323" s="12" t="str">
        <f t="shared" ref="U323:U386" si="33">TEXT(S323,"mmmm")</f>
        <v>April</v>
      </c>
      <c r="V323" s="10" t="str">
        <f t="shared" si="30"/>
        <v>2011</v>
      </c>
    </row>
    <row r="324" spans="1:22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ref="O324:O387" si="34">(E324/D324)*100</f>
        <v>166.56234096692114</v>
      </c>
      <c r="P324" s="6">
        <f t="shared" ref="P324:P387" si="35">E325/G325</f>
        <v>82.615384615384613</v>
      </c>
      <c r="Q324" t="e" cm="1" vm="1">
        <f t="array" aca="1" ref="Q324" ca="1">_xlfn.TEXTSPLIT(N324, "/")</f>
        <v>#VALUE!</v>
      </c>
      <c r="R324" s="7"/>
      <c r="S324" s="13">
        <f t="shared" si="31"/>
        <v>40507.25</v>
      </c>
      <c r="T324" s="11">
        <f t="shared" si="32"/>
        <v>40520.25</v>
      </c>
      <c r="U324" s="12" t="str">
        <f t="shared" si="33"/>
        <v>November</v>
      </c>
      <c r="V324" s="10" t="str">
        <f t="shared" si="30"/>
        <v>2010</v>
      </c>
    </row>
    <row r="325" spans="1:22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34"/>
        <v>24.134831460674157</v>
      </c>
      <c r="P325" s="6">
        <f t="shared" si="35"/>
        <v>37.941368078175898</v>
      </c>
      <c r="Q325" t="e" cm="1" vm="1">
        <f t="array" aca="1" ref="Q325" ca="1">_xlfn.TEXTSPLIT(N325, "/")</f>
        <v>#VALUE!</v>
      </c>
      <c r="R325" s="7"/>
      <c r="S325" s="13">
        <f t="shared" si="31"/>
        <v>41725.208333333336</v>
      </c>
      <c r="T325" s="11">
        <f t="shared" si="32"/>
        <v>41727.208333333336</v>
      </c>
      <c r="U325" s="12" t="str">
        <f t="shared" si="33"/>
        <v>March</v>
      </c>
      <c r="V325" s="10" t="str">
        <f t="shared" si="30"/>
        <v>2014</v>
      </c>
    </row>
    <row r="326" spans="1:22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34"/>
        <v>164.05633802816902</v>
      </c>
      <c r="P326" s="6">
        <f t="shared" si="35"/>
        <v>80.780821917808225</v>
      </c>
      <c r="Q326" t="e" cm="1" vm="1">
        <f t="array" aca="1" ref="Q326" ca="1">_xlfn.TEXTSPLIT(N326, "/")</f>
        <v>#VALUE!</v>
      </c>
      <c r="R326" s="7"/>
      <c r="S326" s="13">
        <f t="shared" si="31"/>
        <v>42176.208333333328</v>
      </c>
      <c r="T326" s="11">
        <f t="shared" si="32"/>
        <v>42188.208333333328</v>
      </c>
      <c r="U326" s="12" t="str">
        <f t="shared" si="33"/>
        <v>June</v>
      </c>
      <c r="V326" s="10" t="str">
        <f t="shared" si="30"/>
        <v>2015</v>
      </c>
    </row>
    <row r="327" spans="1:22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34"/>
        <v>90.723076923076931</v>
      </c>
      <c r="P327" s="6">
        <f t="shared" si="35"/>
        <v>25.984375</v>
      </c>
      <c r="Q327" t="e" cm="1" vm="1">
        <f t="array" aca="1" ref="Q327" ca="1">_xlfn.TEXTSPLIT(N327, "/")</f>
        <v>#VALUE!</v>
      </c>
      <c r="R327" s="7"/>
      <c r="S327" s="13">
        <f t="shared" si="31"/>
        <v>43267.208333333328</v>
      </c>
      <c r="T327" s="11">
        <f t="shared" si="32"/>
        <v>43290.208333333328</v>
      </c>
      <c r="U327" s="12" t="str">
        <f t="shared" si="33"/>
        <v>June</v>
      </c>
      <c r="V327" s="10" t="str">
        <f t="shared" si="30"/>
        <v>2018</v>
      </c>
    </row>
    <row r="328" spans="1:22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34"/>
        <v>46.194444444444443</v>
      </c>
      <c r="P328" s="6">
        <f t="shared" si="35"/>
        <v>30.363636363636363</v>
      </c>
      <c r="Q328" t="e" cm="1" vm="1">
        <f t="array" aca="1" ref="Q328" ca="1">_xlfn.TEXTSPLIT(N328, "/")</f>
        <v>#VALUE!</v>
      </c>
      <c r="R328" s="7"/>
      <c r="S328" s="13">
        <f t="shared" si="31"/>
        <v>42364.25</v>
      </c>
      <c r="T328" s="11">
        <f t="shared" si="32"/>
        <v>42370.25</v>
      </c>
      <c r="U328" s="12" t="str">
        <f t="shared" si="33"/>
        <v>December</v>
      </c>
      <c r="V328" s="10" t="str">
        <f t="shared" si="30"/>
        <v>2016</v>
      </c>
    </row>
    <row r="329" spans="1:22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34"/>
        <v>38.53846153846154</v>
      </c>
      <c r="P329" s="6">
        <f t="shared" si="35"/>
        <v>54.004916018025398</v>
      </c>
      <c r="Q329" t="e" cm="1" vm="1">
        <f t="array" aca="1" ref="Q329" ca="1">_xlfn.TEXTSPLIT(N329, "/")</f>
        <v>#VALUE!</v>
      </c>
      <c r="R329" s="7"/>
      <c r="S329" s="13">
        <f t="shared" si="31"/>
        <v>43705.208333333328</v>
      </c>
      <c r="T329" s="11">
        <f t="shared" si="32"/>
        <v>43709.208333333328</v>
      </c>
      <c r="U329" s="12" t="str">
        <f t="shared" si="33"/>
        <v>August</v>
      </c>
      <c r="V329" s="10" t="str">
        <f t="shared" si="30"/>
        <v>2019</v>
      </c>
    </row>
    <row r="330" spans="1:22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34"/>
        <v>133.56231003039514</v>
      </c>
      <c r="P330" s="6">
        <f t="shared" si="35"/>
        <v>101.78672985781991</v>
      </c>
      <c r="Q330" t="e" cm="1" vm="1">
        <f t="array" aca="1" ref="Q330" ca="1">_xlfn.TEXTSPLIT(N330, "/")</f>
        <v>#VALUE!</v>
      </c>
      <c r="R330" s="7"/>
      <c r="S330" s="13">
        <f t="shared" si="31"/>
        <v>43434.25</v>
      </c>
      <c r="T330" s="11">
        <f t="shared" si="32"/>
        <v>43445.25</v>
      </c>
      <c r="U330" s="12" t="str">
        <f t="shared" si="33"/>
        <v>November</v>
      </c>
      <c r="V330" s="10" t="str">
        <f t="shared" si="30"/>
        <v>2018</v>
      </c>
    </row>
    <row r="331" spans="1:22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34"/>
        <v>22.896588486140725</v>
      </c>
      <c r="P331" s="6">
        <f t="shared" si="35"/>
        <v>45.003610108303249</v>
      </c>
      <c r="Q331" t="e" cm="1" vm="1">
        <f t="array" aca="1" ref="Q331" ca="1">_xlfn.TEXTSPLIT(N331, "/")</f>
        <v>#VALUE!</v>
      </c>
      <c r="R331" s="7"/>
      <c r="S331" s="13">
        <f t="shared" si="31"/>
        <v>42716.25</v>
      </c>
      <c r="T331" s="11">
        <f t="shared" si="32"/>
        <v>42727.25</v>
      </c>
      <c r="U331" s="12" t="str">
        <f t="shared" si="33"/>
        <v>December</v>
      </c>
      <c r="V331" s="10" t="str">
        <f t="shared" si="30"/>
        <v>2016</v>
      </c>
    </row>
    <row r="332" spans="1:22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34"/>
        <v>184.95548961424333</v>
      </c>
      <c r="P332" s="6">
        <f t="shared" si="35"/>
        <v>77.068421052631578</v>
      </c>
      <c r="Q332" t="e" cm="1" vm="1">
        <f t="array" aca="1" ref="Q332" ca="1">_xlfn.TEXTSPLIT(N332, "/")</f>
        <v>#VALUE!</v>
      </c>
      <c r="R332" s="7"/>
      <c r="S332" s="13">
        <f t="shared" si="31"/>
        <v>43077.25</v>
      </c>
      <c r="T332" s="11">
        <f t="shared" si="32"/>
        <v>43078.25</v>
      </c>
      <c r="U332" s="12" t="str">
        <f t="shared" si="33"/>
        <v>December</v>
      </c>
      <c r="V332" s="10" t="str">
        <f t="shared" si="30"/>
        <v>2017</v>
      </c>
    </row>
    <row r="333" spans="1:22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34"/>
        <v>443.72727272727275</v>
      </c>
      <c r="P333" s="6">
        <f t="shared" si="35"/>
        <v>88.076595744680844</v>
      </c>
      <c r="Q333" t="e" cm="1" vm="1">
        <f t="array" aca="1" ref="Q333" ca="1">_xlfn.TEXTSPLIT(N333, "/")</f>
        <v>#VALUE!</v>
      </c>
      <c r="R333" s="7"/>
      <c r="S333" s="13">
        <f t="shared" si="31"/>
        <v>40896.25</v>
      </c>
      <c r="T333" s="11">
        <f t="shared" si="32"/>
        <v>40897.25</v>
      </c>
      <c r="U333" s="12" t="str">
        <f t="shared" si="33"/>
        <v>December</v>
      </c>
      <c r="V333" s="10" t="str">
        <f t="shared" si="30"/>
        <v>2011</v>
      </c>
    </row>
    <row r="334" spans="1:22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34"/>
        <v>199.9806763285024</v>
      </c>
      <c r="P334" s="6">
        <f t="shared" si="35"/>
        <v>47.035573122529641</v>
      </c>
      <c r="Q334" t="e" cm="1" vm="1">
        <f t="array" aca="1" ref="Q334" ca="1">_xlfn.TEXTSPLIT(N334, "/")</f>
        <v>#VALUE!</v>
      </c>
      <c r="R334" s="7"/>
      <c r="S334" s="13">
        <f t="shared" si="31"/>
        <v>41361.208333333336</v>
      </c>
      <c r="T334" s="11">
        <f t="shared" si="32"/>
        <v>41362.208333333336</v>
      </c>
      <c r="U334" s="12" t="str">
        <f t="shared" si="33"/>
        <v>March</v>
      </c>
      <c r="V334" s="10" t="str">
        <f t="shared" si="30"/>
        <v>2013</v>
      </c>
    </row>
    <row r="335" spans="1:22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34"/>
        <v>123.95833333333333</v>
      </c>
      <c r="P335" s="6">
        <f t="shared" si="35"/>
        <v>110.99550763701707</v>
      </c>
      <c r="Q335" t="e" cm="1" vm="1">
        <f t="array" aca="1" ref="Q335" ca="1">_xlfn.TEXTSPLIT(N335, "/")</f>
        <v>#VALUE!</v>
      </c>
      <c r="R335" s="7"/>
      <c r="S335" s="13">
        <f t="shared" si="31"/>
        <v>43424.25</v>
      </c>
      <c r="T335" s="11">
        <f t="shared" si="32"/>
        <v>43452.25</v>
      </c>
      <c r="U335" s="12" t="str">
        <f t="shared" si="33"/>
        <v>November</v>
      </c>
      <c r="V335" s="10" t="str">
        <f t="shared" si="30"/>
        <v>2018</v>
      </c>
    </row>
    <row r="336" spans="1:22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34"/>
        <v>186.61329305135951</v>
      </c>
      <c r="P336" s="6">
        <f t="shared" si="35"/>
        <v>87.003066141042481</v>
      </c>
      <c r="Q336" t="e" cm="1" vm="1">
        <f t="array" aca="1" ref="Q336" ca="1">_xlfn.TEXTSPLIT(N336, "/")</f>
        <v>#VALUE!</v>
      </c>
      <c r="R336" s="7"/>
      <c r="S336" s="13">
        <f t="shared" si="31"/>
        <v>43110.25</v>
      </c>
      <c r="T336" s="11">
        <f t="shared" si="32"/>
        <v>43117.25</v>
      </c>
      <c r="U336" s="12" t="str">
        <f t="shared" si="33"/>
        <v>January</v>
      </c>
      <c r="V336" s="10" t="str">
        <f t="shared" si="30"/>
        <v>2018</v>
      </c>
    </row>
    <row r="337" spans="1:22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34"/>
        <v>114.28538550057536</v>
      </c>
      <c r="P337" s="6">
        <f t="shared" si="35"/>
        <v>63.994402985074629</v>
      </c>
      <c r="Q337" t="e" cm="1" vm="1">
        <f t="array" aca="1" ref="Q337" ca="1">_xlfn.TEXTSPLIT(N337, "/")</f>
        <v>#VALUE!</v>
      </c>
      <c r="R337" s="7"/>
      <c r="S337" s="13">
        <f t="shared" si="31"/>
        <v>43784.25</v>
      </c>
      <c r="T337" s="11">
        <f t="shared" si="32"/>
        <v>43797.25</v>
      </c>
      <c r="U337" s="12" t="str">
        <f t="shared" si="33"/>
        <v>November</v>
      </c>
      <c r="V337" s="10" t="str">
        <f t="shared" si="30"/>
        <v>2019</v>
      </c>
    </row>
    <row r="338" spans="1:22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34"/>
        <v>97.032531824611041</v>
      </c>
      <c r="P338" s="6">
        <f t="shared" si="35"/>
        <v>105.9945205479452</v>
      </c>
      <c r="Q338" t="e" cm="1" vm="1">
        <f t="array" aca="1" ref="Q338" ca="1">_xlfn.TEXTSPLIT(N338, "/")</f>
        <v>#VALUE!</v>
      </c>
      <c r="R338" s="7"/>
      <c r="S338" s="13">
        <f t="shared" si="31"/>
        <v>40527.25</v>
      </c>
      <c r="T338" s="11">
        <f t="shared" si="32"/>
        <v>40528.25</v>
      </c>
      <c r="U338" s="12" t="str">
        <f t="shared" si="33"/>
        <v>December</v>
      </c>
      <c r="V338" s="10" t="str">
        <f t="shared" si="30"/>
        <v>2010</v>
      </c>
    </row>
    <row r="339" spans="1:22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34"/>
        <v>122.81904761904762</v>
      </c>
      <c r="P339" s="6">
        <f t="shared" si="35"/>
        <v>73.989349112426041</v>
      </c>
      <c r="Q339" t="e" cm="1" vm="1">
        <f t="array" aca="1" ref="Q339" ca="1">_xlfn.TEXTSPLIT(N339, "/")</f>
        <v>#VALUE!</v>
      </c>
      <c r="R339" s="7"/>
      <c r="S339" s="13">
        <f t="shared" si="31"/>
        <v>43780.25</v>
      </c>
      <c r="T339" s="11">
        <f t="shared" si="32"/>
        <v>43781.25</v>
      </c>
      <c r="U339" s="12" t="str">
        <f t="shared" si="33"/>
        <v>November</v>
      </c>
      <c r="V339" s="10" t="str">
        <f t="shared" si="30"/>
        <v>2019</v>
      </c>
    </row>
    <row r="340" spans="1:22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34"/>
        <v>179.14326647564468</v>
      </c>
      <c r="P340" s="6">
        <f t="shared" si="35"/>
        <v>84.02004626060139</v>
      </c>
      <c r="Q340" t="e" cm="1" vm="1">
        <f t="array" aca="1" ref="Q340" ca="1">_xlfn.TEXTSPLIT(N340, "/")</f>
        <v>#VALUE!</v>
      </c>
      <c r="R340" s="7"/>
      <c r="S340" s="13">
        <f t="shared" si="31"/>
        <v>40821.208333333336</v>
      </c>
      <c r="T340" s="11">
        <f t="shared" si="32"/>
        <v>40851.208333333336</v>
      </c>
      <c r="U340" s="12" t="str">
        <f t="shared" si="33"/>
        <v>October</v>
      </c>
      <c r="V340" s="10" t="str">
        <f t="shared" si="30"/>
        <v>2011</v>
      </c>
    </row>
    <row r="341" spans="1:22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34"/>
        <v>79.951577402787962</v>
      </c>
      <c r="P341" s="6">
        <f t="shared" si="35"/>
        <v>88.966921119592882</v>
      </c>
      <c r="Q341" t="e" cm="1" vm="1">
        <f t="array" aca="1" ref="Q341" ca="1">_xlfn.TEXTSPLIT(N341, "/")</f>
        <v>#VALUE!</v>
      </c>
      <c r="R341" s="7"/>
      <c r="S341" s="13">
        <f t="shared" si="31"/>
        <v>42949.208333333328</v>
      </c>
      <c r="T341" s="11">
        <f t="shared" si="32"/>
        <v>42963.208333333328</v>
      </c>
      <c r="U341" s="12" t="str">
        <f t="shared" si="33"/>
        <v>August</v>
      </c>
      <c r="V341" s="10" t="str">
        <f t="shared" si="30"/>
        <v>2017</v>
      </c>
    </row>
    <row r="342" spans="1:22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34"/>
        <v>94.242587601078171</v>
      </c>
      <c r="P342" s="6">
        <f t="shared" si="35"/>
        <v>76.990453460620529</v>
      </c>
      <c r="Q342" t="e" cm="1" vm="1">
        <f t="array" aca="1" ref="Q342" ca="1">_xlfn.TEXTSPLIT(N342, "/")</f>
        <v>#VALUE!</v>
      </c>
      <c r="R342" s="7"/>
      <c r="S342" s="13">
        <f t="shared" si="31"/>
        <v>40889.25</v>
      </c>
      <c r="T342" s="11">
        <f t="shared" si="32"/>
        <v>40890.25</v>
      </c>
      <c r="U342" s="12" t="str">
        <f t="shared" si="33"/>
        <v>December</v>
      </c>
      <c r="V342" s="10" t="str">
        <f t="shared" si="30"/>
        <v>2011</v>
      </c>
    </row>
    <row r="343" spans="1:22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34"/>
        <v>84.669291338582681</v>
      </c>
      <c r="P343" s="6">
        <f t="shared" si="35"/>
        <v>97.146341463414629</v>
      </c>
      <c r="Q343" t="e" cm="1" vm="1">
        <f t="array" aca="1" ref="Q343" ca="1">_xlfn.TEXTSPLIT(N343, "/")</f>
        <v>#VALUE!</v>
      </c>
      <c r="R343" s="7"/>
      <c r="S343" s="13">
        <f t="shared" si="31"/>
        <v>42244.208333333328</v>
      </c>
      <c r="T343" s="11">
        <f t="shared" si="32"/>
        <v>42251.208333333328</v>
      </c>
      <c r="U343" s="12" t="str">
        <f t="shared" si="33"/>
        <v>August</v>
      </c>
      <c r="V343" s="10" t="str">
        <f t="shared" si="30"/>
        <v>2015</v>
      </c>
    </row>
    <row r="344" spans="1:22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34"/>
        <v>66.521920668058456</v>
      </c>
      <c r="P344" s="6">
        <f t="shared" si="35"/>
        <v>33.013605442176868</v>
      </c>
      <c r="Q344" t="e" cm="1" vm="1">
        <f t="array" aca="1" ref="Q344" ca="1">_xlfn.TEXTSPLIT(N344, "/")</f>
        <v>#VALUE!</v>
      </c>
      <c r="R344" s="7"/>
      <c r="S344" s="13">
        <f t="shared" si="31"/>
        <v>41475.208333333336</v>
      </c>
      <c r="T344" s="11">
        <f t="shared" si="32"/>
        <v>41487.208333333336</v>
      </c>
      <c r="U344" s="12" t="str">
        <f t="shared" si="33"/>
        <v>July</v>
      </c>
      <c r="V344" s="10" t="str">
        <f t="shared" si="30"/>
        <v>2013</v>
      </c>
    </row>
    <row r="345" spans="1:22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34"/>
        <v>53.922222222222224</v>
      </c>
      <c r="P345" s="6">
        <f t="shared" si="35"/>
        <v>99.950602409638549</v>
      </c>
      <c r="Q345" t="e" cm="1" vm="1">
        <f t="array" aca="1" ref="Q345" ca="1">_xlfn.TEXTSPLIT(N345, "/")</f>
        <v>#VALUE!</v>
      </c>
      <c r="R345" s="7"/>
      <c r="S345" s="13">
        <f t="shared" si="31"/>
        <v>41597.25</v>
      </c>
      <c r="T345" s="11">
        <f t="shared" si="32"/>
        <v>41650.25</v>
      </c>
      <c r="U345" s="12" t="str">
        <f t="shared" si="33"/>
        <v>November</v>
      </c>
      <c r="V345" s="10" t="str">
        <f t="shared" si="30"/>
        <v>2014</v>
      </c>
    </row>
    <row r="346" spans="1:22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34"/>
        <v>41.983299595141702</v>
      </c>
      <c r="P346" s="6">
        <f t="shared" si="35"/>
        <v>69.966767371601208</v>
      </c>
      <c r="Q346" t="e" cm="1" vm="1">
        <f t="array" aca="1" ref="Q346" ca="1">_xlfn.TEXTSPLIT(N346, "/")</f>
        <v>#VALUE!</v>
      </c>
      <c r="R346" s="7"/>
      <c r="S346" s="13">
        <f t="shared" si="31"/>
        <v>43122.25</v>
      </c>
      <c r="T346" s="11">
        <f t="shared" si="32"/>
        <v>43162.25</v>
      </c>
      <c r="U346" s="12" t="str">
        <f t="shared" si="33"/>
        <v>January</v>
      </c>
      <c r="V346" s="10" t="str">
        <f t="shared" si="30"/>
        <v>2018</v>
      </c>
    </row>
    <row r="347" spans="1:22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34"/>
        <v>14.69479695431472</v>
      </c>
      <c r="P347" s="6">
        <f t="shared" si="35"/>
        <v>110.32</v>
      </c>
      <c r="Q347" t="e" cm="1" vm="1">
        <f t="array" aca="1" ref="Q347" ca="1">_xlfn.TEXTSPLIT(N347, "/")</f>
        <v>#VALUE!</v>
      </c>
      <c r="R347" s="7"/>
      <c r="S347" s="13">
        <f t="shared" si="31"/>
        <v>42194.208333333328</v>
      </c>
      <c r="T347" s="11">
        <f t="shared" si="32"/>
        <v>42195.208333333328</v>
      </c>
      <c r="U347" s="12" t="str">
        <f t="shared" si="33"/>
        <v>July</v>
      </c>
      <c r="V347" s="10" t="str">
        <f t="shared" si="30"/>
        <v>2015</v>
      </c>
    </row>
    <row r="348" spans="1:22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34"/>
        <v>34.475000000000001</v>
      </c>
      <c r="P348" s="6">
        <f t="shared" si="35"/>
        <v>66.005235602094245</v>
      </c>
      <c r="Q348" t="e" cm="1" vm="1">
        <f t="array" aca="1" ref="Q348" ca="1">_xlfn.TEXTSPLIT(N348, "/")</f>
        <v>#VALUE!</v>
      </c>
      <c r="R348" s="7"/>
      <c r="S348" s="13">
        <f t="shared" si="31"/>
        <v>42971.208333333328</v>
      </c>
      <c r="T348" s="11">
        <f t="shared" si="32"/>
        <v>43026.208333333328</v>
      </c>
      <c r="U348" s="12" t="str">
        <f t="shared" si="33"/>
        <v>August</v>
      </c>
      <c r="V348" s="10" t="str">
        <f t="shared" si="30"/>
        <v>2017</v>
      </c>
    </row>
    <row r="349" spans="1:22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34"/>
        <v>1400.7777777777778</v>
      </c>
      <c r="P349" s="6">
        <f t="shared" si="35"/>
        <v>41.005742176284812</v>
      </c>
      <c r="Q349" t="e" cm="1" vm="1">
        <f t="array" aca="1" ref="Q349" ca="1">_xlfn.TEXTSPLIT(N349, "/")</f>
        <v>#VALUE!</v>
      </c>
      <c r="R349" s="7"/>
      <c r="S349" s="13">
        <f t="shared" si="31"/>
        <v>42046.25</v>
      </c>
      <c r="T349" s="11">
        <f t="shared" si="32"/>
        <v>42070.25</v>
      </c>
      <c r="U349" s="12" t="str">
        <f t="shared" si="33"/>
        <v>February</v>
      </c>
      <c r="V349" s="10" t="str">
        <f t="shared" si="30"/>
        <v>2015</v>
      </c>
    </row>
    <row r="350" spans="1:22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34"/>
        <v>71.770351758793964</v>
      </c>
      <c r="P350" s="6">
        <f t="shared" si="35"/>
        <v>103.96316359696641</v>
      </c>
      <c r="Q350" t="e" cm="1" vm="1">
        <f t="array" aca="1" ref="Q350" ca="1">_xlfn.TEXTSPLIT(N350, "/")</f>
        <v>#VALUE!</v>
      </c>
      <c r="R350" s="7"/>
      <c r="S350" s="13">
        <f t="shared" si="31"/>
        <v>42782.25</v>
      </c>
      <c r="T350" s="11">
        <f t="shared" si="32"/>
        <v>42795.25</v>
      </c>
      <c r="U350" s="12" t="str">
        <f t="shared" si="33"/>
        <v>February</v>
      </c>
      <c r="V350" s="10" t="str">
        <f t="shared" si="30"/>
        <v>2017</v>
      </c>
    </row>
    <row r="351" spans="1:22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34"/>
        <v>53.074115044247783</v>
      </c>
      <c r="P351" s="6">
        <f t="shared" si="35"/>
        <v>5</v>
      </c>
      <c r="Q351" t="e" cm="1" vm="1">
        <f t="array" aca="1" ref="Q351" ca="1">_xlfn.TEXTSPLIT(N351, "/")</f>
        <v>#VALUE!</v>
      </c>
      <c r="R351" s="7"/>
      <c r="S351" s="13">
        <f t="shared" si="31"/>
        <v>42930.208333333328</v>
      </c>
      <c r="T351" s="11">
        <f t="shared" si="32"/>
        <v>42960.208333333328</v>
      </c>
      <c r="U351" s="12" t="str">
        <f t="shared" si="33"/>
        <v>July</v>
      </c>
      <c r="V351" s="10" t="str">
        <f t="shared" si="30"/>
        <v>2017</v>
      </c>
    </row>
    <row r="352" spans="1:22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34"/>
        <v>5</v>
      </c>
      <c r="P352" s="6">
        <f t="shared" si="35"/>
        <v>47.009935419771487</v>
      </c>
      <c r="Q352" t="e" cm="1" vm="1">
        <f t="array" aca="1" ref="Q352" ca="1">_xlfn.TEXTSPLIT(N352, "/")</f>
        <v>#VALUE!</v>
      </c>
      <c r="R352" s="7"/>
      <c r="S352" s="13">
        <f t="shared" si="31"/>
        <v>42144.208333333328</v>
      </c>
      <c r="T352" s="11">
        <f t="shared" si="32"/>
        <v>42162.208333333328</v>
      </c>
      <c r="U352" s="12" t="str">
        <f t="shared" si="33"/>
        <v>May</v>
      </c>
      <c r="V352" s="10" t="str">
        <f t="shared" si="30"/>
        <v>2015</v>
      </c>
    </row>
    <row r="353" spans="1:22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34"/>
        <v>127.70715249662618</v>
      </c>
      <c r="P353" s="6">
        <f t="shared" si="35"/>
        <v>29.606060606060606</v>
      </c>
      <c r="Q353" t="e" cm="1" vm="1">
        <f t="array" aca="1" ref="Q353" ca="1">_xlfn.TEXTSPLIT(N353, "/")</f>
        <v>#VALUE!</v>
      </c>
      <c r="R353" s="7"/>
      <c r="S353" s="13">
        <f t="shared" si="31"/>
        <v>42240.208333333328</v>
      </c>
      <c r="T353" s="11">
        <f t="shared" si="32"/>
        <v>42254.208333333328</v>
      </c>
      <c r="U353" s="12" t="str">
        <f t="shared" si="33"/>
        <v>August</v>
      </c>
      <c r="V353" s="10" t="str">
        <f t="shared" si="30"/>
        <v>2015</v>
      </c>
    </row>
    <row r="354" spans="1:22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34"/>
        <v>34.892857142857139</v>
      </c>
      <c r="P354" s="6">
        <f t="shared" si="35"/>
        <v>81.010569583088667</v>
      </c>
      <c r="Q354" t="e" cm="1" vm="1">
        <f t="array" aca="1" ref="Q354" ca="1">_xlfn.TEXTSPLIT(N354, "/")</f>
        <v>#VALUE!</v>
      </c>
      <c r="R354" s="7"/>
      <c r="S354" s="13">
        <f t="shared" si="31"/>
        <v>42315.25</v>
      </c>
      <c r="T354" s="11">
        <f t="shared" si="32"/>
        <v>42323.25</v>
      </c>
      <c r="U354" s="12" t="str">
        <f t="shared" si="33"/>
        <v>November</v>
      </c>
      <c r="V354" s="10" t="str">
        <f t="shared" si="30"/>
        <v>2015</v>
      </c>
    </row>
    <row r="355" spans="1:22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34"/>
        <v>410.59821428571428</v>
      </c>
      <c r="P355" s="6">
        <f t="shared" si="35"/>
        <v>94.35</v>
      </c>
      <c r="Q355" t="e" cm="1" vm="1">
        <f t="array" aca="1" ref="Q355" ca="1">_xlfn.TEXTSPLIT(N355, "/")</f>
        <v>#VALUE!</v>
      </c>
      <c r="R355" s="7"/>
      <c r="S355" s="13">
        <f t="shared" si="31"/>
        <v>43651.208333333328</v>
      </c>
      <c r="T355" s="11">
        <f t="shared" si="32"/>
        <v>43652.208333333328</v>
      </c>
      <c r="U355" s="12" t="str">
        <f t="shared" si="33"/>
        <v>July</v>
      </c>
      <c r="V355" s="10" t="str">
        <f t="shared" si="30"/>
        <v>2019</v>
      </c>
    </row>
    <row r="356" spans="1:22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34"/>
        <v>123.73770491803278</v>
      </c>
      <c r="P356" s="6">
        <f t="shared" si="35"/>
        <v>26.058139534883722</v>
      </c>
      <c r="Q356" t="e" cm="1" vm="1">
        <f t="array" aca="1" ref="Q356" ca="1">_xlfn.TEXTSPLIT(N356, "/")</f>
        <v>#VALUE!</v>
      </c>
      <c r="R356" s="7"/>
      <c r="S356" s="13">
        <f t="shared" si="31"/>
        <v>41520.208333333336</v>
      </c>
      <c r="T356" s="11">
        <f t="shared" si="32"/>
        <v>41527.208333333336</v>
      </c>
      <c r="U356" s="12" t="str">
        <f t="shared" si="33"/>
        <v>September</v>
      </c>
      <c r="V356" s="10" t="str">
        <f t="shared" si="30"/>
        <v>2013</v>
      </c>
    </row>
    <row r="357" spans="1:22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34"/>
        <v>58.973684210526315</v>
      </c>
      <c r="P357" s="6">
        <f t="shared" si="35"/>
        <v>85.775000000000006</v>
      </c>
      <c r="Q357" t="e" cm="1" vm="1">
        <f t="array" aca="1" ref="Q357" ca="1">_xlfn.TEXTSPLIT(N357, "/")</f>
        <v>#VALUE!</v>
      </c>
      <c r="R357" s="7"/>
      <c r="S357" s="13">
        <f t="shared" si="31"/>
        <v>42757.25</v>
      </c>
      <c r="T357" s="11">
        <f t="shared" si="32"/>
        <v>42797.25</v>
      </c>
      <c r="U357" s="12" t="str">
        <f t="shared" si="33"/>
        <v>January</v>
      </c>
      <c r="V357" s="10" t="str">
        <f t="shared" si="30"/>
        <v>2017</v>
      </c>
    </row>
    <row r="358" spans="1:22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34"/>
        <v>36.892473118279568</v>
      </c>
      <c r="P358" s="6">
        <f t="shared" si="35"/>
        <v>103.73170731707317</v>
      </c>
      <c r="Q358" t="e" cm="1" vm="1">
        <f t="array" aca="1" ref="Q358" ca="1">_xlfn.TEXTSPLIT(N358, "/")</f>
        <v>#VALUE!</v>
      </c>
      <c r="R358" s="7"/>
      <c r="S358" s="13">
        <f t="shared" si="31"/>
        <v>40922.25</v>
      </c>
      <c r="T358" s="11">
        <f t="shared" si="32"/>
        <v>40931.25</v>
      </c>
      <c r="U358" s="12" t="str">
        <f t="shared" si="33"/>
        <v>January</v>
      </c>
      <c r="V358" s="10" t="str">
        <f t="shared" si="30"/>
        <v>2012</v>
      </c>
    </row>
    <row r="359" spans="1:22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34"/>
        <v>184.91304347826087</v>
      </c>
      <c r="P359" s="6">
        <f t="shared" si="35"/>
        <v>49.826086956521742</v>
      </c>
      <c r="Q359" t="e" cm="1" vm="1">
        <f t="array" aca="1" ref="Q359" ca="1">_xlfn.TEXTSPLIT(N359, "/")</f>
        <v>#VALUE!</v>
      </c>
      <c r="R359" s="7"/>
      <c r="S359" s="13">
        <f t="shared" si="31"/>
        <v>42250.208333333328</v>
      </c>
      <c r="T359" s="11">
        <f t="shared" si="32"/>
        <v>42275.208333333328</v>
      </c>
      <c r="U359" s="12" t="str">
        <f t="shared" si="33"/>
        <v>September</v>
      </c>
      <c r="V359" s="10" t="str">
        <f t="shared" si="30"/>
        <v>2015</v>
      </c>
    </row>
    <row r="360" spans="1:22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34"/>
        <v>11.814432989690722</v>
      </c>
      <c r="P360" s="6">
        <f t="shared" si="35"/>
        <v>63.893048128342244</v>
      </c>
      <c r="Q360" t="e" cm="1" vm="1">
        <f t="array" aca="1" ref="Q360" ca="1">_xlfn.TEXTSPLIT(N360, "/")</f>
        <v>#VALUE!</v>
      </c>
      <c r="R360" s="7"/>
      <c r="S360" s="13">
        <f t="shared" si="31"/>
        <v>43322.208333333328</v>
      </c>
      <c r="T360" s="11">
        <f t="shared" si="32"/>
        <v>43325.208333333328</v>
      </c>
      <c r="U360" s="12" t="str">
        <f t="shared" si="33"/>
        <v>August</v>
      </c>
      <c r="V360" s="10" t="str">
        <f t="shared" si="30"/>
        <v>2018</v>
      </c>
    </row>
    <row r="361" spans="1:22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34"/>
        <v>298.7</v>
      </c>
      <c r="P361" s="6">
        <f t="shared" si="35"/>
        <v>47.002434782608695</v>
      </c>
      <c r="Q361" t="e" cm="1" vm="1">
        <f t="array" aca="1" ref="Q361" ca="1">_xlfn.TEXTSPLIT(N361, "/")</f>
        <v>#VALUE!</v>
      </c>
      <c r="R361" s="7"/>
      <c r="S361" s="13">
        <f t="shared" si="31"/>
        <v>40782.208333333336</v>
      </c>
      <c r="T361" s="11">
        <f t="shared" si="32"/>
        <v>40789.208333333336</v>
      </c>
      <c r="U361" s="12" t="str">
        <f t="shared" si="33"/>
        <v>August</v>
      </c>
      <c r="V361" s="10" t="str">
        <f t="shared" si="30"/>
        <v>2011</v>
      </c>
    </row>
    <row r="362" spans="1:22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34"/>
        <v>226.35175879396985</v>
      </c>
      <c r="P362" s="6">
        <f t="shared" si="35"/>
        <v>108.47727272727273</v>
      </c>
      <c r="Q362" t="e" cm="1" vm="1">
        <f t="array" aca="1" ref="Q362" ca="1">_xlfn.TEXTSPLIT(N362, "/")</f>
        <v>#VALUE!</v>
      </c>
      <c r="R362" s="7"/>
      <c r="S362" s="13">
        <f t="shared" si="31"/>
        <v>40544.25</v>
      </c>
      <c r="T362" s="11">
        <f t="shared" si="32"/>
        <v>40558.25</v>
      </c>
      <c r="U362" s="12" t="str">
        <f t="shared" si="33"/>
        <v>January</v>
      </c>
      <c r="V362" s="10" t="str">
        <f t="shared" si="30"/>
        <v>2011</v>
      </c>
    </row>
    <row r="363" spans="1:22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34"/>
        <v>173.56363636363636</v>
      </c>
      <c r="P363" s="6">
        <f t="shared" si="35"/>
        <v>72.015706806282722</v>
      </c>
      <c r="Q363" t="e" cm="1" vm="1">
        <f t="array" aca="1" ref="Q363" ca="1">_xlfn.TEXTSPLIT(N363, "/")</f>
        <v>#VALUE!</v>
      </c>
      <c r="R363" s="7"/>
      <c r="S363" s="13">
        <f t="shared" si="31"/>
        <v>43015.208333333328</v>
      </c>
      <c r="T363" s="11">
        <f t="shared" si="32"/>
        <v>43039.208333333328</v>
      </c>
      <c r="U363" s="12" t="str">
        <f t="shared" si="33"/>
        <v>October</v>
      </c>
      <c r="V363" s="10" t="str">
        <f t="shared" si="30"/>
        <v>2017</v>
      </c>
    </row>
    <row r="364" spans="1:22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34"/>
        <v>371.75675675675677</v>
      </c>
      <c r="P364" s="6">
        <f t="shared" si="35"/>
        <v>59.928057553956833</v>
      </c>
      <c r="Q364" t="e" cm="1" vm="1">
        <f t="array" aca="1" ref="Q364" ca="1">_xlfn.TEXTSPLIT(N364, "/")</f>
        <v>#VALUE!</v>
      </c>
      <c r="R364" s="7"/>
      <c r="S364" s="13">
        <f t="shared" si="31"/>
        <v>40570.25</v>
      </c>
      <c r="T364" s="11">
        <f t="shared" si="32"/>
        <v>40608.25</v>
      </c>
      <c r="U364" s="12" t="str">
        <f t="shared" si="33"/>
        <v>January</v>
      </c>
      <c r="V364" s="10" t="str">
        <f t="shared" si="30"/>
        <v>2011</v>
      </c>
    </row>
    <row r="365" spans="1:22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34"/>
        <v>160.19230769230771</v>
      </c>
      <c r="P365" s="6">
        <f t="shared" si="35"/>
        <v>78.209677419354833</v>
      </c>
      <c r="Q365" t="e" cm="1" vm="1">
        <f t="array" aca="1" ref="Q365" ca="1">_xlfn.TEXTSPLIT(N365, "/")</f>
        <v>#VALUE!</v>
      </c>
      <c r="R365" s="7"/>
      <c r="S365" s="13">
        <f t="shared" si="31"/>
        <v>40904.25</v>
      </c>
      <c r="T365" s="11">
        <f t="shared" si="32"/>
        <v>40905.25</v>
      </c>
      <c r="U365" s="12" t="str">
        <f t="shared" si="33"/>
        <v>December</v>
      </c>
      <c r="V365" s="10" t="str">
        <f t="shared" si="30"/>
        <v>2011</v>
      </c>
    </row>
    <row r="366" spans="1:22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34"/>
        <v>1616.3333333333335</v>
      </c>
      <c r="P366" s="6">
        <f t="shared" si="35"/>
        <v>104.77678571428571</v>
      </c>
      <c r="Q366" t="e" cm="1" vm="1">
        <f t="array" aca="1" ref="Q366" ca="1">_xlfn.TEXTSPLIT(N366, "/")</f>
        <v>#VALUE!</v>
      </c>
      <c r="R366" s="7"/>
      <c r="S366" s="13">
        <f t="shared" si="31"/>
        <v>43164.25</v>
      </c>
      <c r="T366" s="11">
        <f t="shared" si="32"/>
        <v>43194.208333333328</v>
      </c>
      <c r="U366" s="12" t="str">
        <f t="shared" si="33"/>
        <v>March</v>
      </c>
      <c r="V366" s="10" t="str">
        <f t="shared" si="30"/>
        <v>2018</v>
      </c>
    </row>
    <row r="367" spans="1:22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34"/>
        <v>733.4375</v>
      </c>
      <c r="P367" s="6">
        <f t="shared" si="35"/>
        <v>105.52475247524752</v>
      </c>
      <c r="Q367" t="e" cm="1" vm="1">
        <f t="array" aca="1" ref="Q367" ca="1">_xlfn.TEXTSPLIT(N367, "/")</f>
        <v>#VALUE!</v>
      </c>
      <c r="R367" s="7"/>
      <c r="S367" s="13">
        <f t="shared" si="31"/>
        <v>42733.25</v>
      </c>
      <c r="T367" s="11">
        <f t="shared" si="32"/>
        <v>42760.25</v>
      </c>
      <c r="U367" s="12" t="str">
        <f t="shared" si="33"/>
        <v>December</v>
      </c>
      <c r="V367" s="10" t="str">
        <f t="shared" si="30"/>
        <v>2017</v>
      </c>
    </row>
    <row r="368" spans="1:22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34"/>
        <v>592.11111111111109</v>
      </c>
      <c r="P368" s="6">
        <f t="shared" si="35"/>
        <v>24.933333333333334</v>
      </c>
      <c r="Q368" t="e" cm="1" vm="1">
        <f t="array" aca="1" ref="Q368" ca="1">_xlfn.TEXTSPLIT(N368, "/")</f>
        <v>#VALUE!</v>
      </c>
      <c r="R368" s="7"/>
      <c r="S368" s="13">
        <f t="shared" si="31"/>
        <v>40546.25</v>
      </c>
      <c r="T368" s="11">
        <f t="shared" si="32"/>
        <v>40547.25</v>
      </c>
      <c r="U368" s="12" t="str">
        <f t="shared" si="33"/>
        <v>January</v>
      </c>
      <c r="V368" s="10" t="str">
        <f t="shared" si="30"/>
        <v>2011</v>
      </c>
    </row>
    <row r="369" spans="1:22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34"/>
        <v>18.888888888888889</v>
      </c>
      <c r="P369" s="6">
        <f t="shared" si="35"/>
        <v>69.873786407766985</v>
      </c>
      <c r="Q369" t="e" cm="1" vm="1">
        <f t="array" aca="1" ref="Q369" ca="1">_xlfn.TEXTSPLIT(N369, "/")</f>
        <v>#VALUE!</v>
      </c>
      <c r="R369" s="7"/>
      <c r="S369" s="13">
        <f t="shared" si="31"/>
        <v>41930.208333333336</v>
      </c>
      <c r="T369" s="11">
        <f t="shared" si="32"/>
        <v>41954.25</v>
      </c>
      <c r="U369" s="12" t="str">
        <f t="shared" si="33"/>
        <v>October</v>
      </c>
      <c r="V369" s="10" t="str">
        <f t="shared" si="30"/>
        <v>2014</v>
      </c>
    </row>
    <row r="370" spans="1:22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34"/>
        <v>276.80769230769232</v>
      </c>
      <c r="P370" s="6">
        <f t="shared" si="35"/>
        <v>95.733766233766232</v>
      </c>
      <c r="Q370" t="e" cm="1" vm="1">
        <f t="array" aca="1" ref="Q370" ca="1">_xlfn.TEXTSPLIT(N370, "/")</f>
        <v>#VALUE!</v>
      </c>
      <c r="R370" s="7"/>
      <c r="S370" s="13">
        <f t="shared" si="31"/>
        <v>40464.208333333336</v>
      </c>
      <c r="T370" s="11">
        <f t="shared" si="32"/>
        <v>40487.208333333336</v>
      </c>
      <c r="U370" s="12" t="str">
        <f t="shared" si="33"/>
        <v>October</v>
      </c>
      <c r="V370" s="10" t="str">
        <f t="shared" si="30"/>
        <v>2010</v>
      </c>
    </row>
    <row r="371" spans="1:22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34"/>
        <v>273.01851851851848</v>
      </c>
      <c r="P371" s="6">
        <f t="shared" si="35"/>
        <v>29.997485752598056</v>
      </c>
      <c r="Q371" t="e" cm="1" vm="1">
        <f t="array" aca="1" ref="Q371" ca="1">_xlfn.TEXTSPLIT(N371, "/")</f>
        <v>#VALUE!</v>
      </c>
      <c r="R371" s="7"/>
      <c r="S371" s="13">
        <f t="shared" si="31"/>
        <v>41308.25</v>
      </c>
      <c r="T371" s="11">
        <f t="shared" si="32"/>
        <v>41347.208333333336</v>
      </c>
      <c r="U371" s="12" t="str">
        <f t="shared" si="33"/>
        <v>February</v>
      </c>
      <c r="V371" s="10" t="str">
        <f t="shared" si="30"/>
        <v>2013</v>
      </c>
    </row>
    <row r="372" spans="1:22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34"/>
        <v>159.36331255565449</v>
      </c>
      <c r="P372" s="6">
        <f t="shared" si="35"/>
        <v>59.011948529411768</v>
      </c>
      <c r="Q372" t="e" cm="1" vm="1">
        <f t="array" aca="1" ref="Q372" ca="1">_xlfn.TEXTSPLIT(N372, "/")</f>
        <v>#VALUE!</v>
      </c>
      <c r="R372" s="7"/>
      <c r="S372" s="13">
        <f t="shared" si="31"/>
        <v>43570.208333333328</v>
      </c>
      <c r="T372" s="11">
        <f t="shared" si="32"/>
        <v>43576.208333333328</v>
      </c>
      <c r="U372" s="12" t="str">
        <f t="shared" si="33"/>
        <v>April</v>
      </c>
      <c r="V372" s="10" t="str">
        <f t="shared" si="30"/>
        <v>2019</v>
      </c>
    </row>
    <row r="373" spans="1:22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34"/>
        <v>67.869978858350947</v>
      </c>
      <c r="P373" s="6">
        <f t="shared" si="35"/>
        <v>84.757396449704146</v>
      </c>
      <c r="Q373" t="e" cm="1" vm="1">
        <f t="array" aca="1" ref="Q373" ca="1">_xlfn.TEXTSPLIT(N373, "/")</f>
        <v>#VALUE!</v>
      </c>
      <c r="R373" s="7"/>
      <c r="S373" s="13">
        <f t="shared" si="31"/>
        <v>42043.25</v>
      </c>
      <c r="T373" s="11">
        <f t="shared" si="32"/>
        <v>42094.208333333328</v>
      </c>
      <c r="U373" s="12" t="str">
        <f t="shared" si="33"/>
        <v>February</v>
      </c>
      <c r="V373" s="10" t="str">
        <f t="shared" si="30"/>
        <v>2015</v>
      </c>
    </row>
    <row r="374" spans="1:22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34"/>
        <v>1591.5555555555554</v>
      </c>
      <c r="P374" s="6">
        <f t="shared" si="35"/>
        <v>78.010921177587846</v>
      </c>
      <c r="Q374" t="e" cm="1" vm="1">
        <f t="array" aca="1" ref="Q374" ca="1">_xlfn.TEXTSPLIT(N374, "/")</f>
        <v>#VALUE!</v>
      </c>
      <c r="R374" s="7"/>
      <c r="S374" s="13">
        <f t="shared" si="31"/>
        <v>42012.25</v>
      </c>
      <c r="T374" s="11">
        <f t="shared" si="32"/>
        <v>42032.25</v>
      </c>
      <c r="U374" s="12" t="str">
        <f t="shared" si="33"/>
        <v>January</v>
      </c>
      <c r="V374" s="10" t="str">
        <f t="shared" si="30"/>
        <v>2015</v>
      </c>
    </row>
    <row r="375" spans="1:22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34"/>
        <v>730.18222222222221</v>
      </c>
      <c r="P375" s="6">
        <f t="shared" si="35"/>
        <v>50.05215419501134</v>
      </c>
      <c r="Q375" t="e" cm="1" vm="1">
        <f t="array" aca="1" ref="Q375" ca="1">_xlfn.TEXTSPLIT(N375, "/")</f>
        <v>#VALUE!</v>
      </c>
      <c r="R375" s="7"/>
      <c r="S375" s="13">
        <f t="shared" si="31"/>
        <v>42964.208333333328</v>
      </c>
      <c r="T375" s="11">
        <f t="shared" si="32"/>
        <v>42972.208333333328</v>
      </c>
      <c r="U375" s="12" t="str">
        <f t="shared" si="33"/>
        <v>August</v>
      </c>
      <c r="V375" s="10" t="str">
        <f t="shared" si="30"/>
        <v>2017</v>
      </c>
    </row>
    <row r="376" spans="1:22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34"/>
        <v>13.185782556750297</v>
      </c>
      <c r="P376" s="6">
        <f t="shared" si="35"/>
        <v>59.16</v>
      </c>
      <c r="Q376" t="e" cm="1" vm="1">
        <f t="array" aca="1" ref="Q376" ca="1">_xlfn.TEXTSPLIT(N376, "/")</f>
        <v>#VALUE!</v>
      </c>
      <c r="R376" s="7"/>
      <c r="S376" s="13">
        <f t="shared" si="31"/>
        <v>43476.25</v>
      </c>
      <c r="T376" s="11">
        <f t="shared" si="32"/>
        <v>43481.25</v>
      </c>
      <c r="U376" s="12" t="str">
        <f t="shared" si="33"/>
        <v>January</v>
      </c>
      <c r="V376" s="10" t="str">
        <f t="shared" si="30"/>
        <v>2019</v>
      </c>
    </row>
    <row r="377" spans="1:22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34"/>
        <v>54.777777777777779</v>
      </c>
      <c r="P377" s="6">
        <f t="shared" si="35"/>
        <v>93.702290076335885</v>
      </c>
      <c r="Q377" t="e" cm="1" vm="1">
        <f t="array" aca="1" ref="Q377" ca="1">_xlfn.TEXTSPLIT(N377, "/")</f>
        <v>#VALUE!</v>
      </c>
      <c r="R377" s="7"/>
      <c r="S377" s="13">
        <f t="shared" si="31"/>
        <v>42293.208333333328</v>
      </c>
      <c r="T377" s="11">
        <f t="shared" si="32"/>
        <v>42350.25</v>
      </c>
      <c r="U377" s="12" t="str">
        <f t="shared" si="33"/>
        <v>October</v>
      </c>
      <c r="V377" s="10" t="str">
        <f t="shared" si="30"/>
        <v>2015</v>
      </c>
    </row>
    <row r="378" spans="1:22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34"/>
        <v>361.02941176470591</v>
      </c>
      <c r="P378" s="6">
        <f t="shared" si="35"/>
        <v>40.14173228346457</v>
      </c>
      <c r="Q378" t="e" cm="1" vm="1">
        <f t="array" aca="1" ref="Q378" ca="1">_xlfn.TEXTSPLIT(N378, "/")</f>
        <v>#VALUE!</v>
      </c>
      <c r="R378" s="7"/>
      <c r="S378" s="13">
        <f t="shared" si="31"/>
        <v>41826.208333333336</v>
      </c>
      <c r="T378" s="11">
        <f t="shared" si="32"/>
        <v>41832.208333333336</v>
      </c>
      <c r="U378" s="12" t="str">
        <f t="shared" si="33"/>
        <v>July</v>
      </c>
      <c r="V378" s="10" t="str">
        <f t="shared" si="30"/>
        <v>2014</v>
      </c>
    </row>
    <row r="379" spans="1:22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34"/>
        <v>10.257545271629779</v>
      </c>
      <c r="P379" s="6">
        <f t="shared" si="35"/>
        <v>70.090140845070422</v>
      </c>
      <c r="Q379" t="e" cm="1" vm="1">
        <f t="array" aca="1" ref="Q379" ca="1">_xlfn.TEXTSPLIT(N379, "/")</f>
        <v>#VALUE!</v>
      </c>
      <c r="R379" s="7"/>
      <c r="S379" s="13">
        <f t="shared" si="31"/>
        <v>43760.208333333328</v>
      </c>
      <c r="T379" s="11">
        <f t="shared" si="32"/>
        <v>43774.25</v>
      </c>
      <c r="U379" s="12" t="str">
        <f t="shared" si="33"/>
        <v>October</v>
      </c>
      <c r="V379" s="10" t="str">
        <f t="shared" si="30"/>
        <v>2019</v>
      </c>
    </row>
    <row r="380" spans="1:22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34"/>
        <v>13.962962962962964</v>
      </c>
      <c r="P380" s="6">
        <f t="shared" si="35"/>
        <v>66.181818181818187</v>
      </c>
      <c r="Q380" t="e" cm="1" vm="1">
        <f t="array" aca="1" ref="Q380" ca="1">_xlfn.TEXTSPLIT(N380, "/")</f>
        <v>#VALUE!</v>
      </c>
      <c r="R380" s="7"/>
      <c r="S380" s="13">
        <f t="shared" si="31"/>
        <v>43241.208333333328</v>
      </c>
      <c r="T380" s="11">
        <f t="shared" si="32"/>
        <v>43279.208333333328</v>
      </c>
      <c r="U380" s="12" t="str">
        <f t="shared" si="33"/>
        <v>May</v>
      </c>
      <c r="V380" s="10" t="str">
        <f t="shared" si="30"/>
        <v>2018</v>
      </c>
    </row>
    <row r="381" spans="1:22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34"/>
        <v>40.444444444444443</v>
      </c>
      <c r="P381" s="6">
        <f t="shared" si="35"/>
        <v>47.714285714285715</v>
      </c>
      <c r="Q381" t="e" cm="1" vm="1">
        <f t="array" aca="1" ref="Q381" ca="1">_xlfn.TEXTSPLIT(N381, "/")</f>
        <v>#VALUE!</v>
      </c>
      <c r="R381" s="7"/>
      <c r="S381" s="13">
        <f t="shared" si="31"/>
        <v>40843.208333333336</v>
      </c>
      <c r="T381" s="11">
        <f t="shared" si="32"/>
        <v>40857.25</v>
      </c>
      <c r="U381" s="12" t="str">
        <f t="shared" si="33"/>
        <v>October</v>
      </c>
      <c r="V381" s="10" t="str">
        <f t="shared" si="30"/>
        <v>2011</v>
      </c>
    </row>
    <row r="382" spans="1:22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34"/>
        <v>160.32</v>
      </c>
      <c r="P382" s="6">
        <f t="shared" si="35"/>
        <v>62.896774193548389</v>
      </c>
      <c r="Q382" t="e" cm="1" vm="1">
        <f t="array" aca="1" ref="Q382" ca="1">_xlfn.TEXTSPLIT(N382, "/")</f>
        <v>#VALUE!</v>
      </c>
      <c r="R382" s="7"/>
      <c r="S382" s="13">
        <f t="shared" si="31"/>
        <v>41448.208333333336</v>
      </c>
      <c r="T382" s="11">
        <f t="shared" si="32"/>
        <v>41453.208333333336</v>
      </c>
      <c r="U382" s="12" t="str">
        <f t="shared" si="33"/>
        <v>June</v>
      </c>
      <c r="V382" s="10" t="str">
        <f t="shared" si="30"/>
        <v>2013</v>
      </c>
    </row>
    <row r="383" spans="1:22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34"/>
        <v>183.9433962264151</v>
      </c>
      <c r="P383" s="6">
        <f t="shared" si="35"/>
        <v>86.611940298507463</v>
      </c>
      <c r="Q383" t="e" cm="1" vm="1">
        <f t="array" aca="1" ref="Q383" ca="1">_xlfn.TEXTSPLIT(N383, "/")</f>
        <v>#VALUE!</v>
      </c>
      <c r="R383" s="7"/>
      <c r="S383" s="13">
        <f t="shared" si="31"/>
        <v>42163.208333333328</v>
      </c>
      <c r="T383" s="11">
        <f t="shared" si="32"/>
        <v>42209.208333333328</v>
      </c>
      <c r="U383" s="12" t="str">
        <f t="shared" si="33"/>
        <v>June</v>
      </c>
      <c r="V383" s="10" t="str">
        <f t="shared" si="30"/>
        <v>2015</v>
      </c>
    </row>
    <row r="384" spans="1:22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34"/>
        <v>63.769230769230766</v>
      </c>
      <c r="P384" s="6">
        <f t="shared" si="35"/>
        <v>75.126984126984127</v>
      </c>
      <c r="Q384" t="e" cm="1" vm="1">
        <f t="array" aca="1" ref="Q384" ca="1">_xlfn.TEXTSPLIT(N384, "/")</f>
        <v>#VALUE!</v>
      </c>
      <c r="R384" s="7"/>
      <c r="S384" s="13">
        <f t="shared" si="31"/>
        <v>43024.208333333328</v>
      </c>
      <c r="T384" s="11">
        <f t="shared" si="32"/>
        <v>43043.208333333328</v>
      </c>
      <c r="U384" s="12" t="str">
        <f t="shared" si="33"/>
        <v>October</v>
      </c>
      <c r="V384" s="10" t="str">
        <f t="shared" si="30"/>
        <v>2017</v>
      </c>
    </row>
    <row r="385" spans="1:22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34"/>
        <v>225.38095238095238</v>
      </c>
      <c r="P385" s="6">
        <f t="shared" si="35"/>
        <v>41.004167534903104</v>
      </c>
      <c r="Q385" t="e" cm="1" vm="1">
        <f t="array" aca="1" ref="Q385" ca="1">_xlfn.TEXTSPLIT(N385, "/")</f>
        <v>#VALUE!</v>
      </c>
      <c r="R385" s="7"/>
      <c r="S385" s="13">
        <f t="shared" si="31"/>
        <v>43509.25</v>
      </c>
      <c r="T385" s="11">
        <f t="shared" si="32"/>
        <v>43515.25</v>
      </c>
      <c r="U385" s="12" t="str">
        <f t="shared" si="33"/>
        <v>February</v>
      </c>
      <c r="V385" s="10" t="str">
        <f t="shared" si="30"/>
        <v>2019</v>
      </c>
    </row>
    <row r="386" spans="1:22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34"/>
        <v>172.00961538461539</v>
      </c>
      <c r="P386" s="6">
        <f t="shared" si="35"/>
        <v>50.007915567282325</v>
      </c>
      <c r="Q386" t="e" cm="1" vm="1">
        <f t="array" aca="1" ref="Q386" ca="1">_xlfn.TEXTSPLIT(N386, "/")</f>
        <v>#VALUE!</v>
      </c>
      <c r="R386" s="7"/>
      <c r="S386" s="13">
        <f t="shared" si="31"/>
        <v>42776.25</v>
      </c>
      <c r="T386" s="11">
        <f t="shared" si="32"/>
        <v>42803.25</v>
      </c>
      <c r="U386" s="12" t="str">
        <f t="shared" si="33"/>
        <v>February</v>
      </c>
      <c r="V386" s="10" t="str">
        <f t="shared" ref="V386:V449" si="36">TEXT(T386, "yyyy")</f>
        <v>2017</v>
      </c>
    </row>
    <row r="387" spans="1:22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si="34"/>
        <v>146.16709511568124</v>
      </c>
      <c r="P387" s="6">
        <f t="shared" si="35"/>
        <v>96.960674157303373</v>
      </c>
      <c r="Q387" t="e" cm="1" vm="1">
        <f t="array" aca="1" ref="Q387" ca="1">_xlfn.TEXTSPLIT(N387, "/")</f>
        <v>#VALUE!</v>
      </c>
      <c r="R387" s="7"/>
      <c r="S387" s="13">
        <f t="shared" ref="S387:S450" si="37">(((J387/60)/60)/24)+DATE(1970,1,1)</f>
        <v>43553.208333333328</v>
      </c>
      <c r="T387" s="11">
        <f t="shared" ref="T387:T450" si="38">(((K387/60)/60)/24)+DATE(1970,1,1)</f>
        <v>43585.208333333328</v>
      </c>
      <c r="U387" s="12" t="str">
        <f t="shared" ref="U387:U450" si="39">TEXT(S387,"mmmm")</f>
        <v>March</v>
      </c>
      <c r="V387" s="10" t="str">
        <f t="shared" si="36"/>
        <v>2019</v>
      </c>
    </row>
    <row r="388" spans="1:22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ref="O388:O451" si="40">(E388/D388)*100</f>
        <v>76.42361623616236</v>
      </c>
      <c r="P388" s="6">
        <f t="shared" ref="P388:P451" si="41">E389/G389</f>
        <v>100.93160377358491</v>
      </c>
      <c r="Q388" t="e" cm="1" vm="1">
        <f t="array" aca="1" ref="Q388" ca="1">_xlfn.TEXTSPLIT(N388, "/")</f>
        <v>#VALUE!</v>
      </c>
      <c r="R388" s="7"/>
      <c r="S388" s="13">
        <f t="shared" si="37"/>
        <v>40355.208333333336</v>
      </c>
      <c r="T388" s="11">
        <f t="shared" si="38"/>
        <v>40367.208333333336</v>
      </c>
      <c r="U388" s="12" t="str">
        <f t="shared" si="39"/>
        <v>June</v>
      </c>
      <c r="V388" s="10" t="str">
        <f t="shared" si="36"/>
        <v>2010</v>
      </c>
    </row>
    <row r="389" spans="1:22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40"/>
        <v>39.261467889908261</v>
      </c>
      <c r="P389" s="6">
        <f t="shared" si="41"/>
        <v>89.227586206896547</v>
      </c>
      <c r="Q389" t="e" cm="1" vm="1">
        <f t="array" aca="1" ref="Q389" ca="1">_xlfn.TEXTSPLIT(N389, "/")</f>
        <v>#VALUE!</v>
      </c>
      <c r="R389" s="7"/>
      <c r="S389" s="13">
        <f t="shared" si="37"/>
        <v>41072.208333333336</v>
      </c>
      <c r="T389" s="11">
        <f t="shared" si="38"/>
        <v>41077.208333333336</v>
      </c>
      <c r="U389" s="12" t="str">
        <f t="shared" si="39"/>
        <v>June</v>
      </c>
      <c r="V389" s="10" t="str">
        <f t="shared" si="36"/>
        <v>2012</v>
      </c>
    </row>
    <row r="390" spans="1:22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40"/>
        <v>11.270034843205574</v>
      </c>
      <c r="P390" s="6">
        <f t="shared" si="41"/>
        <v>87.979166666666671</v>
      </c>
      <c r="Q390" t="e" cm="1" vm="1">
        <f t="array" aca="1" ref="Q390" ca="1">_xlfn.TEXTSPLIT(N390, "/")</f>
        <v>#VALUE!</v>
      </c>
      <c r="R390" s="7"/>
      <c r="S390" s="13">
        <f t="shared" si="37"/>
        <v>40912.25</v>
      </c>
      <c r="T390" s="11">
        <f t="shared" si="38"/>
        <v>40914.25</v>
      </c>
      <c r="U390" s="12" t="str">
        <f t="shared" si="39"/>
        <v>January</v>
      </c>
      <c r="V390" s="10" t="str">
        <f t="shared" si="36"/>
        <v>2012</v>
      </c>
    </row>
    <row r="391" spans="1:22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40"/>
        <v>122.11084337349398</v>
      </c>
      <c r="P391" s="6">
        <f t="shared" si="41"/>
        <v>89.54</v>
      </c>
      <c r="Q391" t="e" cm="1" vm="1">
        <f t="array" aca="1" ref="Q391" ca="1">_xlfn.TEXTSPLIT(N391, "/")</f>
        <v>#VALUE!</v>
      </c>
      <c r="R391" s="7"/>
      <c r="S391" s="13">
        <f t="shared" si="37"/>
        <v>40479.208333333336</v>
      </c>
      <c r="T391" s="11">
        <f t="shared" si="38"/>
        <v>40506.25</v>
      </c>
      <c r="U391" s="12" t="str">
        <f t="shared" si="39"/>
        <v>October</v>
      </c>
      <c r="V391" s="10" t="str">
        <f t="shared" si="36"/>
        <v>2010</v>
      </c>
    </row>
    <row r="392" spans="1:22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40"/>
        <v>186.54166666666669</v>
      </c>
      <c r="P392" s="6">
        <f t="shared" si="41"/>
        <v>29.09271523178808</v>
      </c>
      <c r="Q392" t="e" cm="1" vm="1">
        <f t="array" aca="1" ref="Q392" ca="1">_xlfn.TEXTSPLIT(N392, "/")</f>
        <v>#VALUE!</v>
      </c>
      <c r="R392" s="7"/>
      <c r="S392" s="13">
        <f t="shared" si="37"/>
        <v>41530.208333333336</v>
      </c>
      <c r="T392" s="11">
        <f t="shared" si="38"/>
        <v>41545.208333333336</v>
      </c>
      <c r="U392" s="12" t="str">
        <f t="shared" si="39"/>
        <v>September</v>
      </c>
      <c r="V392" s="10" t="str">
        <f t="shared" si="36"/>
        <v>2013</v>
      </c>
    </row>
    <row r="393" spans="1:22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40"/>
        <v>7.2731788079470201</v>
      </c>
      <c r="P393" s="6">
        <f t="shared" si="41"/>
        <v>42.006218905472636</v>
      </c>
      <c r="Q393" t="e" cm="1" vm="1">
        <f t="array" aca="1" ref="Q393" ca="1">_xlfn.TEXTSPLIT(N393, "/")</f>
        <v>#VALUE!</v>
      </c>
      <c r="R393" s="7"/>
      <c r="S393" s="13">
        <f t="shared" si="37"/>
        <v>41653.25</v>
      </c>
      <c r="T393" s="11">
        <f t="shared" si="38"/>
        <v>41655.25</v>
      </c>
      <c r="U393" s="12" t="str">
        <f t="shared" si="39"/>
        <v>January</v>
      </c>
      <c r="V393" s="10" t="str">
        <f t="shared" si="36"/>
        <v>2014</v>
      </c>
    </row>
    <row r="394" spans="1:22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40"/>
        <v>65.642371234207957</v>
      </c>
      <c r="P394" s="6">
        <f t="shared" si="41"/>
        <v>47.004903563255965</v>
      </c>
      <c r="Q394" t="e" cm="1" vm="1">
        <f t="array" aca="1" ref="Q394" ca="1">_xlfn.TEXTSPLIT(N394, "/")</f>
        <v>#VALUE!</v>
      </c>
      <c r="R394" s="7"/>
      <c r="S394" s="13">
        <f t="shared" si="37"/>
        <v>40549.25</v>
      </c>
      <c r="T394" s="11">
        <f t="shared" si="38"/>
        <v>40551.25</v>
      </c>
      <c r="U394" s="12" t="str">
        <f t="shared" si="39"/>
        <v>January</v>
      </c>
      <c r="V394" s="10" t="str">
        <f t="shared" si="36"/>
        <v>2011</v>
      </c>
    </row>
    <row r="395" spans="1:22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40"/>
        <v>228.96178343949046</v>
      </c>
      <c r="P395" s="6">
        <f t="shared" si="41"/>
        <v>110.44117647058823</v>
      </c>
      <c r="Q395" t="e" cm="1" vm="1">
        <f t="array" aca="1" ref="Q395" ca="1">_xlfn.TEXTSPLIT(N395, "/")</f>
        <v>#VALUE!</v>
      </c>
      <c r="R395" s="7"/>
      <c r="S395" s="13">
        <f t="shared" si="37"/>
        <v>42933.208333333328</v>
      </c>
      <c r="T395" s="11">
        <f t="shared" si="38"/>
        <v>42934.208333333328</v>
      </c>
      <c r="U395" s="12" t="str">
        <f t="shared" si="39"/>
        <v>July</v>
      </c>
      <c r="V395" s="10" t="str">
        <f t="shared" si="36"/>
        <v>2017</v>
      </c>
    </row>
    <row r="396" spans="1:22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40"/>
        <v>469.37499999999994</v>
      </c>
      <c r="P396" s="6">
        <f t="shared" si="41"/>
        <v>41.990909090909092</v>
      </c>
      <c r="Q396" t="e" cm="1" vm="1">
        <f t="array" aca="1" ref="Q396" ca="1">_xlfn.TEXTSPLIT(N396, "/")</f>
        <v>#VALUE!</v>
      </c>
      <c r="R396" s="7"/>
      <c r="S396" s="13">
        <f t="shared" si="37"/>
        <v>41484.208333333336</v>
      </c>
      <c r="T396" s="11">
        <f t="shared" si="38"/>
        <v>41494.208333333336</v>
      </c>
      <c r="U396" s="12" t="str">
        <f t="shared" si="39"/>
        <v>July</v>
      </c>
      <c r="V396" s="10" t="str">
        <f t="shared" si="36"/>
        <v>2013</v>
      </c>
    </row>
    <row r="397" spans="1:22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40"/>
        <v>130.11267605633802</v>
      </c>
      <c r="P397" s="6">
        <f t="shared" si="41"/>
        <v>48.012468827930178</v>
      </c>
      <c r="Q397" t="e" cm="1" vm="1">
        <f t="array" aca="1" ref="Q397" ca="1">_xlfn.TEXTSPLIT(N397, "/")</f>
        <v>#VALUE!</v>
      </c>
      <c r="R397" s="7"/>
      <c r="S397" s="13">
        <f t="shared" si="37"/>
        <v>40885.25</v>
      </c>
      <c r="T397" s="11">
        <f t="shared" si="38"/>
        <v>40886.25</v>
      </c>
      <c r="U397" s="12" t="str">
        <f t="shared" si="39"/>
        <v>December</v>
      </c>
      <c r="V397" s="10" t="str">
        <f t="shared" si="36"/>
        <v>2011</v>
      </c>
    </row>
    <row r="398" spans="1:22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40"/>
        <v>167.05422993492408</v>
      </c>
      <c r="P398" s="6">
        <f t="shared" si="41"/>
        <v>31.019823788546255</v>
      </c>
      <c r="Q398" t="e" cm="1" vm="1">
        <f t="array" aca="1" ref="Q398" ca="1">_xlfn.TEXTSPLIT(N398, "/")</f>
        <v>#VALUE!</v>
      </c>
      <c r="R398" s="7"/>
      <c r="S398" s="13">
        <f t="shared" si="37"/>
        <v>43378.208333333328</v>
      </c>
      <c r="T398" s="11">
        <f t="shared" si="38"/>
        <v>43386.208333333328</v>
      </c>
      <c r="U398" s="12" t="str">
        <f t="shared" si="39"/>
        <v>October</v>
      </c>
      <c r="V398" s="10" t="str">
        <f t="shared" si="36"/>
        <v>2018</v>
      </c>
    </row>
    <row r="399" spans="1:22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40"/>
        <v>173.8641975308642</v>
      </c>
      <c r="P399" s="6">
        <f t="shared" si="41"/>
        <v>99.203252032520325</v>
      </c>
      <c r="Q399" t="e" cm="1" vm="1">
        <f t="array" aca="1" ref="Q399" ca="1">_xlfn.TEXTSPLIT(N399, "/")</f>
        <v>#VALUE!</v>
      </c>
      <c r="R399" s="7"/>
      <c r="S399" s="13">
        <f t="shared" si="37"/>
        <v>41417.208333333336</v>
      </c>
      <c r="T399" s="11">
        <f t="shared" si="38"/>
        <v>41423.208333333336</v>
      </c>
      <c r="U399" s="12" t="str">
        <f t="shared" si="39"/>
        <v>May</v>
      </c>
      <c r="V399" s="10" t="str">
        <f t="shared" si="36"/>
        <v>2013</v>
      </c>
    </row>
    <row r="400" spans="1:22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40"/>
        <v>717.76470588235293</v>
      </c>
      <c r="P400" s="6">
        <f t="shared" si="41"/>
        <v>66.022316684378325</v>
      </c>
      <c r="Q400" t="e" cm="1" vm="1">
        <f t="array" aca="1" ref="Q400" ca="1">_xlfn.TEXTSPLIT(N400, "/")</f>
        <v>#VALUE!</v>
      </c>
      <c r="R400" s="7"/>
      <c r="S400" s="13">
        <f t="shared" si="37"/>
        <v>43228.208333333328</v>
      </c>
      <c r="T400" s="11">
        <f t="shared" si="38"/>
        <v>43230.208333333328</v>
      </c>
      <c r="U400" s="12" t="str">
        <f t="shared" si="39"/>
        <v>May</v>
      </c>
      <c r="V400" s="10" t="str">
        <f t="shared" si="36"/>
        <v>2018</v>
      </c>
    </row>
    <row r="401" spans="1:22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40"/>
        <v>63.850976361767728</v>
      </c>
      <c r="P401" s="6">
        <f t="shared" si="41"/>
        <v>2</v>
      </c>
      <c r="Q401" t="e" cm="1" vm="1">
        <f t="array" aca="1" ref="Q401" ca="1">_xlfn.TEXTSPLIT(N401, "/")</f>
        <v>#VALUE!</v>
      </c>
      <c r="R401" s="7"/>
      <c r="S401" s="13">
        <f t="shared" si="37"/>
        <v>40576.25</v>
      </c>
      <c r="T401" s="11">
        <f t="shared" si="38"/>
        <v>40583.25</v>
      </c>
      <c r="U401" s="12" t="str">
        <f t="shared" si="39"/>
        <v>February</v>
      </c>
      <c r="V401" s="10" t="str">
        <f t="shared" si="36"/>
        <v>2011</v>
      </c>
    </row>
    <row r="402" spans="1:22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40"/>
        <v>2</v>
      </c>
      <c r="P402" s="6">
        <f t="shared" si="41"/>
        <v>46.060200668896321</v>
      </c>
      <c r="Q402" t="e" cm="1" vm="1">
        <f t="array" aca="1" ref="Q402" ca="1">_xlfn.TEXTSPLIT(N402, "/")</f>
        <v>#VALUE!</v>
      </c>
      <c r="R402" s="7"/>
      <c r="S402" s="13">
        <f t="shared" si="37"/>
        <v>41502.208333333336</v>
      </c>
      <c r="T402" s="11">
        <f t="shared" si="38"/>
        <v>41524.208333333336</v>
      </c>
      <c r="U402" s="12" t="str">
        <f t="shared" si="39"/>
        <v>August</v>
      </c>
      <c r="V402" s="10" t="str">
        <f t="shared" si="36"/>
        <v>2013</v>
      </c>
    </row>
    <row r="403" spans="1:22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40"/>
        <v>1530.2222222222222</v>
      </c>
      <c r="P403" s="6">
        <f t="shared" si="41"/>
        <v>73.650000000000006</v>
      </c>
      <c r="Q403" t="e" cm="1" vm="1">
        <f t="array" aca="1" ref="Q403" ca="1">_xlfn.TEXTSPLIT(N403, "/")</f>
        <v>#VALUE!</v>
      </c>
      <c r="R403" s="7"/>
      <c r="S403" s="13">
        <f t="shared" si="37"/>
        <v>43765.208333333328</v>
      </c>
      <c r="T403" s="11">
        <f t="shared" si="38"/>
        <v>43765.208333333328</v>
      </c>
      <c r="U403" s="12" t="str">
        <f t="shared" si="39"/>
        <v>October</v>
      </c>
      <c r="V403" s="10" t="str">
        <f t="shared" si="36"/>
        <v>2019</v>
      </c>
    </row>
    <row r="404" spans="1:22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40"/>
        <v>40.356164383561641</v>
      </c>
      <c r="P404" s="6">
        <f t="shared" si="41"/>
        <v>55.99336650082919</v>
      </c>
      <c r="Q404" t="e" cm="1" vm="1">
        <f t="array" aca="1" ref="Q404" ca="1">_xlfn.TEXTSPLIT(N404, "/")</f>
        <v>#VALUE!</v>
      </c>
      <c r="R404" s="7"/>
      <c r="S404" s="13">
        <f t="shared" si="37"/>
        <v>40914.25</v>
      </c>
      <c r="T404" s="11">
        <f t="shared" si="38"/>
        <v>40961.25</v>
      </c>
      <c r="U404" s="12" t="str">
        <f t="shared" si="39"/>
        <v>January</v>
      </c>
      <c r="V404" s="10" t="str">
        <f t="shared" si="36"/>
        <v>2012</v>
      </c>
    </row>
    <row r="405" spans="1:22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40"/>
        <v>86.220633299284984</v>
      </c>
      <c r="P405" s="6">
        <f t="shared" si="41"/>
        <v>68.985695127402778</v>
      </c>
      <c r="Q405" t="e" cm="1" vm="1">
        <f t="array" aca="1" ref="Q405" ca="1">_xlfn.TEXTSPLIT(N405, "/")</f>
        <v>#VALUE!</v>
      </c>
      <c r="R405" s="7"/>
      <c r="S405" s="13">
        <f t="shared" si="37"/>
        <v>40310.208333333336</v>
      </c>
      <c r="T405" s="11">
        <f t="shared" si="38"/>
        <v>40346.208333333336</v>
      </c>
      <c r="U405" s="12" t="str">
        <f t="shared" si="39"/>
        <v>May</v>
      </c>
      <c r="V405" s="10" t="str">
        <f t="shared" si="36"/>
        <v>2010</v>
      </c>
    </row>
    <row r="406" spans="1:22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40"/>
        <v>315.58486707566465</v>
      </c>
      <c r="P406" s="6">
        <f t="shared" si="41"/>
        <v>60.981609195402299</v>
      </c>
      <c r="Q406" t="e" cm="1" vm="1">
        <f t="array" aca="1" ref="Q406" ca="1">_xlfn.TEXTSPLIT(N406, "/")</f>
        <v>#VALUE!</v>
      </c>
      <c r="R406" s="7"/>
      <c r="S406" s="13">
        <f t="shared" si="37"/>
        <v>43053.25</v>
      </c>
      <c r="T406" s="11">
        <f t="shared" si="38"/>
        <v>43056.25</v>
      </c>
      <c r="U406" s="12" t="str">
        <f t="shared" si="39"/>
        <v>November</v>
      </c>
      <c r="V406" s="10" t="str">
        <f t="shared" si="36"/>
        <v>2017</v>
      </c>
    </row>
    <row r="407" spans="1:22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40"/>
        <v>89.618243243243242</v>
      </c>
      <c r="P407" s="6">
        <f t="shared" si="41"/>
        <v>110.98139534883721</v>
      </c>
      <c r="Q407" t="e" cm="1" vm="1">
        <f t="array" aca="1" ref="Q407" ca="1">_xlfn.TEXTSPLIT(N407, "/")</f>
        <v>#VALUE!</v>
      </c>
      <c r="R407" s="7"/>
      <c r="S407" s="13">
        <f t="shared" si="37"/>
        <v>43255.208333333328</v>
      </c>
      <c r="T407" s="11">
        <f t="shared" si="38"/>
        <v>43305.208333333328</v>
      </c>
      <c r="U407" s="12" t="str">
        <f t="shared" si="39"/>
        <v>June</v>
      </c>
      <c r="V407" s="10" t="str">
        <f t="shared" si="36"/>
        <v>2018</v>
      </c>
    </row>
    <row r="408" spans="1:22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40"/>
        <v>182.14503816793894</v>
      </c>
      <c r="P408" s="6">
        <f t="shared" si="41"/>
        <v>25</v>
      </c>
      <c r="Q408" t="e" cm="1" vm="1">
        <f t="array" aca="1" ref="Q408" ca="1">_xlfn.TEXTSPLIT(N408, "/")</f>
        <v>#VALUE!</v>
      </c>
      <c r="R408" s="7"/>
      <c r="S408" s="13">
        <f t="shared" si="37"/>
        <v>41304.25</v>
      </c>
      <c r="T408" s="11">
        <f t="shared" si="38"/>
        <v>41316.25</v>
      </c>
      <c r="U408" s="12" t="str">
        <f t="shared" si="39"/>
        <v>January</v>
      </c>
      <c r="V408" s="10" t="str">
        <f t="shared" si="36"/>
        <v>2013</v>
      </c>
    </row>
    <row r="409" spans="1:22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40"/>
        <v>355.88235294117646</v>
      </c>
      <c r="P409" s="6">
        <f t="shared" si="41"/>
        <v>78.759740259740255</v>
      </c>
      <c r="Q409" t="e" cm="1" vm="1">
        <f t="array" aca="1" ref="Q409" ca="1">_xlfn.TEXTSPLIT(N409, "/")</f>
        <v>#VALUE!</v>
      </c>
      <c r="R409" s="7"/>
      <c r="S409" s="13">
        <f t="shared" si="37"/>
        <v>43751.208333333328</v>
      </c>
      <c r="T409" s="11">
        <f t="shared" si="38"/>
        <v>43758.208333333328</v>
      </c>
      <c r="U409" s="12" t="str">
        <f t="shared" si="39"/>
        <v>October</v>
      </c>
      <c r="V409" s="10" t="str">
        <f t="shared" si="36"/>
        <v>2019</v>
      </c>
    </row>
    <row r="410" spans="1:22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40"/>
        <v>131.83695652173913</v>
      </c>
      <c r="P410" s="6">
        <f t="shared" si="41"/>
        <v>87.960784313725483</v>
      </c>
      <c r="Q410" t="e" cm="1" vm="1">
        <f t="array" aca="1" ref="Q410" ca="1">_xlfn.TEXTSPLIT(N410, "/")</f>
        <v>#VALUE!</v>
      </c>
      <c r="R410" s="7"/>
      <c r="S410" s="13">
        <f t="shared" si="37"/>
        <v>42541.208333333328</v>
      </c>
      <c r="T410" s="11">
        <f t="shared" si="38"/>
        <v>42561.208333333328</v>
      </c>
      <c r="U410" s="12" t="str">
        <f t="shared" si="39"/>
        <v>June</v>
      </c>
      <c r="V410" s="10" t="str">
        <f t="shared" si="36"/>
        <v>2016</v>
      </c>
    </row>
    <row r="411" spans="1:22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40"/>
        <v>46.315634218289084</v>
      </c>
      <c r="P411" s="6">
        <f t="shared" si="41"/>
        <v>49.987398739873989</v>
      </c>
      <c r="Q411" t="e" cm="1" vm="1">
        <f t="array" aca="1" ref="Q411" ca="1">_xlfn.TEXTSPLIT(N411, "/")</f>
        <v>#VALUE!</v>
      </c>
      <c r="R411" s="7"/>
      <c r="S411" s="13">
        <f t="shared" si="37"/>
        <v>42843.208333333328</v>
      </c>
      <c r="T411" s="11">
        <f t="shared" si="38"/>
        <v>42847.208333333328</v>
      </c>
      <c r="U411" s="12" t="str">
        <f t="shared" si="39"/>
        <v>April</v>
      </c>
      <c r="V411" s="10" t="str">
        <f t="shared" si="36"/>
        <v>2017</v>
      </c>
    </row>
    <row r="412" spans="1:22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40"/>
        <v>36.132726089785294</v>
      </c>
      <c r="P412" s="6">
        <f t="shared" si="41"/>
        <v>99.524390243902445</v>
      </c>
      <c r="Q412" t="e" cm="1" vm="1">
        <f t="array" aca="1" ref="Q412" ca="1">_xlfn.TEXTSPLIT(N412, "/")</f>
        <v>#VALUE!</v>
      </c>
      <c r="R412" s="7"/>
      <c r="S412" s="13">
        <f t="shared" si="37"/>
        <v>42122.208333333328</v>
      </c>
      <c r="T412" s="11">
        <f t="shared" si="38"/>
        <v>42122.208333333328</v>
      </c>
      <c r="U412" s="12" t="str">
        <f t="shared" si="39"/>
        <v>April</v>
      </c>
      <c r="V412" s="10" t="str">
        <f t="shared" si="36"/>
        <v>2015</v>
      </c>
    </row>
    <row r="413" spans="1:22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40"/>
        <v>104.62820512820512</v>
      </c>
      <c r="P413" s="6">
        <f t="shared" si="41"/>
        <v>104.82089552238806</v>
      </c>
      <c r="Q413" t="e" cm="1" vm="1">
        <f t="array" aca="1" ref="Q413" ca="1">_xlfn.TEXTSPLIT(N413, "/")</f>
        <v>#VALUE!</v>
      </c>
      <c r="R413" s="7"/>
      <c r="S413" s="13">
        <f t="shared" si="37"/>
        <v>42884.208333333328</v>
      </c>
      <c r="T413" s="11">
        <f t="shared" si="38"/>
        <v>42886.208333333328</v>
      </c>
      <c r="U413" s="12" t="str">
        <f t="shared" si="39"/>
        <v>May</v>
      </c>
      <c r="V413" s="10" t="str">
        <f t="shared" si="36"/>
        <v>2017</v>
      </c>
    </row>
    <row r="414" spans="1:22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40"/>
        <v>668.85714285714289</v>
      </c>
      <c r="P414" s="6">
        <f t="shared" si="41"/>
        <v>108.01469237832875</v>
      </c>
      <c r="Q414" t="e" cm="1" vm="1">
        <f t="array" aca="1" ref="Q414" ca="1">_xlfn.TEXTSPLIT(N414, "/")</f>
        <v>#VALUE!</v>
      </c>
      <c r="R414" s="7"/>
      <c r="S414" s="13">
        <f t="shared" si="37"/>
        <v>41642.25</v>
      </c>
      <c r="T414" s="11">
        <f t="shared" si="38"/>
        <v>41652.25</v>
      </c>
      <c r="U414" s="12" t="str">
        <f t="shared" si="39"/>
        <v>January</v>
      </c>
      <c r="V414" s="10" t="str">
        <f t="shared" si="36"/>
        <v>2014</v>
      </c>
    </row>
    <row r="415" spans="1:22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40"/>
        <v>62.072823218997364</v>
      </c>
      <c r="P415" s="6">
        <f t="shared" si="41"/>
        <v>28.998544660724033</v>
      </c>
      <c r="Q415" t="e" cm="1" vm="1">
        <f t="array" aca="1" ref="Q415" ca="1">_xlfn.TEXTSPLIT(N415, "/")</f>
        <v>#VALUE!</v>
      </c>
      <c r="R415" s="7"/>
      <c r="S415" s="13">
        <f t="shared" si="37"/>
        <v>43431.25</v>
      </c>
      <c r="T415" s="11">
        <f t="shared" si="38"/>
        <v>43458.25</v>
      </c>
      <c r="U415" s="12" t="str">
        <f t="shared" si="39"/>
        <v>November</v>
      </c>
      <c r="V415" s="10" t="str">
        <f t="shared" si="36"/>
        <v>2018</v>
      </c>
    </row>
    <row r="416" spans="1:22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40"/>
        <v>84.699787460148784</v>
      </c>
      <c r="P416" s="6">
        <f t="shared" si="41"/>
        <v>30.028708133971293</v>
      </c>
      <c r="Q416" t="e" cm="1" vm="1">
        <f t="array" aca="1" ref="Q416" ca="1">_xlfn.TEXTSPLIT(N416, "/")</f>
        <v>#VALUE!</v>
      </c>
      <c r="R416" s="7"/>
      <c r="S416" s="13">
        <f t="shared" si="37"/>
        <v>40288.208333333336</v>
      </c>
      <c r="T416" s="11">
        <f t="shared" si="38"/>
        <v>40296.208333333336</v>
      </c>
      <c r="U416" s="12" t="str">
        <f t="shared" si="39"/>
        <v>April</v>
      </c>
      <c r="V416" s="10" t="str">
        <f t="shared" si="36"/>
        <v>2010</v>
      </c>
    </row>
    <row r="417" spans="1:22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40"/>
        <v>11.059030837004405</v>
      </c>
      <c r="P417" s="6">
        <f t="shared" si="41"/>
        <v>41.005559416261292</v>
      </c>
      <c r="Q417" t="e" cm="1" vm="1">
        <f t="array" aca="1" ref="Q417" ca="1">_xlfn.TEXTSPLIT(N417, "/")</f>
        <v>#VALUE!</v>
      </c>
      <c r="R417" s="7"/>
      <c r="S417" s="13">
        <f t="shared" si="37"/>
        <v>40921.25</v>
      </c>
      <c r="T417" s="11">
        <f t="shared" si="38"/>
        <v>40938.25</v>
      </c>
      <c r="U417" s="12" t="str">
        <f t="shared" si="39"/>
        <v>January</v>
      </c>
      <c r="V417" s="10" t="str">
        <f t="shared" si="36"/>
        <v>2012</v>
      </c>
    </row>
    <row r="418" spans="1:22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40"/>
        <v>43.838781575037146</v>
      </c>
      <c r="P418" s="6">
        <f t="shared" si="41"/>
        <v>62.866666666666667</v>
      </c>
      <c r="Q418" t="e" cm="1" vm="1">
        <f t="array" aca="1" ref="Q418" ca="1">_xlfn.TEXTSPLIT(N418, "/")</f>
        <v>#VALUE!</v>
      </c>
      <c r="R418" s="7"/>
      <c r="S418" s="13">
        <f t="shared" si="37"/>
        <v>40560.25</v>
      </c>
      <c r="T418" s="11">
        <f t="shared" si="38"/>
        <v>40569.25</v>
      </c>
      <c r="U418" s="12" t="str">
        <f t="shared" si="39"/>
        <v>January</v>
      </c>
      <c r="V418" s="10" t="str">
        <f t="shared" si="36"/>
        <v>2011</v>
      </c>
    </row>
    <row r="419" spans="1:22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40"/>
        <v>55.470588235294116</v>
      </c>
      <c r="P419" s="6">
        <f t="shared" si="41"/>
        <v>47.005002501250623</v>
      </c>
      <c r="Q419" t="e" cm="1" vm="1">
        <f t="array" aca="1" ref="Q419" ca="1">_xlfn.TEXTSPLIT(N419, "/")</f>
        <v>#VALUE!</v>
      </c>
      <c r="R419" s="7"/>
      <c r="S419" s="13">
        <f t="shared" si="37"/>
        <v>43407.208333333328</v>
      </c>
      <c r="T419" s="11">
        <f t="shared" si="38"/>
        <v>43431.25</v>
      </c>
      <c r="U419" s="12" t="str">
        <f t="shared" si="39"/>
        <v>November</v>
      </c>
      <c r="V419" s="10" t="str">
        <f t="shared" si="36"/>
        <v>2018</v>
      </c>
    </row>
    <row r="420" spans="1:22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40"/>
        <v>57.399511301160658</v>
      </c>
      <c r="P420" s="6">
        <f t="shared" si="41"/>
        <v>26.997693638285604</v>
      </c>
      <c r="Q420" t="e" cm="1" vm="1">
        <f t="array" aca="1" ref="Q420" ca="1">_xlfn.TEXTSPLIT(N420, "/")</f>
        <v>#VALUE!</v>
      </c>
      <c r="R420" s="7"/>
      <c r="S420" s="13">
        <f t="shared" si="37"/>
        <v>41035.208333333336</v>
      </c>
      <c r="T420" s="11">
        <f t="shared" si="38"/>
        <v>41036.208333333336</v>
      </c>
      <c r="U420" s="12" t="str">
        <f t="shared" si="39"/>
        <v>May</v>
      </c>
      <c r="V420" s="10" t="str">
        <f t="shared" si="36"/>
        <v>2012</v>
      </c>
    </row>
    <row r="421" spans="1:22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40"/>
        <v>123.43497363796135</v>
      </c>
      <c r="P421" s="6">
        <f t="shared" si="41"/>
        <v>68.329787234042556</v>
      </c>
      <c r="Q421" t="e" cm="1" vm="1">
        <f t="array" aca="1" ref="Q421" ca="1">_xlfn.TEXTSPLIT(N421, "/")</f>
        <v>#VALUE!</v>
      </c>
      <c r="R421" s="7"/>
      <c r="S421" s="13">
        <f t="shared" si="37"/>
        <v>40899.25</v>
      </c>
      <c r="T421" s="11">
        <f t="shared" si="38"/>
        <v>40905.25</v>
      </c>
      <c r="U421" s="12" t="str">
        <f t="shared" si="39"/>
        <v>December</v>
      </c>
      <c r="V421" s="10" t="str">
        <f t="shared" si="36"/>
        <v>2011</v>
      </c>
    </row>
    <row r="422" spans="1:22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40"/>
        <v>128.46</v>
      </c>
      <c r="P422" s="6">
        <f t="shared" si="41"/>
        <v>50.974576271186443</v>
      </c>
      <c r="Q422" t="e" cm="1" vm="1">
        <f t="array" aca="1" ref="Q422" ca="1">_xlfn.TEXTSPLIT(N422, "/")</f>
        <v>#VALUE!</v>
      </c>
      <c r="R422" s="7"/>
      <c r="S422" s="13">
        <f t="shared" si="37"/>
        <v>42911.208333333328</v>
      </c>
      <c r="T422" s="11">
        <f t="shared" si="38"/>
        <v>42925.208333333328</v>
      </c>
      <c r="U422" s="12" t="str">
        <f t="shared" si="39"/>
        <v>June</v>
      </c>
      <c r="V422" s="10" t="str">
        <f t="shared" si="36"/>
        <v>2017</v>
      </c>
    </row>
    <row r="423" spans="1:22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40"/>
        <v>63.989361702127653</v>
      </c>
      <c r="P423" s="6">
        <f t="shared" si="41"/>
        <v>54.024390243902438</v>
      </c>
      <c r="Q423" t="e" cm="1" vm="1">
        <f t="array" aca="1" ref="Q423" ca="1">_xlfn.TEXTSPLIT(N423, "/")</f>
        <v>#VALUE!</v>
      </c>
      <c r="R423" s="7"/>
      <c r="S423" s="13">
        <f t="shared" si="37"/>
        <v>42915.208333333328</v>
      </c>
      <c r="T423" s="11">
        <f t="shared" si="38"/>
        <v>42945.208333333328</v>
      </c>
      <c r="U423" s="12" t="str">
        <f t="shared" si="39"/>
        <v>June</v>
      </c>
      <c r="V423" s="10" t="str">
        <f t="shared" si="36"/>
        <v>2017</v>
      </c>
    </row>
    <row r="424" spans="1:22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40"/>
        <v>127.29885057471265</v>
      </c>
      <c r="P424" s="6">
        <f t="shared" si="41"/>
        <v>97.055555555555557</v>
      </c>
      <c r="Q424" t="e" cm="1" vm="1">
        <f t="array" aca="1" ref="Q424" ca="1">_xlfn.TEXTSPLIT(N424, "/")</f>
        <v>#VALUE!</v>
      </c>
      <c r="R424" s="7"/>
      <c r="S424" s="13">
        <f t="shared" si="37"/>
        <v>40285.208333333336</v>
      </c>
      <c r="T424" s="11">
        <f t="shared" si="38"/>
        <v>40305.208333333336</v>
      </c>
      <c r="U424" s="12" t="str">
        <f t="shared" si="39"/>
        <v>April</v>
      </c>
      <c r="V424" s="10" t="str">
        <f t="shared" si="36"/>
        <v>2010</v>
      </c>
    </row>
    <row r="425" spans="1:22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40"/>
        <v>10.638024357239512</v>
      </c>
      <c r="P425" s="6">
        <f t="shared" si="41"/>
        <v>24.867469879518072</v>
      </c>
      <c r="Q425" t="e" cm="1" vm="1">
        <f t="array" aca="1" ref="Q425" ca="1">_xlfn.TEXTSPLIT(N425, "/")</f>
        <v>#VALUE!</v>
      </c>
      <c r="R425" s="7"/>
      <c r="S425" s="13">
        <f t="shared" si="37"/>
        <v>40808.208333333336</v>
      </c>
      <c r="T425" s="11">
        <f t="shared" si="38"/>
        <v>40810.208333333336</v>
      </c>
      <c r="U425" s="12" t="str">
        <f t="shared" si="39"/>
        <v>September</v>
      </c>
      <c r="V425" s="10" t="str">
        <f t="shared" si="36"/>
        <v>2011</v>
      </c>
    </row>
    <row r="426" spans="1:22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40"/>
        <v>40.470588235294116</v>
      </c>
      <c r="P426" s="6">
        <f t="shared" si="41"/>
        <v>84.423913043478265</v>
      </c>
      <c r="Q426" t="e" cm="1" vm="1">
        <f t="array" aca="1" ref="Q426" ca="1">_xlfn.TEXTSPLIT(N426, "/")</f>
        <v>#VALUE!</v>
      </c>
      <c r="R426" s="7"/>
      <c r="S426" s="13">
        <f t="shared" si="37"/>
        <v>43208.208333333328</v>
      </c>
      <c r="T426" s="11">
        <f t="shared" si="38"/>
        <v>43214.208333333328</v>
      </c>
      <c r="U426" s="12" t="str">
        <f t="shared" si="39"/>
        <v>April</v>
      </c>
      <c r="V426" s="10" t="str">
        <f t="shared" si="36"/>
        <v>2018</v>
      </c>
    </row>
    <row r="427" spans="1:22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40"/>
        <v>287.66666666666663</v>
      </c>
      <c r="P427" s="6">
        <f t="shared" si="41"/>
        <v>47.091324200913242</v>
      </c>
      <c r="Q427" t="e" cm="1" vm="1">
        <f t="array" aca="1" ref="Q427" ca="1">_xlfn.TEXTSPLIT(N427, "/")</f>
        <v>#VALUE!</v>
      </c>
      <c r="R427" s="7"/>
      <c r="S427" s="13">
        <f t="shared" si="37"/>
        <v>42213.208333333328</v>
      </c>
      <c r="T427" s="11">
        <f t="shared" si="38"/>
        <v>42219.208333333328</v>
      </c>
      <c r="U427" s="12" t="str">
        <f t="shared" si="39"/>
        <v>July</v>
      </c>
      <c r="V427" s="10" t="str">
        <f t="shared" si="36"/>
        <v>2015</v>
      </c>
    </row>
    <row r="428" spans="1:22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40"/>
        <v>572.94444444444446</v>
      </c>
      <c r="P428" s="6">
        <f t="shared" si="41"/>
        <v>77.996041171813147</v>
      </c>
      <c r="Q428" t="e" cm="1" vm="1">
        <f t="array" aca="1" ref="Q428" ca="1">_xlfn.TEXTSPLIT(N428, "/")</f>
        <v>#VALUE!</v>
      </c>
      <c r="R428" s="7"/>
      <c r="S428" s="13">
        <f t="shared" si="37"/>
        <v>41332.25</v>
      </c>
      <c r="T428" s="11">
        <f t="shared" si="38"/>
        <v>41339.25</v>
      </c>
      <c r="U428" s="12" t="str">
        <f t="shared" si="39"/>
        <v>February</v>
      </c>
      <c r="V428" s="10" t="str">
        <f t="shared" si="36"/>
        <v>2013</v>
      </c>
    </row>
    <row r="429" spans="1:22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40"/>
        <v>112.90429799426933</v>
      </c>
      <c r="P429" s="6">
        <f t="shared" si="41"/>
        <v>62.967871485943775</v>
      </c>
      <c r="Q429" t="e" cm="1" vm="1">
        <f t="array" aca="1" ref="Q429" ca="1">_xlfn.TEXTSPLIT(N429, "/")</f>
        <v>#VALUE!</v>
      </c>
      <c r="R429" s="7"/>
      <c r="S429" s="13">
        <f t="shared" si="37"/>
        <v>41895.208333333336</v>
      </c>
      <c r="T429" s="11">
        <f t="shared" si="38"/>
        <v>41927.208333333336</v>
      </c>
      <c r="U429" s="12" t="str">
        <f t="shared" si="39"/>
        <v>September</v>
      </c>
      <c r="V429" s="10" t="str">
        <f t="shared" si="36"/>
        <v>2014</v>
      </c>
    </row>
    <row r="430" spans="1:22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40"/>
        <v>46.387573964497044</v>
      </c>
      <c r="P430" s="6">
        <f t="shared" si="41"/>
        <v>81.006080449017773</v>
      </c>
      <c r="Q430" t="e" cm="1" vm="1">
        <f t="array" aca="1" ref="Q430" ca="1">_xlfn.TEXTSPLIT(N430, "/")</f>
        <v>#VALUE!</v>
      </c>
      <c r="R430" s="7"/>
      <c r="S430" s="13">
        <f t="shared" si="37"/>
        <v>40585.25</v>
      </c>
      <c r="T430" s="11">
        <f t="shared" si="38"/>
        <v>40592.25</v>
      </c>
      <c r="U430" s="12" t="str">
        <f t="shared" si="39"/>
        <v>February</v>
      </c>
      <c r="V430" s="10" t="str">
        <f t="shared" si="36"/>
        <v>2011</v>
      </c>
    </row>
    <row r="431" spans="1:22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40"/>
        <v>90.675916230366497</v>
      </c>
      <c r="P431" s="6">
        <f t="shared" si="41"/>
        <v>65.321428571428569</v>
      </c>
      <c r="Q431" t="e" cm="1" vm="1">
        <f t="array" aca="1" ref="Q431" ca="1">_xlfn.TEXTSPLIT(N431, "/")</f>
        <v>#VALUE!</v>
      </c>
      <c r="R431" s="7"/>
      <c r="S431" s="13">
        <f t="shared" si="37"/>
        <v>41680.25</v>
      </c>
      <c r="T431" s="11">
        <f t="shared" si="38"/>
        <v>41708.208333333336</v>
      </c>
      <c r="U431" s="12" t="str">
        <f t="shared" si="39"/>
        <v>February</v>
      </c>
      <c r="V431" s="10" t="str">
        <f t="shared" si="36"/>
        <v>2014</v>
      </c>
    </row>
    <row r="432" spans="1:22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40"/>
        <v>67.740740740740748</v>
      </c>
      <c r="P432" s="6">
        <f t="shared" si="41"/>
        <v>104.43617021276596</v>
      </c>
      <c r="Q432" t="e" cm="1" vm="1">
        <f t="array" aca="1" ref="Q432" ca="1">_xlfn.TEXTSPLIT(N432, "/")</f>
        <v>#VALUE!</v>
      </c>
      <c r="R432" s="7"/>
      <c r="S432" s="13">
        <f t="shared" si="37"/>
        <v>43737.208333333328</v>
      </c>
      <c r="T432" s="11">
        <f t="shared" si="38"/>
        <v>43771.208333333328</v>
      </c>
      <c r="U432" s="12" t="str">
        <f t="shared" si="39"/>
        <v>September</v>
      </c>
      <c r="V432" s="10" t="str">
        <f t="shared" si="36"/>
        <v>2019</v>
      </c>
    </row>
    <row r="433" spans="1:22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40"/>
        <v>192.49019607843135</v>
      </c>
      <c r="P433" s="6">
        <f t="shared" si="41"/>
        <v>69.989010989010993</v>
      </c>
      <c r="Q433" t="e" cm="1" vm="1">
        <f t="array" aca="1" ref="Q433" ca="1">_xlfn.TEXTSPLIT(N433, "/")</f>
        <v>#VALUE!</v>
      </c>
      <c r="R433" s="7"/>
      <c r="S433" s="13">
        <f t="shared" si="37"/>
        <v>43273.208333333328</v>
      </c>
      <c r="T433" s="11">
        <f t="shared" si="38"/>
        <v>43290.208333333328</v>
      </c>
      <c r="U433" s="12" t="str">
        <f t="shared" si="39"/>
        <v>June</v>
      </c>
      <c r="V433" s="10" t="str">
        <f t="shared" si="36"/>
        <v>2018</v>
      </c>
    </row>
    <row r="434" spans="1:22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40"/>
        <v>82.714285714285722</v>
      </c>
      <c r="P434" s="6">
        <f t="shared" si="41"/>
        <v>83.023989898989896</v>
      </c>
      <c r="Q434" t="e" cm="1" vm="1">
        <f t="array" aca="1" ref="Q434" ca="1">_xlfn.TEXTSPLIT(N434, "/")</f>
        <v>#VALUE!</v>
      </c>
      <c r="R434" s="7"/>
      <c r="S434" s="13">
        <f t="shared" si="37"/>
        <v>41761.208333333336</v>
      </c>
      <c r="T434" s="11">
        <f t="shared" si="38"/>
        <v>41781.208333333336</v>
      </c>
      <c r="U434" s="12" t="str">
        <f t="shared" si="39"/>
        <v>May</v>
      </c>
      <c r="V434" s="10" t="str">
        <f t="shared" si="36"/>
        <v>2014</v>
      </c>
    </row>
    <row r="435" spans="1:22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40"/>
        <v>54.163920922570021</v>
      </c>
      <c r="P435" s="6">
        <f t="shared" si="41"/>
        <v>90.3</v>
      </c>
      <c r="Q435" t="e" cm="1" vm="1">
        <f t="array" aca="1" ref="Q435" ca="1">_xlfn.TEXTSPLIT(N435, "/")</f>
        <v>#VALUE!</v>
      </c>
      <c r="R435" s="7"/>
      <c r="S435" s="13">
        <f t="shared" si="37"/>
        <v>41603.25</v>
      </c>
      <c r="T435" s="11">
        <f t="shared" si="38"/>
        <v>41619.25</v>
      </c>
      <c r="U435" s="12" t="str">
        <f t="shared" si="39"/>
        <v>November</v>
      </c>
      <c r="V435" s="10" t="str">
        <f t="shared" si="36"/>
        <v>2013</v>
      </c>
    </row>
    <row r="436" spans="1:22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40"/>
        <v>16.722222222222221</v>
      </c>
      <c r="P436" s="6">
        <f t="shared" si="41"/>
        <v>103.98131932282546</v>
      </c>
      <c r="Q436" t="e" cm="1" vm="1">
        <f t="array" aca="1" ref="Q436" ca="1">_xlfn.TEXTSPLIT(N436, "/")</f>
        <v>#VALUE!</v>
      </c>
      <c r="R436" s="7"/>
      <c r="S436" s="13">
        <f t="shared" si="37"/>
        <v>42705.25</v>
      </c>
      <c r="T436" s="11">
        <f t="shared" si="38"/>
        <v>42719.25</v>
      </c>
      <c r="U436" s="12" t="str">
        <f t="shared" si="39"/>
        <v>December</v>
      </c>
      <c r="V436" s="10" t="str">
        <f t="shared" si="36"/>
        <v>2016</v>
      </c>
    </row>
    <row r="437" spans="1:22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40"/>
        <v>116.87664041994749</v>
      </c>
      <c r="P437" s="6">
        <f t="shared" si="41"/>
        <v>54.931726907630519</v>
      </c>
      <c r="Q437" t="e" cm="1" vm="1">
        <f t="array" aca="1" ref="Q437" ca="1">_xlfn.TEXTSPLIT(N437, "/")</f>
        <v>#VALUE!</v>
      </c>
      <c r="R437" s="7"/>
      <c r="S437" s="13">
        <f t="shared" si="37"/>
        <v>41988.25</v>
      </c>
      <c r="T437" s="11">
        <f t="shared" si="38"/>
        <v>42000.25</v>
      </c>
      <c r="U437" s="12" t="str">
        <f t="shared" si="39"/>
        <v>December</v>
      </c>
      <c r="V437" s="10" t="str">
        <f t="shared" si="36"/>
        <v>2014</v>
      </c>
    </row>
    <row r="438" spans="1:22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40"/>
        <v>1052.1538461538462</v>
      </c>
      <c r="P438" s="6">
        <f t="shared" si="41"/>
        <v>51.921875</v>
      </c>
      <c r="Q438" t="e" cm="1" vm="1">
        <f t="array" aca="1" ref="Q438" ca="1">_xlfn.TEXTSPLIT(N438, "/")</f>
        <v>#VALUE!</v>
      </c>
      <c r="R438" s="7"/>
      <c r="S438" s="13">
        <f t="shared" si="37"/>
        <v>43575.208333333328</v>
      </c>
      <c r="T438" s="11">
        <f t="shared" si="38"/>
        <v>43576.208333333328</v>
      </c>
      <c r="U438" s="12" t="str">
        <f t="shared" si="39"/>
        <v>April</v>
      </c>
      <c r="V438" s="10" t="str">
        <f t="shared" si="36"/>
        <v>2019</v>
      </c>
    </row>
    <row r="439" spans="1:22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40"/>
        <v>123.07407407407408</v>
      </c>
      <c r="P439" s="6">
        <f t="shared" si="41"/>
        <v>60.02834008097166</v>
      </c>
      <c r="Q439" t="e" cm="1" vm="1">
        <f t="array" aca="1" ref="Q439" ca="1">_xlfn.TEXTSPLIT(N439, "/")</f>
        <v>#VALUE!</v>
      </c>
      <c r="R439" s="7"/>
      <c r="S439" s="13">
        <f t="shared" si="37"/>
        <v>42260.208333333328</v>
      </c>
      <c r="T439" s="11">
        <f t="shared" si="38"/>
        <v>42263.208333333328</v>
      </c>
      <c r="U439" s="12" t="str">
        <f t="shared" si="39"/>
        <v>September</v>
      </c>
      <c r="V439" s="10" t="str">
        <f t="shared" si="36"/>
        <v>2015</v>
      </c>
    </row>
    <row r="440" spans="1:22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40"/>
        <v>178.63855421686748</v>
      </c>
      <c r="P440" s="6">
        <f t="shared" si="41"/>
        <v>44.003488879197555</v>
      </c>
      <c r="Q440" t="e" cm="1" vm="1">
        <f t="array" aca="1" ref="Q440" ca="1">_xlfn.TEXTSPLIT(N440, "/")</f>
        <v>#VALUE!</v>
      </c>
      <c r="R440" s="7"/>
      <c r="S440" s="13">
        <f t="shared" si="37"/>
        <v>41337.25</v>
      </c>
      <c r="T440" s="11">
        <f t="shared" si="38"/>
        <v>41367.208333333336</v>
      </c>
      <c r="U440" s="12" t="str">
        <f t="shared" si="39"/>
        <v>March</v>
      </c>
      <c r="V440" s="10" t="str">
        <f t="shared" si="36"/>
        <v>2013</v>
      </c>
    </row>
    <row r="441" spans="1:22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40"/>
        <v>355.28169014084506</v>
      </c>
      <c r="P441" s="6">
        <f t="shared" si="41"/>
        <v>53.003513254551258</v>
      </c>
      <c r="Q441" t="e" cm="1" vm="1">
        <f t="array" aca="1" ref="Q441" ca="1">_xlfn.TEXTSPLIT(N441, "/")</f>
        <v>#VALUE!</v>
      </c>
      <c r="R441" s="7"/>
      <c r="S441" s="13">
        <f t="shared" si="37"/>
        <v>42680.208333333328</v>
      </c>
      <c r="T441" s="11">
        <f t="shared" si="38"/>
        <v>42687.25</v>
      </c>
      <c r="U441" s="12" t="str">
        <f t="shared" si="39"/>
        <v>November</v>
      </c>
      <c r="V441" s="10" t="str">
        <f t="shared" si="36"/>
        <v>2016</v>
      </c>
    </row>
    <row r="442" spans="1:22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40"/>
        <v>161.90634146341463</v>
      </c>
      <c r="P442" s="6">
        <f t="shared" si="41"/>
        <v>54.5</v>
      </c>
      <c r="Q442" t="e" cm="1" vm="1">
        <f t="array" aca="1" ref="Q442" ca="1">_xlfn.TEXTSPLIT(N442, "/")</f>
        <v>#VALUE!</v>
      </c>
      <c r="R442" s="7"/>
      <c r="S442" s="13">
        <f t="shared" si="37"/>
        <v>42916.208333333328</v>
      </c>
      <c r="T442" s="11">
        <f t="shared" si="38"/>
        <v>42926.208333333328</v>
      </c>
      <c r="U442" s="12" t="str">
        <f t="shared" si="39"/>
        <v>June</v>
      </c>
      <c r="V442" s="10" t="str">
        <f t="shared" si="36"/>
        <v>2017</v>
      </c>
    </row>
    <row r="443" spans="1:22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40"/>
        <v>24.914285714285715</v>
      </c>
      <c r="P443" s="6">
        <f t="shared" si="41"/>
        <v>75.04195804195804</v>
      </c>
      <c r="Q443" t="e" cm="1" vm="1">
        <f t="array" aca="1" ref="Q443" ca="1">_xlfn.TEXTSPLIT(N443, "/")</f>
        <v>#VALUE!</v>
      </c>
      <c r="R443" s="7"/>
      <c r="S443" s="13">
        <f t="shared" si="37"/>
        <v>41025.208333333336</v>
      </c>
      <c r="T443" s="11">
        <f t="shared" si="38"/>
        <v>41053.208333333336</v>
      </c>
      <c r="U443" s="12" t="str">
        <f t="shared" si="39"/>
        <v>April</v>
      </c>
      <c r="V443" s="10" t="str">
        <f t="shared" si="36"/>
        <v>2012</v>
      </c>
    </row>
    <row r="444" spans="1:22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40"/>
        <v>198.72222222222223</v>
      </c>
      <c r="P444" s="6">
        <f t="shared" si="41"/>
        <v>35.911111111111111</v>
      </c>
      <c r="Q444" t="e" cm="1" vm="1">
        <f t="array" aca="1" ref="Q444" ca="1">_xlfn.TEXTSPLIT(N444, "/")</f>
        <v>#VALUE!</v>
      </c>
      <c r="R444" s="7"/>
      <c r="S444" s="13">
        <f t="shared" si="37"/>
        <v>42980.208333333328</v>
      </c>
      <c r="T444" s="11">
        <f t="shared" si="38"/>
        <v>42996.208333333328</v>
      </c>
      <c r="U444" s="12" t="str">
        <f t="shared" si="39"/>
        <v>September</v>
      </c>
      <c r="V444" s="10" t="str">
        <f t="shared" si="36"/>
        <v>2017</v>
      </c>
    </row>
    <row r="445" spans="1:22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40"/>
        <v>34.752688172043008</v>
      </c>
      <c r="P445" s="6">
        <f t="shared" si="41"/>
        <v>36.952702702702702</v>
      </c>
      <c r="Q445" t="e" cm="1" vm="1">
        <f t="array" aca="1" ref="Q445" ca="1">_xlfn.TEXTSPLIT(N445, "/")</f>
        <v>#VALUE!</v>
      </c>
      <c r="R445" s="7"/>
      <c r="S445" s="13">
        <f t="shared" si="37"/>
        <v>40451.208333333336</v>
      </c>
      <c r="T445" s="11">
        <f t="shared" si="38"/>
        <v>40470.208333333336</v>
      </c>
      <c r="U445" s="12" t="str">
        <f t="shared" si="39"/>
        <v>September</v>
      </c>
      <c r="V445" s="10" t="str">
        <f t="shared" si="36"/>
        <v>2010</v>
      </c>
    </row>
    <row r="446" spans="1:22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40"/>
        <v>176.41935483870967</v>
      </c>
      <c r="P446" s="6">
        <f t="shared" si="41"/>
        <v>63.170588235294119</v>
      </c>
      <c r="Q446" t="e" cm="1" vm="1">
        <f t="array" aca="1" ref="Q446" ca="1">_xlfn.TEXTSPLIT(N446, "/")</f>
        <v>#VALUE!</v>
      </c>
      <c r="R446" s="7"/>
      <c r="S446" s="13">
        <f t="shared" si="37"/>
        <v>40748.208333333336</v>
      </c>
      <c r="T446" s="11">
        <f t="shared" si="38"/>
        <v>40750.208333333336</v>
      </c>
      <c r="U446" s="12" t="str">
        <f t="shared" si="39"/>
        <v>July</v>
      </c>
      <c r="V446" s="10" t="str">
        <f t="shared" si="36"/>
        <v>2011</v>
      </c>
    </row>
    <row r="447" spans="1:22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40"/>
        <v>511.38095238095235</v>
      </c>
      <c r="P447" s="6">
        <f t="shared" si="41"/>
        <v>29.99462365591398</v>
      </c>
      <c r="Q447" t="e" cm="1" vm="1">
        <f t="array" aca="1" ref="Q447" ca="1">_xlfn.TEXTSPLIT(N447, "/")</f>
        <v>#VALUE!</v>
      </c>
      <c r="R447" s="7"/>
      <c r="S447" s="13">
        <f t="shared" si="37"/>
        <v>40515.25</v>
      </c>
      <c r="T447" s="11">
        <f t="shared" si="38"/>
        <v>40536.25</v>
      </c>
      <c r="U447" s="12" t="str">
        <f t="shared" si="39"/>
        <v>December</v>
      </c>
      <c r="V447" s="10" t="str">
        <f t="shared" si="36"/>
        <v>2010</v>
      </c>
    </row>
    <row r="448" spans="1:22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40"/>
        <v>82.044117647058826</v>
      </c>
      <c r="P448" s="6">
        <f t="shared" si="41"/>
        <v>86</v>
      </c>
      <c r="Q448" t="e" cm="1" vm="1">
        <f t="array" aca="1" ref="Q448" ca="1">_xlfn.TEXTSPLIT(N448, "/")</f>
        <v>#VALUE!</v>
      </c>
      <c r="R448" s="7"/>
      <c r="S448" s="13">
        <f t="shared" si="37"/>
        <v>41261.25</v>
      </c>
      <c r="T448" s="11">
        <f t="shared" si="38"/>
        <v>41263.25</v>
      </c>
      <c r="U448" s="12" t="str">
        <f t="shared" si="39"/>
        <v>December</v>
      </c>
      <c r="V448" s="10" t="str">
        <f t="shared" si="36"/>
        <v>2012</v>
      </c>
    </row>
    <row r="449" spans="1:22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40"/>
        <v>24.326030927835053</v>
      </c>
      <c r="P449" s="6">
        <f t="shared" si="41"/>
        <v>75.014876033057845</v>
      </c>
      <c r="Q449" t="e" cm="1" vm="1">
        <f t="array" aca="1" ref="Q449" ca="1">_xlfn.TEXTSPLIT(N449, "/")</f>
        <v>#VALUE!</v>
      </c>
      <c r="R449" s="7"/>
      <c r="S449" s="13">
        <f t="shared" si="37"/>
        <v>43088.25</v>
      </c>
      <c r="T449" s="11">
        <f t="shared" si="38"/>
        <v>43104.25</v>
      </c>
      <c r="U449" s="12" t="str">
        <f t="shared" si="39"/>
        <v>December</v>
      </c>
      <c r="V449" s="10" t="str">
        <f t="shared" si="36"/>
        <v>2018</v>
      </c>
    </row>
    <row r="450" spans="1:22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40"/>
        <v>50.482758620689658</v>
      </c>
      <c r="P450" s="6">
        <f t="shared" si="41"/>
        <v>101.19767441860465</v>
      </c>
      <c r="Q450" t="e" cm="1" vm="1">
        <f t="array" aca="1" ref="Q450" ca="1">_xlfn.TEXTSPLIT(N450, "/")</f>
        <v>#VALUE!</v>
      </c>
      <c r="R450" s="7"/>
      <c r="S450" s="13">
        <f t="shared" si="37"/>
        <v>41378.208333333336</v>
      </c>
      <c r="T450" s="11">
        <f t="shared" si="38"/>
        <v>41380.208333333336</v>
      </c>
      <c r="U450" s="12" t="str">
        <f t="shared" si="39"/>
        <v>April</v>
      </c>
      <c r="V450" s="10" t="str">
        <f t="shared" ref="V450:V513" si="42">TEXT(T450, "yyyy")</f>
        <v>2013</v>
      </c>
    </row>
    <row r="451" spans="1:22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si="40"/>
        <v>967</v>
      </c>
      <c r="P451" s="6">
        <f t="shared" si="41"/>
        <v>4</v>
      </c>
      <c r="Q451" t="e" cm="1" vm="1">
        <f t="array" aca="1" ref="Q451" ca="1">_xlfn.TEXTSPLIT(N451, "/")</f>
        <v>#VALUE!</v>
      </c>
      <c r="R451" s="7"/>
      <c r="S451" s="13">
        <f t="shared" ref="S451:S514" si="43">(((J451/60)/60)/24)+DATE(1970,1,1)</f>
        <v>43530.25</v>
      </c>
      <c r="T451" s="11">
        <f t="shared" ref="T451:T514" si="44">(((K451/60)/60)/24)+DATE(1970,1,1)</f>
        <v>43547.208333333328</v>
      </c>
      <c r="U451" s="12" t="str">
        <f t="shared" ref="U451:U514" si="45">TEXT(S451,"mmmm")</f>
        <v>March</v>
      </c>
      <c r="V451" s="10" t="str">
        <f t="shared" si="42"/>
        <v>2019</v>
      </c>
    </row>
    <row r="452" spans="1:22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ref="O452:O515" si="46">(E452/D452)*100</f>
        <v>4</v>
      </c>
      <c r="P452" s="6">
        <f t="shared" ref="P452:P515" si="47">E453/G453</f>
        <v>29.001272669424118</v>
      </c>
      <c r="Q452" t="e" cm="1" vm="1">
        <f t="array" aca="1" ref="Q452" ca="1">_xlfn.TEXTSPLIT(N452, "/")</f>
        <v>#VALUE!</v>
      </c>
      <c r="R452" s="7"/>
      <c r="S452" s="13">
        <f t="shared" si="43"/>
        <v>43394.208333333328</v>
      </c>
      <c r="T452" s="11">
        <f t="shared" si="44"/>
        <v>43417.25</v>
      </c>
      <c r="U452" s="12" t="str">
        <f t="shared" si="45"/>
        <v>October</v>
      </c>
      <c r="V452" s="10" t="str">
        <f t="shared" si="42"/>
        <v>2018</v>
      </c>
    </row>
    <row r="453" spans="1:22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46"/>
        <v>122.84501347708894</v>
      </c>
      <c r="P453" s="6">
        <f t="shared" si="47"/>
        <v>98.225806451612897</v>
      </c>
      <c r="Q453" t="e" cm="1" vm="1">
        <f t="array" aca="1" ref="Q453" ca="1">_xlfn.TEXTSPLIT(N453, "/")</f>
        <v>#VALUE!</v>
      </c>
      <c r="R453" s="7"/>
      <c r="S453" s="13">
        <f t="shared" si="43"/>
        <v>42935.208333333328</v>
      </c>
      <c r="T453" s="11">
        <f t="shared" si="44"/>
        <v>42966.208333333328</v>
      </c>
      <c r="U453" s="12" t="str">
        <f t="shared" si="45"/>
        <v>July</v>
      </c>
      <c r="V453" s="10" t="str">
        <f t="shared" si="42"/>
        <v>2017</v>
      </c>
    </row>
    <row r="454" spans="1:22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46"/>
        <v>63.4375</v>
      </c>
      <c r="P454" s="6">
        <f t="shared" si="47"/>
        <v>87.001693480101608</v>
      </c>
      <c r="Q454" t="e" cm="1" vm="1">
        <f t="array" aca="1" ref="Q454" ca="1">_xlfn.TEXTSPLIT(N454, "/")</f>
        <v>#VALUE!</v>
      </c>
      <c r="R454" s="7"/>
      <c r="S454" s="13">
        <f t="shared" si="43"/>
        <v>40365.208333333336</v>
      </c>
      <c r="T454" s="11">
        <f t="shared" si="44"/>
        <v>40366.208333333336</v>
      </c>
      <c r="U454" s="12" t="str">
        <f t="shared" si="45"/>
        <v>July</v>
      </c>
      <c r="V454" s="10" t="str">
        <f t="shared" si="42"/>
        <v>2010</v>
      </c>
    </row>
    <row r="455" spans="1:22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46"/>
        <v>56.331688596491226</v>
      </c>
      <c r="P455" s="6">
        <f t="shared" si="47"/>
        <v>45.205128205128204</v>
      </c>
      <c r="Q455" t="e" cm="1" vm="1">
        <f t="array" aca="1" ref="Q455" ca="1">_xlfn.TEXTSPLIT(N455, "/")</f>
        <v>#VALUE!</v>
      </c>
      <c r="R455" s="7"/>
      <c r="S455" s="13">
        <f t="shared" si="43"/>
        <v>42705.25</v>
      </c>
      <c r="T455" s="11">
        <f t="shared" si="44"/>
        <v>42746.25</v>
      </c>
      <c r="U455" s="12" t="str">
        <f t="shared" si="45"/>
        <v>December</v>
      </c>
      <c r="V455" s="10" t="str">
        <f t="shared" si="42"/>
        <v>2017</v>
      </c>
    </row>
    <row r="456" spans="1:22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46"/>
        <v>44.074999999999996</v>
      </c>
      <c r="P456" s="6">
        <f t="shared" si="47"/>
        <v>37.001341561577675</v>
      </c>
      <c r="Q456" t="e" cm="1" vm="1">
        <f t="array" aca="1" ref="Q456" ca="1">_xlfn.TEXTSPLIT(N456, "/")</f>
        <v>#VALUE!</v>
      </c>
      <c r="R456" s="7"/>
      <c r="S456" s="13">
        <f t="shared" si="43"/>
        <v>41568.208333333336</v>
      </c>
      <c r="T456" s="11">
        <f t="shared" si="44"/>
        <v>41604.25</v>
      </c>
      <c r="U456" s="12" t="str">
        <f t="shared" si="45"/>
        <v>October</v>
      </c>
      <c r="V456" s="10" t="str">
        <f t="shared" si="42"/>
        <v>2013</v>
      </c>
    </row>
    <row r="457" spans="1:22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46"/>
        <v>118.37253218884121</v>
      </c>
      <c r="P457" s="6">
        <f t="shared" si="47"/>
        <v>94.976947040498445</v>
      </c>
      <c r="Q457" t="e" cm="1" vm="1">
        <f t="array" aca="1" ref="Q457" ca="1">_xlfn.TEXTSPLIT(N457, "/")</f>
        <v>#VALUE!</v>
      </c>
      <c r="R457" s="7"/>
      <c r="S457" s="13">
        <f t="shared" si="43"/>
        <v>40809.208333333336</v>
      </c>
      <c r="T457" s="11">
        <f t="shared" si="44"/>
        <v>40832.208333333336</v>
      </c>
      <c r="U457" s="12" t="str">
        <f t="shared" si="45"/>
        <v>September</v>
      </c>
      <c r="V457" s="10" t="str">
        <f t="shared" si="42"/>
        <v>2011</v>
      </c>
    </row>
    <row r="458" spans="1:22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46"/>
        <v>104.1243169398907</v>
      </c>
      <c r="P458" s="6">
        <f t="shared" si="47"/>
        <v>28.956521739130434</v>
      </c>
      <c r="Q458" t="e" cm="1" vm="1">
        <f t="array" aca="1" ref="Q458" ca="1">_xlfn.TEXTSPLIT(N458, "/")</f>
        <v>#VALUE!</v>
      </c>
      <c r="R458" s="7"/>
      <c r="S458" s="13">
        <f t="shared" si="43"/>
        <v>43141.25</v>
      </c>
      <c r="T458" s="11">
        <f t="shared" si="44"/>
        <v>43141.25</v>
      </c>
      <c r="U458" s="12" t="str">
        <f t="shared" si="45"/>
        <v>February</v>
      </c>
      <c r="V458" s="10" t="str">
        <f t="shared" si="42"/>
        <v>2018</v>
      </c>
    </row>
    <row r="459" spans="1:22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46"/>
        <v>26.640000000000004</v>
      </c>
      <c r="P459" s="6">
        <f t="shared" si="47"/>
        <v>55.993396226415094</v>
      </c>
      <c r="Q459" t="e" cm="1" vm="1">
        <f t="array" aca="1" ref="Q459" ca="1">_xlfn.TEXTSPLIT(N459, "/")</f>
        <v>#VALUE!</v>
      </c>
      <c r="R459" s="7"/>
      <c r="S459" s="13">
        <f t="shared" si="43"/>
        <v>42657.208333333328</v>
      </c>
      <c r="T459" s="11">
        <f t="shared" si="44"/>
        <v>42659.208333333328</v>
      </c>
      <c r="U459" s="12" t="str">
        <f t="shared" si="45"/>
        <v>October</v>
      </c>
      <c r="V459" s="10" t="str">
        <f t="shared" si="42"/>
        <v>2016</v>
      </c>
    </row>
    <row r="460" spans="1:22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46"/>
        <v>351.20118343195264</v>
      </c>
      <c r="P460" s="6">
        <f t="shared" si="47"/>
        <v>54.038095238095238</v>
      </c>
      <c r="Q460" t="e" cm="1" vm="1">
        <f t="array" aca="1" ref="Q460" ca="1">_xlfn.TEXTSPLIT(N460, "/")</f>
        <v>#VALUE!</v>
      </c>
      <c r="R460" s="7"/>
      <c r="S460" s="13">
        <f t="shared" si="43"/>
        <v>40265.208333333336</v>
      </c>
      <c r="T460" s="11">
        <f t="shared" si="44"/>
        <v>40309.208333333336</v>
      </c>
      <c r="U460" s="12" t="str">
        <f t="shared" si="45"/>
        <v>March</v>
      </c>
      <c r="V460" s="10" t="str">
        <f t="shared" si="42"/>
        <v>2010</v>
      </c>
    </row>
    <row r="461" spans="1:22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46"/>
        <v>90.063492063492063</v>
      </c>
      <c r="P461" s="6">
        <f t="shared" si="47"/>
        <v>82.38</v>
      </c>
      <c r="Q461" t="e" cm="1" vm="1">
        <f t="array" aca="1" ref="Q461" ca="1">_xlfn.TEXTSPLIT(N461, "/")</f>
        <v>#VALUE!</v>
      </c>
      <c r="R461" s="7"/>
      <c r="S461" s="13">
        <f t="shared" si="43"/>
        <v>42001.25</v>
      </c>
      <c r="T461" s="11">
        <f t="shared" si="44"/>
        <v>42026.25</v>
      </c>
      <c r="U461" s="12" t="str">
        <f t="shared" si="45"/>
        <v>December</v>
      </c>
      <c r="V461" s="10" t="str">
        <f t="shared" si="42"/>
        <v>2015</v>
      </c>
    </row>
    <row r="462" spans="1:22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46"/>
        <v>171.625</v>
      </c>
      <c r="P462" s="6">
        <f t="shared" si="47"/>
        <v>66.997115384615384</v>
      </c>
      <c r="Q462" t="e" cm="1" vm="1">
        <f t="array" aca="1" ref="Q462" ca="1">_xlfn.TEXTSPLIT(N462, "/")</f>
        <v>#VALUE!</v>
      </c>
      <c r="R462" s="7"/>
      <c r="S462" s="13">
        <f t="shared" si="43"/>
        <v>40399.208333333336</v>
      </c>
      <c r="T462" s="11">
        <f t="shared" si="44"/>
        <v>40402.208333333336</v>
      </c>
      <c r="U462" s="12" t="str">
        <f t="shared" si="45"/>
        <v>August</v>
      </c>
      <c r="V462" s="10" t="str">
        <f t="shared" si="42"/>
        <v>2010</v>
      </c>
    </row>
    <row r="463" spans="1:22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46"/>
        <v>141.04655870445345</v>
      </c>
      <c r="P463" s="6">
        <f t="shared" si="47"/>
        <v>107.91401869158878</v>
      </c>
      <c r="Q463" t="e" cm="1" vm="1">
        <f t="array" aca="1" ref="Q463" ca="1">_xlfn.TEXTSPLIT(N463, "/")</f>
        <v>#VALUE!</v>
      </c>
      <c r="R463" s="7"/>
      <c r="S463" s="13">
        <f t="shared" si="43"/>
        <v>41757.208333333336</v>
      </c>
      <c r="T463" s="11">
        <f t="shared" si="44"/>
        <v>41777.208333333336</v>
      </c>
      <c r="U463" s="12" t="str">
        <f t="shared" si="45"/>
        <v>April</v>
      </c>
      <c r="V463" s="10" t="str">
        <f t="shared" si="42"/>
        <v>2014</v>
      </c>
    </row>
    <row r="464" spans="1:22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46"/>
        <v>30.57944915254237</v>
      </c>
      <c r="P464" s="6">
        <f t="shared" si="47"/>
        <v>69.009501187648453</v>
      </c>
      <c r="Q464" t="e" cm="1" vm="1">
        <f t="array" aca="1" ref="Q464" ca="1">_xlfn.TEXTSPLIT(N464, "/")</f>
        <v>#VALUE!</v>
      </c>
      <c r="R464" s="7"/>
      <c r="S464" s="13">
        <f t="shared" si="43"/>
        <v>41304.25</v>
      </c>
      <c r="T464" s="11">
        <f t="shared" si="44"/>
        <v>41342.25</v>
      </c>
      <c r="U464" s="12" t="str">
        <f t="shared" si="45"/>
        <v>January</v>
      </c>
      <c r="V464" s="10" t="str">
        <f t="shared" si="42"/>
        <v>2013</v>
      </c>
    </row>
    <row r="465" spans="1:22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46"/>
        <v>108.16455696202532</v>
      </c>
      <c r="P465" s="6">
        <f t="shared" si="47"/>
        <v>39.006568144499177</v>
      </c>
      <c r="Q465" t="e" cm="1" vm="1">
        <f t="array" aca="1" ref="Q465" ca="1">_xlfn.TEXTSPLIT(N465, "/")</f>
        <v>#VALUE!</v>
      </c>
      <c r="R465" s="7"/>
      <c r="S465" s="13">
        <f t="shared" si="43"/>
        <v>41639.25</v>
      </c>
      <c r="T465" s="11">
        <f t="shared" si="44"/>
        <v>41643.25</v>
      </c>
      <c r="U465" s="12" t="str">
        <f t="shared" si="45"/>
        <v>December</v>
      </c>
      <c r="V465" s="10" t="str">
        <f t="shared" si="42"/>
        <v>2014</v>
      </c>
    </row>
    <row r="466" spans="1:22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46"/>
        <v>133.45505617977528</v>
      </c>
      <c r="P466" s="6">
        <f t="shared" si="47"/>
        <v>110.3625</v>
      </c>
      <c r="Q466" t="e" cm="1" vm="1">
        <f t="array" aca="1" ref="Q466" ca="1">_xlfn.TEXTSPLIT(N466, "/")</f>
        <v>#VALUE!</v>
      </c>
      <c r="R466" s="7"/>
      <c r="S466" s="13">
        <f t="shared" si="43"/>
        <v>43142.25</v>
      </c>
      <c r="T466" s="11">
        <f t="shared" si="44"/>
        <v>43156.25</v>
      </c>
      <c r="U466" s="12" t="str">
        <f t="shared" si="45"/>
        <v>February</v>
      </c>
      <c r="V466" s="10" t="str">
        <f t="shared" si="42"/>
        <v>2018</v>
      </c>
    </row>
    <row r="467" spans="1:22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46"/>
        <v>187.85106382978722</v>
      </c>
      <c r="P467" s="6">
        <f t="shared" si="47"/>
        <v>94.857142857142861</v>
      </c>
      <c r="Q467" t="e" cm="1" vm="1">
        <f t="array" aca="1" ref="Q467" ca="1">_xlfn.TEXTSPLIT(N467, "/")</f>
        <v>#VALUE!</v>
      </c>
      <c r="R467" s="7"/>
      <c r="S467" s="13">
        <f t="shared" si="43"/>
        <v>43127.25</v>
      </c>
      <c r="T467" s="11">
        <f t="shared" si="44"/>
        <v>43136.25</v>
      </c>
      <c r="U467" s="12" t="str">
        <f t="shared" si="45"/>
        <v>January</v>
      </c>
      <c r="V467" s="10" t="str">
        <f t="shared" si="42"/>
        <v>2018</v>
      </c>
    </row>
    <row r="468" spans="1:22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46"/>
        <v>332</v>
      </c>
      <c r="P468" s="6">
        <f t="shared" si="47"/>
        <v>57.935251798561154</v>
      </c>
      <c r="Q468" t="e" cm="1" vm="1">
        <f t="array" aca="1" ref="Q468" ca="1">_xlfn.TEXTSPLIT(N468, "/")</f>
        <v>#VALUE!</v>
      </c>
      <c r="R468" s="7"/>
      <c r="S468" s="13">
        <f t="shared" si="43"/>
        <v>41409.208333333336</v>
      </c>
      <c r="T468" s="11">
        <f t="shared" si="44"/>
        <v>41432.208333333336</v>
      </c>
      <c r="U468" s="12" t="str">
        <f t="shared" si="45"/>
        <v>May</v>
      </c>
      <c r="V468" s="10" t="str">
        <f t="shared" si="42"/>
        <v>2013</v>
      </c>
    </row>
    <row r="469" spans="1:22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46"/>
        <v>575.21428571428578</v>
      </c>
      <c r="P469" s="6">
        <f t="shared" si="47"/>
        <v>101.25</v>
      </c>
      <c r="Q469" t="e" cm="1" vm="1">
        <f t="array" aca="1" ref="Q469" ca="1">_xlfn.TEXTSPLIT(N469, "/")</f>
        <v>#VALUE!</v>
      </c>
      <c r="R469" s="7"/>
      <c r="S469" s="13">
        <f t="shared" si="43"/>
        <v>42331.25</v>
      </c>
      <c r="T469" s="11">
        <f t="shared" si="44"/>
        <v>42338.25</v>
      </c>
      <c r="U469" s="12" t="str">
        <f t="shared" si="45"/>
        <v>November</v>
      </c>
      <c r="V469" s="10" t="str">
        <f t="shared" si="42"/>
        <v>2015</v>
      </c>
    </row>
    <row r="470" spans="1:22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46"/>
        <v>40.5</v>
      </c>
      <c r="P470" s="6">
        <f t="shared" si="47"/>
        <v>64.95597484276729</v>
      </c>
      <c r="Q470" t="e" cm="1" vm="1">
        <f t="array" aca="1" ref="Q470" ca="1">_xlfn.TEXTSPLIT(N470, "/")</f>
        <v>#VALUE!</v>
      </c>
      <c r="R470" s="7"/>
      <c r="S470" s="13">
        <f t="shared" si="43"/>
        <v>43569.208333333328</v>
      </c>
      <c r="T470" s="11">
        <f t="shared" si="44"/>
        <v>43585.208333333328</v>
      </c>
      <c r="U470" s="12" t="str">
        <f t="shared" si="45"/>
        <v>April</v>
      </c>
      <c r="V470" s="10" t="str">
        <f t="shared" si="42"/>
        <v>2019</v>
      </c>
    </row>
    <row r="471" spans="1:22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46"/>
        <v>184.42857142857144</v>
      </c>
      <c r="P471" s="6">
        <f t="shared" si="47"/>
        <v>27.00524934383202</v>
      </c>
      <c r="Q471" t="e" cm="1" vm="1">
        <f t="array" aca="1" ref="Q471" ca="1">_xlfn.TEXTSPLIT(N471, "/")</f>
        <v>#VALUE!</v>
      </c>
      <c r="R471" s="7"/>
      <c r="S471" s="13">
        <f t="shared" si="43"/>
        <v>42142.208333333328</v>
      </c>
      <c r="T471" s="11">
        <f t="shared" si="44"/>
        <v>42144.208333333328</v>
      </c>
      <c r="U471" s="12" t="str">
        <f t="shared" si="45"/>
        <v>May</v>
      </c>
      <c r="V471" s="10" t="str">
        <f t="shared" si="42"/>
        <v>2015</v>
      </c>
    </row>
    <row r="472" spans="1:22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46"/>
        <v>285.80555555555554</v>
      </c>
      <c r="P472" s="6">
        <f t="shared" si="47"/>
        <v>50.97422680412371</v>
      </c>
      <c r="Q472" t="e" cm="1" vm="1">
        <f t="array" aca="1" ref="Q472" ca="1">_xlfn.TEXTSPLIT(N472, "/")</f>
        <v>#VALUE!</v>
      </c>
      <c r="R472" s="7"/>
      <c r="S472" s="13">
        <f t="shared" si="43"/>
        <v>42716.25</v>
      </c>
      <c r="T472" s="11">
        <f t="shared" si="44"/>
        <v>42723.25</v>
      </c>
      <c r="U472" s="12" t="str">
        <f t="shared" si="45"/>
        <v>December</v>
      </c>
      <c r="V472" s="10" t="str">
        <f t="shared" si="42"/>
        <v>2016</v>
      </c>
    </row>
    <row r="473" spans="1:22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46"/>
        <v>319</v>
      </c>
      <c r="P473" s="6">
        <f t="shared" si="47"/>
        <v>104.94260869565217</v>
      </c>
      <c r="Q473" t="e" cm="1" vm="1">
        <f t="array" aca="1" ref="Q473" ca="1">_xlfn.TEXTSPLIT(N473, "/")</f>
        <v>#VALUE!</v>
      </c>
      <c r="R473" s="7"/>
      <c r="S473" s="13">
        <f t="shared" si="43"/>
        <v>41031.208333333336</v>
      </c>
      <c r="T473" s="11">
        <f t="shared" si="44"/>
        <v>41031.208333333336</v>
      </c>
      <c r="U473" s="12" t="str">
        <f t="shared" si="45"/>
        <v>May</v>
      </c>
      <c r="V473" s="10" t="str">
        <f t="shared" si="42"/>
        <v>2012</v>
      </c>
    </row>
    <row r="474" spans="1:22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46"/>
        <v>39.234070221066318</v>
      </c>
      <c r="P474" s="6">
        <f t="shared" si="47"/>
        <v>84.028301886792448</v>
      </c>
      <c r="Q474" t="e" cm="1" vm="1">
        <f t="array" aca="1" ref="Q474" ca="1">_xlfn.TEXTSPLIT(N474, "/")</f>
        <v>#VALUE!</v>
      </c>
      <c r="R474" s="7"/>
      <c r="S474" s="13">
        <f t="shared" si="43"/>
        <v>43535.208333333328</v>
      </c>
      <c r="T474" s="11">
        <f t="shared" si="44"/>
        <v>43589.208333333328</v>
      </c>
      <c r="U474" s="12" t="str">
        <f t="shared" si="45"/>
        <v>March</v>
      </c>
      <c r="V474" s="10" t="str">
        <f t="shared" si="42"/>
        <v>2019</v>
      </c>
    </row>
    <row r="475" spans="1:22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46"/>
        <v>178.14000000000001</v>
      </c>
      <c r="P475" s="6">
        <f t="shared" si="47"/>
        <v>102.85915492957747</v>
      </c>
      <c r="Q475" t="e" cm="1" vm="1">
        <f t="array" aca="1" ref="Q475" ca="1">_xlfn.TEXTSPLIT(N475, "/")</f>
        <v>#VALUE!</v>
      </c>
      <c r="R475" s="7"/>
      <c r="S475" s="13">
        <f t="shared" si="43"/>
        <v>43277.208333333328</v>
      </c>
      <c r="T475" s="11">
        <f t="shared" si="44"/>
        <v>43278.208333333328</v>
      </c>
      <c r="U475" s="12" t="str">
        <f t="shared" si="45"/>
        <v>June</v>
      </c>
      <c r="V475" s="10" t="str">
        <f t="shared" si="42"/>
        <v>2018</v>
      </c>
    </row>
    <row r="476" spans="1:22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46"/>
        <v>365.15</v>
      </c>
      <c r="P476" s="6">
        <f t="shared" si="47"/>
        <v>39.962085308056871</v>
      </c>
      <c r="Q476" t="e" cm="1" vm="1">
        <f t="array" aca="1" ref="Q476" ca="1">_xlfn.TEXTSPLIT(N476, "/")</f>
        <v>#VALUE!</v>
      </c>
      <c r="R476" s="7"/>
      <c r="S476" s="13">
        <f t="shared" si="43"/>
        <v>41989.25</v>
      </c>
      <c r="T476" s="11">
        <f t="shared" si="44"/>
        <v>41990.25</v>
      </c>
      <c r="U476" s="12" t="str">
        <f t="shared" si="45"/>
        <v>December</v>
      </c>
      <c r="V476" s="10" t="str">
        <f t="shared" si="42"/>
        <v>2014</v>
      </c>
    </row>
    <row r="477" spans="1:22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46"/>
        <v>113.94594594594594</v>
      </c>
      <c r="P477" s="6">
        <f t="shared" si="47"/>
        <v>51.001785714285717</v>
      </c>
      <c r="Q477" t="e" cm="1" vm="1">
        <f t="array" aca="1" ref="Q477" ca="1">_xlfn.TEXTSPLIT(N477, "/")</f>
        <v>#VALUE!</v>
      </c>
      <c r="R477" s="7"/>
      <c r="S477" s="13">
        <f t="shared" si="43"/>
        <v>41450.208333333336</v>
      </c>
      <c r="T477" s="11">
        <f t="shared" si="44"/>
        <v>41454.208333333336</v>
      </c>
      <c r="U477" s="12" t="str">
        <f t="shared" si="45"/>
        <v>June</v>
      </c>
      <c r="V477" s="10" t="str">
        <f t="shared" si="42"/>
        <v>2013</v>
      </c>
    </row>
    <row r="478" spans="1:22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46"/>
        <v>29.828720626631856</v>
      </c>
      <c r="P478" s="6">
        <f t="shared" si="47"/>
        <v>40.823008849557525</v>
      </c>
      <c r="Q478" t="e" cm="1" vm="1">
        <f t="array" aca="1" ref="Q478" ca="1">_xlfn.TEXTSPLIT(N478, "/")</f>
        <v>#VALUE!</v>
      </c>
      <c r="R478" s="7"/>
      <c r="S478" s="13">
        <f t="shared" si="43"/>
        <v>43322.208333333328</v>
      </c>
      <c r="T478" s="11">
        <f t="shared" si="44"/>
        <v>43328.208333333328</v>
      </c>
      <c r="U478" s="12" t="str">
        <f t="shared" si="45"/>
        <v>August</v>
      </c>
      <c r="V478" s="10" t="str">
        <f t="shared" si="42"/>
        <v>2018</v>
      </c>
    </row>
    <row r="479" spans="1:22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46"/>
        <v>54.270588235294113</v>
      </c>
      <c r="P479" s="6">
        <f t="shared" si="47"/>
        <v>58.999637155297535</v>
      </c>
      <c r="Q479" t="e" cm="1" vm="1">
        <f t="array" aca="1" ref="Q479" ca="1">_xlfn.TEXTSPLIT(N479, "/")</f>
        <v>#VALUE!</v>
      </c>
      <c r="R479" s="7"/>
      <c r="S479" s="13">
        <f t="shared" si="43"/>
        <v>40720.208333333336</v>
      </c>
      <c r="T479" s="11">
        <f t="shared" si="44"/>
        <v>40747.208333333336</v>
      </c>
      <c r="U479" s="12" t="str">
        <f t="shared" si="45"/>
        <v>June</v>
      </c>
      <c r="V479" s="10" t="str">
        <f t="shared" si="42"/>
        <v>2011</v>
      </c>
    </row>
    <row r="480" spans="1:22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46"/>
        <v>236.34156976744185</v>
      </c>
      <c r="P480" s="6">
        <f t="shared" si="47"/>
        <v>71.156069364161851</v>
      </c>
      <c r="Q480" t="e" cm="1" vm="1">
        <f t="array" aca="1" ref="Q480" ca="1">_xlfn.TEXTSPLIT(N480, "/")</f>
        <v>#VALUE!</v>
      </c>
      <c r="R480" s="7"/>
      <c r="S480" s="13">
        <f t="shared" si="43"/>
        <v>42072.208333333328</v>
      </c>
      <c r="T480" s="11">
        <f t="shared" si="44"/>
        <v>42084.208333333328</v>
      </c>
      <c r="U480" s="12" t="str">
        <f t="shared" si="45"/>
        <v>March</v>
      </c>
      <c r="V480" s="10" t="str">
        <f t="shared" si="42"/>
        <v>2015</v>
      </c>
    </row>
    <row r="481" spans="1:22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46"/>
        <v>512.91666666666663</v>
      </c>
      <c r="P481" s="6">
        <f t="shared" si="47"/>
        <v>99.494252873563212</v>
      </c>
      <c r="Q481" t="e" cm="1" vm="1">
        <f t="array" aca="1" ref="Q481" ca="1">_xlfn.TEXTSPLIT(N481, "/")</f>
        <v>#VALUE!</v>
      </c>
      <c r="R481" s="7"/>
      <c r="S481" s="13">
        <f t="shared" si="43"/>
        <v>42945.208333333328</v>
      </c>
      <c r="T481" s="11">
        <f t="shared" si="44"/>
        <v>42947.208333333328</v>
      </c>
      <c r="U481" s="12" t="str">
        <f t="shared" si="45"/>
        <v>July</v>
      </c>
      <c r="V481" s="10" t="str">
        <f t="shared" si="42"/>
        <v>2017</v>
      </c>
    </row>
    <row r="482" spans="1:22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46"/>
        <v>100.65116279069768</v>
      </c>
      <c r="P482" s="6">
        <f t="shared" si="47"/>
        <v>103.98634590377114</v>
      </c>
      <c r="Q482" t="e" cm="1" vm="1">
        <f t="array" aca="1" ref="Q482" ca="1">_xlfn.TEXTSPLIT(N482, "/")</f>
        <v>#VALUE!</v>
      </c>
      <c r="R482" s="7"/>
      <c r="S482" s="13">
        <f t="shared" si="43"/>
        <v>40248.25</v>
      </c>
      <c r="T482" s="11">
        <f t="shared" si="44"/>
        <v>40257.208333333336</v>
      </c>
      <c r="U482" s="12" t="str">
        <f t="shared" si="45"/>
        <v>March</v>
      </c>
      <c r="V482" s="10" t="str">
        <f t="shared" si="42"/>
        <v>2010</v>
      </c>
    </row>
    <row r="483" spans="1:22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46"/>
        <v>81.348423194303152</v>
      </c>
      <c r="P483" s="6">
        <f t="shared" si="47"/>
        <v>76.555555555555557</v>
      </c>
      <c r="Q483" t="e" cm="1" vm="1">
        <f t="array" aca="1" ref="Q483" ca="1">_xlfn.TEXTSPLIT(N483, "/")</f>
        <v>#VALUE!</v>
      </c>
      <c r="R483" s="7"/>
      <c r="S483" s="13">
        <f t="shared" si="43"/>
        <v>41913.208333333336</v>
      </c>
      <c r="T483" s="11">
        <f t="shared" si="44"/>
        <v>41955.25</v>
      </c>
      <c r="U483" s="12" t="str">
        <f t="shared" si="45"/>
        <v>October</v>
      </c>
      <c r="V483" s="10" t="str">
        <f t="shared" si="42"/>
        <v>2014</v>
      </c>
    </row>
    <row r="484" spans="1:22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46"/>
        <v>16.404761904761905</v>
      </c>
      <c r="P484" s="6">
        <f t="shared" si="47"/>
        <v>87.068592057761734</v>
      </c>
      <c r="Q484" t="e" cm="1" vm="1">
        <f t="array" aca="1" ref="Q484" ca="1">_xlfn.TEXTSPLIT(N484, "/")</f>
        <v>#VALUE!</v>
      </c>
      <c r="R484" s="7"/>
      <c r="S484" s="13">
        <f t="shared" si="43"/>
        <v>40963.25</v>
      </c>
      <c r="T484" s="11">
        <f t="shared" si="44"/>
        <v>40974.25</v>
      </c>
      <c r="U484" s="12" t="str">
        <f t="shared" si="45"/>
        <v>February</v>
      </c>
      <c r="V484" s="10" t="str">
        <f t="shared" si="42"/>
        <v>2012</v>
      </c>
    </row>
    <row r="485" spans="1:22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46"/>
        <v>52.774617067833695</v>
      </c>
      <c r="P485" s="6">
        <f t="shared" si="47"/>
        <v>48.99554707379135</v>
      </c>
      <c r="Q485" t="e" cm="1" vm="1">
        <f t="array" aca="1" ref="Q485" ca="1">_xlfn.TEXTSPLIT(N485, "/")</f>
        <v>#VALUE!</v>
      </c>
      <c r="R485" s="7"/>
      <c r="S485" s="13">
        <f t="shared" si="43"/>
        <v>43811.25</v>
      </c>
      <c r="T485" s="11">
        <f t="shared" si="44"/>
        <v>43818.25</v>
      </c>
      <c r="U485" s="12" t="str">
        <f t="shared" si="45"/>
        <v>December</v>
      </c>
      <c r="V485" s="10" t="str">
        <f t="shared" si="42"/>
        <v>2019</v>
      </c>
    </row>
    <row r="486" spans="1:22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46"/>
        <v>260.20608108108109</v>
      </c>
      <c r="P486" s="6">
        <f t="shared" si="47"/>
        <v>42.969135802469133</v>
      </c>
      <c r="Q486" t="e" cm="1" vm="1">
        <f t="array" aca="1" ref="Q486" ca="1">_xlfn.TEXTSPLIT(N486, "/")</f>
        <v>#VALUE!</v>
      </c>
      <c r="R486" s="7"/>
      <c r="S486" s="13">
        <f t="shared" si="43"/>
        <v>41855.208333333336</v>
      </c>
      <c r="T486" s="11">
        <f t="shared" si="44"/>
        <v>41904.208333333336</v>
      </c>
      <c r="U486" s="12" t="str">
        <f t="shared" si="45"/>
        <v>August</v>
      </c>
      <c r="V486" s="10" t="str">
        <f t="shared" si="42"/>
        <v>2014</v>
      </c>
    </row>
    <row r="487" spans="1:22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46"/>
        <v>30.73289183222958</v>
      </c>
      <c r="P487" s="6">
        <f t="shared" si="47"/>
        <v>33.428571428571431</v>
      </c>
      <c r="Q487" t="e" cm="1" vm="1">
        <f t="array" aca="1" ref="Q487" ca="1">_xlfn.TEXTSPLIT(N487, "/")</f>
        <v>#VALUE!</v>
      </c>
      <c r="R487" s="7"/>
      <c r="S487" s="13">
        <f t="shared" si="43"/>
        <v>43626.208333333328</v>
      </c>
      <c r="T487" s="11">
        <f t="shared" si="44"/>
        <v>43667.208333333328</v>
      </c>
      <c r="U487" s="12" t="str">
        <f t="shared" si="45"/>
        <v>June</v>
      </c>
      <c r="V487" s="10" t="str">
        <f t="shared" si="42"/>
        <v>2019</v>
      </c>
    </row>
    <row r="488" spans="1:22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46"/>
        <v>13.5</v>
      </c>
      <c r="P488" s="6">
        <f t="shared" si="47"/>
        <v>83.982949701619773</v>
      </c>
      <c r="Q488" t="e" cm="1" vm="1">
        <f t="array" aca="1" ref="Q488" ca="1">_xlfn.TEXTSPLIT(N488, "/")</f>
        <v>#VALUE!</v>
      </c>
      <c r="R488" s="7"/>
      <c r="S488" s="13">
        <f t="shared" si="43"/>
        <v>43168.25</v>
      </c>
      <c r="T488" s="11">
        <f t="shared" si="44"/>
        <v>43183.208333333328</v>
      </c>
      <c r="U488" s="12" t="str">
        <f t="shared" si="45"/>
        <v>March</v>
      </c>
      <c r="V488" s="10" t="str">
        <f t="shared" si="42"/>
        <v>2018</v>
      </c>
    </row>
    <row r="489" spans="1:22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46"/>
        <v>178.62556663644605</v>
      </c>
      <c r="P489" s="6">
        <f t="shared" si="47"/>
        <v>101.41739130434783</v>
      </c>
      <c r="Q489" t="e" cm="1" vm="1">
        <f t="array" aca="1" ref="Q489" ca="1">_xlfn.TEXTSPLIT(N489, "/")</f>
        <v>#VALUE!</v>
      </c>
      <c r="R489" s="7"/>
      <c r="S489" s="13">
        <f t="shared" si="43"/>
        <v>42845.208333333328</v>
      </c>
      <c r="T489" s="11">
        <f t="shared" si="44"/>
        <v>42878.208333333328</v>
      </c>
      <c r="U489" s="12" t="str">
        <f t="shared" si="45"/>
        <v>April</v>
      </c>
      <c r="V489" s="10" t="str">
        <f t="shared" si="42"/>
        <v>2017</v>
      </c>
    </row>
    <row r="490" spans="1:22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46"/>
        <v>220.0566037735849</v>
      </c>
      <c r="P490" s="6">
        <f t="shared" si="47"/>
        <v>109.87058823529412</v>
      </c>
      <c r="Q490" t="e" cm="1" vm="1">
        <f t="array" aca="1" ref="Q490" ca="1">_xlfn.TEXTSPLIT(N490, "/")</f>
        <v>#VALUE!</v>
      </c>
      <c r="R490" s="7"/>
      <c r="S490" s="13">
        <f t="shared" si="43"/>
        <v>42403.25</v>
      </c>
      <c r="T490" s="11">
        <f t="shared" si="44"/>
        <v>42420.25</v>
      </c>
      <c r="U490" s="12" t="str">
        <f t="shared" si="45"/>
        <v>February</v>
      </c>
      <c r="V490" s="10" t="str">
        <f t="shared" si="42"/>
        <v>2016</v>
      </c>
    </row>
    <row r="491" spans="1:22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46"/>
        <v>101.5108695652174</v>
      </c>
      <c r="P491" s="6">
        <f t="shared" si="47"/>
        <v>31.916666666666668</v>
      </c>
      <c r="Q491" t="e" cm="1" vm="1">
        <f t="array" aca="1" ref="Q491" ca="1">_xlfn.TEXTSPLIT(N491, "/")</f>
        <v>#VALUE!</v>
      </c>
      <c r="R491" s="7"/>
      <c r="S491" s="13">
        <f t="shared" si="43"/>
        <v>40406.208333333336</v>
      </c>
      <c r="T491" s="11">
        <f t="shared" si="44"/>
        <v>40411.208333333336</v>
      </c>
      <c r="U491" s="12" t="str">
        <f t="shared" si="45"/>
        <v>August</v>
      </c>
      <c r="V491" s="10" t="str">
        <f t="shared" si="42"/>
        <v>2010</v>
      </c>
    </row>
    <row r="492" spans="1:22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46"/>
        <v>191.5</v>
      </c>
      <c r="P492" s="6">
        <f t="shared" si="47"/>
        <v>70.993450675399103</v>
      </c>
      <c r="Q492" t="e" cm="1" vm="1">
        <f t="array" aca="1" ref="Q492" ca="1">_xlfn.TEXTSPLIT(N492, "/")</f>
        <v>#VALUE!</v>
      </c>
      <c r="R492" s="7"/>
      <c r="S492" s="13">
        <f t="shared" si="43"/>
        <v>43786.25</v>
      </c>
      <c r="T492" s="11">
        <f t="shared" si="44"/>
        <v>43793.25</v>
      </c>
      <c r="U492" s="12" t="str">
        <f t="shared" si="45"/>
        <v>November</v>
      </c>
      <c r="V492" s="10" t="str">
        <f t="shared" si="42"/>
        <v>2019</v>
      </c>
    </row>
    <row r="493" spans="1:22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46"/>
        <v>305.34683098591546</v>
      </c>
      <c r="P493" s="6">
        <f t="shared" si="47"/>
        <v>77.026890756302521</v>
      </c>
      <c r="Q493" t="e" cm="1" vm="1">
        <f t="array" aca="1" ref="Q493" ca="1">_xlfn.TEXTSPLIT(N493, "/")</f>
        <v>#VALUE!</v>
      </c>
      <c r="R493" s="7"/>
      <c r="S493" s="13">
        <f t="shared" si="43"/>
        <v>41456.208333333336</v>
      </c>
      <c r="T493" s="11">
        <f t="shared" si="44"/>
        <v>41482.208333333336</v>
      </c>
      <c r="U493" s="12" t="str">
        <f t="shared" si="45"/>
        <v>July</v>
      </c>
      <c r="V493" s="10" t="str">
        <f t="shared" si="42"/>
        <v>2013</v>
      </c>
    </row>
    <row r="494" spans="1:22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46"/>
        <v>23.995287958115181</v>
      </c>
      <c r="P494" s="6">
        <f t="shared" si="47"/>
        <v>101.78125</v>
      </c>
      <c r="Q494" t="e" cm="1" vm="1">
        <f t="array" aca="1" ref="Q494" ca="1">_xlfn.TEXTSPLIT(N494, "/")</f>
        <v>#VALUE!</v>
      </c>
      <c r="R494" s="7"/>
      <c r="S494" s="13">
        <f t="shared" si="43"/>
        <v>40336.208333333336</v>
      </c>
      <c r="T494" s="11">
        <f t="shared" si="44"/>
        <v>40371.208333333336</v>
      </c>
      <c r="U494" s="12" t="str">
        <f t="shared" si="45"/>
        <v>June</v>
      </c>
      <c r="V494" s="10" t="str">
        <f t="shared" si="42"/>
        <v>2010</v>
      </c>
    </row>
    <row r="495" spans="1:22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46"/>
        <v>723.77777777777771</v>
      </c>
      <c r="P495" s="6">
        <f t="shared" si="47"/>
        <v>51.059701492537314</v>
      </c>
      <c r="Q495" t="e" cm="1" vm="1">
        <f t="array" aca="1" ref="Q495" ca="1">_xlfn.TEXTSPLIT(N495, "/")</f>
        <v>#VALUE!</v>
      </c>
      <c r="R495" s="7"/>
      <c r="S495" s="13">
        <f t="shared" si="43"/>
        <v>43645.208333333328</v>
      </c>
      <c r="T495" s="11">
        <f t="shared" si="44"/>
        <v>43658.208333333328</v>
      </c>
      <c r="U495" s="12" t="str">
        <f t="shared" si="45"/>
        <v>June</v>
      </c>
      <c r="V495" s="10" t="str">
        <f t="shared" si="42"/>
        <v>2019</v>
      </c>
    </row>
    <row r="496" spans="1:22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46"/>
        <v>547.36</v>
      </c>
      <c r="P496" s="6">
        <f t="shared" si="47"/>
        <v>68.02051282051282</v>
      </c>
      <c r="Q496" t="e" cm="1" vm="1">
        <f t="array" aca="1" ref="Q496" ca="1">_xlfn.TEXTSPLIT(N496, "/")</f>
        <v>#VALUE!</v>
      </c>
      <c r="R496" s="7"/>
      <c r="S496" s="13">
        <f t="shared" si="43"/>
        <v>40990.208333333336</v>
      </c>
      <c r="T496" s="11">
        <f t="shared" si="44"/>
        <v>40991.208333333336</v>
      </c>
      <c r="U496" s="12" t="str">
        <f t="shared" si="45"/>
        <v>March</v>
      </c>
      <c r="V496" s="10" t="str">
        <f t="shared" si="42"/>
        <v>2012</v>
      </c>
    </row>
    <row r="497" spans="1:22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46"/>
        <v>414.49999999999994</v>
      </c>
      <c r="P497" s="6">
        <f t="shared" si="47"/>
        <v>30.87037037037037</v>
      </c>
      <c r="Q497" t="e" cm="1" vm="1">
        <f t="array" aca="1" ref="Q497" ca="1">_xlfn.TEXTSPLIT(N497, "/")</f>
        <v>#VALUE!</v>
      </c>
      <c r="R497" s="7"/>
      <c r="S497" s="13">
        <f t="shared" si="43"/>
        <v>41800.208333333336</v>
      </c>
      <c r="T497" s="11">
        <f t="shared" si="44"/>
        <v>41804.208333333336</v>
      </c>
      <c r="U497" s="12" t="str">
        <f t="shared" si="45"/>
        <v>June</v>
      </c>
      <c r="V497" s="10" t="str">
        <f t="shared" si="42"/>
        <v>2014</v>
      </c>
    </row>
    <row r="498" spans="1:22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46"/>
        <v>0.90696409140369971</v>
      </c>
      <c r="P498" s="6">
        <f t="shared" si="47"/>
        <v>27.908333333333335</v>
      </c>
      <c r="Q498" t="e" cm="1" vm="1">
        <f t="array" aca="1" ref="Q498" ca="1">_xlfn.TEXTSPLIT(N498, "/")</f>
        <v>#VALUE!</v>
      </c>
      <c r="R498" s="7"/>
      <c r="S498" s="13">
        <f t="shared" si="43"/>
        <v>42876.208333333328</v>
      </c>
      <c r="T498" s="11">
        <f t="shared" si="44"/>
        <v>42893.208333333328</v>
      </c>
      <c r="U498" s="12" t="str">
        <f t="shared" si="45"/>
        <v>May</v>
      </c>
      <c r="V498" s="10" t="str">
        <f t="shared" si="42"/>
        <v>2017</v>
      </c>
    </row>
    <row r="499" spans="1:22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46"/>
        <v>34.173469387755098</v>
      </c>
      <c r="P499" s="6">
        <f t="shared" si="47"/>
        <v>79.994818652849744</v>
      </c>
      <c r="Q499" t="e" cm="1" vm="1">
        <f t="array" aca="1" ref="Q499" ca="1">_xlfn.TEXTSPLIT(N499, "/")</f>
        <v>#VALUE!</v>
      </c>
      <c r="R499" s="7"/>
      <c r="S499" s="13">
        <f t="shared" si="43"/>
        <v>42724.25</v>
      </c>
      <c r="T499" s="11">
        <f t="shared" si="44"/>
        <v>42724.25</v>
      </c>
      <c r="U499" s="12" t="str">
        <f t="shared" si="45"/>
        <v>December</v>
      </c>
      <c r="V499" s="10" t="str">
        <f t="shared" si="42"/>
        <v>2016</v>
      </c>
    </row>
    <row r="500" spans="1:22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46"/>
        <v>23.948810754912099</v>
      </c>
      <c r="P500" s="6">
        <f t="shared" si="47"/>
        <v>38.003378378378379</v>
      </c>
      <c r="Q500" t="e" cm="1" vm="1">
        <f t="array" aca="1" ref="Q500" ca="1">_xlfn.TEXTSPLIT(N500, "/")</f>
        <v>#VALUE!</v>
      </c>
      <c r="R500" s="7"/>
      <c r="S500" s="13">
        <f t="shared" si="43"/>
        <v>42005.25</v>
      </c>
      <c r="T500" s="11">
        <f t="shared" si="44"/>
        <v>42007.25</v>
      </c>
      <c r="U500" s="12" t="str">
        <f t="shared" si="45"/>
        <v>January</v>
      </c>
      <c r="V500" s="10" t="str">
        <f t="shared" si="42"/>
        <v>2015</v>
      </c>
    </row>
    <row r="501" spans="1:22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46"/>
        <v>48.072649572649574</v>
      </c>
      <c r="P501" s="6" t="e">
        <f t="shared" si="47"/>
        <v>#DIV/0!</v>
      </c>
      <c r="Q501" t="e" cm="1" vm="1">
        <f t="array" aca="1" ref="Q501" ca="1">_xlfn.TEXTSPLIT(N501, "/")</f>
        <v>#VALUE!</v>
      </c>
      <c r="R501" s="7"/>
      <c r="S501" s="13">
        <f t="shared" si="43"/>
        <v>42444.208333333328</v>
      </c>
      <c r="T501" s="11">
        <f t="shared" si="44"/>
        <v>42449.208333333328</v>
      </c>
      <c r="U501" s="12" t="str">
        <f t="shared" si="45"/>
        <v>March</v>
      </c>
      <c r="V501" s="10" t="str">
        <f t="shared" si="42"/>
        <v>2016</v>
      </c>
    </row>
    <row r="502" spans="1:22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46"/>
        <v>0</v>
      </c>
      <c r="P502" s="6">
        <f t="shared" si="47"/>
        <v>59.990534521158132</v>
      </c>
      <c r="Q502" t="e" cm="1" vm="1">
        <f t="array" aca="1" ref="Q502" ca="1">_xlfn.TEXTSPLIT(N502, "/")</f>
        <v>#VALUE!</v>
      </c>
      <c r="R502" s="7"/>
      <c r="S502" s="13">
        <f t="shared" si="43"/>
        <v>41395.208333333336</v>
      </c>
      <c r="T502" s="11">
        <f t="shared" si="44"/>
        <v>41423.208333333336</v>
      </c>
      <c r="U502" s="12" t="str">
        <f t="shared" si="45"/>
        <v>May</v>
      </c>
      <c r="V502" s="10" t="str">
        <f t="shared" si="42"/>
        <v>2013</v>
      </c>
    </row>
    <row r="503" spans="1:22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46"/>
        <v>70.145182291666657</v>
      </c>
      <c r="P503" s="6">
        <f t="shared" si="47"/>
        <v>37.037634408602152</v>
      </c>
      <c r="Q503" t="e" cm="1" vm="1">
        <f t="array" aca="1" ref="Q503" ca="1">_xlfn.TEXTSPLIT(N503, "/")</f>
        <v>#VALUE!</v>
      </c>
      <c r="R503" s="7"/>
      <c r="S503" s="13">
        <f t="shared" si="43"/>
        <v>41345.208333333336</v>
      </c>
      <c r="T503" s="11">
        <f t="shared" si="44"/>
        <v>41347.208333333336</v>
      </c>
      <c r="U503" s="12" t="str">
        <f t="shared" si="45"/>
        <v>March</v>
      </c>
      <c r="V503" s="10" t="str">
        <f t="shared" si="42"/>
        <v>2013</v>
      </c>
    </row>
    <row r="504" spans="1:22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46"/>
        <v>529.92307692307691</v>
      </c>
      <c r="P504" s="6">
        <f t="shared" si="47"/>
        <v>99.963043478260872</v>
      </c>
      <c r="Q504" t="e" cm="1" vm="1">
        <f t="array" aca="1" ref="Q504" ca="1">_xlfn.TEXTSPLIT(N504, "/")</f>
        <v>#VALUE!</v>
      </c>
      <c r="R504" s="7"/>
      <c r="S504" s="13">
        <f t="shared" si="43"/>
        <v>41117.208333333336</v>
      </c>
      <c r="T504" s="11">
        <f t="shared" si="44"/>
        <v>41146.208333333336</v>
      </c>
      <c r="U504" s="12" t="str">
        <f t="shared" si="45"/>
        <v>July</v>
      </c>
      <c r="V504" s="10" t="str">
        <f t="shared" si="42"/>
        <v>2012</v>
      </c>
    </row>
    <row r="505" spans="1:22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46"/>
        <v>180.32549019607845</v>
      </c>
      <c r="P505" s="6">
        <f t="shared" si="47"/>
        <v>111.6774193548387</v>
      </c>
      <c r="Q505" t="e" cm="1" vm="1">
        <f t="array" aca="1" ref="Q505" ca="1">_xlfn.TEXTSPLIT(N505, "/")</f>
        <v>#VALUE!</v>
      </c>
      <c r="R505" s="7"/>
      <c r="S505" s="13">
        <f t="shared" si="43"/>
        <v>42186.208333333328</v>
      </c>
      <c r="T505" s="11">
        <f t="shared" si="44"/>
        <v>42206.208333333328</v>
      </c>
      <c r="U505" s="12" t="str">
        <f t="shared" si="45"/>
        <v>July</v>
      </c>
      <c r="V505" s="10" t="str">
        <f t="shared" si="42"/>
        <v>2015</v>
      </c>
    </row>
    <row r="506" spans="1:22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46"/>
        <v>92.320000000000007</v>
      </c>
      <c r="P506" s="6">
        <f t="shared" si="47"/>
        <v>36.014409221902014</v>
      </c>
      <c r="Q506" t="e" cm="1" vm="1">
        <f t="array" aca="1" ref="Q506" ca="1">_xlfn.TEXTSPLIT(N506, "/")</f>
        <v>#VALUE!</v>
      </c>
      <c r="R506" s="7"/>
      <c r="S506" s="13">
        <f t="shared" si="43"/>
        <v>42142.208333333328</v>
      </c>
      <c r="T506" s="11">
        <f t="shared" si="44"/>
        <v>42143.208333333328</v>
      </c>
      <c r="U506" s="12" t="str">
        <f t="shared" si="45"/>
        <v>May</v>
      </c>
      <c r="V506" s="10" t="str">
        <f t="shared" si="42"/>
        <v>2015</v>
      </c>
    </row>
    <row r="507" spans="1:22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46"/>
        <v>13.901001112347053</v>
      </c>
      <c r="P507" s="6">
        <f t="shared" si="47"/>
        <v>66.010284810126578</v>
      </c>
      <c r="Q507" t="e" cm="1" vm="1">
        <f t="array" aca="1" ref="Q507" ca="1">_xlfn.TEXTSPLIT(N507, "/")</f>
        <v>#VALUE!</v>
      </c>
      <c r="R507" s="7"/>
      <c r="S507" s="13">
        <f t="shared" si="43"/>
        <v>41341.25</v>
      </c>
      <c r="T507" s="11">
        <f t="shared" si="44"/>
        <v>41383.208333333336</v>
      </c>
      <c r="U507" s="12" t="str">
        <f t="shared" si="45"/>
        <v>March</v>
      </c>
      <c r="V507" s="10" t="str">
        <f t="shared" si="42"/>
        <v>2013</v>
      </c>
    </row>
    <row r="508" spans="1:22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46"/>
        <v>927.07777777777767</v>
      </c>
      <c r="P508" s="6">
        <f t="shared" si="47"/>
        <v>44.05263157894737</v>
      </c>
      <c r="Q508" t="e" cm="1" vm="1">
        <f t="array" aca="1" ref="Q508" ca="1">_xlfn.TEXTSPLIT(N508, "/")</f>
        <v>#VALUE!</v>
      </c>
      <c r="R508" s="7"/>
      <c r="S508" s="13">
        <f t="shared" si="43"/>
        <v>43062.25</v>
      </c>
      <c r="T508" s="11">
        <f t="shared" si="44"/>
        <v>43079.25</v>
      </c>
      <c r="U508" s="12" t="str">
        <f t="shared" si="45"/>
        <v>November</v>
      </c>
      <c r="V508" s="10" t="str">
        <f t="shared" si="42"/>
        <v>2017</v>
      </c>
    </row>
    <row r="509" spans="1:22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46"/>
        <v>39.857142857142861</v>
      </c>
      <c r="P509" s="6">
        <f t="shared" si="47"/>
        <v>52.999726551818434</v>
      </c>
      <c r="Q509" t="e" cm="1" vm="1">
        <f t="array" aca="1" ref="Q509" ca="1">_xlfn.TEXTSPLIT(N509, "/")</f>
        <v>#VALUE!</v>
      </c>
      <c r="R509" s="7"/>
      <c r="S509" s="13">
        <f t="shared" si="43"/>
        <v>41373.208333333336</v>
      </c>
      <c r="T509" s="11">
        <f t="shared" si="44"/>
        <v>41422.208333333336</v>
      </c>
      <c r="U509" s="12" t="str">
        <f t="shared" si="45"/>
        <v>April</v>
      </c>
      <c r="V509" s="10" t="str">
        <f t="shared" si="42"/>
        <v>2013</v>
      </c>
    </row>
    <row r="510" spans="1:22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46"/>
        <v>112.22929936305732</v>
      </c>
      <c r="P510" s="6">
        <f t="shared" si="47"/>
        <v>95</v>
      </c>
      <c r="Q510" t="e" cm="1" vm="1">
        <f t="array" aca="1" ref="Q510" ca="1">_xlfn.TEXTSPLIT(N510, "/")</f>
        <v>#VALUE!</v>
      </c>
      <c r="R510" s="7"/>
      <c r="S510" s="13">
        <f t="shared" si="43"/>
        <v>43310.208333333328</v>
      </c>
      <c r="T510" s="11">
        <f t="shared" si="44"/>
        <v>43331.208333333328</v>
      </c>
      <c r="U510" s="12" t="str">
        <f t="shared" si="45"/>
        <v>July</v>
      </c>
      <c r="V510" s="10" t="str">
        <f t="shared" si="42"/>
        <v>2018</v>
      </c>
    </row>
    <row r="511" spans="1:22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46"/>
        <v>70.925816023738875</v>
      </c>
      <c r="P511" s="6">
        <f t="shared" si="47"/>
        <v>70.908396946564892</v>
      </c>
      <c r="Q511" t="e" cm="1" vm="1">
        <f t="array" aca="1" ref="Q511" ca="1">_xlfn.TEXTSPLIT(N511, "/")</f>
        <v>#VALUE!</v>
      </c>
      <c r="R511" s="7"/>
      <c r="S511" s="13">
        <f t="shared" si="43"/>
        <v>41034.208333333336</v>
      </c>
      <c r="T511" s="11">
        <f t="shared" si="44"/>
        <v>41044.208333333336</v>
      </c>
      <c r="U511" s="12" t="str">
        <f t="shared" si="45"/>
        <v>May</v>
      </c>
      <c r="V511" s="10" t="str">
        <f t="shared" si="42"/>
        <v>2012</v>
      </c>
    </row>
    <row r="512" spans="1:22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46"/>
        <v>119.08974358974358</v>
      </c>
      <c r="P512" s="6">
        <f t="shared" si="47"/>
        <v>98.060773480662988</v>
      </c>
      <c r="Q512" t="e" cm="1" vm="1">
        <f t="array" aca="1" ref="Q512" ca="1">_xlfn.TEXTSPLIT(N512, "/")</f>
        <v>#VALUE!</v>
      </c>
      <c r="R512" s="7"/>
      <c r="S512" s="13">
        <f t="shared" si="43"/>
        <v>43251.208333333328</v>
      </c>
      <c r="T512" s="11">
        <f t="shared" si="44"/>
        <v>43275.208333333328</v>
      </c>
      <c r="U512" s="12" t="str">
        <f t="shared" si="45"/>
        <v>May</v>
      </c>
      <c r="V512" s="10" t="str">
        <f t="shared" si="42"/>
        <v>2018</v>
      </c>
    </row>
    <row r="513" spans="1:22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46"/>
        <v>24.017591339648174</v>
      </c>
      <c r="P513" s="6">
        <f t="shared" si="47"/>
        <v>53.046025104602514</v>
      </c>
      <c r="Q513" t="e" cm="1" vm="1">
        <f t="array" aca="1" ref="Q513" ca="1">_xlfn.TEXTSPLIT(N513, "/")</f>
        <v>#VALUE!</v>
      </c>
      <c r="R513" s="7"/>
      <c r="S513" s="13">
        <f t="shared" si="43"/>
        <v>43671.208333333328</v>
      </c>
      <c r="T513" s="11">
        <f t="shared" si="44"/>
        <v>43681.208333333328</v>
      </c>
      <c r="U513" s="12" t="str">
        <f t="shared" si="45"/>
        <v>July</v>
      </c>
      <c r="V513" s="10" t="str">
        <f t="shared" si="42"/>
        <v>2019</v>
      </c>
    </row>
    <row r="514" spans="1:22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46"/>
        <v>139.31868131868131</v>
      </c>
      <c r="P514" s="6">
        <f t="shared" si="47"/>
        <v>93.142857142857139</v>
      </c>
      <c r="Q514" t="e" cm="1" vm="1">
        <f t="array" aca="1" ref="Q514" ca="1">_xlfn.TEXTSPLIT(N514, "/")</f>
        <v>#VALUE!</v>
      </c>
      <c r="R514" s="7"/>
      <c r="S514" s="13">
        <f t="shared" si="43"/>
        <v>41825.208333333336</v>
      </c>
      <c r="T514" s="11">
        <f t="shared" si="44"/>
        <v>41826.208333333336</v>
      </c>
      <c r="U514" s="12" t="str">
        <f t="shared" si="45"/>
        <v>July</v>
      </c>
      <c r="V514" s="10" t="str">
        <f t="shared" ref="V514:V577" si="48">TEXT(T514, "yyyy")</f>
        <v>2014</v>
      </c>
    </row>
    <row r="515" spans="1:22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si="46"/>
        <v>39.277108433734945</v>
      </c>
      <c r="P515" s="6">
        <f t="shared" si="47"/>
        <v>58.945075757575758</v>
      </c>
      <c r="Q515" t="e" cm="1" vm="1">
        <f t="array" aca="1" ref="Q515" ca="1">_xlfn.TEXTSPLIT(N515, "/")</f>
        <v>#VALUE!</v>
      </c>
      <c r="R515" s="7"/>
      <c r="S515" s="13">
        <f t="shared" ref="S515:S578" si="49">(((J515/60)/60)/24)+DATE(1970,1,1)</f>
        <v>40430.208333333336</v>
      </c>
      <c r="T515" s="11">
        <f t="shared" ref="T515:T578" si="50">(((K515/60)/60)/24)+DATE(1970,1,1)</f>
        <v>40432.208333333336</v>
      </c>
      <c r="U515" s="12" t="str">
        <f t="shared" ref="U515:U578" si="51">TEXT(S515,"mmmm")</f>
        <v>September</v>
      </c>
      <c r="V515" s="10" t="str">
        <f t="shared" si="48"/>
        <v>2010</v>
      </c>
    </row>
    <row r="516" spans="1:22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ref="O516:O579" si="52">(E516/D516)*100</f>
        <v>22.439077144917089</v>
      </c>
      <c r="P516" s="6">
        <f t="shared" ref="P516:P579" si="53">E517/G517</f>
        <v>36.067669172932334</v>
      </c>
      <c r="Q516" t="e" cm="1" vm="1">
        <f t="array" aca="1" ref="Q516" ca="1">_xlfn.TEXTSPLIT(N516, "/")</f>
        <v>#VALUE!</v>
      </c>
      <c r="R516" s="7"/>
      <c r="S516" s="13">
        <f t="shared" si="49"/>
        <v>41614.25</v>
      </c>
      <c r="T516" s="11">
        <f t="shared" si="50"/>
        <v>41619.25</v>
      </c>
      <c r="U516" s="12" t="str">
        <f t="shared" si="51"/>
        <v>December</v>
      </c>
      <c r="V516" s="10" t="str">
        <f t="shared" si="48"/>
        <v>2013</v>
      </c>
    </row>
    <row r="517" spans="1:22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52"/>
        <v>55.779069767441861</v>
      </c>
      <c r="P517" s="6">
        <f t="shared" si="53"/>
        <v>63.030732860520096</v>
      </c>
      <c r="Q517" t="e" cm="1" vm="1">
        <f t="array" aca="1" ref="Q517" ca="1">_xlfn.TEXTSPLIT(N517, "/")</f>
        <v>#VALUE!</v>
      </c>
      <c r="R517" s="7"/>
      <c r="S517" s="13">
        <f t="shared" si="49"/>
        <v>40900.25</v>
      </c>
      <c r="T517" s="11">
        <f t="shared" si="50"/>
        <v>40902.25</v>
      </c>
      <c r="U517" s="12" t="str">
        <f t="shared" si="51"/>
        <v>December</v>
      </c>
      <c r="V517" s="10" t="str">
        <f t="shared" si="48"/>
        <v>2011</v>
      </c>
    </row>
    <row r="518" spans="1:22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52"/>
        <v>42.523125996810208</v>
      </c>
      <c r="P518" s="6">
        <f t="shared" si="53"/>
        <v>84.717948717948715</v>
      </c>
      <c r="Q518" t="e" cm="1" vm="1">
        <f t="array" aca="1" ref="Q518" ca="1">_xlfn.TEXTSPLIT(N518, "/")</f>
        <v>#VALUE!</v>
      </c>
      <c r="R518" s="7"/>
      <c r="S518" s="13">
        <f t="shared" si="49"/>
        <v>40396.208333333336</v>
      </c>
      <c r="T518" s="11">
        <f t="shared" si="50"/>
        <v>40434.208333333336</v>
      </c>
      <c r="U518" s="12" t="str">
        <f t="shared" si="51"/>
        <v>August</v>
      </c>
      <c r="V518" s="10" t="str">
        <f t="shared" si="48"/>
        <v>2010</v>
      </c>
    </row>
    <row r="519" spans="1:22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52"/>
        <v>112.00000000000001</v>
      </c>
      <c r="P519" s="6">
        <f t="shared" si="53"/>
        <v>62.2</v>
      </c>
      <c r="Q519" t="e" cm="1" vm="1">
        <f t="array" aca="1" ref="Q519" ca="1">_xlfn.TEXTSPLIT(N519, "/")</f>
        <v>#VALUE!</v>
      </c>
      <c r="R519" s="7"/>
      <c r="S519" s="13">
        <f t="shared" si="49"/>
        <v>42860.208333333328</v>
      </c>
      <c r="T519" s="11">
        <f t="shared" si="50"/>
        <v>42865.208333333328</v>
      </c>
      <c r="U519" s="12" t="str">
        <f t="shared" si="51"/>
        <v>May</v>
      </c>
      <c r="V519" s="10" t="str">
        <f t="shared" si="48"/>
        <v>2017</v>
      </c>
    </row>
    <row r="520" spans="1:22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52"/>
        <v>7.0681818181818183</v>
      </c>
      <c r="P520" s="6">
        <f t="shared" si="53"/>
        <v>101.97518330513255</v>
      </c>
      <c r="Q520" t="e" cm="1" vm="1">
        <f t="array" aca="1" ref="Q520" ca="1">_xlfn.TEXTSPLIT(N520, "/")</f>
        <v>#VALUE!</v>
      </c>
      <c r="R520" s="7"/>
      <c r="S520" s="13">
        <f t="shared" si="49"/>
        <v>43154.25</v>
      </c>
      <c r="T520" s="11">
        <f t="shared" si="50"/>
        <v>43156.25</v>
      </c>
      <c r="U520" s="12" t="str">
        <f t="shared" si="51"/>
        <v>February</v>
      </c>
      <c r="V520" s="10" t="str">
        <f t="shared" si="48"/>
        <v>2018</v>
      </c>
    </row>
    <row r="521" spans="1:22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52"/>
        <v>101.74563871693867</v>
      </c>
      <c r="P521" s="6">
        <f t="shared" si="53"/>
        <v>106.4375</v>
      </c>
      <c r="Q521" t="e" cm="1" vm="1">
        <f t="array" aca="1" ref="Q521" ca="1">_xlfn.TEXTSPLIT(N521, "/")</f>
        <v>#VALUE!</v>
      </c>
      <c r="R521" s="7"/>
      <c r="S521" s="13">
        <f t="shared" si="49"/>
        <v>42012.25</v>
      </c>
      <c r="T521" s="11">
        <f t="shared" si="50"/>
        <v>42026.25</v>
      </c>
      <c r="U521" s="12" t="str">
        <f t="shared" si="51"/>
        <v>January</v>
      </c>
      <c r="V521" s="10" t="str">
        <f t="shared" si="48"/>
        <v>2015</v>
      </c>
    </row>
    <row r="522" spans="1:22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52"/>
        <v>425.75</v>
      </c>
      <c r="P522" s="6">
        <f t="shared" si="53"/>
        <v>29.975609756097562</v>
      </c>
      <c r="Q522" t="e" cm="1" vm="1">
        <f t="array" aca="1" ref="Q522" ca="1">_xlfn.TEXTSPLIT(N522, "/")</f>
        <v>#VALUE!</v>
      </c>
      <c r="R522" s="7"/>
      <c r="S522" s="13">
        <f t="shared" si="49"/>
        <v>43574.208333333328</v>
      </c>
      <c r="T522" s="11">
        <f t="shared" si="50"/>
        <v>43577.208333333328</v>
      </c>
      <c r="U522" s="12" t="str">
        <f t="shared" si="51"/>
        <v>April</v>
      </c>
      <c r="V522" s="10" t="str">
        <f t="shared" si="48"/>
        <v>2019</v>
      </c>
    </row>
    <row r="523" spans="1:22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52"/>
        <v>145.53947368421052</v>
      </c>
      <c r="P523" s="6">
        <f t="shared" si="53"/>
        <v>85.806282722513089</v>
      </c>
      <c r="Q523" t="e" cm="1" vm="1">
        <f t="array" aca="1" ref="Q523" ca="1">_xlfn.TEXTSPLIT(N523, "/")</f>
        <v>#VALUE!</v>
      </c>
      <c r="R523" s="7"/>
      <c r="S523" s="13">
        <f t="shared" si="49"/>
        <v>42605.208333333328</v>
      </c>
      <c r="T523" s="11">
        <f t="shared" si="50"/>
        <v>42611.208333333328</v>
      </c>
      <c r="U523" s="12" t="str">
        <f t="shared" si="51"/>
        <v>August</v>
      </c>
      <c r="V523" s="10" t="str">
        <f t="shared" si="48"/>
        <v>2016</v>
      </c>
    </row>
    <row r="524" spans="1:22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52"/>
        <v>32.453465346534657</v>
      </c>
      <c r="P524" s="6">
        <f t="shared" si="53"/>
        <v>70.82022471910112</v>
      </c>
      <c r="Q524" t="e" cm="1" vm="1">
        <f t="array" aca="1" ref="Q524" ca="1">_xlfn.TEXTSPLIT(N524, "/")</f>
        <v>#VALUE!</v>
      </c>
      <c r="R524" s="7"/>
      <c r="S524" s="13">
        <f t="shared" si="49"/>
        <v>41093.208333333336</v>
      </c>
      <c r="T524" s="11">
        <f t="shared" si="50"/>
        <v>41105.208333333336</v>
      </c>
      <c r="U524" s="12" t="str">
        <f t="shared" si="51"/>
        <v>July</v>
      </c>
      <c r="V524" s="10" t="str">
        <f t="shared" si="48"/>
        <v>2012</v>
      </c>
    </row>
    <row r="525" spans="1:22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52"/>
        <v>700.33333333333326</v>
      </c>
      <c r="P525" s="6">
        <f t="shared" si="53"/>
        <v>40.998484082870135</v>
      </c>
      <c r="Q525" t="e" cm="1" vm="1">
        <f t="array" aca="1" ref="Q525" ca="1">_xlfn.TEXTSPLIT(N525, "/")</f>
        <v>#VALUE!</v>
      </c>
      <c r="R525" s="7"/>
      <c r="S525" s="13">
        <f t="shared" si="49"/>
        <v>40241.25</v>
      </c>
      <c r="T525" s="11">
        <f t="shared" si="50"/>
        <v>40246.25</v>
      </c>
      <c r="U525" s="12" t="str">
        <f t="shared" si="51"/>
        <v>March</v>
      </c>
      <c r="V525" s="10" t="str">
        <f t="shared" si="48"/>
        <v>2010</v>
      </c>
    </row>
    <row r="526" spans="1:22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52"/>
        <v>83.904860392967933</v>
      </c>
      <c r="P526" s="6">
        <f t="shared" si="53"/>
        <v>28.063492063492063</v>
      </c>
      <c r="Q526" t="e" cm="1" vm="1">
        <f t="array" aca="1" ref="Q526" ca="1">_xlfn.TEXTSPLIT(N526, "/")</f>
        <v>#VALUE!</v>
      </c>
      <c r="R526" s="7"/>
      <c r="S526" s="13">
        <f t="shared" si="49"/>
        <v>40294.208333333336</v>
      </c>
      <c r="T526" s="11">
        <f t="shared" si="50"/>
        <v>40307.208333333336</v>
      </c>
      <c r="U526" s="12" t="str">
        <f t="shared" si="51"/>
        <v>April</v>
      </c>
      <c r="V526" s="10" t="str">
        <f t="shared" si="48"/>
        <v>2010</v>
      </c>
    </row>
    <row r="527" spans="1:22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52"/>
        <v>84.19047619047619</v>
      </c>
      <c r="P527" s="6">
        <f t="shared" si="53"/>
        <v>88.054421768707485</v>
      </c>
      <c r="Q527" t="e" cm="1" vm="1">
        <f t="array" aca="1" ref="Q527" ca="1">_xlfn.TEXTSPLIT(N527, "/")</f>
        <v>#VALUE!</v>
      </c>
      <c r="R527" s="7"/>
      <c r="S527" s="13">
        <f t="shared" si="49"/>
        <v>40505.25</v>
      </c>
      <c r="T527" s="11">
        <f t="shared" si="50"/>
        <v>40509.25</v>
      </c>
      <c r="U527" s="12" t="str">
        <f t="shared" si="51"/>
        <v>November</v>
      </c>
      <c r="V527" s="10" t="str">
        <f t="shared" si="48"/>
        <v>2010</v>
      </c>
    </row>
    <row r="528" spans="1:22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52"/>
        <v>155.95180722891567</v>
      </c>
      <c r="P528" s="6">
        <f t="shared" si="53"/>
        <v>31</v>
      </c>
      <c r="Q528" t="e" cm="1" vm="1">
        <f t="array" aca="1" ref="Q528" ca="1">_xlfn.TEXTSPLIT(N528, "/")</f>
        <v>#VALUE!</v>
      </c>
      <c r="R528" s="7"/>
      <c r="S528" s="13">
        <f t="shared" si="49"/>
        <v>42364.25</v>
      </c>
      <c r="T528" s="11">
        <f t="shared" si="50"/>
        <v>42401.25</v>
      </c>
      <c r="U528" s="12" t="str">
        <f t="shared" si="51"/>
        <v>December</v>
      </c>
      <c r="V528" s="10" t="str">
        <f t="shared" si="48"/>
        <v>2016</v>
      </c>
    </row>
    <row r="529" spans="1:22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52"/>
        <v>99.619450317124731</v>
      </c>
      <c r="P529" s="6">
        <f t="shared" si="53"/>
        <v>90.337500000000006</v>
      </c>
      <c r="Q529" t="e" cm="1" vm="1">
        <f t="array" aca="1" ref="Q529" ca="1">_xlfn.TEXTSPLIT(N529, "/")</f>
        <v>#VALUE!</v>
      </c>
      <c r="R529" s="7"/>
      <c r="S529" s="13">
        <f t="shared" si="49"/>
        <v>42405.25</v>
      </c>
      <c r="T529" s="11">
        <f t="shared" si="50"/>
        <v>42441.25</v>
      </c>
      <c r="U529" s="12" t="str">
        <f t="shared" si="51"/>
        <v>February</v>
      </c>
      <c r="V529" s="10" t="str">
        <f t="shared" si="48"/>
        <v>2016</v>
      </c>
    </row>
    <row r="530" spans="1:22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52"/>
        <v>80.300000000000011</v>
      </c>
      <c r="P530" s="6">
        <f t="shared" si="53"/>
        <v>63.777777777777779</v>
      </c>
      <c r="Q530" t="e" cm="1" vm="1">
        <f t="array" aca="1" ref="Q530" ca="1">_xlfn.TEXTSPLIT(N530, "/")</f>
        <v>#VALUE!</v>
      </c>
      <c r="R530" s="7"/>
      <c r="S530" s="13">
        <f t="shared" si="49"/>
        <v>41601.25</v>
      </c>
      <c r="T530" s="11">
        <f t="shared" si="50"/>
        <v>41646.25</v>
      </c>
      <c r="U530" s="12" t="str">
        <f t="shared" si="51"/>
        <v>November</v>
      </c>
      <c r="V530" s="10" t="str">
        <f t="shared" si="48"/>
        <v>2014</v>
      </c>
    </row>
    <row r="531" spans="1:22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52"/>
        <v>11.254901960784313</v>
      </c>
      <c r="P531" s="6">
        <f t="shared" si="53"/>
        <v>53.995515695067262</v>
      </c>
      <c r="Q531" t="e" cm="1" vm="1">
        <f t="array" aca="1" ref="Q531" ca="1">_xlfn.TEXTSPLIT(N531, "/")</f>
        <v>#VALUE!</v>
      </c>
      <c r="R531" s="7"/>
      <c r="S531" s="13">
        <f t="shared" si="49"/>
        <v>41769.208333333336</v>
      </c>
      <c r="T531" s="11">
        <f t="shared" si="50"/>
        <v>41797.208333333336</v>
      </c>
      <c r="U531" s="12" t="str">
        <f t="shared" si="51"/>
        <v>May</v>
      </c>
      <c r="V531" s="10" t="str">
        <f t="shared" si="48"/>
        <v>2014</v>
      </c>
    </row>
    <row r="532" spans="1:22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52"/>
        <v>91.740952380952379</v>
      </c>
      <c r="P532" s="6">
        <f t="shared" si="53"/>
        <v>48.993956043956047</v>
      </c>
      <c r="Q532" t="e" cm="1" vm="1">
        <f t="array" aca="1" ref="Q532" ca="1">_xlfn.TEXTSPLIT(N532, "/")</f>
        <v>#VALUE!</v>
      </c>
      <c r="R532" s="7"/>
      <c r="S532" s="13">
        <f t="shared" si="49"/>
        <v>40421.208333333336</v>
      </c>
      <c r="T532" s="11">
        <f t="shared" si="50"/>
        <v>40435.208333333336</v>
      </c>
      <c r="U532" s="12" t="str">
        <f t="shared" si="51"/>
        <v>August</v>
      </c>
      <c r="V532" s="10" t="str">
        <f t="shared" si="48"/>
        <v>2010</v>
      </c>
    </row>
    <row r="533" spans="1:22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52"/>
        <v>95.521156936261391</v>
      </c>
      <c r="P533" s="6">
        <f t="shared" si="53"/>
        <v>63.857142857142854</v>
      </c>
      <c r="Q533" t="e" cm="1" vm="1">
        <f t="array" aca="1" ref="Q533" ca="1">_xlfn.TEXTSPLIT(N533, "/")</f>
        <v>#VALUE!</v>
      </c>
      <c r="R533" s="7"/>
      <c r="S533" s="13">
        <f t="shared" si="49"/>
        <v>41589.25</v>
      </c>
      <c r="T533" s="11">
        <f t="shared" si="50"/>
        <v>41645.25</v>
      </c>
      <c r="U533" s="12" t="str">
        <f t="shared" si="51"/>
        <v>November</v>
      </c>
      <c r="V533" s="10" t="str">
        <f t="shared" si="48"/>
        <v>2014</v>
      </c>
    </row>
    <row r="534" spans="1:22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52"/>
        <v>502.87499999999994</v>
      </c>
      <c r="P534" s="6">
        <f t="shared" si="53"/>
        <v>82.996393146979258</v>
      </c>
      <c r="Q534" t="e" cm="1" vm="1">
        <f t="array" aca="1" ref="Q534" ca="1">_xlfn.TEXTSPLIT(N534, "/")</f>
        <v>#VALUE!</v>
      </c>
      <c r="R534" s="7"/>
      <c r="S534" s="13">
        <f t="shared" si="49"/>
        <v>43125.25</v>
      </c>
      <c r="T534" s="11">
        <f t="shared" si="50"/>
        <v>43126.25</v>
      </c>
      <c r="U534" s="12" t="str">
        <f t="shared" si="51"/>
        <v>January</v>
      </c>
      <c r="V534" s="10" t="str">
        <f t="shared" si="48"/>
        <v>2018</v>
      </c>
    </row>
    <row r="535" spans="1:22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52"/>
        <v>159.24394463667818</v>
      </c>
      <c r="P535" s="6">
        <f t="shared" si="53"/>
        <v>55.08230452674897</v>
      </c>
      <c r="Q535" t="e" cm="1" vm="1">
        <f t="array" aca="1" ref="Q535" ca="1">_xlfn.TEXTSPLIT(N535, "/")</f>
        <v>#VALUE!</v>
      </c>
      <c r="R535" s="7"/>
      <c r="S535" s="13">
        <f t="shared" si="49"/>
        <v>41479.208333333336</v>
      </c>
      <c r="T535" s="11">
        <f t="shared" si="50"/>
        <v>41515.208333333336</v>
      </c>
      <c r="U535" s="12" t="str">
        <f t="shared" si="51"/>
        <v>July</v>
      </c>
      <c r="V535" s="10" t="str">
        <f t="shared" si="48"/>
        <v>2013</v>
      </c>
    </row>
    <row r="536" spans="1:22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52"/>
        <v>15.022446689113355</v>
      </c>
      <c r="P536" s="6">
        <f t="shared" si="53"/>
        <v>62.044554455445542</v>
      </c>
      <c r="Q536" t="e" cm="1" vm="1">
        <f t="array" aca="1" ref="Q536" ca="1">_xlfn.TEXTSPLIT(N536, "/")</f>
        <v>#VALUE!</v>
      </c>
      <c r="R536" s="7"/>
      <c r="S536" s="13">
        <f t="shared" si="49"/>
        <v>43329.208333333328</v>
      </c>
      <c r="T536" s="11">
        <f t="shared" si="50"/>
        <v>43330.208333333328</v>
      </c>
      <c r="U536" s="12" t="str">
        <f t="shared" si="51"/>
        <v>August</v>
      </c>
      <c r="V536" s="10" t="str">
        <f t="shared" si="48"/>
        <v>2018</v>
      </c>
    </row>
    <row r="537" spans="1:22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52"/>
        <v>482.03846153846149</v>
      </c>
      <c r="P537" s="6">
        <f t="shared" si="53"/>
        <v>104.97857142857143</v>
      </c>
      <c r="Q537" t="e" cm="1" vm="1">
        <f t="array" aca="1" ref="Q537" ca="1">_xlfn.TEXTSPLIT(N537, "/")</f>
        <v>#VALUE!</v>
      </c>
      <c r="R537" s="7"/>
      <c r="S537" s="13">
        <f t="shared" si="49"/>
        <v>43259.208333333328</v>
      </c>
      <c r="T537" s="11">
        <f t="shared" si="50"/>
        <v>43261.208333333328</v>
      </c>
      <c r="U537" s="12" t="str">
        <f t="shared" si="51"/>
        <v>June</v>
      </c>
      <c r="V537" s="10" t="str">
        <f t="shared" si="48"/>
        <v>2018</v>
      </c>
    </row>
    <row r="538" spans="1:22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52"/>
        <v>149.96938775510205</v>
      </c>
      <c r="P538" s="6">
        <f t="shared" si="53"/>
        <v>94.044676806083643</v>
      </c>
      <c r="Q538" t="e" cm="1" vm="1">
        <f t="array" aca="1" ref="Q538" ca="1">_xlfn.TEXTSPLIT(N538, "/")</f>
        <v>#VALUE!</v>
      </c>
      <c r="R538" s="7"/>
      <c r="S538" s="13">
        <f t="shared" si="49"/>
        <v>40414.208333333336</v>
      </c>
      <c r="T538" s="11">
        <f t="shared" si="50"/>
        <v>40440.208333333336</v>
      </c>
      <c r="U538" s="12" t="str">
        <f t="shared" si="51"/>
        <v>August</v>
      </c>
      <c r="V538" s="10" t="str">
        <f t="shared" si="48"/>
        <v>2010</v>
      </c>
    </row>
    <row r="539" spans="1:22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52"/>
        <v>117.22156398104266</v>
      </c>
      <c r="P539" s="6">
        <f t="shared" si="53"/>
        <v>44.007716049382715</v>
      </c>
      <c r="Q539" t="e" cm="1" vm="1">
        <f t="array" aca="1" ref="Q539" ca="1">_xlfn.TEXTSPLIT(N539, "/")</f>
        <v>#VALUE!</v>
      </c>
      <c r="R539" s="7"/>
      <c r="S539" s="13">
        <f t="shared" si="49"/>
        <v>43342.208333333328</v>
      </c>
      <c r="T539" s="11">
        <f t="shared" si="50"/>
        <v>43365.208333333328</v>
      </c>
      <c r="U539" s="12" t="str">
        <f t="shared" si="51"/>
        <v>August</v>
      </c>
      <c r="V539" s="10" t="str">
        <f t="shared" si="48"/>
        <v>2018</v>
      </c>
    </row>
    <row r="540" spans="1:22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52"/>
        <v>37.695968274950431</v>
      </c>
      <c r="P540" s="6">
        <f t="shared" si="53"/>
        <v>92.467532467532465</v>
      </c>
      <c r="Q540" t="e" cm="1" vm="1">
        <f t="array" aca="1" ref="Q540" ca="1">_xlfn.TEXTSPLIT(N540, "/")</f>
        <v>#VALUE!</v>
      </c>
      <c r="R540" s="7"/>
      <c r="S540" s="13">
        <f t="shared" si="49"/>
        <v>41539.208333333336</v>
      </c>
      <c r="T540" s="11">
        <f t="shared" si="50"/>
        <v>41555.208333333336</v>
      </c>
      <c r="U540" s="12" t="str">
        <f t="shared" si="51"/>
        <v>September</v>
      </c>
      <c r="V540" s="10" t="str">
        <f t="shared" si="48"/>
        <v>2013</v>
      </c>
    </row>
    <row r="541" spans="1:22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52"/>
        <v>72.653061224489804</v>
      </c>
      <c r="P541" s="6">
        <f t="shared" si="53"/>
        <v>57.072874493927124</v>
      </c>
      <c r="Q541" t="e" cm="1" vm="1">
        <f t="array" aca="1" ref="Q541" ca="1">_xlfn.TEXTSPLIT(N541, "/")</f>
        <v>#VALUE!</v>
      </c>
      <c r="R541" s="7"/>
      <c r="S541" s="13">
        <f t="shared" si="49"/>
        <v>43647.208333333328</v>
      </c>
      <c r="T541" s="11">
        <f t="shared" si="50"/>
        <v>43653.208333333328</v>
      </c>
      <c r="U541" s="12" t="str">
        <f t="shared" si="51"/>
        <v>July</v>
      </c>
      <c r="V541" s="10" t="str">
        <f t="shared" si="48"/>
        <v>2019</v>
      </c>
    </row>
    <row r="542" spans="1:22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52"/>
        <v>265.98113207547169</v>
      </c>
      <c r="P542" s="6">
        <f t="shared" si="53"/>
        <v>109.07848101265823</v>
      </c>
      <c r="Q542" t="e" cm="1" vm="1">
        <f t="array" aca="1" ref="Q542" ca="1">_xlfn.TEXTSPLIT(N542, "/")</f>
        <v>#VALUE!</v>
      </c>
      <c r="R542" s="7"/>
      <c r="S542" s="13">
        <f t="shared" si="49"/>
        <v>43225.208333333328</v>
      </c>
      <c r="T542" s="11">
        <f t="shared" si="50"/>
        <v>43247.208333333328</v>
      </c>
      <c r="U542" s="12" t="str">
        <f t="shared" si="51"/>
        <v>May</v>
      </c>
      <c r="V542" s="10" t="str">
        <f t="shared" si="48"/>
        <v>2018</v>
      </c>
    </row>
    <row r="543" spans="1:22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52"/>
        <v>24.205617977528089</v>
      </c>
      <c r="P543" s="6">
        <f t="shared" si="53"/>
        <v>39.387755102040813</v>
      </c>
      <c r="Q543" t="e" cm="1" vm="1">
        <f t="array" aca="1" ref="Q543" ca="1">_xlfn.TEXTSPLIT(N543, "/")</f>
        <v>#VALUE!</v>
      </c>
      <c r="R543" s="7"/>
      <c r="S543" s="13">
        <f t="shared" si="49"/>
        <v>42165.208333333328</v>
      </c>
      <c r="T543" s="11">
        <f t="shared" si="50"/>
        <v>42191.208333333328</v>
      </c>
      <c r="U543" s="12" t="str">
        <f t="shared" si="51"/>
        <v>June</v>
      </c>
      <c r="V543" s="10" t="str">
        <f t="shared" si="48"/>
        <v>2015</v>
      </c>
    </row>
    <row r="544" spans="1:22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52"/>
        <v>2.5064935064935066</v>
      </c>
      <c r="P544" s="6">
        <f t="shared" si="53"/>
        <v>77.022222222222226</v>
      </c>
      <c r="Q544" t="e" cm="1" vm="1">
        <f t="array" aca="1" ref="Q544" ca="1">_xlfn.TEXTSPLIT(N544, "/")</f>
        <v>#VALUE!</v>
      </c>
      <c r="R544" s="7"/>
      <c r="S544" s="13">
        <f t="shared" si="49"/>
        <v>42391.25</v>
      </c>
      <c r="T544" s="11">
        <f t="shared" si="50"/>
        <v>42421.25</v>
      </c>
      <c r="U544" s="12" t="str">
        <f t="shared" si="51"/>
        <v>January</v>
      </c>
      <c r="V544" s="10" t="str">
        <f t="shared" si="48"/>
        <v>2016</v>
      </c>
    </row>
    <row r="545" spans="1:22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52"/>
        <v>16.329799764428738</v>
      </c>
      <c r="P545" s="6">
        <f t="shared" si="53"/>
        <v>92.166666666666671</v>
      </c>
      <c r="Q545" t="e" cm="1" vm="1">
        <f t="array" aca="1" ref="Q545" ca="1">_xlfn.TEXTSPLIT(N545, "/")</f>
        <v>#VALUE!</v>
      </c>
      <c r="R545" s="7"/>
      <c r="S545" s="13">
        <f t="shared" si="49"/>
        <v>41528.208333333336</v>
      </c>
      <c r="T545" s="11">
        <f t="shared" si="50"/>
        <v>41543.208333333336</v>
      </c>
      <c r="U545" s="12" t="str">
        <f t="shared" si="51"/>
        <v>September</v>
      </c>
      <c r="V545" s="10" t="str">
        <f t="shared" si="48"/>
        <v>2013</v>
      </c>
    </row>
    <row r="546" spans="1:22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52"/>
        <v>276.5</v>
      </c>
      <c r="P546" s="6">
        <f t="shared" si="53"/>
        <v>61.007063197026021</v>
      </c>
      <c r="Q546" t="e" cm="1" vm="1">
        <f t="array" aca="1" ref="Q546" ca="1">_xlfn.TEXTSPLIT(N546, "/")</f>
        <v>#VALUE!</v>
      </c>
      <c r="R546" s="7"/>
      <c r="S546" s="13">
        <f t="shared" si="49"/>
        <v>42377.25</v>
      </c>
      <c r="T546" s="11">
        <f t="shared" si="50"/>
        <v>42390.25</v>
      </c>
      <c r="U546" s="12" t="str">
        <f t="shared" si="51"/>
        <v>January</v>
      </c>
      <c r="V546" s="10" t="str">
        <f t="shared" si="48"/>
        <v>2016</v>
      </c>
    </row>
    <row r="547" spans="1:22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52"/>
        <v>88.803571428571431</v>
      </c>
      <c r="P547" s="6">
        <f t="shared" si="53"/>
        <v>78.068181818181813</v>
      </c>
      <c r="Q547" t="e" cm="1" vm="1">
        <f t="array" aca="1" ref="Q547" ca="1">_xlfn.TEXTSPLIT(N547, "/")</f>
        <v>#VALUE!</v>
      </c>
      <c r="R547" s="7"/>
      <c r="S547" s="13">
        <f t="shared" si="49"/>
        <v>43824.25</v>
      </c>
      <c r="T547" s="11">
        <f t="shared" si="50"/>
        <v>43844.25</v>
      </c>
      <c r="U547" s="12" t="str">
        <f t="shared" si="51"/>
        <v>December</v>
      </c>
      <c r="V547" s="10" t="str">
        <f t="shared" si="48"/>
        <v>2020</v>
      </c>
    </row>
    <row r="548" spans="1:22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52"/>
        <v>163.57142857142856</v>
      </c>
      <c r="P548" s="6">
        <f t="shared" si="53"/>
        <v>80.75</v>
      </c>
      <c r="Q548" t="e" cm="1" vm="1">
        <f t="array" aca="1" ref="Q548" ca="1">_xlfn.TEXTSPLIT(N548, "/")</f>
        <v>#VALUE!</v>
      </c>
      <c r="R548" s="7"/>
      <c r="S548" s="13">
        <f t="shared" si="49"/>
        <v>43360.208333333328</v>
      </c>
      <c r="T548" s="11">
        <f t="shared" si="50"/>
        <v>43363.208333333328</v>
      </c>
      <c r="U548" s="12" t="str">
        <f t="shared" si="51"/>
        <v>September</v>
      </c>
      <c r="V548" s="10" t="str">
        <f t="shared" si="48"/>
        <v>2018</v>
      </c>
    </row>
    <row r="549" spans="1:22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52"/>
        <v>969</v>
      </c>
      <c r="P549" s="6">
        <f t="shared" si="53"/>
        <v>59.991289782244557</v>
      </c>
      <c r="Q549" t="e" cm="1" vm="1">
        <f t="array" aca="1" ref="Q549" ca="1">_xlfn.TEXTSPLIT(N549, "/")</f>
        <v>#VALUE!</v>
      </c>
      <c r="R549" s="7"/>
      <c r="S549" s="13">
        <f t="shared" si="49"/>
        <v>42029.25</v>
      </c>
      <c r="T549" s="11">
        <f t="shared" si="50"/>
        <v>42041.25</v>
      </c>
      <c r="U549" s="12" t="str">
        <f t="shared" si="51"/>
        <v>January</v>
      </c>
      <c r="V549" s="10" t="str">
        <f t="shared" si="48"/>
        <v>2015</v>
      </c>
    </row>
    <row r="550" spans="1:22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52"/>
        <v>270.91376701966715</v>
      </c>
      <c r="P550" s="6">
        <f t="shared" si="53"/>
        <v>110.03018372703411</v>
      </c>
      <c r="Q550" t="e" cm="1" vm="1">
        <f t="array" aca="1" ref="Q550" ca="1">_xlfn.TEXTSPLIT(N550, "/")</f>
        <v>#VALUE!</v>
      </c>
      <c r="R550" s="7"/>
      <c r="S550" s="13">
        <f t="shared" si="49"/>
        <v>42461.208333333328</v>
      </c>
      <c r="T550" s="11">
        <f t="shared" si="50"/>
        <v>42474.208333333328</v>
      </c>
      <c r="U550" s="12" t="str">
        <f t="shared" si="51"/>
        <v>April</v>
      </c>
      <c r="V550" s="10" t="str">
        <f t="shared" si="48"/>
        <v>2016</v>
      </c>
    </row>
    <row r="551" spans="1:22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52"/>
        <v>284.21355932203392</v>
      </c>
      <c r="P551" s="6">
        <f t="shared" si="53"/>
        <v>4</v>
      </c>
      <c r="Q551" t="e" cm="1" vm="1">
        <f t="array" aca="1" ref="Q551" ca="1">_xlfn.TEXTSPLIT(N551, "/")</f>
        <v>#VALUE!</v>
      </c>
      <c r="R551" s="7"/>
      <c r="S551" s="13">
        <f t="shared" si="49"/>
        <v>41422.208333333336</v>
      </c>
      <c r="T551" s="11">
        <f t="shared" si="50"/>
        <v>41431.208333333336</v>
      </c>
      <c r="U551" s="12" t="str">
        <f t="shared" si="51"/>
        <v>May</v>
      </c>
      <c r="V551" s="10" t="str">
        <f t="shared" si="48"/>
        <v>2013</v>
      </c>
    </row>
    <row r="552" spans="1:22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52"/>
        <v>4</v>
      </c>
      <c r="P552" s="6">
        <f t="shared" si="53"/>
        <v>37.99856063332134</v>
      </c>
      <c r="Q552" t="e" cm="1" vm="1">
        <f t="array" aca="1" ref="Q552" ca="1">_xlfn.TEXTSPLIT(N552, "/")</f>
        <v>#VALUE!</v>
      </c>
      <c r="R552" s="7"/>
      <c r="S552" s="13">
        <f t="shared" si="49"/>
        <v>40968.25</v>
      </c>
      <c r="T552" s="11">
        <f t="shared" si="50"/>
        <v>40989.208333333336</v>
      </c>
      <c r="U552" s="12" t="str">
        <f t="shared" si="51"/>
        <v>February</v>
      </c>
      <c r="V552" s="10" t="str">
        <f t="shared" si="48"/>
        <v>2012</v>
      </c>
    </row>
    <row r="553" spans="1:22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52"/>
        <v>58.6329816768462</v>
      </c>
      <c r="P553" s="6">
        <f t="shared" si="53"/>
        <v>96.369565217391298</v>
      </c>
      <c r="Q553" t="e" cm="1" vm="1">
        <f t="array" aca="1" ref="Q553" ca="1">_xlfn.TEXTSPLIT(N553, "/")</f>
        <v>#VALUE!</v>
      </c>
      <c r="R553" s="7"/>
      <c r="S553" s="13">
        <f t="shared" si="49"/>
        <v>41993.25</v>
      </c>
      <c r="T553" s="11">
        <f t="shared" si="50"/>
        <v>42033.25</v>
      </c>
      <c r="U553" s="12" t="str">
        <f t="shared" si="51"/>
        <v>December</v>
      </c>
      <c r="V553" s="10" t="str">
        <f t="shared" si="48"/>
        <v>2015</v>
      </c>
    </row>
    <row r="554" spans="1:22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52"/>
        <v>98.51111111111112</v>
      </c>
      <c r="P554" s="6">
        <f t="shared" si="53"/>
        <v>72.978599221789878</v>
      </c>
      <c r="Q554" t="e" cm="1" vm="1">
        <f t="array" aca="1" ref="Q554" ca="1">_xlfn.TEXTSPLIT(N554, "/")</f>
        <v>#VALUE!</v>
      </c>
      <c r="R554" s="7"/>
      <c r="S554" s="13">
        <f t="shared" si="49"/>
        <v>42700.25</v>
      </c>
      <c r="T554" s="11">
        <f t="shared" si="50"/>
        <v>42702.25</v>
      </c>
      <c r="U554" s="12" t="str">
        <f t="shared" si="51"/>
        <v>November</v>
      </c>
      <c r="V554" s="10" t="str">
        <f t="shared" si="48"/>
        <v>2016</v>
      </c>
    </row>
    <row r="555" spans="1:22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52"/>
        <v>43.975381008206334</v>
      </c>
      <c r="P555" s="6">
        <f t="shared" si="53"/>
        <v>26.007220216606498</v>
      </c>
      <c r="Q555" t="e" cm="1" vm="1">
        <f t="array" aca="1" ref="Q555" ca="1">_xlfn.TEXTSPLIT(N555, "/")</f>
        <v>#VALUE!</v>
      </c>
      <c r="R555" s="7"/>
      <c r="S555" s="13">
        <f t="shared" si="49"/>
        <v>40545.25</v>
      </c>
      <c r="T555" s="11">
        <f t="shared" si="50"/>
        <v>40546.25</v>
      </c>
      <c r="U555" s="12" t="str">
        <f t="shared" si="51"/>
        <v>January</v>
      </c>
      <c r="V555" s="10" t="str">
        <f t="shared" si="48"/>
        <v>2011</v>
      </c>
    </row>
    <row r="556" spans="1:22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52"/>
        <v>151.66315789473683</v>
      </c>
      <c r="P556" s="6">
        <f t="shared" si="53"/>
        <v>104.36296296296297</v>
      </c>
      <c r="Q556" t="e" cm="1" vm="1">
        <f t="array" aca="1" ref="Q556" ca="1">_xlfn.TEXTSPLIT(N556, "/")</f>
        <v>#VALUE!</v>
      </c>
      <c r="R556" s="7"/>
      <c r="S556" s="13">
        <f t="shared" si="49"/>
        <v>42723.25</v>
      </c>
      <c r="T556" s="11">
        <f t="shared" si="50"/>
        <v>42729.25</v>
      </c>
      <c r="U556" s="12" t="str">
        <f t="shared" si="51"/>
        <v>December</v>
      </c>
      <c r="V556" s="10" t="str">
        <f t="shared" si="48"/>
        <v>2016</v>
      </c>
    </row>
    <row r="557" spans="1:22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52"/>
        <v>223.63492063492063</v>
      </c>
      <c r="P557" s="6">
        <f t="shared" si="53"/>
        <v>102.18852459016394</v>
      </c>
      <c r="Q557" t="e" cm="1" vm="1">
        <f t="array" aca="1" ref="Q557" ca="1">_xlfn.TEXTSPLIT(N557, "/")</f>
        <v>#VALUE!</v>
      </c>
      <c r="R557" s="7"/>
      <c r="S557" s="13">
        <f t="shared" si="49"/>
        <v>41731.208333333336</v>
      </c>
      <c r="T557" s="11">
        <f t="shared" si="50"/>
        <v>41762.208333333336</v>
      </c>
      <c r="U557" s="12" t="str">
        <f t="shared" si="51"/>
        <v>April</v>
      </c>
      <c r="V557" s="10" t="str">
        <f t="shared" si="48"/>
        <v>2014</v>
      </c>
    </row>
    <row r="558" spans="1:22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52"/>
        <v>239.75</v>
      </c>
      <c r="P558" s="6">
        <f t="shared" si="53"/>
        <v>54.117647058823529</v>
      </c>
      <c r="Q558" t="e" cm="1" vm="1">
        <f t="array" aca="1" ref="Q558" ca="1">_xlfn.TEXTSPLIT(N558, "/")</f>
        <v>#VALUE!</v>
      </c>
      <c r="R558" s="7"/>
      <c r="S558" s="13">
        <f t="shared" si="49"/>
        <v>40792.208333333336</v>
      </c>
      <c r="T558" s="11">
        <f t="shared" si="50"/>
        <v>40799.208333333336</v>
      </c>
      <c r="U558" s="12" t="str">
        <f t="shared" si="51"/>
        <v>September</v>
      </c>
      <c r="V558" s="10" t="str">
        <f t="shared" si="48"/>
        <v>2011</v>
      </c>
    </row>
    <row r="559" spans="1:22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52"/>
        <v>199.33333333333334</v>
      </c>
      <c r="P559" s="6">
        <f t="shared" si="53"/>
        <v>63.222222222222221</v>
      </c>
      <c r="Q559" t="e" cm="1" vm="1">
        <f t="array" aca="1" ref="Q559" ca="1">_xlfn.TEXTSPLIT(N559, "/")</f>
        <v>#VALUE!</v>
      </c>
      <c r="R559" s="7"/>
      <c r="S559" s="13">
        <f t="shared" si="49"/>
        <v>42279.208333333328</v>
      </c>
      <c r="T559" s="11">
        <f t="shared" si="50"/>
        <v>42282.208333333328</v>
      </c>
      <c r="U559" s="12" t="str">
        <f t="shared" si="51"/>
        <v>October</v>
      </c>
      <c r="V559" s="10" t="str">
        <f t="shared" si="48"/>
        <v>2015</v>
      </c>
    </row>
    <row r="560" spans="1:22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52"/>
        <v>137.34482758620689</v>
      </c>
      <c r="P560" s="6">
        <f t="shared" si="53"/>
        <v>104.03228962818004</v>
      </c>
      <c r="Q560" t="e" cm="1" vm="1">
        <f t="array" aca="1" ref="Q560" ca="1">_xlfn.TEXTSPLIT(N560, "/")</f>
        <v>#VALUE!</v>
      </c>
      <c r="R560" s="7"/>
      <c r="S560" s="13">
        <f t="shared" si="49"/>
        <v>42424.25</v>
      </c>
      <c r="T560" s="11">
        <f t="shared" si="50"/>
        <v>42467.208333333328</v>
      </c>
      <c r="U560" s="12" t="str">
        <f t="shared" si="51"/>
        <v>February</v>
      </c>
      <c r="V560" s="10" t="str">
        <f t="shared" si="48"/>
        <v>2016</v>
      </c>
    </row>
    <row r="561" spans="1:22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52"/>
        <v>100.9696106362773</v>
      </c>
      <c r="P561" s="6">
        <f t="shared" si="53"/>
        <v>49.994334277620396</v>
      </c>
      <c r="Q561" t="e" cm="1" vm="1">
        <f t="array" aca="1" ref="Q561" ca="1">_xlfn.TEXTSPLIT(N561, "/")</f>
        <v>#VALUE!</v>
      </c>
      <c r="R561" s="7"/>
      <c r="S561" s="13">
        <f t="shared" si="49"/>
        <v>42584.208333333328</v>
      </c>
      <c r="T561" s="11">
        <f t="shared" si="50"/>
        <v>42591.208333333328</v>
      </c>
      <c r="U561" s="12" t="str">
        <f t="shared" si="51"/>
        <v>August</v>
      </c>
      <c r="V561" s="10" t="str">
        <f t="shared" si="48"/>
        <v>2016</v>
      </c>
    </row>
    <row r="562" spans="1:22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52"/>
        <v>794.16</v>
      </c>
      <c r="P562" s="6">
        <f t="shared" si="53"/>
        <v>56.015151515151516</v>
      </c>
      <c r="Q562" t="e" cm="1" vm="1">
        <f t="array" aca="1" ref="Q562" ca="1">_xlfn.TEXTSPLIT(N562, "/")</f>
        <v>#VALUE!</v>
      </c>
      <c r="R562" s="7"/>
      <c r="S562" s="13">
        <f t="shared" si="49"/>
        <v>40865.25</v>
      </c>
      <c r="T562" s="11">
        <f t="shared" si="50"/>
        <v>40905.25</v>
      </c>
      <c r="U562" s="12" t="str">
        <f t="shared" si="51"/>
        <v>November</v>
      </c>
      <c r="V562" s="10" t="str">
        <f t="shared" si="48"/>
        <v>2011</v>
      </c>
    </row>
    <row r="563" spans="1:22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52"/>
        <v>369.7</v>
      </c>
      <c r="P563" s="6">
        <f t="shared" si="53"/>
        <v>48.807692307692307</v>
      </c>
      <c r="Q563" t="e" cm="1" vm="1">
        <f t="array" aca="1" ref="Q563" ca="1">_xlfn.TEXTSPLIT(N563, "/")</f>
        <v>#VALUE!</v>
      </c>
      <c r="R563" s="7"/>
      <c r="S563" s="13">
        <f t="shared" si="49"/>
        <v>40833.208333333336</v>
      </c>
      <c r="T563" s="11">
        <f t="shared" si="50"/>
        <v>40835.208333333336</v>
      </c>
      <c r="U563" s="12" t="str">
        <f t="shared" si="51"/>
        <v>October</v>
      </c>
      <c r="V563" s="10" t="str">
        <f t="shared" si="48"/>
        <v>2011</v>
      </c>
    </row>
    <row r="564" spans="1:22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52"/>
        <v>12.818181818181817</v>
      </c>
      <c r="P564" s="6">
        <f t="shared" si="53"/>
        <v>60.082352941176474</v>
      </c>
      <c r="Q564" t="e" cm="1" vm="1">
        <f t="array" aca="1" ref="Q564" ca="1">_xlfn.TEXTSPLIT(N564, "/")</f>
        <v>#VALUE!</v>
      </c>
      <c r="R564" s="7"/>
      <c r="S564" s="13">
        <f t="shared" si="49"/>
        <v>43536.208333333328</v>
      </c>
      <c r="T564" s="11">
        <f t="shared" si="50"/>
        <v>43538.208333333328</v>
      </c>
      <c r="U564" s="12" t="str">
        <f t="shared" si="51"/>
        <v>March</v>
      </c>
      <c r="V564" s="10" t="str">
        <f t="shared" si="48"/>
        <v>2019</v>
      </c>
    </row>
    <row r="565" spans="1:22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52"/>
        <v>138.02702702702703</v>
      </c>
      <c r="P565" s="6">
        <f t="shared" si="53"/>
        <v>78.990502793296088</v>
      </c>
      <c r="Q565" t="e" cm="1" vm="1">
        <f t="array" aca="1" ref="Q565" ca="1">_xlfn.TEXTSPLIT(N565, "/")</f>
        <v>#VALUE!</v>
      </c>
      <c r="R565" s="7"/>
      <c r="S565" s="13">
        <f t="shared" si="49"/>
        <v>43417.25</v>
      </c>
      <c r="T565" s="11">
        <f t="shared" si="50"/>
        <v>43437.25</v>
      </c>
      <c r="U565" s="12" t="str">
        <f t="shared" si="51"/>
        <v>November</v>
      </c>
      <c r="V565" s="10" t="str">
        <f t="shared" si="48"/>
        <v>2018</v>
      </c>
    </row>
    <row r="566" spans="1:22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52"/>
        <v>83.813278008298752</v>
      </c>
      <c r="P566" s="6">
        <f t="shared" si="53"/>
        <v>53.99499443826474</v>
      </c>
      <c r="Q566" t="e" cm="1" vm="1">
        <f t="array" aca="1" ref="Q566" ca="1">_xlfn.TEXTSPLIT(N566, "/")</f>
        <v>#VALUE!</v>
      </c>
      <c r="R566" s="7"/>
      <c r="S566" s="13">
        <f t="shared" si="49"/>
        <v>42078.208333333328</v>
      </c>
      <c r="T566" s="11">
        <f t="shared" si="50"/>
        <v>42086.208333333328</v>
      </c>
      <c r="U566" s="12" t="str">
        <f t="shared" si="51"/>
        <v>March</v>
      </c>
      <c r="V566" s="10" t="str">
        <f t="shared" si="48"/>
        <v>2015</v>
      </c>
    </row>
    <row r="567" spans="1:22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52"/>
        <v>204.60063224446787</v>
      </c>
      <c r="P567" s="6">
        <f t="shared" si="53"/>
        <v>111.45945945945945</v>
      </c>
      <c r="Q567" t="e" cm="1" vm="1">
        <f t="array" aca="1" ref="Q567" ca="1">_xlfn.TEXTSPLIT(N567, "/")</f>
        <v>#VALUE!</v>
      </c>
      <c r="R567" s="7"/>
      <c r="S567" s="13">
        <f t="shared" si="49"/>
        <v>40862.25</v>
      </c>
      <c r="T567" s="11">
        <f t="shared" si="50"/>
        <v>40882.25</v>
      </c>
      <c r="U567" s="12" t="str">
        <f t="shared" si="51"/>
        <v>November</v>
      </c>
      <c r="V567" s="10" t="str">
        <f t="shared" si="48"/>
        <v>2011</v>
      </c>
    </row>
    <row r="568" spans="1:22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52"/>
        <v>44.344086021505376</v>
      </c>
      <c r="P568" s="6">
        <f t="shared" si="53"/>
        <v>60.922131147540981</v>
      </c>
      <c r="Q568" t="e" cm="1" vm="1">
        <f t="array" aca="1" ref="Q568" ca="1">_xlfn.TEXTSPLIT(N568, "/")</f>
        <v>#VALUE!</v>
      </c>
      <c r="R568" s="7"/>
      <c r="S568" s="13">
        <f t="shared" si="49"/>
        <v>42424.25</v>
      </c>
      <c r="T568" s="11">
        <f t="shared" si="50"/>
        <v>42447.208333333328</v>
      </c>
      <c r="U568" s="12" t="str">
        <f t="shared" si="51"/>
        <v>February</v>
      </c>
      <c r="V568" s="10" t="str">
        <f t="shared" si="48"/>
        <v>2016</v>
      </c>
    </row>
    <row r="569" spans="1:22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52"/>
        <v>218.60294117647058</v>
      </c>
      <c r="P569" s="6">
        <f t="shared" si="53"/>
        <v>26.0015444015444</v>
      </c>
      <c r="Q569" t="e" cm="1" vm="1">
        <f t="array" aca="1" ref="Q569" ca="1">_xlfn.TEXTSPLIT(N569, "/")</f>
        <v>#VALUE!</v>
      </c>
      <c r="R569" s="7"/>
      <c r="S569" s="13">
        <f t="shared" si="49"/>
        <v>41830.208333333336</v>
      </c>
      <c r="T569" s="11">
        <f t="shared" si="50"/>
        <v>41832.208333333336</v>
      </c>
      <c r="U569" s="12" t="str">
        <f t="shared" si="51"/>
        <v>July</v>
      </c>
      <c r="V569" s="10" t="str">
        <f t="shared" si="48"/>
        <v>2014</v>
      </c>
    </row>
    <row r="570" spans="1:22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52"/>
        <v>186.03314917127071</v>
      </c>
      <c r="P570" s="6">
        <f t="shared" si="53"/>
        <v>80.993208828522924</v>
      </c>
      <c r="Q570" t="e" cm="1" vm="1">
        <f t="array" aca="1" ref="Q570" ca="1">_xlfn.TEXTSPLIT(N570, "/")</f>
        <v>#VALUE!</v>
      </c>
      <c r="R570" s="7"/>
      <c r="S570" s="13">
        <f t="shared" si="49"/>
        <v>40374.208333333336</v>
      </c>
      <c r="T570" s="11">
        <f t="shared" si="50"/>
        <v>40419.208333333336</v>
      </c>
      <c r="U570" s="12" t="str">
        <f t="shared" si="51"/>
        <v>July</v>
      </c>
      <c r="V570" s="10" t="str">
        <f t="shared" si="48"/>
        <v>2010</v>
      </c>
    </row>
    <row r="571" spans="1:22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52"/>
        <v>237.33830845771143</v>
      </c>
      <c r="P571" s="6">
        <f t="shared" si="53"/>
        <v>34.995963302752294</v>
      </c>
      <c r="Q571" t="e" cm="1" vm="1">
        <f t="array" aca="1" ref="Q571" ca="1">_xlfn.TEXTSPLIT(N571, "/")</f>
        <v>#VALUE!</v>
      </c>
      <c r="R571" s="7"/>
      <c r="S571" s="13">
        <f t="shared" si="49"/>
        <v>40554.25</v>
      </c>
      <c r="T571" s="11">
        <f t="shared" si="50"/>
        <v>40566.25</v>
      </c>
      <c r="U571" s="12" t="str">
        <f t="shared" si="51"/>
        <v>January</v>
      </c>
      <c r="V571" s="10" t="str">
        <f t="shared" si="48"/>
        <v>2011</v>
      </c>
    </row>
    <row r="572" spans="1:22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52"/>
        <v>305.65384615384613</v>
      </c>
      <c r="P572" s="6">
        <f t="shared" si="53"/>
        <v>94.142857142857139</v>
      </c>
      <c r="Q572" t="e" cm="1" vm="1">
        <f t="array" aca="1" ref="Q572" ca="1">_xlfn.TEXTSPLIT(N572, "/")</f>
        <v>#VALUE!</v>
      </c>
      <c r="R572" s="7"/>
      <c r="S572" s="13">
        <f t="shared" si="49"/>
        <v>41993.25</v>
      </c>
      <c r="T572" s="11">
        <f t="shared" si="50"/>
        <v>41999.25</v>
      </c>
      <c r="U572" s="12" t="str">
        <f t="shared" si="51"/>
        <v>December</v>
      </c>
      <c r="V572" s="10" t="str">
        <f t="shared" si="48"/>
        <v>2014</v>
      </c>
    </row>
    <row r="573" spans="1:22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52"/>
        <v>94.142857142857139</v>
      </c>
      <c r="P573" s="6">
        <f t="shared" si="53"/>
        <v>52.085106382978722</v>
      </c>
      <c r="Q573" t="e" cm="1" vm="1">
        <f t="array" aca="1" ref="Q573" ca="1">_xlfn.TEXTSPLIT(N573, "/")</f>
        <v>#VALUE!</v>
      </c>
      <c r="R573" s="7"/>
      <c r="S573" s="13">
        <f t="shared" si="49"/>
        <v>42174.208333333328</v>
      </c>
      <c r="T573" s="11">
        <f t="shared" si="50"/>
        <v>42221.208333333328</v>
      </c>
      <c r="U573" s="12" t="str">
        <f t="shared" si="51"/>
        <v>June</v>
      </c>
      <c r="V573" s="10" t="str">
        <f t="shared" si="48"/>
        <v>2015</v>
      </c>
    </row>
    <row r="574" spans="1:22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52"/>
        <v>54.400000000000006</v>
      </c>
      <c r="P574" s="6">
        <f t="shared" si="53"/>
        <v>24.986666666666668</v>
      </c>
      <c r="Q574" t="e" cm="1" vm="1">
        <f t="array" aca="1" ref="Q574" ca="1">_xlfn.TEXTSPLIT(N574, "/")</f>
        <v>#VALUE!</v>
      </c>
      <c r="R574" s="7"/>
      <c r="S574" s="13">
        <f t="shared" si="49"/>
        <v>42275.208333333328</v>
      </c>
      <c r="T574" s="11">
        <f t="shared" si="50"/>
        <v>42291.208333333328</v>
      </c>
      <c r="U574" s="12" t="str">
        <f t="shared" si="51"/>
        <v>September</v>
      </c>
      <c r="V574" s="10" t="str">
        <f t="shared" si="48"/>
        <v>2015</v>
      </c>
    </row>
    <row r="575" spans="1:22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52"/>
        <v>111.88059701492537</v>
      </c>
      <c r="P575" s="6">
        <f t="shared" si="53"/>
        <v>69.215277777777771</v>
      </c>
      <c r="Q575" t="e" cm="1" vm="1">
        <f t="array" aca="1" ref="Q575" ca="1">_xlfn.TEXTSPLIT(N575, "/")</f>
        <v>#VALUE!</v>
      </c>
      <c r="R575" s="7"/>
      <c r="S575" s="13">
        <f t="shared" si="49"/>
        <v>41761.208333333336</v>
      </c>
      <c r="T575" s="11">
        <f t="shared" si="50"/>
        <v>41763.208333333336</v>
      </c>
      <c r="U575" s="12" t="str">
        <f t="shared" si="51"/>
        <v>May</v>
      </c>
      <c r="V575" s="10" t="str">
        <f t="shared" si="48"/>
        <v>2014</v>
      </c>
    </row>
    <row r="576" spans="1:22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52"/>
        <v>369.14814814814815</v>
      </c>
      <c r="P576" s="6">
        <f t="shared" si="53"/>
        <v>93.944444444444443</v>
      </c>
      <c r="Q576" t="e" cm="1" vm="1">
        <f t="array" aca="1" ref="Q576" ca="1">_xlfn.TEXTSPLIT(N576, "/")</f>
        <v>#VALUE!</v>
      </c>
      <c r="R576" s="7"/>
      <c r="S576" s="13">
        <f t="shared" si="49"/>
        <v>43806.25</v>
      </c>
      <c r="T576" s="11">
        <f t="shared" si="50"/>
        <v>43816.25</v>
      </c>
      <c r="U576" s="12" t="str">
        <f t="shared" si="51"/>
        <v>December</v>
      </c>
      <c r="V576" s="10" t="str">
        <f t="shared" si="48"/>
        <v>2019</v>
      </c>
    </row>
    <row r="577" spans="1:22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52"/>
        <v>62.930372148859547</v>
      </c>
      <c r="P577" s="6">
        <f t="shared" si="53"/>
        <v>98.40625</v>
      </c>
      <c r="Q577" t="e" cm="1" vm="1">
        <f t="array" aca="1" ref="Q577" ca="1">_xlfn.TEXTSPLIT(N577, "/")</f>
        <v>#VALUE!</v>
      </c>
      <c r="R577" s="7"/>
      <c r="S577" s="13">
        <f t="shared" si="49"/>
        <v>41779.208333333336</v>
      </c>
      <c r="T577" s="11">
        <f t="shared" si="50"/>
        <v>41782.208333333336</v>
      </c>
      <c r="U577" s="12" t="str">
        <f t="shared" si="51"/>
        <v>May</v>
      </c>
      <c r="V577" s="10" t="str">
        <f t="shared" si="48"/>
        <v>2014</v>
      </c>
    </row>
    <row r="578" spans="1:22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52"/>
        <v>64.927835051546396</v>
      </c>
      <c r="P578" s="6">
        <f t="shared" si="53"/>
        <v>41.783783783783782</v>
      </c>
      <c r="Q578" t="e" cm="1" vm="1">
        <f t="array" aca="1" ref="Q578" ca="1">_xlfn.TEXTSPLIT(N578, "/")</f>
        <v>#VALUE!</v>
      </c>
      <c r="R578" s="7"/>
      <c r="S578" s="13">
        <f t="shared" si="49"/>
        <v>43040.208333333328</v>
      </c>
      <c r="T578" s="11">
        <f t="shared" si="50"/>
        <v>43057.25</v>
      </c>
      <c r="U578" s="12" t="str">
        <f t="shared" si="51"/>
        <v>November</v>
      </c>
      <c r="V578" s="10" t="str">
        <f t="shared" ref="V578:V641" si="54">TEXT(T578, "yyyy")</f>
        <v>2017</v>
      </c>
    </row>
    <row r="579" spans="1:22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si="52"/>
        <v>18.853658536585368</v>
      </c>
      <c r="P579" s="6">
        <f t="shared" si="53"/>
        <v>65.991836734693877</v>
      </c>
      <c r="Q579" t="e" cm="1" vm="1">
        <f t="array" aca="1" ref="Q579" ca="1">_xlfn.TEXTSPLIT(N579, "/")</f>
        <v>#VALUE!</v>
      </c>
      <c r="R579" s="7"/>
      <c r="S579" s="13">
        <f t="shared" ref="S579:S642" si="55">(((J579/60)/60)/24)+DATE(1970,1,1)</f>
        <v>40613.25</v>
      </c>
      <c r="T579" s="11">
        <f t="shared" ref="T579:T642" si="56">(((K579/60)/60)/24)+DATE(1970,1,1)</f>
        <v>40639.208333333336</v>
      </c>
      <c r="U579" s="12" t="str">
        <f t="shared" ref="U579:U642" si="57">TEXT(S579,"mmmm")</f>
        <v>March</v>
      </c>
      <c r="V579" s="10" t="str">
        <f t="shared" si="54"/>
        <v>2011</v>
      </c>
    </row>
    <row r="580" spans="1:22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ref="O580:O643" si="58">(E580/D580)*100</f>
        <v>16.754404145077721</v>
      </c>
      <c r="P580" s="6">
        <f t="shared" ref="P580:P643" si="59">E581/G581</f>
        <v>72.05747126436782</v>
      </c>
      <c r="Q580" t="e" cm="1" vm="1">
        <f t="array" aca="1" ref="Q580" ca="1">_xlfn.TEXTSPLIT(N580, "/")</f>
        <v>#VALUE!</v>
      </c>
      <c r="R580" s="7"/>
      <c r="S580" s="13">
        <f t="shared" si="55"/>
        <v>40878.25</v>
      </c>
      <c r="T580" s="11">
        <f t="shared" si="56"/>
        <v>40881.25</v>
      </c>
      <c r="U580" s="12" t="str">
        <f t="shared" si="57"/>
        <v>December</v>
      </c>
      <c r="V580" s="10" t="str">
        <f t="shared" si="54"/>
        <v>2011</v>
      </c>
    </row>
    <row r="581" spans="1:22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58"/>
        <v>101.11290322580646</v>
      </c>
      <c r="P581" s="6">
        <f t="shared" si="59"/>
        <v>48.003209242618745</v>
      </c>
      <c r="Q581" t="e" cm="1" vm="1">
        <f t="array" aca="1" ref="Q581" ca="1">_xlfn.TEXTSPLIT(N581, "/")</f>
        <v>#VALUE!</v>
      </c>
      <c r="R581" s="7"/>
      <c r="S581" s="13">
        <f t="shared" si="55"/>
        <v>40762.208333333336</v>
      </c>
      <c r="T581" s="11">
        <f t="shared" si="56"/>
        <v>40774.208333333336</v>
      </c>
      <c r="U581" s="12" t="str">
        <f t="shared" si="57"/>
        <v>August</v>
      </c>
      <c r="V581" s="10" t="str">
        <f t="shared" si="54"/>
        <v>2011</v>
      </c>
    </row>
    <row r="582" spans="1:22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58"/>
        <v>341.5022831050228</v>
      </c>
      <c r="P582" s="6">
        <f t="shared" si="59"/>
        <v>54.098591549295776</v>
      </c>
      <c r="Q582" t="e" cm="1" vm="1">
        <f t="array" aca="1" ref="Q582" ca="1">_xlfn.TEXTSPLIT(N582, "/")</f>
        <v>#VALUE!</v>
      </c>
      <c r="R582" s="7"/>
      <c r="S582" s="13">
        <f t="shared" si="55"/>
        <v>41696.25</v>
      </c>
      <c r="T582" s="11">
        <f t="shared" si="56"/>
        <v>41704.25</v>
      </c>
      <c r="U582" s="12" t="str">
        <f t="shared" si="57"/>
        <v>February</v>
      </c>
      <c r="V582" s="10" t="str">
        <f t="shared" si="54"/>
        <v>2014</v>
      </c>
    </row>
    <row r="583" spans="1:22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58"/>
        <v>64.016666666666666</v>
      </c>
      <c r="P583" s="6">
        <f t="shared" si="59"/>
        <v>107.88095238095238</v>
      </c>
      <c r="Q583" t="e" cm="1" vm="1">
        <f t="array" aca="1" ref="Q583" ca="1">_xlfn.TEXTSPLIT(N583, "/")</f>
        <v>#VALUE!</v>
      </c>
      <c r="R583" s="7"/>
      <c r="S583" s="13">
        <f t="shared" si="55"/>
        <v>40662.208333333336</v>
      </c>
      <c r="T583" s="11">
        <f t="shared" si="56"/>
        <v>40677.208333333336</v>
      </c>
      <c r="U583" s="12" t="str">
        <f t="shared" si="57"/>
        <v>April</v>
      </c>
      <c r="V583" s="10" t="str">
        <f t="shared" si="54"/>
        <v>2011</v>
      </c>
    </row>
    <row r="584" spans="1:22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58"/>
        <v>52.080459770114942</v>
      </c>
      <c r="P584" s="6">
        <f t="shared" si="59"/>
        <v>67.034103410341032</v>
      </c>
      <c r="Q584" t="e" cm="1" vm="1">
        <f t="array" aca="1" ref="Q584" ca="1">_xlfn.TEXTSPLIT(N584, "/")</f>
        <v>#VALUE!</v>
      </c>
      <c r="R584" s="7"/>
      <c r="S584" s="13">
        <f t="shared" si="55"/>
        <v>42165.208333333328</v>
      </c>
      <c r="T584" s="11">
        <f t="shared" si="56"/>
        <v>42170.208333333328</v>
      </c>
      <c r="U584" s="12" t="str">
        <f t="shared" si="57"/>
        <v>June</v>
      </c>
      <c r="V584" s="10" t="str">
        <f t="shared" si="54"/>
        <v>2015</v>
      </c>
    </row>
    <row r="585" spans="1:22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58"/>
        <v>322.40211640211641</v>
      </c>
      <c r="P585" s="6">
        <f t="shared" si="59"/>
        <v>64.01425914445133</v>
      </c>
      <c r="Q585" t="e" cm="1" vm="1">
        <f t="array" aca="1" ref="Q585" ca="1">_xlfn.TEXTSPLIT(N585, "/")</f>
        <v>#VALUE!</v>
      </c>
      <c r="R585" s="7"/>
      <c r="S585" s="13">
        <f t="shared" si="55"/>
        <v>40959.25</v>
      </c>
      <c r="T585" s="11">
        <f t="shared" si="56"/>
        <v>40976.25</v>
      </c>
      <c r="U585" s="12" t="str">
        <f t="shared" si="57"/>
        <v>February</v>
      </c>
      <c r="V585" s="10" t="str">
        <f t="shared" si="54"/>
        <v>2012</v>
      </c>
    </row>
    <row r="586" spans="1:22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58"/>
        <v>119.50810185185186</v>
      </c>
      <c r="P586" s="6">
        <f t="shared" si="59"/>
        <v>96.066176470588232</v>
      </c>
      <c r="Q586" t="e" cm="1" vm="1">
        <f t="array" aca="1" ref="Q586" ca="1">_xlfn.TEXTSPLIT(N586, "/")</f>
        <v>#VALUE!</v>
      </c>
      <c r="R586" s="7"/>
      <c r="S586" s="13">
        <f t="shared" si="55"/>
        <v>41024.208333333336</v>
      </c>
      <c r="T586" s="11">
        <f t="shared" si="56"/>
        <v>41038.208333333336</v>
      </c>
      <c r="U586" s="12" t="str">
        <f t="shared" si="57"/>
        <v>April</v>
      </c>
      <c r="V586" s="10" t="str">
        <f t="shared" si="54"/>
        <v>2012</v>
      </c>
    </row>
    <row r="587" spans="1:22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58"/>
        <v>146.79775280898878</v>
      </c>
      <c r="P587" s="6">
        <f t="shared" si="59"/>
        <v>51.184615384615384</v>
      </c>
      <c r="Q587" t="e" cm="1" vm="1">
        <f t="array" aca="1" ref="Q587" ca="1">_xlfn.TEXTSPLIT(N587, "/")</f>
        <v>#VALUE!</v>
      </c>
      <c r="R587" s="7"/>
      <c r="S587" s="13">
        <f t="shared" si="55"/>
        <v>40255.208333333336</v>
      </c>
      <c r="T587" s="11">
        <f t="shared" si="56"/>
        <v>40265.208333333336</v>
      </c>
      <c r="U587" s="12" t="str">
        <f t="shared" si="57"/>
        <v>March</v>
      </c>
      <c r="V587" s="10" t="str">
        <f t="shared" si="54"/>
        <v>2010</v>
      </c>
    </row>
    <row r="588" spans="1:22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58"/>
        <v>950.57142857142856</v>
      </c>
      <c r="P588" s="6">
        <f t="shared" si="59"/>
        <v>43.92307692307692</v>
      </c>
      <c r="Q588" t="e" cm="1" vm="1">
        <f t="array" aca="1" ref="Q588" ca="1">_xlfn.TEXTSPLIT(N588, "/")</f>
        <v>#VALUE!</v>
      </c>
      <c r="R588" s="7"/>
      <c r="S588" s="13">
        <f t="shared" si="55"/>
        <v>40499.25</v>
      </c>
      <c r="T588" s="11">
        <f t="shared" si="56"/>
        <v>40518.25</v>
      </c>
      <c r="U588" s="12" t="str">
        <f t="shared" si="57"/>
        <v>November</v>
      </c>
      <c r="V588" s="10" t="str">
        <f t="shared" si="54"/>
        <v>2010</v>
      </c>
    </row>
    <row r="589" spans="1:22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58"/>
        <v>72.893617021276597</v>
      </c>
      <c r="P589" s="6">
        <f t="shared" si="59"/>
        <v>91.021198830409361</v>
      </c>
      <c r="Q589" t="e" cm="1" vm="1">
        <f t="array" aca="1" ref="Q589" ca="1">_xlfn.TEXTSPLIT(N589, "/")</f>
        <v>#VALUE!</v>
      </c>
      <c r="R589" s="7"/>
      <c r="S589" s="13">
        <f t="shared" si="55"/>
        <v>43484.25</v>
      </c>
      <c r="T589" s="11">
        <f t="shared" si="56"/>
        <v>43536.208333333328</v>
      </c>
      <c r="U589" s="12" t="str">
        <f t="shared" si="57"/>
        <v>January</v>
      </c>
      <c r="V589" s="10" t="str">
        <f t="shared" si="54"/>
        <v>2019</v>
      </c>
    </row>
    <row r="590" spans="1:22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58"/>
        <v>79.008248730964468</v>
      </c>
      <c r="P590" s="6">
        <f t="shared" si="59"/>
        <v>50.127450980392155</v>
      </c>
      <c r="Q590" t="e" cm="1" vm="1">
        <f t="array" aca="1" ref="Q590" ca="1">_xlfn.TEXTSPLIT(N590, "/")</f>
        <v>#VALUE!</v>
      </c>
      <c r="R590" s="7"/>
      <c r="S590" s="13">
        <f t="shared" si="55"/>
        <v>40262.208333333336</v>
      </c>
      <c r="T590" s="11">
        <f t="shared" si="56"/>
        <v>40293.208333333336</v>
      </c>
      <c r="U590" s="12" t="str">
        <f t="shared" si="57"/>
        <v>March</v>
      </c>
      <c r="V590" s="10" t="str">
        <f t="shared" si="54"/>
        <v>2010</v>
      </c>
    </row>
    <row r="591" spans="1:22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58"/>
        <v>64.721518987341781</v>
      </c>
      <c r="P591" s="6">
        <f t="shared" si="59"/>
        <v>67.720930232558146</v>
      </c>
      <c r="Q591" t="e" cm="1" vm="1">
        <f t="array" aca="1" ref="Q591" ca="1">_xlfn.TEXTSPLIT(N591, "/")</f>
        <v>#VALUE!</v>
      </c>
      <c r="R591" s="7"/>
      <c r="S591" s="13">
        <f t="shared" si="55"/>
        <v>42190.208333333328</v>
      </c>
      <c r="T591" s="11">
        <f t="shared" si="56"/>
        <v>42197.208333333328</v>
      </c>
      <c r="U591" s="12" t="str">
        <f t="shared" si="57"/>
        <v>July</v>
      </c>
      <c r="V591" s="10" t="str">
        <f t="shared" si="54"/>
        <v>2015</v>
      </c>
    </row>
    <row r="592" spans="1:22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58"/>
        <v>82.028169014084511</v>
      </c>
      <c r="P592" s="6">
        <f t="shared" si="59"/>
        <v>61.03921568627451</v>
      </c>
      <c r="Q592" t="e" cm="1" vm="1">
        <f t="array" aca="1" ref="Q592" ca="1">_xlfn.TEXTSPLIT(N592, "/")</f>
        <v>#VALUE!</v>
      </c>
      <c r="R592" s="7"/>
      <c r="S592" s="13">
        <f t="shared" si="55"/>
        <v>41994.25</v>
      </c>
      <c r="T592" s="11">
        <f t="shared" si="56"/>
        <v>42005.25</v>
      </c>
      <c r="U592" s="12" t="str">
        <f t="shared" si="57"/>
        <v>December</v>
      </c>
      <c r="V592" s="10" t="str">
        <f t="shared" si="54"/>
        <v>2015</v>
      </c>
    </row>
    <row r="593" spans="1:22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58"/>
        <v>1037.6666666666667</v>
      </c>
      <c r="P593" s="6">
        <f t="shared" si="59"/>
        <v>80.011857707509876</v>
      </c>
      <c r="Q593" t="e" cm="1" vm="1">
        <f t="array" aca="1" ref="Q593" ca="1">_xlfn.TEXTSPLIT(N593, "/")</f>
        <v>#VALUE!</v>
      </c>
      <c r="R593" s="7"/>
      <c r="S593" s="13">
        <f t="shared" si="55"/>
        <v>40373.208333333336</v>
      </c>
      <c r="T593" s="11">
        <f t="shared" si="56"/>
        <v>40383.208333333336</v>
      </c>
      <c r="U593" s="12" t="str">
        <f t="shared" si="57"/>
        <v>July</v>
      </c>
      <c r="V593" s="10" t="str">
        <f t="shared" si="54"/>
        <v>2010</v>
      </c>
    </row>
    <row r="594" spans="1:22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58"/>
        <v>12.910076530612244</v>
      </c>
      <c r="P594" s="6">
        <f t="shared" si="59"/>
        <v>47.001497753369947</v>
      </c>
      <c r="Q594" t="e" cm="1" vm="1">
        <f t="array" aca="1" ref="Q594" ca="1">_xlfn.TEXTSPLIT(N594, "/")</f>
        <v>#VALUE!</v>
      </c>
      <c r="R594" s="7"/>
      <c r="S594" s="13">
        <f t="shared" si="55"/>
        <v>41789.208333333336</v>
      </c>
      <c r="T594" s="11">
        <f t="shared" si="56"/>
        <v>41798.208333333336</v>
      </c>
      <c r="U594" s="12" t="str">
        <f t="shared" si="57"/>
        <v>May</v>
      </c>
      <c r="V594" s="10" t="str">
        <f t="shared" si="54"/>
        <v>2014</v>
      </c>
    </row>
    <row r="595" spans="1:22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58"/>
        <v>154.84210526315789</v>
      </c>
      <c r="P595" s="6">
        <f t="shared" si="59"/>
        <v>71.127388535031841</v>
      </c>
      <c r="Q595" t="e" cm="1" vm="1">
        <f t="array" aca="1" ref="Q595" ca="1">_xlfn.TEXTSPLIT(N595, "/")</f>
        <v>#VALUE!</v>
      </c>
      <c r="R595" s="7"/>
      <c r="S595" s="13">
        <f t="shared" si="55"/>
        <v>41724.208333333336</v>
      </c>
      <c r="T595" s="11">
        <f t="shared" si="56"/>
        <v>41737.208333333336</v>
      </c>
      <c r="U595" s="12" t="str">
        <f t="shared" si="57"/>
        <v>March</v>
      </c>
      <c r="V595" s="10" t="str">
        <f t="shared" si="54"/>
        <v>2014</v>
      </c>
    </row>
    <row r="596" spans="1:22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58"/>
        <v>7.0991735537190088</v>
      </c>
      <c r="P596" s="6">
        <f t="shared" si="59"/>
        <v>89.99079189686924</v>
      </c>
      <c r="Q596" t="e" cm="1" vm="1">
        <f t="array" aca="1" ref="Q596" ca="1">_xlfn.TEXTSPLIT(N596, "/")</f>
        <v>#VALUE!</v>
      </c>
      <c r="R596" s="7"/>
      <c r="S596" s="13">
        <f t="shared" si="55"/>
        <v>42548.208333333328</v>
      </c>
      <c r="T596" s="11">
        <f t="shared" si="56"/>
        <v>42551.208333333328</v>
      </c>
      <c r="U596" s="12" t="str">
        <f t="shared" si="57"/>
        <v>June</v>
      </c>
      <c r="V596" s="10" t="str">
        <f t="shared" si="54"/>
        <v>2016</v>
      </c>
    </row>
    <row r="597" spans="1:22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58"/>
        <v>208.52773826458036</v>
      </c>
      <c r="P597" s="6">
        <f t="shared" si="59"/>
        <v>43.032786885245905</v>
      </c>
      <c r="Q597" t="e" cm="1" vm="1">
        <f t="array" aca="1" ref="Q597" ca="1">_xlfn.TEXTSPLIT(N597, "/")</f>
        <v>#VALUE!</v>
      </c>
      <c r="R597" s="7"/>
      <c r="S597" s="13">
        <f t="shared" si="55"/>
        <v>40253.208333333336</v>
      </c>
      <c r="T597" s="11">
        <f t="shared" si="56"/>
        <v>40274.208333333336</v>
      </c>
      <c r="U597" s="12" t="str">
        <f t="shared" si="57"/>
        <v>March</v>
      </c>
      <c r="V597" s="10" t="str">
        <f t="shared" si="54"/>
        <v>2010</v>
      </c>
    </row>
    <row r="598" spans="1:22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58"/>
        <v>99.683544303797461</v>
      </c>
      <c r="P598" s="6">
        <f t="shared" si="59"/>
        <v>67.997714808043881</v>
      </c>
      <c r="Q598" t="e" cm="1" vm="1">
        <f t="array" aca="1" ref="Q598" ca="1">_xlfn.TEXTSPLIT(N598, "/")</f>
        <v>#VALUE!</v>
      </c>
      <c r="R598" s="7"/>
      <c r="S598" s="13">
        <f t="shared" si="55"/>
        <v>42434.25</v>
      </c>
      <c r="T598" s="11">
        <f t="shared" si="56"/>
        <v>42441.25</v>
      </c>
      <c r="U598" s="12" t="str">
        <f t="shared" si="57"/>
        <v>March</v>
      </c>
      <c r="V598" s="10" t="str">
        <f t="shared" si="54"/>
        <v>2016</v>
      </c>
    </row>
    <row r="599" spans="1:22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58"/>
        <v>201.59756097560978</v>
      </c>
      <c r="P599" s="6">
        <f t="shared" si="59"/>
        <v>73.004566210045667</v>
      </c>
      <c r="Q599" t="e" cm="1" vm="1">
        <f t="array" aca="1" ref="Q599" ca="1">_xlfn.TEXTSPLIT(N599, "/")</f>
        <v>#VALUE!</v>
      </c>
      <c r="R599" s="7"/>
      <c r="S599" s="13">
        <f t="shared" si="55"/>
        <v>43786.25</v>
      </c>
      <c r="T599" s="11">
        <f t="shared" si="56"/>
        <v>43804.25</v>
      </c>
      <c r="U599" s="12" t="str">
        <f t="shared" si="57"/>
        <v>November</v>
      </c>
      <c r="V599" s="10" t="str">
        <f t="shared" si="54"/>
        <v>2019</v>
      </c>
    </row>
    <row r="600" spans="1:22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58"/>
        <v>162.09032258064516</v>
      </c>
      <c r="P600" s="6">
        <f t="shared" si="59"/>
        <v>62.341463414634148</v>
      </c>
      <c r="Q600" t="e" cm="1" vm="1">
        <f t="array" aca="1" ref="Q600" ca="1">_xlfn.TEXTSPLIT(N600, "/")</f>
        <v>#VALUE!</v>
      </c>
      <c r="R600" s="7"/>
      <c r="S600" s="13">
        <f t="shared" si="55"/>
        <v>40344.208333333336</v>
      </c>
      <c r="T600" s="11">
        <f t="shared" si="56"/>
        <v>40373.208333333336</v>
      </c>
      <c r="U600" s="12" t="str">
        <f t="shared" si="57"/>
        <v>June</v>
      </c>
      <c r="V600" s="10" t="str">
        <f t="shared" si="54"/>
        <v>2010</v>
      </c>
    </row>
    <row r="601" spans="1:22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58"/>
        <v>3.6436208125445471</v>
      </c>
      <c r="P601" s="6">
        <f t="shared" si="59"/>
        <v>5</v>
      </c>
      <c r="Q601" t="e" cm="1" vm="1">
        <f t="array" aca="1" ref="Q601" ca="1">_xlfn.TEXTSPLIT(N601, "/")</f>
        <v>#VALUE!</v>
      </c>
      <c r="R601" s="7"/>
      <c r="S601" s="13">
        <f t="shared" si="55"/>
        <v>42047.25</v>
      </c>
      <c r="T601" s="11">
        <f t="shared" si="56"/>
        <v>42055.25</v>
      </c>
      <c r="U601" s="12" t="str">
        <f t="shared" si="57"/>
        <v>February</v>
      </c>
      <c r="V601" s="10" t="str">
        <f t="shared" si="54"/>
        <v>2015</v>
      </c>
    </row>
    <row r="602" spans="1:22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58"/>
        <v>5</v>
      </c>
      <c r="P602" s="6">
        <f t="shared" si="59"/>
        <v>67.103092783505161</v>
      </c>
      <c r="Q602" t="e" cm="1" vm="1">
        <f t="array" aca="1" ref="Q602" ca="1">_xlfn.TEXTSPLIT(N602, "/")</f>
        <v>#VALUE!</v>
      </c>
      <c r="R602" s="7"/>
      <c r="S602" s="13">
        <f t="shared" si="55"/>
        <v>41485.208333333336</v>
      </c>
      <c r="T602" s="11">
        <f t="shared" si="56"/>
        <v>41497.208333333336</v>
      </c>
      <c r="U602" s="12" t="str">
        <f t="shared" si="57"/>
        <v>July</v>
      </c>
      <c r="V602" s="10" t="str">
        <f t="shared" si="54"/>
        <v>2013</v>
      </c>
    </row>
    <row r="603" spans="1:22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58"/>
        <v>206.63492063492063</v>
      </c>
      <c r="P603" s="6">
        <f t="shared" si="59"/>
        <v>79.978947368421046</v>
      </c>
      <c r="Q603" t="e" cm="1" vm="1">
        <f t="array" aca="1" ref="Q603" ca="1">_xlfn.TEXTSPLIT(N603, "/")</f>
        <v>#VALUE!</v>
      </c>
      <c r="R603" s="7"/>
      <c r="S603" s="13">
        <f t="shared" si="55"/>
        <v>41789.208333333336</v>
      </c>
      <c r="T603" s="11">
        <f t="shared" si="56"/>
        <v>41806.208333333336</v>
      </c>
      <c r="U603" s="12" t="str">
        <f t="shared" si="57"/>
        <v>May</v>
      </c>
      <c r="V603" s="10" t="str">
        <f t="shared" si="54"/>
        <v>2014</v>
      </c>
    </row>
    <row r="604" spans="1:22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58"/>
        <v>128.23628691983123</v>
      </c>
      <c r="P604" s="6">
        <f t="shared" si="59"/>
        <v>62.176470588235297</v>
      </c>
      <c r="Q604" t="e" cm="1" vm="1">
        <f t="array" aca="1" ref="Q604" ca="1">_xlfn.TEXTSPLIT(N604, "/")</f>
        <v>#VALUE!</v>
      </c>
      <c r="R604" s="7"/>
      <c r="S604" s="13">
        <f t="shared" si="55"/>
        <v>42160.208333333328</v>
      </c>
      <c r="T604" s="11">
        <f t="shared" si="56"/>
        <v>42171.208333333328</v>
      </c>
      <c r="U604" s="12" t="str">
        <f t="shared" si="57"/>
        <v>June</v>
      </c>
      <c r="V604" s="10" t="str">
        <f t="shared" si="54"/>
        <v>2015</v>
      </c>
    </row>
    <row r="605" spans="1:22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58"/>
        <v>119.66037735849055</v>
      </c>
      <c r="P605" s="6">
        <f t="shared" si="59"/>
        <v>53.005950297514879</v>
      </c>
      <c r="Q605" t="e" cm="1" vm="1">
        <f t="array" aca="1" ref="Q605" ca="1">_xlfn.TEXTSPLIT(N605, "/")</f>
        <v>#VALUE!</v>
      </c>
      <c r="R605" s="7"/>
      <c r="S605" s="13">
        <f t="shared" si="55"/>
        <v>43573.208333333328</v>
      </c>
      <c r="T605" s="11">
        <f t="shared" si="56"/>
        <v>43600.208333333328</v>
      </c>
      <c r="U605" s="12" t="str">
        <f t="shared" si="57"/>
        <v>April</v>
      </c>
      <c r="V605" s="10" t="str">
        <f t="shared" si="54"/>
        <v>2019</v>
      </c>
    </row>
    <row r="606" spans="1:22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58"/>
        <v>170.73055242390078</v>
      </c>
      <c r="P606" s="6">
        <f t="shared" si="59"/>
        <v>57.738317757009348</v>
      </c>
      <c r="Q606" t="e" cm="1" vm="1">
        <f t="array" aca="1" ref="Q606" ca="1">_xlfn.TEXTSPLIT(N606, "/")</f>
        <v>#VALUE!</v>
      </c>
      <c r="R606" s="7"/>
      <c r="S606" s="13">
        <f t="shared" si="55"/>
        <v>40565.25</v>
      </c>
      <c r="T606" s="11">
        <f t="shared" si="56"/>
        <v>40586.25</v>
      </c>
      <c r="U606" s="12" t="str">
        <f t="shared" si="57"/>
        <v>January</v>
      </c>
      <c r="V606" s="10" t="str">
        <f t="shared" si="54"/>
        <v>2011</v>
      </c>
    </row>
    <row r="607" spans="1:22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58"/>
        <v>187.21212121212122</v>
      </c>
      <c r="P607" s="6">
        <f t="shared" si="59"/>
        <v>40.03125</v>
      </c>
      <c r="Q607" t="e" cm="1" vm="1">
        <f t="array" aca="1" ref="Q607" ca="1">_xlfn.TEXTSPLIT(N607, "/")</f>
        <v>#VALUE!</v>
      </c>
      <c r="R607" s="7"/>
      <c r="S607" s="13">
        <f t="shared" si="55"/>
        <v>42280.208333333328</v>
      </c>
      <c r="T607" s="11">
        <f t="shared" si="56"/>
        <v>42321.25</v>
      </c>
      <c r="U607" s="12" t="str">
        <f t="shared" si="57"/>
        <v>October</v>
      </c>
      <c r="V607" s="10" t="str">
        <f t="shared" si="54"/>
        <v>2015</v>
      </c>
    </row>
    <row r="608" spans="1:22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58"/>
        <v>188.38235294117646</v>
      </c>
      <c r="P608" s="6">
        <f t="shared" si="59"/>
        <v>81.016591928251117</v>
      </c>
      <c r="Q608" t="e" cm="1" vm="1">
        <f t="array" aca="1" ref="Q608" ca="1">_xlfn.TEXTSPLIT(N608, "/")</f>
        <v>#VALUE!</v>
      </c>
      <c r="R608" s="7"/>
      <c r="S608" s="13">
        <f t="shared" si="55"/>
        <v>42436.25</v>
      </c>
      <c r="T608" s="11">
        <f t="shared" si="56"/>
        <v>42447.208333333328</v>
      </c>
      <c r="U608" s="12" t="str">
        <f t="shared" si="57"/>
        <v>March</v>
      </c>
      <c r="V608" s="10" t="str">
        <f t="shared" si="54"/>
        <v>2016</v>
      </c>
    </row>
    <row r="609" spans="1:22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58"/>
        <v>131.29869186046511</v>
      </c>
      <c r="P609" s="6">
        <f t="shared" si="59"/>
        <v>35.047468354430379</v>
      </c>
      <c r="Q609" t="e" cm="1" vm="1">
        <f t="array" aca="1" ref="Q609" ca="1">_xlfn.TEXTSPLIT(N609, "/")</f>
        <v>#VALUE!</v>
      </c>
      <c r="R609" s="7"/>
      <c r="S609" s="13">
        <f t="shared" si="55"/>
        <v>41721.208333333336</v>
      </c>
      <c r="T609" s="11">
        <f t="shared" si="56"/>
        <v>41723.208333333336</v>
      </c>
      <c r="U609" s="12" t="str">
        <f t="shared" si="57"/>
        <v>March</v>
      </c>
      <c r="V609" s="10" t="str">
        <f t="shared" si="54"/>
        <v>2014</v>
      </c>
    </row>
    <row r="610" spans="1:22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58"/>
        <v>283.97435897435901</v>
      </c>
      <c r="P610" s="6">
        <f t="shared" si="59"/>
        <v>102.92307692307692</v>
      </c>
      <c r="Q610" t="e" cm="1" vm="1">
        <f t="array" aca="1" ref="Q610" ca="1">_xlfn.TEXTSPLIT(N610, "/")</f>
        <v>#VALUE!</v>
      </c>
      <c r="R610" s="7"/>
      <c r="S610" s="13">
        <f t="shared" si="55"/>
        <v>43530.25</v>
      </c>
      <c r="T610" s="11">
        <f t="shared" si="56"/>
        <v>43534.25</v>
      </c>
      <c r="U610" s="12" t="str">
        <f t="shared" si="57"/>
        <v>March</v>
      </c>
      <c r="V610" s="10" t="str">
        <f t="shared" si="54"/>
        <v>2019</v>
      </c>
    </row>
    <row r="611" spans="1:22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58"/>
        <v>120.41999999999999</v>
      </c>
      <c r="P611" s="6">
        <f t="shared" si="59"/>
        <v>27.998126756166094</v>
      </c>
      <c r="Q611" t="e" cm="1" vm="1">
        <f t="array" aca="1" ref="Q611" ca="1">_xlfn.TEXTSPLIT(N611, "/")</f>
        <v>#VALUE!</v>
      </c>
      <c r="R611" s="7"/>
      <c r="S611" s="13">
        <f t="shared" si="55"/>
        <v>43481.25</v>
      </c>
      <c r="T611" s="11">
        <f t="shared" si="56"/>
        <v>43498.25</v>
      </c>
      <c r="U611" s="12" t="str">
        <f t="shared" si="57"/>
        <v>January</v>
      </c>
      <c r="V611" s="10" t="str">
        <f t="shared" si="54"/>
        <v>2019</v>
      </c>
    </row>
    <row r="612" spans="1:22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58"/>
        <v>419.0560747663551</v>
      </c>
      <c r="P612" s="6">
        <f t="shared" si="59"/>
        <v>75.733333333333334</v>
      </c>
      <c r="Q612" t="e" cm="1" vm="1">
        <f t="array" aca="1" ref="Q612" ca="1">_xlfn.TEXTSPLIT(N612, "/")</f>
        <v>#VALUE!</v>
      </c>
      <c r="R612" s="7"/>
      <c r="S612" s="13">
        <f t="shared" si="55"/>
        <v>41259.25</v>
      </c>
      <c r="T612" s="11">
        <f t="shared" si="56"/>
        <v>41273.25</v>
      </c>
      <c r="U612" s="12" t="str">
        <f t="shared" si="57"/>
        <v>December</v>
      </c>
      <c r="V612" s="10" t="str">
        <f t="shared" si="54"/>
        <v>2012</v>
      </c>
    </row>
    <row r="613" spans="1:22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58"/>
        <v>13.853658536585368</v>
      </c>
      <c r="P613" s="6">
        <f t="shared" si="59"/>
        <v>45.026041666666664</v>
      </c>
      <c r="Q613" t="e" cm="1" vm="1">
        <f t="array" aca="1" ref="Q613" ca="1">_xlfn.TEXTSPLIT(N613, "/")</f>
        <v>#VALUE!</v>
      </c>
      <c r="R613" s="7"/>
      <c r="S613" s="13">
        <f t="shared" si="55"/>
        <v>41480.208333333336</v>
      </c>
      <c r="T613" s="11">
        <f t="shared" si="56"/>
        <v>41492.208333333336</v>
      </c>
      <c r="U613" s="12" t="str">
        <f t="shared" si="57"/>
        <v>July</v>
      </c>
      <c r="V613" s="10" t="str">
        <f t="shared" si="54"/>
        <v>2013</v>
      </c>
    </row>
    <row r="614" spans="1:22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58"/>
        <v>139.43548387096774</v>
      </c>
      <c r="P614" s="6">
        <f t="shared" si="59"/>
        <v>73.615384615384613</v>
      </c>
      <c r="Q614" t="e" cm="1" vm="1">
        <f t="array" aca="1" ref="Q614" ca="1">_xlfn.TEXTSPLIT(N614, "/")</f>
        <v>#VALUE!</v>
      </c>
      <c r="R614" s="7"/>
      <c r="S614" s="13">
        <f t="shared" si="55"/>
        <v>40474.208333333336</v>
      </c>
      <c r="T614" s="11">
        <f t="shared" si="56"/>
        <v>40497.25</v>
      </c>
      <c r="U614" s="12" t="str">
        <f t="shared" si="57"/>
        <v>October</v>
      </c>
      <c r="V614" s="10" t="str">
        <f t="shared" si="54"/>
        <v>2010</v>
      </c>
    </row>
    <row r="615" spans="1:22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58"/>
        <v>174</v>
      </c>
      <c r="P615" s="6">
        <f t="shared" si="59"/>
        <v>56.991701244813278</v>
      </c>
      <c r="Q615" t="e" cm="1" vm="1">
        <f t="array" aca="1" ref="Q615" ca="1">_xlfn.TEXTSPLIT(N615, "/")</f>
        <v>#VALUE!</v>
      </c>
      <c r="R615" s="7"/>
      <c r="S615" s="13">
        <f t="shared" si="55"/>
        <v>42973.208333333328</v>
      </c>
      <c r="T615" s="11">
        <f t="shared" si="56"/>
        <v>42982.208333333328</v>
      </c>
      <c r="U615" s="12" t="str">
        <f t="shared" si="57"/>
        <v>August</v>
      </c>
      <c r="V615" s="10" t="str">
        <f t="shared" si="54"/>
        <v>2017</v>
      </c>
    </row>
    <row r="616" spans="1:22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58"/>
        <v>155.49056603773585</v>
      </c>
      <c r="P616" s="6">
        <f t="shared" si="59"/>
        <v>85.223529411764702</v>
      </c>
      <c r="Q616" t="e" cm="1" vm="1">
        <f t="array" aca="1" ref="Q616" ca="1">_xlfn.TEXTSPLIT(N616, "/")</f>
        <v>#VALUE!</v>
      </c>
      <c r="R616" s="7"/>
      <c r="S616" s="13">
        <f t="shared" si="55"/>
        <v>42746.25</v>
      </c>
      <c r="T616" s="11">
        <f t="shared" si="56"/>
        <v>42764.25</v>
      </c>
      <c r="U616" s="12" t="str">
        <f t="shared" si="57"/>
        <v>January</v>
      </c>
      <c r="V616" s="10" t="str">
        <f t="shared" si="54"/>
        <v>2017</v>
      </c>
    </row>
    <row r="617" spans="1:22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58"/>
        <v>170.44705882352943</v>
      </c>
      <c r="P617" s="6">
        <f t="shared" si="59"/>
        <v>50.962184873949582</v>
      </c>
      <c r="Q617" t="e" cm="1" vm="1">
        <f t="array" aca="1" ref="Q617" ca="1">_xlfn.TEXTSPLIT(N617, "/")</f>
        <v>#VALUE!</v>
      </c>
      <c r="R617" s="7"/>
      <c r="S617" s="13">
        <f t="shared" si="55"/>
        <v>42489.208333333328</v>
      </c>
      <c r="T617" s="11">
        <f t="shared" si="56"/>
        <v>42499.208333333328</v>
      </c>
      <c r="U617" s="12" t="str">
        <f t="shared" si="57"/>
        <v>April</v>
      </c>
      <c r="V617" s="10" t="str">
        <f t="shared" si="54"/>
        <v>2016</v>
      </c>
    </row>
    <row r="618" spans="1:22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58"/>
        <v>189.515625</v>
      </c>
      <c r="P618" s="6">
        <f t="shared" si="59"/>
        <v>63.563636363636363</v>
      </c>
      <c r="Q618" t="e" cm="1" vm="1">
        <f t="array" aca="1" ref="Q618" ca="1">_xlfn.TEXTSPLIT(N618, "/")</f>
        <v>#VALUE!</v>
      </c>
      <c r="R618" s="7"/>
      <c r="S618" s="13">
        <f t="shared" si="55"/>
        <v>41537.208333333336</v>
      </c>
      <c r="T618" s="11">
        <f t="shared" si="56"/>
        <v>41538.208333333336</v>
      </c>
      <c r="U618" s="12" t="str">
        <f t="shared" si="57"/>
        <v>September</v>
      </c>
      <c r="V618" s="10" t="str">
        <f t="shared" si="54"/>
        <v>2013</v>
      </c>
    </row>
    <row r="619" spans="1:22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58"/>
        <v>249.71428571428572</v>
      </c>
      <c r="P619" s="6">
        <f t="shared" si="59"/>
        <v>80.999165275459092</v>
      </c>
      <c r="Q619" t="e" cm="1" vm="1">
        <f t="array" aca="1" ref="Q619" ca="1">_xlfn.TEXTSPLIT(N619, "/")</f>
        <v>#VALUE!</v>
      </c>
      <c r="R619" s="7"/>
      <c r="S619" s="13">
        <f t="shared" si="55"/>
        <v>41794.208333333336</v>
      </c>
      <c r="T619" s="11">
        <f t="shared" si="56"/>
        <v>41804.208333333336</v>
      </c>
      <c r="U619" s="12" t="str">
        <f t="shared" si="57"/>
        <v>June</v>
      </c>
      <c r="V619" s="10" t="str">
        <f t="shared" si="54"/>
        <v>2014</v>
      </c>
    </row>
    <row r="620" spans="1:22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58"/>
        <v>48.860523665659613</v>
      </c>
      <c r="P620" s="6">
        <f t="shared" si="59"/>
        <v>86.044753086419746</v>
      </c>
      <c r="Q620" t="e" cm="1" vm="1">
        <f t="array" aca="1" ref="Q620" ca="1">_xlfn.TEXTSPLIT(N620, "/")</f>
        <v>#VALUE!</v>
      </c>
      <c r="R620" s="7"/>
      <c r="S620" s="13">
        <f t="shared" si="55"/>
        <v>41396.208333333336</v>
      </c>
      <c r="T620" s="11">
        <f t="shared" si="56"/>
        <v>41417.208333333336</v>
      </c>
      <c r="U620" s="12" t="str">
        <f t="shared" si="57"/>
        <v>May</v>
      </c>
      <c r="V620" s="10" t="str">
        <f t="shared" si="54"/>
        <v>2013</v>
      </c>
    </row>
    <row r="621" spans="1:22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58"/>
        <v>28.461970393057683</v>
      </c>
      <c r="P621" s="6">
        <f t="shared" si="59"/>
        <v>90.0390625</v>
      </c>
      <c r="Q621" t="e" cm="1" vm="1">
        <f t="array" aca="1" ref="Q621" ca="1">_xlfn.TEXTSPLIT(N621, "/")</f>
        <v>#VALUE!</v>
      </c>
      <c r="R621" s="7"/>
      <c r="S621" s="13">
        <f t="shared" si="55"/>
        <v>40669.208333333336</v>
      </c>
      <c r="T621" s="11">
        <f t="shared" si="56"/>
        <v>40670.208333333336</v>
      </c>
      <c r="U621" s="12" t="str">
        <f t="shared" si="57"/>
        <v>May</v>
      </c>
      <c r="V621" s="10" t="str">
        <f t="shared" si="54"/>
        <v>2011</v>
      </c>
    </row>
    <row r="622" spans="1:22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58"/>
        <v>268.02325581395348</v>
      </c>
      <c r="P622" s="6">
        <f t="shared" si="59"/>
        <v>74.006063432835816</v>
      </c>
      <c r="Q622" t="e" cm="1" vm="1">
        <f t="array" aca="1" ref="Q622" ca="1">_xlfn.TEXTSPLIT(N622, "/")</f>
        <v>#VALUE!</v>
      </c>
      <c r="R622" s="7"/>
      <c r="S622" s="13">
        <f t="shared" si="55"/>
        <v>42559.208333333328</v>
      </c>
      <c r="T622" s="11">
        <f t="shared" si="56"/>
        <v>42563.208333333328</v>
      </c>
      <c r="U622" s="12" t="str">
        <f t="shared" si="57"/>
        <v>July</v>
      </c>
      <c r="V622" s="10" t="str">
        <f t="shared" si="54"/>
        <v>2016</v>
      </c>
    </row>
    <row r="623" spans="1:22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58"/>
        <v>619.80078125</v>
      </c>
      <c r="P623" s="6">
        <f t="shared" si="59"/>
        <v>92.4375</v>
      </c>
      <c r="Q623" t="e" cm="1" vm="1">
        <f t="array" aca="1" ref="Q623" ca="1">_xlfn.TEXTSPLIT(N623, "/")</f>
        <v>#VALUE!</v>
      </c>
      <c r="R623" s="7"/>
      <c r="S623" s="13">
        <f t="shared" si="55"/>
        <v>42626.208333333328</v>
      </c>
      <c r="T623" s="11">
        <f t="shared" si="56"/>
        <v>42631.208333333328</v>
      </c>
      <c r="U623" s="12" t="str">
        <f t="shared" si="57"/>
        <v>September</v>
      </c>
      <c r="V623" s="10" t="str">
        <f t="shared" si="54"/>
        <v>2016</v>
      </c>
    </row>
    <row r="624" spans="1:22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58"/>
        <v>3.1301587301587301</v>
      </c>
      <c r="P624" s="6">
        <f t="shared" si="59"/>
        <v>55.999257333828446</v>
      </c>
      <c r="Q624" t="e" cm="1" vm="1">
        <f t="array" aca="1" ref="Q624" ca="1">_xlfn.TEXTSPLIT(N624, "/")</f>
        <v>#VALUE!</v>
      </c>
      <c r="R624" s="7"/>
      <c r="S624" s="13">
        <f t="shared" si="55"/>
        <v>43205.208333333328</v>
      </c>
      <c r="T624" s="11">
        <f t="shared" si="56"/>
        <v>43231.208333333328</v>
      </c>
      <c r="U624" s="12" t="str">
        <f t="shared" si="57"/>
        <v>April</v>
      </c>
      <c r="V624" s="10" t="str">
        <f t="shared" si="54"/>
        <v>2018</v>
      </c>
    </row>
    <row r="625" spans="1:22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58"/>
        <v>159.92152704135739</v>
      </c>
      <c r="P625" s="6">
        <f t="shared" si="59"/>
        <v>32.983796296296298</v>
      </c>
      <c r="Q625" t="e" cm="1" vm="1">
        <f t="array" aca="1" ref="Q625" ca="1">_xlfn.TEXTSPLIT(N625, "/")</f>
        <v>#VALUE!</v>
      </c>
      <c r="R625" s="7"/>
      <c r="S625" s="13">
        <f t="shared" si="55"/>
        <v>42201.208333333328</v>
      </c>
      <c r="T625" s="11">
        <f t="shared" si="56"/>
        <v>42206.208333333328</v>
      </c>
      <c r="U625" s="12" t="str">
        <f t="shared" si="57"/>
        <v>July</v>
      </c>
      <c r="V625" s="10" t="str">
        <f t="shared" si="54"/>
        <v>2015</v>
      </c>
    </row>
    <row r="626" spans="1:22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58"/>
        <v>279.39215686274508</v>
      </c>
      <c r="P626" s="6">
        <f t="shared" si="59"/>
        <v>93.596774193548384</v>
      </c>
      <c r="Q626" t="e" cm="1" vm="1">
        <f t="array" aca="1" ref="Q626" ca="1">_xlfn.TEXTSPLIT(N626, "/")</f>
        <v>#VALUE!</v>
      </c>
      <c r="R626" s="7"/>
      <c r="S626" s="13">
        <f t="shared" si="55"/>
        <v>42029.25</v>
      </c>
      <c r="T626" s="11">
        <f t="shared" si="56"/>
        <v>42035.25</v>
      </c>
      <c r="U626" s="12" t="str">
        <f t="shared" si="57"/>
        <v>January</v>
      </c>
      <c r="V626" s="10" t="str">
        <f t="shared" si="54"/>
        <v>2015</v>
      </c>
    </row>
    <row r="627" spans="1:22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58"/>
        <v>77.373333333333335</v>
      </c>
      <c r="P627" s="6">
        <f t="shared" si="59"/>
        <v>69.867724867724874</v>
      </c>
      <c r="Q627" t="e" cm="1" vm="1">
        <f t="array" aca="1" ref="Q627" ca="1">_xlfn.TEXTSPLIT(N627, "/")</f>
        <v>#VALUE!</v>
      </c>
      <c r="R627" s="7"/>
      <c r="S627" s="13">
        <f t="shared" si="55"/>
        <v>43857.25</v>
      </c>
      <c r="T627" s="11">
        <f t="shared" si="56"/>
        <v>43871.25</v>
      </c>
      <c r="U627" s="12" t="str">
        <f t="shared" si="57"/>
        <v>January</v>
      </c>
      <c r="V627" s="10" t="str">
        <f t="shared" si="54"/>
        <v>2020</v>
      </c>
    </row>
    <row r="628" spans="1:22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58"/>
        <v>206.32812500000003</v>
      </c>
      <c r="P628" s="6">
        <f t="shared" si="59"/>
        <v>72.129870129870127</v>
      </c>
      <c r="Q628" t="e" cm="1" vm="1">
        <f t="array" aca="1" ref="Q628" ca="1">_xlfn.TEXTSPLIT(N628, "/")</f>
        <v>#VALUE!</v>
      </c>
      <c r="R628" s="7"/>
      <c r="S628" s="13">
        <f t="shared" si="55"/>
        <v>40449.208333333336</v>
      </c>
      <c r="T628" s="11">
        <f t="shared" si="56"/>
        <v>40458.208333333336</v>
      </c>
      <c r="U628" s="12" t="str">
        <f t="shared" si="57"/>
        <v>September</v>
      </c>
      <c r="V628" s="10" t="str">
        <f t="shared" si="54"/>
        <v>2010</v>
      </c>
    </row>
    <row r="629" spans="1:22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58"/>
        <v>694.25</v>
      </c>
      <c r="P629" s="6">
        <f t="shared" si="59"/>
        <v>30.041666666666668</v>
      </c>
      <c r="Q629" t="e" cm="1" vm="1">
        <f t="array" aca="1" ref="Q629" ca="1">_xlfn.TEXTSPLIT(N629, "/")</f>
        <v>#VALUE!</v>
      </c>
      <c r="R629" s="7"/>
      <c r="S629" s="13">
        <f t="shared" si="55"/>
        <v>40345.208333333336</v>
      </c>
      <c r="T629" s="11">
        <f t="shared" si="56"/>
        <v>40369.208333333336</v>
      </c>
      <c r="U629" s="12" t="str">
        <f t="shared" si="57"/>
        <v>June</v>
      </c>
      <c r="V629" s="10" t="str">
        <f t="shared" si="54"/>
        <v>2010</v>
      </c>
    </row>
    <row r="630" spans="1:22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58"/>
        <v>151.78947368421052</v>
      </c>
      <c r="P630" s="6">
        <f t="shared" si="59"/>
        <v>73.968000000000004</v>
      </c>
      <c r="Q630" t="e" cm="1" vm="1">
        <f t="array" aca="1" ref="Q630" ca="1">_xlfn.TEXTSPLIT(N630, "/")</f>
        <v>#VALUE!</v>
      </c>
      <c r="R630" s="7"/>
      <c r="S630" s="13">
        <f t="shared" si="55"/>
        <v>40455.208333333336</v>
      </c>
      <c r="T630" s="11">
        <f t="shared" si="56"/>
        <v>40458.208333333336</v>
      </c>
      <c r="U630" s="12" t="str">
        <f t="shared" si="57"/>
        <v>October</v>
      </c>
      <c r="V630" s="10" t="str">
        <f t="shared" si="54"/>
        <v>2010</v>
      </c>
    </row>
    <row r="631" spans="1:22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58"/>
        <v>64.58207217694995</v>
      </c>
      <c r="P631" s="6">
        <f t="shared" si="59"/>
        <v>68.65517241379311</v>
      </c>
      <c r="Q631" t="e" cm="1" vm="1">
        <f t="array" aca="1" ref="Q631" ca="1">_xlfn.TEXTSPLIT(N631, "/")</f>
        <v>#VALUE!</v>
      </c>
      <c r="R631" s="7"/>
      <c r="S631" s="13">
        <f t="shared" si="55"/>
        <v>42557.208333333328</v>
      </c>
      <c r="T631" s="11">
        <f t="shared" si="56"/>
        <v>42559.208333333328</v>
      </c>
      <c r="U631" s="12" t="str">
        <f t="shared" si="57"/>
        <v>July</v>
      </c>
      <c r="V631" s="10" t="str">
        <f t="shared" si="54"/>
        <v>2016</v>
      </c>
    </row>
    <row r="632" spans="1:22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58"/>
        <v>62.873684210526314</v>
      </c>
      <c r="P632" s="6">
        <f t="shared" si="59"/>
        <v>59.992164544564154</v>
      </c>
      <c r="Q632" t="e" cm="1" vm="1">
        <f t="array" aca="1" ref="Q632" ca="1">_xlfn.TEXTSPLIT(N632, "/")</f>
        <v>#VALUE!</v>
      </c>
      <c r="R632" s="7"/>
      <c r="S632" s="13">
        <f t="shared" si="55"/>
        <v>43586.208333333328</v>
      </c>
      <c r="T632" s="11">
        <f t="shared" si="56"/>
        <v>43597.208333333328</v>
      </c>
      <c r="U632" s="12" t="str">
        <f t="shared" si="57"/>
        <v>May</v>
      </c>
      <c r="V632" s="10" t="str">
        <f t="shared" si="54"/>
        <v>2019</v>
      </c>
    </row>
    <row r="633" spans="1:22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58"/>
        <v>310.39864864864865</v>
      </c>
      <c r="P633" s="6">
        <f t="shared" si="59"/>
        <v>111.15827338129496</v>
      </c>
      <c r="Q633" t="e" cm="1" vm="1">
        <f t="array" aca="1" ref="Q633" ca="1">_xlfn.TEXTSPLIT(N633, "/")</f>
        <v>#VALUE!</v>
      </c>
      <c r="R633" s="7"/>
      <c r="S633" s="13">
        <f t="shared" si="55"/>
        <v>43550.208333333328</v>
      </c>
      <c r="T633" s="11">
        <f t="shared" si="56"/>
        <v>43554.208333333328</v>
      </c>
      <c r="U633" s="12" t="str">
        <f t="shared" si="57"/>
        <v>March</v>
      </c>
      <c r="V633" s="10" t="str">
        <f t="shared" si="54"/>
        <v>2019</v>
      </c>
    </row>
    <row r="634" spans="1:22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58"/>
        <v>42.859916782246884</v>
      </c>
      <c r="P634" s="6">
        <f t="shared" si="59"/>
        <v>53.038095238095238</v>
      </c>
      <c r="Q634" t="e" cm="1" vm="1">
        <f t="array" aca="1" ref="Q634" ca="1">_xlfn.TEXTSPLIT(N634, "/")</f>
        <v>#VALUE!</v>
      </c>
      <c r="R634" s="7"/>
      <c r="S634" s="13">
        <f t="shared" si="55"/>
        <v>41945.208333333336</v>
      </c>
      <c r="T634" s="11">
        <f t="shared" si="56"/>
        <v>41963.25</v>
      </c>
      <c r="U634" s="12" t="str">
        <f t="shared" si="57"/>
        <v>November</v>
      </c>
      <c r="V634" s="10" t="str">
        <f t="shared" si="54"/>
        <v>2014</v>
      </c>
    </row>
    <row r="635" spans="1:22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58"/>
        <v>83.119402985074629</v>
      </c>
      <c r="P635" s="6">
        <f t="shared" si="59"/>
        <v>55.985524728588658</v>
      </c>
      <c r="Q635" t="e" cm="1" vm="1">
        <f t="array" aca="1" ref="Q635" ca="1">_xlfn.TEXTSPLIT(N635, "/")</f>
        <v>#VALUE!</v>
      </c>
      <c r="R635" s="7"/>
      <c r="S635" s="13">
        <f t="shared" si="55"/>
        <v>42315.25</v>
      </c>
      <c r="T635" s="11">
        <f t="shared" si="56"/>
        <v>42319.25</v>
      </c>
      <c r="U635" s="12" t="str">
        <f t="shared" si="57"/>
        <v>November</v>
      </c>
      <c r="V635" s="10" t="str">
        <f t="shared" si="54"/>
        <v>2015</v>
      </c>
    </row>
    <row r="636" spans="1:22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58"/>
        <v>78.531302876480552</v>
      </c>
      <c r="P636" s="6">
        <f t="shared" si="59"/>
        <v>69.986760812003524</v>
      </c>
      <c r="Q636" t="e" cm="1" vm="1">
        <f t="array" aca="1" ref="Q636" ca="1">_xlfn.TEXTSPLIT(N636, "/")</f>
        <v>#VALUE!</v>
      </c>
      <c r="R636" s="7"/>
      <c r="S636" s="13">
        <f t="shared" si="55"/>
        <v>42819.208333333328</v>
      </c>
      <c r="T636" s="11">
        <f t="shared" si="56"/>
        <v>42833.208333333328</v>
      </c>
      <c r="U636" s="12" t="str">
        <f t="shared" si="57"/>
        <v>March</v>
      </c>
      <c r="V636" s="10" t="str">
        <f t="shared" si="54"/>
        <v>2017</v>
      </c>
    </row>
    <row r="637" spans="1:22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58"/>
        <v>114.09352517985612</v>
      </c>
      <c r="P637" s="6">
        <f t="shared" si="59"/>
        <v>48.998079877112133</v>
      </c>
      <c r="Q637" t="e" cm="1" vm="1">
        <f t="array" aca="1" ref="Q637" ca="1">_xlfn.TEXTSPLIT(N637, "/")</f>
        <v>#VALUE!</v>
      </c>
      <c r="R637" s="7"/>
      <c r="S637" s="13">
        <f t="shared" si="55"/>
        <v>41314.25</v>
      </c>
      <c r="T637" s="11">
        <f t="shared" si="56"/>
        <v>41346.208333333336</v>
      </c>
      <c r="U637" s="12" t="str">
        <f t="shared" si="57"/>
        <v>February</v>
      </c>
      <c r="V637" s="10" t="str">
        <f t="shared" si="54"/>
        <v>2013</v>
      </c>
    </row>
    <row r="638" spans="1:22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58"/>
        <v>64.537683358624179</v>
      </c>
      <c r="P638" s="6">
        <f t="shared" si="59"/>
        <v>103.84615384615384</v>
      </c>
      <c r="Q638" t="e" cm="1" vm="1">
        <f t="array" aca="1" ref="Q638" ca="1">_xlfn.TEXTSPLIT(N638, "/")</f>
        <v>#VALUE!</v>
      </c>
      <c r="R638" s="7"/>
      <c r="S638" s="13">
        <f t="shared" si="55"/>
        <v>40926.25</v>
      </c>
      <c r="T638" s="11">
        <f t="shared" si="56"/>
        <v>40971.25</v>
      </c>
      <c r="U638" s="12" t="str">
        <f t="shared" si="57"/>
        <v>January</v>
      </c>
      <c r="V638" s="10" t="str">
        <f t="shared" si="54"/>
        <v>2012</v>
      </c>
    </row>
    <row r="639" spans="1:22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58"/>
        <v>79.411764705882348</v>
      </c>
      <c r="P639" s="6">
        <f t="shared" si="59"/>
        <v>99.127659574468083</v>
      </c>
      <c r="Q639" t="e" cm="1" vm="1">
        <f t="array" aca="1" ref="Q639" ca="1">_xlfn.TEXTSPLIT(N639, "/")</f>
        <v>#VALUE!</v>
      </c>
      <c r="R639" s="7"/>
      <c r="S639" s="13">
        <f t="shared" si="55"/>
        <v>42688.25</v>
      </c>
      <c r="T639" s="11">
        <f t="shared" si="56"/>
        <v>42696.25</v>
      </c>
      <c r="U639" s="12" t="str">
        <f t="shared" si="57"/>
        <v>November</v>
      </c>
      <c r="V639" s="10" t="str">
        <f t="shared" si="54"/>
        <v>2016</v>
      </c>
    </row>
    <row r="640" spans="1:22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58"/>
        <v>11.419117647058824</v>
      </c>
      <c r="P640" s="6">
        <f t="shared" si="59"/>
        <v>107.37777777777778</v>
      </c>
      <c r="Q640" t="e" cm="1" vm="1">
        <f t="array" aca="1" ref="Q640" ca="1">_xlfn.TEXTSPLIT(N640, "/")</f>
        <v>#VALUE!</v>
      </c>
      <c r="R640" s="7"/>
      <c r="S640" s="13">
        <f t="shared" si="55"/>
        <v>40386.208333333336</v>
      </c>
      <c r="T640" s="11">
        <f t="shared" si="56"/>
        <v>40398.208333333336</v>
      </c>
      <c r="U640" s="12" t="str">
        <f t="shared" si="57"/>
        <v>July</v>
      </c>
      <c r="V640" s="10" t="str">
        <f t="shared" si="54"/>
        <v>2010</v>
      </c>
    </row>
    <row r="641" spans="1:22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58"/>
        <v>56.186046511627907</v>
      </c>
      <c r="P641" s="6">
        <f t="shared" si="59"/>
        <v>76.922178988326849</v>
      </c>
      <c r="Q641" t="e" cm="1" vm="1">
        <f t="array" aca="1" ref="Q641" ca="1">_xlfn.TEXTSPLIT(N641, "/")</f>
        <v>#VALUE!</v>
      </c>
      <c r="R641" s="7"/>
      <c r="S641" s="13">
        <f t="shared" si="55"/>
        <v>43309.208333333328</v>
      </c>
      <c r="T641" s="11">
        <f t="shared" si="56"/>
        <v>43309.208333333328</v>
      </c>
      <c r="U641" s="12" t="str">
        <f t="shared" si="57"/>
        <v>July</v>
      </c>
      <c r="V641" s="10" t="str">
        <f t="shared" si="54"/>
        <v>2018</v>
      </c>
    </row>
    <row r="642" spans="1:22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58"/>
        <v>16.501669449081803</v>
      </c>
      <c r="P642" s="6">
        <f t="shared" si="59"/>
        <v>58.128865979381445</v>
      </c>
      <c r="Q642" t="e" cm="1" vm="1">
        <f t="array" aca="1" ref="Q642" ca="1">_xlfn.TEXTSPLIT(N642, "/")</f>
        <v>#VALUE!</v>
      </c>
      <c r="R642" s="7"/>
      <c r="S642" s="13">
        <f t="shared" si="55"/>
        <v>42387.25</v>
      </c>
      <c r="T642" s="11">
        <f t="shared" si="56"/>
        <v>42390.25</v>
      </c>
      <c r="U642" s="12" t="str">
        <f t="shared" si="57"/>
        <v>January</v>
      </c>
      <c r="V642" s="10" t="str">
        <f t="shared" ref="V642:V705" si="60">TEXT(T642, "yyyy")</f>
        <v>2016</v>
      </c>
    </row>
    <row r="643" spans="1:22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si="58"/>
        <v>119.96808510638297</v>
      </c>
      <c r="P643" s="6">
        <f t="shared" si="59"/>
        <v>103.73643410852713</v>
      </c>
      <c r="Q643" t="e" cm="1" vm="1">
        <f t="array" aca="1" ref="Q643" ca="1">_xlfn.TEXTSPLIT(N643, "/")</f>
        <v>#VALUE!</v>
      </c>
      <c r="R643" s="7"/>
      <c r="S643" s="13">
        <f t="shared" ref="S643:S706" si="61">(((J643/60)/60)/24)+DATE(1970,1,1)</f>
        <v>42786.25</v>
      </c>
      <c r="T643" s="11">
        <f t="shared" ref="T643:T706" si="62">(((K643/60)/60)/24)+DATE(1970,1,1)</f>
        <v>42814.208333333328</v>
      </c>
      <c r="U643" s="12" t="str">
        <f t="shared" ref="U643:U706" si="63">TEXT(S643,"mmmm")</f>
        <v>February</v>
      </c>
      <c r="V643" s="10" t="str">
        <f t="shared" si="60"/>
        <v>2017</v>
      </c>
    </row>
    <row r="644" spans="1:22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ref="O644:O707" si="64">(E644/D644)*100</f>
        <v>145.45652173913044</v>
      </c>
      <c r="P644" s="6">
        <f t="shared" ref="P644:P707" si="65">E645/G645</f>
        <v>87.962666666666664</v>
      </c>
      <c r="Q644" t="e" cm="1" vm="1">
        <f t="array" aca="1" ref="Q644" ca="1">_xlfn.TEXTSPLIT(N644, "/")</f>
        <v>#VALUE!</v>
      </c>
      <c r="R644" s="7"/>
      <c r="S644" s="13">
        <f t="shared" si="61"/>
        <v>43451.25</v>
      </c>
      <c r="T644" s="11">
        <f t="shared" si="62"/>
        <v>43460.25</v>
      </c>
      <c r="U644" s="12" t="str">
        <f t="shared" si="63"/>
        <v>December</v>
      </c>
      <c r="V644" s="10" t="str">
        <f t="shared" si="60"/>
        <v>2018</v>
      </c>
    </row>
    <row r="645" spans="1:22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64"/>
        <v>221.38255033557047</v>
      </c>
      <c r="P645" s="6">
        <f t="shared" si="65"/>
        <v>28</v>
      </c>
      <c r="Q645" t="e" cm="1" vm="1">
        <f t="array" aca="1" ref="Q645" ca="1">_xlfn.TEXTSPLIT(N645, "/")</f>
        <v>#VALUE!</v>
      </c>
      <c r="R645" s="7"/>
      <c r="S645" s="13">
        <f t="shared" si="61"/>
        <v>42795.25</v>
      </c>
      <c r="T645" s="11">
        <f t="shared" si="62"/>
        <v>42813.208333333328</v>
      </c>
      <c r="U645" s="12" t="str">
        <f t="shared" si="63"/>
        <v>March</v>
      </c>
      <c r="V645" s="10" t="str">
        <f t="shared" si="60"/>
        <v>2017</v>
      </c>
    </row>
    <row r="646" spans="1:22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64"/>
        <v>48.396694214876035</v>
      </c>
      <c r="P646" s="6">
        <f t="shared" si="65"/>
        <v>37.999361294443261</v>
      </c>
      <c r="Q646" t="e" cm="1" vm="1">
        <f t="array" aca="1" ref="Q646" ca="1">_xlfn.TEXTSPLIT(N646, "/")</f>
        <v>#VALUE!</v>
      </c>
      <c r="R646" s="7"/>
      <c r="S646" s="13">
        <f t="shared" si="61"/>
        <v>43452.25</v>
      </c>
      <c r="T646" s="11">
        <f t="shared" si="62"/>
        <v>43468.25</v>
      </c>
      <c r="U646" s="12" t="str">
        <f t="shared" si="63"/>
        <v>December</v>
      </c>
      <c r="V646" s="10" t="str">
        <f t="shared" si="60"/>
        <v>2019</v>
      </c>
    </row>
    <row r="647" spans="1:22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64"/>
        <v>92.911504424778755</v>
      </c>
      <c r="P647" s="6">
        <f t="shared" si="65"/>
        <v>29.999313893653515</v>
      </c>
      <c r="Q647" t="e" cm="1" vm="1">
        <f t="array" aca="1" ref="Q647" ca="1">_xlfn.TEXTSPLIT(N647, "/")</f>
        <v>#VALUE!</v>
      </c>
      <c r="R647" s="7"/>
      <c r="S647" s="13">
        <f t="shared" si="61"/>
        <v>43369.208333333328</v>
      </c>
      <c r="T647" s="11">
        <f t="shared" si="62"/>
        <v>43390.208333333328</v>
      </c>
      <c r="U647" s="12" t="str">
        <f t="shared" si="63"/>
        <v>September</v>
      </c>
      <c r="V647" s="10" t="str">
        <f t="shared" si="60"/>
        <v>2018</v>
      </c>
    </row>
    <row r="648" spans="1:22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64"/>
        <v>88.599797365754824</v>
      </c>
      <c r="P648" s="6">
        <f t="shared" si="65"/>
        <v>103.5</v>
      </c>
      <c r="Q648" t="e" cm="1" vm="1">
        <f t="array" aca="1" ref="Q648" ca="1">_xlfn.TEXTSPLIT(N648, "/")</f>
        <v>#VALUE!</v>
      </c>
      <c r="R648" s="7"/>
      <c r="S648" s="13">
        <f t="shared" si="61"/>
        <v>41346.208333333336</v>
      </c>
      <c r="T648" s="11">
        <f t="shared" si="62"/>
        <v>41357.208333333336</v>
      </c>
      <c r="U648" s="12" t="str">
        <f t="shared" si="63"/>
        <v>March</v>
      </c>
      <c r="V648" s="10" t="str">
        <f t="shared" si="60"/>
        <v>2013</v>
      </c>
    </row>
    <row r="649" spans="1:22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64"/>
        <v>41.4</v>
      </c>
      <c r="P649" s="6">
        <f t="shared" si="65"/>
        <v>85.994467496542185</v>
      </c>
      <c r="Q649" t="e" cm="1" vm="1">
        <f t="array" aca="1" ref="Q649" ca="1">_xlfn.TEXTSPLIT(N649, "/")</f>
        <v>#VALUE!</v>
      </c>
      <c r="R649" s="7"/>
      <c r="S649" s="13">
        <f t="shared" si="61"/>
        <v>43199.208333333328</v>
      </c>
      <c r="T649" s="11">
        <f t="shared" si="62"/>
        <v>43223.208333333328</v>
      </c>
      <c r="U649" s="12" t="str">
        <f t="shared" si="63"/>
        <v>April</v>
      </c>
      <c r="V649" s="10" t="str">
        <f t="shared" si="60"/>
        <v>2018</v>
      </c>
    </row>
    <row r="650" spans="1:22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64"/>
        <v>63.056795131845846</v>
      </c>
      <c r="P650" s="6">
        <f t="shared" si="65"/>
        <v>98.011627906976742</v>
      </c>
      <c r="Q650" t="e" cm="1" vm="1">
        <f t="array" aca="1" ref="Q650" ca="1">_xlfn.TEXTSPLIT(N650, "/")</f>
        <v>#VALUE!</v>
      </c>
      <c r="R650" s="7"/>
      <c r="S650" s="13">
        <f t="shared" si="61"/>
        <v>42922.208333333328</v>
      </c>
      <c r="T650" s="11">
        <f t="shared" si="62"/>
        <v>42940.208333333328</v>
      </c>
      <c r="U650" s="12" t="str">
        <f t="shared" si="63"/>
        <v>July</v>
      </c>
      <c r="V650" s="10" t="str">
        <f t="shared" si="60"/>
        <v>2017</v>
      </c>
    </row>
    <row r="651" spans="1:22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64"/>
        <v>48.482333607230892</v>
      </c>
      <c r="P651" s="6">
        <f t="shared" si="65"/>
        <v>2</v>
      </c>
      <c r="Q651" t="e" cm="1" vm="1">
        <f t="array" aca="1" ref="Q651" ca="1">_xlfn.TEXTSPLIT(N651, "/")</f>
        <v>#VALUE!</v>
      </c>
      <c r="R651" s="7"/>
      <c r="S651" s="13">
        <f t="shared" si="61"/>
        <v>40471.208333333336</v>
      </c>
      <c r="T651" s="11">
        <f t="shared" si="62"/>
        <v>40482.208333333336</v>
      </c>
      <c r="U651" s="12" t="str">
        <f t="shared" si="63"/>
        <v>October</v>
      </c>
      <c r="V651" s="10" t="str">
        <f t="shared" si="60"/>
        <v>2010</v>
      </c>
    </row>
    <row r="652" spans="1:22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64"/>
        <v>2</v>
      </c>
      <c r="P652" s="6">
        <f t="shared" si="65"/>
        <v>44.994570837642193</v>
      </c>
      <c r="Q652" t="e" cm="1" vm="1">
        <f t="array" aca="1" ref="Q652" ca="1">_xlfn.TEXTSPLIT(N652, "/")</f>
        <v>#VALUE!</v>
      </c>
      <c r="R652" s="7"/>
      <c r="S652" s="13">
        <f t="shared" si="61"/>
        <v>41828.208333333336</v>
      </c>
      <c r="T652" s="11">
        <f t="shared" si="62"/>
        <v>41855.208333333336</v>
      </c>
      <c r="U652" s="12" t="str">
        <f t="shared" si="63"/>
        <v>July</v>
      </c>
      <c r="V652" s="10" t="str">
        <f t="shared" si="60"/>
        <v>2014</v>
      </c>
    </row>
    <row r="653" spans="1:22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64"/>
        <v>88.47941026944585</v>
      </c>
      <c r="P653" s="6">
        <f t="shared" si="65"/>
        <v>31.012224938875306</v>
      </c>
      <c r="Q653" t="e" cm="1" vm="1">
        <f t="array" aca="1" ref="Q653" ca="1">_xlfn.TEXTSPLIT(N653, "/")</f>
        <v>#VALUE!</v>
      </c>
      <c r="R653" s="7"/>
      <c r="S653" s="13">
        <f t="shared" si="61"/>
        <v>41692.25</v>
      </c>
      <c r="T653" s="11">
        <f t="shared" si="62"/>
        <v>41707.25</v>
      </c>
      <c r="U653" s="12" t="str">
        <f t="shared" si="63"/>
        <v>February</v>
      </c>
      <c r="V653" s="10" t="str">
        <f t="shared" si="60"/>
        <v>2014</v>
      </c>
    </row>
    <row r="654" spans="1:22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64"/>
        <v>126.84</v>
      </c>
      <c r="P654" s="6">
        <f t="shared" si="65"/>
        <v>59.970085470085472</v>
      </c>
      <c r="Q654" t="e" cm="1" vm="1">
        <f t="array" aca="1" ref="Q654" ca="1">_xlfn.TEXTSPLIT(N654, "/")</f>
        <v>#VALUE!</v>
      </c>
      <c r="R654" s="7"/>
      <c r="S654" s="13">
        <f t="shared" si="61"/>
        <v>42587.208333333328</v>
      </c>
      <c r="T654" s="11">
        <f t="shared" si="62"/>
        <v>42630.208333333328</v>
      </c>
      <c r="U654" s="12" t="str">
        <f t="shared" si="63"/>
        <v>August</v>
      </c>
      <c r="V654" s="10" t="str">
        <f t="shared" si="60"/>
        <v>2016</v>
      </c>
    </row>
    <row r="655" spans="1:22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64"/>
        <v>2338.833333333333</v>
      </c>
      <c r="P655" s="6">
        <f t="shared" si="65"/>
        <v>58.9973474801061</v>
      </c>
      <c r="Q655" t="e" cm="1" vm="1">
        <f t="array" aca="1" ref="Q655" ca="1">_xlfn.TEXTSPLIT(N655, "/")</f>
        <v>#VALUE!</v>
      </c>
      <c r="R655" s="7"/>
      <c r="S655" s="13">
        <f t="shared" si="61"/>
        <v>42468.208333333328</v>
      </c>
      <c r="T655" s="11">
        <f t="shared" si="62"/>
        <v>42470.208333333328</v>
      </c>
      <c r="U655" s="12" t="str">
        <f t="shared" si="63"/>
        <v>April</v>
      </c>
      <c r="V655" s="10" t="str">
        <f t="shared" si="60"/>
        <v>2016</v>
      </c>
    </row>
    <row r="656" spans="1:22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64"/>
        <v>508.38857142857148</v>
      </c>
      <c r="P656" s="6">
        <f t="shared" si="65"/>
        <v>50.045454545454547</v>
      </c>
      <c r="Q656" t="e" cm="1" vm="1">
        <f t="array" aca="1" ref="Q656" ca="1">_xlfn.TEXTSPLIT(N656, "/")</f>
        <v>#VALUE!</v>
      </c>
      <c r="R656" s="7"/>
      <c r="S656" s="13">
        <f t="shared" si="61"/>
        <v>42240.208333333328</v>
      </c>
      <c r="T656" s="11">
        <f t="shared" si="62"/>
        <v>42245.208333333328</v>
      </c>
      <c r="U656" s="12" t="str">
        <f t="shared" si="63"/>
        <v>August</v>
      </c>
      <c r="V656" s="10" t="str">
        <f t="shared" si="60"/>
        <v>2015</v>
      </c>
    </row>
    <row r="657" spans="1:22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64"/>
        <v>191.47826086956522</v>
      </c>
      <c r="P657" s="6">
        <f t="shared" si="65"/>
        <v>98.966269841269835</v>
      </c>
      <c r="Q657" t="e" cm="1" vm="1">
        <f t="array" aca="1" ref="Q657" ca="1">_xlfn.TEXTSPLIT(N657, "/")</f>
        <v>#VALUE!</v>
      </c>
      <c r="R657" s="7"/>
      <c r="S657" s="13">
        <f t="shared" si="61"/>
        <v>42796.25</v>
      </c>
      <c r="T657" s="11">
        <f t="shared" si="62"/>
        <v>42809.208333333328</v>
      </c>
      <c r="U657" s="12" t="str">
        <f t="shared" si="63"/>
        <v>March</v>
      </c>
      <c r="V657" s="10" t="str">
        <f t="shared" si="60"/>
        <v>2017</v>
      </c>
    </row>
    <row r="658" spans="1:22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64"/>
        <v>42.127533783783782</v>
      </c>
      <c r="P658" s="6">
        <f t="shared" si="65"/>
        <v>58.857142857142854</v>
      </c>
      <c r="Q658" t="e" cm="1" vm="1">
        <f t="array" aca="1" ref="Q658" ca="1">_xlfn.TEXTSPLIT(N658, "/")</f>
        <v>#VALUE!</v>
      </c>
      <c r="R658" s="7"/>
      <c r="S658" s="13">
        <f t="shared" si="61"/>
        <v>43097.25</v>
      </c>
      <c r="T658" s="11">
        <f t="shared" si="62"/>
        <v>43102.25</v>
      </c>
      <c r="U658" s="12" t="str">
        <f t="shared" si="63"/>
        <v>December</v>
      </c>
      <c r="V658" s="10" t="str">
        <f t="shared" si="60"/>
        <v>2018</v>
      </c>
    </row>
    <row r="659" spans="1:22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64"/>
        <v>8.24</v>
      </c>
      <c r="P659" s="6">
        <f t="shared" si="65"/>
        <v>81.010256410256417</v>
      </c>
      <c r="Q659" t="e" cm="1" vm="1">
        <f t="array" aca="1" ref="Q659" ca="1">_xlfn.TEXTSPLIT(N659, "/")</f>
        <v>#VALUE!</v>
      </c>
      <c r="R659" s="7"/>
      <c r="S659" s="13">
        <f t="shared" si="61"/>
        <v>43096.25</v>
      </c>
      <c r="T659" s="11">
        <f t="shared" si="62"/>
        <v>43112.25</v>
      </c>
      <c r="U659" s="12" t="str">
        <f t="shared" si="63"/>
        <v>December</v>
      </c>
      <c r="V659" s="10" t="str">
        <f t="shared" si="60"/>
        <v>2018</v>
      </c>
    </row>
    <row r="660" spans="1:22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64"/>
        <v>60.064638783269963</v>
      </c>
      <c r="P660" s="6">
        <f t="shared" si="65"/>
        <v>76.013333333333335</v>
      </c>
      <c r="Q660" t="e" cm="1" vm="1">
        <f t="array" aca="1" ref="Q660" ca="1">_xlfn.TEXTSPLIT(N660, "/")</f>
        <v>#VALUE!</v>
      </c>
      <c r="R660" s="7"/>
      <c r="S660" s="13">
        <f t="shared" si="61"/>
        <v>42246.208333333328</v>
      </c>
      <c r="T660" s="11">
        <f t="shared" si="62"/>
        <v>42269.208333333328</v>
      </c>
      <c r="U660" s="12" t="str">
        <f t="shared" si="63"/>
        <v>August</v>
      </c>
      <c r="V660" s="10" t="str">
        <f t="shared" si="60"/>
        <v>2015</v>
      </c>
    </row>
    <row r="661" spans="1:22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64"/>
        <v>47.232808616404313</v>
      </c>
      <c r="P661" s="6">
        <f t="shared" si="65"/>
        <v>96.597402597402592</v>
      </c>
      <c r="Q661" t="e" cm="1" vm="1">
        <f t="array" aca="1" ref="Q661" ca="1">_xlfn.TEXTSPLIT(N661, "/")</f>
        <v>#VALUE!</v>
      </c>
      <c r="R661" s="7"/>
      <c r="S661" s="13">
        <f t="shared" si="61"/>
        <v>40570.25</v>
      </c>
      <c r="T661" s="11">
        <f t="shared" si="62"/>
        <v>40571.25</v>
      </c>
      <c r="U661" s="12" t="str">
        <f t="shared" si="63"/>
        <v>January</v>
      </c>
      <c r="V661" s="10" t="str">
        <f t="shared" si="60"/>
        <v>2011</v>
      </c>
    </row>
    <row r="662" spans="1:22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64"/>
        <v>81.736263736263737</v>
      </c>
      <c r="P662" s="6">
        <f t="shared" si="65"/>
        <v>76.957446808510639</v>
      </c>
      <c r="Q662" t="e" cm="1" vm="1">
        <f t="array" aca="1" ref="Q662" ca="1">_xlfn.TEXTSPLIT(N662, "/")</f>
        <v>#VALUE!</v>
      </c>
      <c r="R662" s="7"/>
      <c r="S662" s="13">
        <f t="shared" si="61"/>
        <v>42237.208333333328</v>
      </c>
      <c r="T662" s="11">
        <f t="shared" si="62"/>
        <v>42246.208333333328</v>
      </c>
      <c r="U662" s="12" t="str">
        <f t="shared" si="63"/>
        <v>August</v>
      </c>
      <c r="V662" s="10" t="str">
        <f t="shared" si="60"/>
        <v>2015</v>
      </c>
    </row>
    <row r="663" spans="1:22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64"/>
        <v>54.187265917603</v>
      </c>
      <c r="P663" s="6">
        <f t="shared" si="65"/>
        <v>67.984732824427482</v>
      </c>
      <c r="Q663" t="e" cm="1" vm="1">
        <f t="array" aca="1" ref="Q663" ca="1">_xlfn.TEXTSPLIT(N663, "/")</f>
        <v>#VALUE!</v>
      </c>
      <c r="R663" s="7"/>
      <c r="S663" s="13">
        <f t="shared" si="61"/>
        <v>40996.208333333336</v>
      </c>
      <c r="T663" s="11">
        <f t="shared" si="62"/>
        <v>41026.208333333336</v>
      </c>
      <c r="U663" s="12" t="str">
        <f t="shared" si="63"/>
        <v>March</v>
      </c>
      <c r="V663" s="10" t="str">
        <f t="shared" si="60"/>
        <v>2012</v>
      </c>
    </row>
    <row r="664" spans="1:22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64"/>
        <v>97.868131868131869</v>
      </c>
      <c r="P664" s="6">
        <f t="shared" si="65"/>
        <v>88.781609195402297</v>
      </c>
      <c r="Q664" t="e" cm="1" vm="1">
        <f t="array" aca="1" ref="Q664" ca="1">_xlfn.TEXTSPLIT(N664, "/")</f>
        <v>#VALUE!</v>
      </c>
      <c r="R664" s="7"/>
      <c r="S664" s="13">
        <f t="shared" si="61"/>
        <v>43443.25</v>
      </c>
      <c r="T664" s="11">
        <f t="shared" si="62"/>
        <v>43447.25</v>
      </c>
      <c r="U664" s="12" t="str">
        <f t="shared" si="63"/>
        <v>December</v>
      </c>
      <c r="V664" s="10" t="str">
        <f t="shared" si="60"/>
        <v>2018</v>
      </c>
    </row>
    <row r="665" spans="1:22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64"/>
        <v>77.239999999999995</v>
      </c>
      <c r="P665" s="6">
        <f t="shared" si="65"/>
        <v>24.99623706491063</v>
      </c>
      <c r="Q665" t="e" cm="1" vm="1">
        <f t="array" aca="1" ref="Q665" ca="1">_xlfn.TEXTSPLIT(N665, "/")</f>
        <v>#VALUE!</v>
      </c>
      <c r="R665" s="7"/>
      <c r="S665" s="13">
        <f t="shared" si="61"/>
        <v>40458.208333333336</v>
      </c>
      <c r="T665" s="11">
        <f t="shared" si="62"/>
        <v>40481.208333333336</v>
      </c>
      <c r="U665" s="12" t="str">
        <f t="shared" si="63"/>
        <v>October</v>
      </c>
      <c r="V665" s="10" t="str">
        <f t="shared" si="60"/>
        <v>2010</v>
      </c>
    </row>
    <row r="666" spans="1:22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64"/>
        <v>33.464735516372798</v>
      </c>
      <c r="P666" s="6">
        <f t="shared" si="65"/>
        <v>44.922794117647058</v>
      </c>
      <c r="Q666" t="e" cm="1" vm="1">
        <f t="array" aca="1" ref="Q666" ca="1">_xlfn.TEXTSPLIT(N666, "/")</f>
        <v>#VALUE!</v>
      </c>
      <c r="R666" s="7"/>
      <c r="S666" s="13">
        <f t="shared" si="61"/>
        <v>40959.25</v>
      </c>
      <c r="T666" s="11">
        <f t="shared" si="62"/>
        <v>40969.25</v>
      </c>
      <c r="U666" s="12" t="str">
        <f t="shared" si="63"/>
        <v>February</v>
      </c>
      <c r="V666" s="10" t="str">
        <f t="shared" si="60"/>
        <v>2012</v>
      </c>
    </row>
    <row r="667" spans="1:22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64"/>
        <v>239.58823529411765</v>
      </c>
      <c r="P667" s="6">
        <f t="shared" si="65"/>
        <v>79.400000000000006</v>
      </c>
      <c r="Q667" t="e" cm="1" vm="1">
        <f t="array" aca="1" ref="Q667" ca="1">_xlfn.TEXTSPLIT(N667, "/")</f>
        <v>#VALUE!</v>
      </c>
      <c r="R667" s="7"/>
      <c r="S667" s="13">
        <f t="shared" si="61"/>
        <v>40733.208333333336</v>
      </c>
      <c r="T667" s="11">
        <f t="shared" si="62"/>
        <v>40747.208333333336</v>
      </c>
      <c r="U667" s="12" t="str">
        <f t="shared" si="63"/>
        <v>July</v>
      </c>
      <c r="V667" s="10" t="str">
        <f t="shared" si="60"/>
        <v>2011</v>
      </c>
    </row>
    <row r="668" spans="1:22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64"/>
        <v>64.032258064516128</v>
      </c>
      <c r="P668" s="6">
        <f t="shared" si="65"/>
        <v>29.009546539379475</v>
      </c>
      <c r="Q668" t="e" cm="1" vm="1">
        <f t="array" aca="1" ref="Q668" ca="1">_xlfn.TEXTSPLIT(N668, "/")</f>
        <v>#VALUE!</v>
      </c>
      <c r="R668" s="7"/>
      <c r="S668" s="13">
        <f t="shared" si="61"/>
        <v>41516.208333333336</v>
      </c>
      <c r="T668" s="11">
        <f t="shared" si="62"/>
        <v>41522.208333333336</v>
      </c>
      <c r="U668" s="12" t="str">
        <f t="shared" si="63"/>
        <v>August</v>
      </c>
      <c r="V668" s="10" t="str">
        <f t="shared" si="60"/>
        <v>2013</v>
      </c>
    </row>
    <row r="669" spans="1:22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64"/>
        <v>176.15942028985506</v>
      </c>
      <c r="P669" s="6">
        <f t="shared" si="65"/>
        <v>73.59210526315789</v>
      </c>
      <c r="Q669" t="e" cm="1" vm="1">
        <f t="array" aca="1" ref="Q669" ca="1">_xlfn.TEXTSPLIT(N669, "/")</f>
        <v>#VALUE!</v>
      </c>
      <c r="R669" s="7"/>
      <c r="S669" s="13">
        <f t="shared" si="61"/>
        <v>41892.208333333336</v>
      </c>
      <c r="T669" s="11">
        <f t="shared" si="62"/>
        <v>41901.208333333336</v>
      </c>
      <c r="U669" s="12" t="str">
        <f t="shared" si="63"/>
        <v>September</v>
      </c>
      <c r="V669" s="10" t="str">
        <f t="shared" si="60"/>
        <v>2014</v>
      </c>
    </row>
    <row r="670" spans="1:22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64"/>
        <v>20.33818181818182</v>
      </c>
      <c r="P670" s="6">
        <f t="shared" si="65"/>
        <v>107.97038864898211</v>
      </c>
      <c r="Q670" t="e" cm="1" vm="1">
        <f t="array" aca="1" ref="Q670" ca="1">_xlfn.TEXTSPLIT(N670, "/")</f>
        <v>#VALUE!</v>
      </c>
      <c r="R670" s="7"/>
      <c r="S670" s="13">
        <f t="shared" si="61"/>
        <v>41122.208333333336</v>
      </c>
      <c r="T670" s="11">
        <f t="shared" si="62"/>
        <v>41134.208333333336</v>
      </c>
      <c r="U670" s="12" t="str">
        <f t="shared" si="63"/>
        <v>August</v>
      </c>
      <c r="V670" s="10" t="str">
        <f t="shared" si="60"/>
        <v>2012</v>
      </c>
    </row>
    <row r="671" spans="1:22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64"/>
        <v>358.64754098360658</v>
      </c>
      <c r="P671" s="6">
        <f t="shared" si="65"/>
        <v>68.987284287011803</v>
      </c>
      <c r="Q671" t="e" cm="1" vm="1">
        <f t="array" aca="1" ref="Q671" ca="1">_xlfn.TEXTSPLIT(N671, "/")</f>
        <v>#VALUE!</v>
      </c>
      <c r="R671" s="7"/>
      <c r="S671" s="13">
        <f t="shared" si="61"/>
        <v>42912.208333333328</v>
      </c>
      <c r="T671" s="11">
        <f t="shared" si="62"/>
        <v>42921.208333333328</v>
      </c>
      <c r="U671" s="12" t="str">
        <f t="shared" si="63"/>
        <v>June</v>
      </c>
      <c r="V671" s="10" t="str">
        <f t="shared" si="60"/>
        <v>2017</v>
      </c>
    </row>
    <row r="672" spans="1:22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64"/>
        <v>468.85802469135803</v>
      </c>
      <c r="P672" s="6">
        <f t="shared" si="65"/>
        <v>111.02236719478098</v>
      </c>
      <c r="Q672" t="e" cm="1" vm="1">
        <f t="array" aca="1" ref="Q672" ca="1">_xlfn.TEXTSPLIT(N672, "/")</f>
        <v>#VALUE!</v>
      </c>
      <c r="R672" s="7"/>
      <c r="S672" s="13">
        <f t="shared" si="61"/>
        <v>42425.25</v>
      </c>
      <c r="T672" s="11">
        <f t="shared" si="62"/>
        <v>42437.25</v>
      </c>
      <c r="U672" s="12" t="str">
        <f t="shared" si="63"/>
        <v>February</v>
      </c>
      <c r="V672" s="10" t="str">
        <f t="shared" si="60"/>
        <v>2016</v>
      </c>
    </row>
    <row r="673" spans="1:22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64"/>
        <v>122.05635245901641</v>
      </c>
      <c r="P673" s="6">
        <f t="shared" si="65"/>
        <v>24.997515808491418</v>
      </c>
      <c r="Q673" t="e" cm="1" vm="1">
        <f t="array" aca="1" ref="Q673" ca="1">_xlfn.TEXTSPLIT(N673, "/")</f>
        <v>#VALUE!</v>
      </c>
      <c r="R673" s="7"/>
      <c r="S673" s="13">
        <f t="shared" si="61"/>
        <v>40390.208333333336</v>
      </c>
      <c r="T673" s="11">
        <f t="shared" si="62"/>
        <v>40394.208333333336</v>
      </c>
      <c r="U673" s="12" t="str">
        <f t="shared" si="63"/>
        <v>July</v>
      </c>
      <c r="V673" s="10" t="str">
        <f t="shared" si="60"/>
        <v>2010</v>
      </c>
    </row>
    <row r="674" spans="1:22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64"/>
        <v>55.931783729156137</v>
      </c>
      <c r="P674" s="6">
        <f t="shared" si="65"/>
        <v>42.155172413793103</v>
      </c>
      <c r="Q674" t="e" cm="1" vm="1">
        <f t="array" aca="1" ref="Q674" ca="1">_xlfn.TEXTSPLIT(N674, "/")</f>
        <v>#VALUE!</v>
      </c>
      <c r="R674" s="7"/>
      <c r="S674" s="13">
        <f t="shared" si="61"/>
        <v>43180.208333333328</v>
      </c>
      <c r="T674" s="11">
        <f t="shared" si="62"/>
        <v>43190.208333333328</v>
      </c>
      <c r="U674" s="12" t="str">
        <f t="shared" si="63"/>
        <v>March</v>
      </c>
      <c r="V674" s="10" t="str">
        <f t="shared" si="60"/>
        <v>2018</v>
      </c>
    </row>
    <row r="675" spans="1:22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64"/>
        <v>43.660714285714285</v>
      </c>
      <c r="P675" s="6">
        <f t="shared" si="65"/>
        <v>47.003284072249592</v>
      </c>
      <c r="Q675" t="e" cm="1" vm="1">
        <f t="array" aca="1" ref="Q675" ca="1">_xlfn.TEXTSPLIT(N675, "/")</f>
        <v>#VALUE!</v>
      </c>
      <c r="R675" s="7"/>
      <c r="S675" s="13">
        <f t="shared" si="61"/>
        <v>42475.208333333328</v>
      </c>
      <c r="T675" s="11">
        <f t="shared" si="62"/>
        <v>42496.208333333328</v>
      </c>
      <c r="U675" s="12" t="str">
        <f t="shared" si="63"/>
        <v>April</v>
      </c>
      <c r="V675" s="10" t="str">
        <f t="shared" si="60"/>
        <v>2016</v>
      </c>
    </row>
    <row r="676" spans="1:22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64"/>
        <v>33.53837141183363</v>
      </c>
      <c r="P676" s="6">
        <f t="shared" si="65"/>
        <v>36.0392749244713</v>
      </c>
      <c r="Q676" t="e" cm="1" vm="1">
        <f t="array" aca="1" ref="Q676" ca="1">_xlfn.TEXTSPLIT(N676, "/")</f>
        <v>#VALUE!</v>
      </c>
      <c r="R676" s="7"/>
      <c r="S676" s="13">
        <f t="shared" si="61"/>
        <v>40774.208333333336</v>
      </c>
      <c r="T676" s="11">
        <f t="shared" si="62"/>
        <v>40821.208333333336</v>
      </c>
      <c r="U676" s="12" t="str">
        <f t="shared" si="63"/>
        <v>August</v>
      </c>
      <c r="V676" s="10" t="str">
        <f t="shared" si="60"/>
        <v>2011</v>
      </c>
    </row>
    <row r="677" spans="1:22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64"/>
        <v>122.97938144329896</v>
      </c>
      <c r="P677" s="6">
        <f t="shared" si="65"/>
        <v>101.03760683760684</v>
      </c>
      <c r="Q677" t="e" cm="1" vm="1">
        <f t="array" aca="1" ref="Q677" ca="1">_xlfn.TEXTSPLIT(N677, "/")</f>
        <v>#VALUE!</v>
      </c>
      <c r="R677" s="7"/>
      <c r="S677" s="13">
        <f t="shared" si="61"/>
        <v>43719.208333333328</v>
      </c>
      <c r="T677" s="11">
        <f t="shared" si="62"/>
        <v>43726.208333333328</v>
      </c>
      <c r="U677" s="12" t="str">
        <f t="shared" si="63"/>
        <v>September</v>
      </c>
      <c r="V677" s="10" t="str">
        <f t="shared" si="60"/>
        <v>2019</v>
      </c>
    </row>
    <row r="678" spans="1:22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64"/>
        <v>189.74959871589084</v>
      </c>
      <c r="P678" s="6">
        <f t="shared" si="65"/>
        <v>39.927927927927925</v>
      </c>
      <c r="Q678" t="e" cm="1" vm="1">
        <f t="array" aca="1" ref="Q678" ca="1">_xlfn.TEXTSPLIT(N678, "/")</f>
        <v>#VALUE!</v>
      </c>
      <c r="R678" s="7"/>
      <c r="S678" s="13">
        <f t="shared" si="61"/>
        <v>41178.208333333336</v>
      </c>
      <c r="T678" s="11">
        <f t="shared" si="62"/>
        <v>41187.208333333336</v>
      </c>
      <c r="U678" s="12" t="str">
        <f t="shared" si="63"/>
        <v>September</v>
      </c>
      <c r="V678" s="10" t="str">
        <f t="shared" si="60"/>
        <v>2012</v>
      </c>
    </row>
    <row r="679" spans="1:22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64"/>
        <v>83.622641509433961</v>
      </c>
      <c r="P679" s="6">
        <f t="shared" si="65"/>
        <v>83.158139534883716</v>
      </c>
      <c r="Q679" t="e" cm="1" vm="1">
        <f t="array" aca="1" ref="Q679" ca="1">_xlfn.TEXTSPLIT(N679, "/")</f>
        <v>#VALUE!</v>
      </c>
      <c r="R679" s="7"/>
      <c r="S679" s="13">
        <f t="shared" si="61"/>
        <v>42561.208333333328</v>
      </c>
      <c r="T679" s="11">
        <f t="shared" si="62"/>
        <v>42611.208333333328</v>
      </c>
      <c r="U679" s="12" t="str">
        <f t="shared" si="63"/>
        <v>July</v>
      </c>
      <c r="V679" s="10" t="str">
        <f t="shared" si="60"/>
        <v>2016</v>
      </c>
    </row>
    <row r="680" spans="1:22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64"/>
        <v>17.968844221105527</v>
      </c>
      <c r="P680" s="6">
        <f t="shared" si="65"/>
        <v>39.97520661157025</v>
      </c>
      <c r="Q680" t="e" cm="1" vm="1">
        <f t="array" aca="1" ref="Q680" ca="1">_xlfn.TEXTSPLIT(N680, "/")</f>
        <v>#VALUE!</v>
      </c>
      <c r="R680" s="7"/>
      <c r="S680" s="13">
        <f t="shared" si="61"/>
        <v>43484.25</v>
      </c>
      <c r="T680" s="11">
        <f t="shared" si="62"/>
        <v>43486.25</v>
      </c>
      <c r="U680" s="12" t="str">
        <f t="shared" si="63"/>
        <v>January</v>
      </c>
      <c r="V680" s="10" t="str">
        <f t="shared" si="60"/>
        <v>2019</v>
      </c>
    </row>
    <row r="681" spans="1:22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64"/>
        <v>1036.5</v>
      </c>
      <c r="P681" s="6">
        <f t="shared" si="65"/>
        <v>47.993908629441627</v>
      </c>
      <c r="Q681" t="e" cm="1" vm="1">
        <f t="array" aca="1" ref="Q681" ca="1">_xlfn.TEXTSPLIT(N681, "/")</f>
        <v>#VALUE!</v>
      </c>
      <c r="R681" s="7"/>
      <c r="S681" s="13">
        <f t="shared" si="61"/>
        <v>43756.208333333328</v>
      </c>
      <c r="T681" s="11">
        <f t="shared" si="62"/>
        <v>43761.208333333328</v>
      </c>
      <c r="U681" s="12" t="str">
        <f t="shared" si="63"/>
        <v>October</v>
      </c>
      <c r="V681" s="10" t="str">
        <f t="shared" si="60"/>
        <v>2019</v>
      </c>
    </row>
    <row r="682" spans="1:22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64"/>
        <v>97.405219780219781</v>
      </c>
      <c r="P682" s="6">
        <f t="shared" si="65"/>
        <v>95.978877489438744</v>
      </c>
      <c r="Q682" t="e" cm="1" vm="1">
        <f t="array" aca="1" ref="Q682" ca="1">_xlfn.TEXTSPLIT(N682, "/")</f>
        <v>#VALUE!</v>
      </c>
      <c r="R682" s="7"/>
      <c r="S682" s="13">
        <f t="shared" si="61"/>
        <v>43813.25</v>
      </c>
      <c r="T682" s="11">
        <f t="shared" si="62"/>
        <v>43815.25</v>
      </c>
      <c r="U682" s="12" t="str">
        <f t="shared" si="63"/>
        <v>December</v>
      </c>
      <c r="V682" s="10" t="str">
        <f t="shared" si="60"/>
        <v>2019</v>
      </c>
    </row>
    <row r="683" spans="1:22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64"/>
        <v>86.386203150461711</v>
      </c>
      <c r="P683" s="6">
        <f t="shared" si="65"/>
        <v>78.728155339805824</v>
      </c>
      <c r="Q683" t="e" cm="1" vm="1">
        <f t="array" aca="1" ref="Q683" ca="1">_xlfn.TEXTSPLIT(N683, "/")</f>
        <v>#VALUE!</v>
      </c>
      <c r="R683" s="7"/>
      <c r="S683" s="13">
        <f t="shared" si="61"/>
        <v>40898.25</v>
      </c>
      <c r="T683" s="11">
        <f t="shared" si="62"/>
        <v>40904.25</v>
      </c>
      <c r="U683" s="12" t="str">
        <f t="shared" si="63"/>
        <v>December</v>
      </c>
      <c r="V683" s="10" t="str">
        <f t="shared" si="60"/>
        <v>2011</v>
      </c>
    </row>
    <row r="684" spans="1:22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64"/>
        <v>150.16666666666666</v>
      </c>
      <c r="P684" s="6">
        <f t="shared" si="65"/>
        <v>56.081632653061227</v>
      </c>
      <c r="Q684" t="e" cm="1" vm="1">
        <f t="array" aca="1" ref="Q684" ca="1">_xlfn.TEXTSPLIT(N684, "/")</f>
        <v>#VALUE!</v>
      </c>
      <c r="R684" s="7"/>
      <c r="S684" s="13">
        <f t="shared" si="61"/>
        <v>41619.25</v>
      </c>
      <c r="T684" s="11">
        <f t="shared" si="62"/>
        <v>41628.25</v>
      </c>
      <c r="U684" s="12" t="str">
        <f t="shared" si="63"/>
        <v>December</v>
      </c>
      <c r="V684" s="10" t="str">
        <f t="shared" si="60"/>
        <v>2013</v>
      </c>
    </row>
    <row r="685" spans="1:22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64"/>
        <v>358.43478260869563</v>
      </c>
      <c r="P685" s="6">
        <f t="shared" si="65"/>
        <v>69.090909090909093</v>
      </c>
      <c r="Q685" t="e" cm="1" vm="1">
        <f t="array" aca="1" ref="Q685" ca="1">_xlfn.TEXTSPLIT(N685, "/")</f>
        <v>#VALUE!</v>
      </c>
      <c r="R685" s="7"/>
      <c r="S685" s="13">
        <f t="shared" si="61"/>
        <v>43359.208333333328</v>
      </c>
      <c r="T685" s="11">
        <f t="shared" si="62"/>
        <v>43361.208333333328</v>
      </c>
      <c r="U685" s="12" t="str">
        <f t="shared" si="63"/>
        <v>September</v>
      </c>
      <c r="V685" s="10" t="str">
        <f t="shared" si="60"/>
        <v>2018</v>
      </c>
    </row>
    <row r="686" spans="1:22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64"/>
        <v>542.85714285714289</v>
      </c>
      <c r="P686" s="6">
        <f t="shared" si="65"/>
        <v>102.05291576673866</v>
      </c>
      <c r="Q686" t="e" cm="1" vm="1">
        <f t="array" aca="1" ref="Q686" ca="1">_xlfn.TEXTSPLIT(N686, "/")</f>
        <v>#VALUE!</v>
      </c>
      <c r="R686" s="7"/>
      <c r="S686" s="13">
        <f t="shared" si="61"/>
        <v>40358.208333333336</v>
      </c>
      <c r="T686" s="11">
        <f t="shared" si="62"/>
        <v>40378.208333333336</v>
      </c>
      <c r="U686" s="12" t="str">
        <f t="shared" si="63"/>
        <v>June</v>
      </c>
      <c r="V686" s="10" t="str">
        <f t="shared" si="60"/>
        <v>2010</v>
      </c>
    </row>
    <row r="687" spans="1:22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64"/>
        <v>67.500714285714281</v>
      </c>
      <c r="P687" s="6">
        <f t="shared" si="65"/>
        <v>107.32089552238806</v>
      </c>
      <c r="Q687" t="e" cm="1" vm="1">
        <f t="array" aca="1" ref="Q687" ca="1">_xlfn.TEXTSPLIT(N687, "/")</f>
        <v>#VALUE!</v>
      </c>
      <c r="R687" s="7"/>
      <c r="S687" s="13">
        <f t="shared" si="61"/>
        <v>42239.208333333328</v>
      </c>
      <c r="T687" s="11">
        <f t="shared" si="62"/>
        <v>42263.208333333328</v>
      </c>
      <c r="U687" s="12" t="str">
        <f t="shared" si="63"/>
        <v>August</v>
      </c>
      <c r="V687" s="10" t="str">
        <f t="shared" si="60"/>
        <v>2015</v>
      </c>
    </row>
    <row r="688" spans="1:22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64"/>
        <v>191.74666666666667</v>
      </c>
      <c r="P688" s="6">
        <f t="shared" si="65"/>
        <v>51.970260223048328</v>
      </c>
      <c r="Q688" t="e" cm="1" vm="1">
        <f t="array" aca="1" ref="Q688" ca="1">_xlfn.TEXTSPLIT(N688, "/")</f>
        <v>#VALUE!</v>
      </c>
      <c r="R688" s="7"/>
      <c r="S688" s="13">
        <f t="shared" si="61"/>
        <v>43186.208333333328</v>
      </c>
      <c r="T688" s="11">
        <f t="shared" si="62"/>
        <v>43197.208333333328</v>
      </c>
      <c r="U688" s="12" t="str">
        <f t="shared" si="63"/>
        <v>March</v>
      </c>
      <c r="V688" s="10" t="str">
        <f t="shared" si="60"/>
        <v>2018</v>
      </c>
    </row>
    <row r="689" spans="1:22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64"/>
        <v>932</v>
      </c>
      <c r="P689" s="6">
        <f t="shared" si="65"/>
        <v>71.137142857142862</v>
      </c>
      <c r="Q689" t="e" cm="1" vm="1">
        <f t="array" aca="1" ref="Q689" ca="1">_xlfn.TEXTSPLIT(N689, "/")</f>
        <v>#VALUE!</v>
      </c>
      <c r="R689" s="7"/>
      <c r="S689" s="13">
        <f t="shared" si="61"/>
        <v>42806.25</v>
      </c>
      <c r="T689" s="11">
        <f t="shared" si="62"/>
        <v>42809.208333333328</v>
      </c>
      <c r="U689" s="12" t="str">
        <f t="shared" si="63"/>
        <v>March</v>
      </c>
      <c r="V689" s="10" t="str">
        <f t="shared" si="60"/>
        <v>2017</v>
      </c>
    </row>
    <row r="690" spans="1:22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64"/>
        <v>429.27586206896552</v>
      </c>
      <c r="P690" s="6">
        <f t="shared" si="65"/>
        <v>106.49275362318841</v>
      </c>
      <c r="Q690" t="e" cm="1" vm="1">
        <f t="array" aca="1" ref="Q690" ca="1">_xlfn.TEXTSPLIT(N690, "/")</f>
        <v>#VALUE!</v>
      </c>
      <c r="R690" s="7"/>
      <c r="S690" s="13">
        <f t="shared" si="61"/>
        <v>43475.25</v>
      </c>
      <c r="T690" s="11">
        <f t="shared" si="62"/>
        <v>43491.25</v>
      </c>
      <c r="U690" s="12" t="str">
        <f t="shared" si="63"/>
        <v>January</v>
      </c>
      <c r="V690" s="10" t="str">
        <f t="shared" si="60"/>
        <v>2019</v>
      </c>
    </row>
    <row r="691" spans="1:22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64"/>
        <v>100.65753424657535</v>
      </c>
      <c r="P691" s="6">
        <f t="shared" si="65"/>
        <v>42.93684210526316</v>
      </c>
      <c r="Q691" t="e" cm="1" vm="1">
        <f t="array" aca="1" ref="Q691" ca="1">_xlfn.TEXTSPLIT(N691, "/")</f>
        <v>#VALUE!</v>
      </c>
      <c r="R691" s="7"/>
      <c r="S691" s="13">
        <f t="shared" si="61"/>
        <v>41576.208333333336</v>
      </c>
      <c r="T691" s="11">
        <f t="shared" si="62"/>
        <v>41588.25</v>
      </c>
      <c r="U691" s="12" t="str">
        <f t="shared" si="63"/>
        <v>October</v>
      </c>
      <c r="V691" s="10" t="str">
        <f t="shared" si="60"/>
        <v>2013</v>
      </c>
    </row>
    <row r="692" spans="1:22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64"/>
        <v>226.61111111111109</v>
      </c>
      <c r="P692" s="6">
        <f t="shared" si="65"/>
        <v>30.037974683544302</v>
      </c>
      <c r="Q692" t="e" cm="1" vm="1">
        <f t="array" aca="1" ref="Q692" ca="1">_xlfn.TEXTSPLIT(N692, "/")</f>
        <v>#VALUE!</v>
      </c>
      <c r="R692" s="7"/>
      <c r="S692" s="13">
        <f t="shared" si="61"/>
        <v>40874.25</v>
      </c>
      <c r="T692" s="11">
        <f t="shared" si="62"/>
        <v>40880.25</v>
      </c>
      <c r="U692" s="12" t="str">
        <f t="shared" si="63"/>
        <v>November</v>
      </c>
      <c r="V692" s="10" t="str">
        <f t="shared" si="60"/>
        <v>2011</v>
      </c>
    </row>
    <row r="693" spans="1:22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64"/>
        <v>142.38</v>
      </c>
      <c r="P693" s="6">
        <f t="shared" si="65"/>
        <v>70.623376623376629</v>
      </c>
      <c r="Q693" t="e" cm="1" vm="1">
        <f t="array" aca="1" ref="Q693" ca="1">_xlfn.TEXTSPLIT(N693, "/")</f>
        <v>#VALUE!</v>
      </c>
      <c r="R693" s="7"/>
      <c r="S693" s="13">
        <f t="shared" si="61"/>
        <v>41185.208333333336</v>
      </c>
      <c r="T693" s="11">
        <f t="shared" si="62"/>
        <v>41202.208333333336</v>
      </c>
      <c r="U693" s="12" t="str">
        <f t="shared" si="63"/>
        <v>October</v>
      </c>
      <c r="V693" s="10" t="str">
        <f t="shared" si="60"/>
        <v>2012</v>
      </c>
    </row>
    <row r="694" spans="1:22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64"/>
        <v>90.633333333333326</v>
      </c>
      <c r="P694" s="6">
        <f t="shared" si="65"/>
        <v>66.016018306636155</v>
      </c>
      <c r="Q694" t="e" cm="1" vm="1">
        <f t="array" aca="1" ref="Q694" ca="1">_xlfn.TEXTSPLIT(N694, "/")</f>
        <v>#VALUE!</v>
      </c>
      <c r="R694" s="7"/>
      <c r="S694" s="13">
        <f t="shared" si="61"/>
        <v>43655.208333333328</v>
      </c>
      <c r="T694" s="11">
        <f t="shared" si="62"/>
        <v>43673.208333333328</v>
      </c>
      <c r="U694" s="12" t="str">
        <f t="shared" si="63"/>
        <v>July</v>
      </c>
      <c r="V694" s="10" t="str">
        <f t="shared" si="60"/>
        <v>2019</v>
      </c>
    </row>
    <row r="695" spans="1:22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64"/>
        <v>63.966740576496676</v>
      </c>
      <c r="P695" s="6">
        <f t="shared" si="65"/>
        <v>96.911392405063296</v>
      </c>
      <c r="Q695" t="e" cm="1" vm="1">
        <f t="array" aca="1" ref="Q695" ca="1">_xlfn.TEXTSPLIT(N695, "/")</f>
        <v>#VALUE!</v>
      </c>
      <c r="R695" s="7"/>
      <c r="S695" s="13">
        <f t="shared" si="61"/>
        <v>43025.208333333328</v>
      </c>
      <c r="T695" s="11">
        <f t="shared" si="62"/>
        <v>43042.208333333328</v>
      </c>
      <c r="U695" s="12" t="str">
        <f t="shared" si="63"/>
        <v>October</v>
      </c>
      <c r="V695" s="10" t="str">
        <f t="shared" si="60"/>
        <v>2017</v>
      </c>
    </row>
    <row r="696" spans="1:22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64"/>
        <v>84.131868131868131</v>
      </c>
      <c r="P696" s="6">
        <f t="shared" si="65"/>
        <v>62.867346938775512</v>
      </c>
      <c r="Q696" t="e" cm="1" vm="1">
        <f t="array" aca="1" ref="Q696" ca="1">_xlfn.TEXTSPLIT(N696, "/")</f>
        <v>#VALUE!</v>
      </c>
      <c r="R696" s="7"/>
      <c r="S696" s="13">
        <f t="shared" si="61"/>
        <v>43066.25</v>
      </c>
      <c r="T696" s="11">
        <f t="shared" si="62"/>
        <v>43103.25</v>
      </c>
      <c r="U696" s="12" t="str">
        <f t="shared" si="63"/>
        <v>November</v>
      </c>
      <c r="V696" s="10" t="str">
        <f t="shared" si="60"/>
        <v>2018</v>
      </c>
    </row>
    <row r="697" spans="1:22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64"/>
        <v>133.93478260869566</v>
      </c>
      <c r="P697" s="6">
        <f t="shared" si="65"/>
        <v>108.98537682789652</v>
      </c>
      <c r="Q697" t="e" cm="1" vm="1">
        <f t="array" aca="1" ref="Q697" ca="1">_xlfn.TEXTSPLIT(N697, "/")</f>
        <v>#VALUE!</v>
      </c>
      <c r="R697" s="7"/>
      <c r="S697" s="13">
        <f t="shared" si="61"/>
        <v>42322.25</v>
      </c>
      <c r="T697" s="11">
        <f t="shared" si="62"/>
        <v>42338.25</v>
      </c>
      <c r="U697" s="12" t="str">
        <f t="shared" si="63"/>
        <v>November</v>
      </c>
      <c r="V697" s="10" t="str">
        <f t="shared" si="60"/>
        <v>2015</v>
      </c>
    </row>
    <row r="698" spans="1:22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64"/>
        <v>59.042047531992694</v>
      </c>
      <c r="P698" s="6">
        <f t="shared" si="65"/>
        <v>26.999314599040439</v>
      </c>
      <c r="Q698" t="e" cm="1" vm="1">
        <f t="array" aca="1" ref="Q698" ca="1">_xlfn.TEXTSPLIT(N698, "/")</f>
        <v>#VALUE!</v>
      </c>
      <c r="R698" s="7"/>
      <c r="S698" s="13">
        <f t="shared" si="61"/>
        <v>42114.208333333328</v>
      </c>
      <c r="T698" s="11">
        <f t="shared" si="62"/>
        <v>42115.208333333328</v>
      </c>
      <c r="U698" s="12" t="str">
        <f t="shared" si="63"/>
        <v>April</v>
      </c>
      <c r="V698" s="10" t="str">
        <f t="shared" si="60"/>
        <v>2015</v>
      </c>
    </row>
    <row r="699" spans="1:22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64"/>
        <v>152.80062063615205</v>
      </c>
      <c r="P699" s="6">
        <f t="shared" si="65"/>
        <v>65.004147943311438</v>
      </c>
      <c r="Q699" t="e" cm="1" vm="1">
        <f t="array" aca="1" ref="Q699" ca="1">_xlfn.TEXTSPLIT(N699, "/")</f>
        <v>#VALUE!</v>
      </c>
      <c r="R699" s="7"/>
      <c r="S699" s="13">
        <f t="shared" si="61"/>
        <v>43190.208333333328</v>
      </c>
      <c r="T699" s="11">
        <f t="shared" si="62"/>
        <v>43192.208333333328</v>
      </c>
      <c r="U699" s="12" t="str">
        <f t="shared" si="63"/>
        <v>March</v>
      </c>
      <c r="V699" s="10" t="str">
        <f t="shared" si="60"/>
        <v>2018</v>
      </c>
    </row>
    <row r="700" spans="1:22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64"/>
        <v>446.69121140142522</v>
      </c>
      <c r="P700" s="6">
        <f t="shared" si="65"/>
        <v>111.51785714285714</v>
      </c>
      <c r="Q700" t="e" cm="1" vm="1">
        <f t="array" aca="1" ref="Q700" ca="1">_xlfn.TEXTSPLIT(N700, "/")</f>
        <v>#VALUE!</v>
      </c>
      <c r="R700" s="7"/>
      <c r="S700" s="13">
        <f t="shared" si="61"/>
        <v>40871.25</v>
      </c>
      <c r="T700" s="11">
        <f t="shared" si="62"/>
        <v>40885.25</v>
      </c>
      <c r="U700" s="12" t="str">
        <f t="shared" si="63"/>
        <v>November</v>
      </c>
      <c r="V700" s="10" t="str">
        <f t="shared" si="60"/>
        <v>2011</v>
      </c>
    </row>
    <row r="701" spans="1:22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64"/>
        <v>84.391891891891888</v>
      </c>
      <c r="P701" s="6">
        <f t="shared" si="65"/>
        <v>3</v>
      </c>
      <c r="Q701" t="e" cm="1" vm="1">
        <f t="array" aca="1" ref="Q701" ca="1">_xlfn.TEXTSPLIT(N701, "/")</f>
        <v>#VALUE!</v>
      </c>
      <c r="R701" s="7"/>
      <c r="S701" s="13">
        <f t="shared" si="61"/>
        <v>43641.208333333328</v>
      </c>
      <c r="T701" s="11">
        <f t="shared" si="62"/>
        <v>43642.208333333328</v>
      </c>
      <c r="U701" s="12" t="str">
        <f t="shared" si="63"/>
        <v>June</v>
      </c>
      <c r="V701" s="10" t="str">
        <f t="shared" si="60"/>
        <v>2019</v>
      </c>
    </row>
    <row r="702" spans="1:22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64"/>
        <v>3</v>
      </c>
      <c r="P702" s="6">
        <f t="shared" si="65"/>
        <v>110.99268292682927</v>
      </c>
      <c r="Q702" t="e" cm="1" vm="1">
        <f t="array" aca="1" ref="Q702" ca="1">_xlfn.TEXTSPLIT(N702, "/")</f>
        <v>#VALUE!</v>
      </c>
      <c r="R702" s="7"/>
      <c r="S702" s="13">
        <f t="shared" si="61"/>
        <v>40203.25</v>
      </c>
      <c r="T702" s="11">
        <f t="shared" si="62"/>
        <v>40218.25</v>
      </c>
      <c r="U702" s="12" t="str">
        <f t="shared" si="63"/>
        <v>January</v>
      </c>
      <c r="V702" s="10" t="str">
        <f t="shared" si="60"/>
        <v>2010</v>
      </c>
    </row>
    <row r="703" spans="1:22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64"/>
        <v>175.02692307692308</v>
      </c>
      <c r="P703" s="6">
        <f t="shared" si="65"/>
        <v>56.746987951807228</v>
      </c>
      <c r="Q703" t="e" cm="1" vm="1">
        <f t="array" aca="1" ref="Q703" ca="1">_xlfn.TEXTSPLIT(N703, "/")</f>
        <v>#VALUE!</v>
      </c>
      <c r="R703" s="7"/>
      <c r="S703" s="13">
        <f t="shared" si="61"/>
        <v>40629.208333333336</v>
      </c>
      <c r="T703" s="11">
        <f t="shared" si="62"/>
        <v>40636.208333333336</v>
      </c>
      <c r="U703" s="12" t="str">
        <f t="shared" si="63"/>
        <v>March</v>
      </c>
      <c r="V703" s="10" t="str">
        <f t="shared" si="60"/>
        <v>2011</v>
      </c>
    </row>
    <row r="704" spans="1:22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64"/>
        <v>54.137931034482754</v>
      </c>
      <c r="P704" s="6">
        <f t="shared" si="65"/>
        <v>97.020608439646708</v>
      </c>
      <c r="Q704" t="e" cm="1" vm="1">
        <f t="array" aca="1" ref="Q704" ca="1">_xlfn.TEXTSPLIT(N704, "/")</f>
        <v>#VALUE!</v>
      </c>
      <c r="R704" s="7"/>
      <c r="S704" s="13">
        <f t="shared" si="61"/>
        <v>41477.208333333336</v>
      </c>
      <c r="T704" s="11">
        <f t="shared" si="62"/>
        <v>41482.208333333336</v>
      </c>
      <c r="U704" s="12" t="str">
        <f t="shared" si="63"/>
        <v>July</v>
      </c>
      <c r="V704" s="10" t="str">
        <f t="shared" si="60"/>
        <v>2013</v>
      </c>
    </row>
    <row r="705" spans="1:22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64"/>
        <v>311.87381703470032</v>
      </c>
      <c r="P705" s="6">
        <f t="shared" si="65"/>
        <v>92.08620689655173</v>
      </c>
      <c r="Q705" t="e" cm="1" vm="1">
        <f t="array" aca="1" ref="Q705" ca="1">_xlfn.TEXTSPLIT(N705, "/")</f>
        <v>#VALUE!</v>
      </c>
      <c r="R705" s="7"/>
      <c r="S705" s="13">
        <f t="shared" si="61"/>
        <v>41020.208333333336</v>
      </c>
      <c r="T705" s="11">
        <f t="shared" si="62"/>
        <v>41037.208333333336</v>
      </c>
      <c r="U705" s="12" t="str">
        <f t="shared" si="63"/>
        <v>April</v>
      </c>
      <c r="V705" s="10" t="str">
        <f t="shared" si="60"/>
        <v>2012</v>
      </c>
    </row>
    <row r="706" spans="1:22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64"/>
        <v>122.78160919540231</v>
      </c>
      <c r="P706" s="6">
        <f t="shared" si="65"/>
        <v>82.986666666666665</v>
      </c>
      <c r="Q706" t="e" cm="1" vm="1">
        <f t="array" aca="1" ref="Q706" ca="1">_xlfn.TEXTSPLIT(N706, "/")</f>
        <v>#VALUE!</v>
      </c>
      <c r="R706" s="7"/>
      <c r="S706" s="13">
        <f t="shared" si="61"/>
        <v>42555.208333333328</v>
      </c>
      <c r="T706" s="11">
        <f t="shared" si="62"/>
        <v>42570.208333333328</v>
      </c>
      <c r="U706" s="12" t="str">
        <f t="shared" si="63"/>
        <v>July</v>
      </c>
      <c r="V706" s="10" t="str">
        <f t="shared" ref="V706:V769" si="66">TEXT(T706, "yyyy")</f>
        <v>2016</v>
      </c>
    </row>
    <row r="707" spans="1:22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si="64"/>
        <v>99.026517383618156</v>
      </c>
      <c r="P707" s="6">
        <f t="shared" si="65"/>
        <v>103.03791821561339</v>
      </c>
      <c r="Q707" t="e" cm="1" vm="1">
        <f t="array" aca="1" ref="Q707" ca="1">_xlfn.TEXTSPLIT(N707, "/")</f>
        <v>#VALUE!</v>
      </c>
      <c r="R707" s="7"/>
      <c r="S707" s="13">
        <f t="shared" ref="S707:S770" si="67">(((J707/60)/60)/24)+DATE(1970,1,1)</f>
        <v>41619.25</v>
      </c>
      <c r="T707" s="11">
        <f t="shared" ref="T707:T770" si="68">(((K707/60)/60)/24)+DATE(1970,1,1)</f>
        <v>41623.25</v>
      </c>
      <c r="U707" s="12" t="str">
        <f t="shared" ref="U707:U770" si="69">TEXT(S707,"mmmm")</f>
        <v>December</v>
      </c>
      <c r="V707" s="10" t="str">
        <f t="shared" si="66"/>
        <v>2013</v>
      </c>
    </row>
    <row r="708" spans="1:22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ref="O708:O771" si="70">(E708/D708)*100</f>
        <v>127.84686346863469</v>
      </c>
      <c r="P708" s="6">
        <f t="shared" ref="P708:P771" si="71">E709/G709</f>
        <v>68.922619047619051</v>
      </c>
      <c r="Q708" t="e" cm="1" vm="1">
        <f t="array" aca="1" ref="Q708" ca="1">_xlfn.TEXTSPLIT(N708, "/")</f>
        <v>#VALUE!</v>
      </c>
      <c r="R708" s="7"/>
      <c r="S708" s="13">
        <f t="shared" si="67"/>
        <v>43471.25</v>
      </c>
      <c r="T708" s="11">
        <f t="shared" si="68"/>
        <v>43479.25</v>
      </c>
      <c r="U708" s="12" t="str">
        <f t="shared" si="69"/>
        <v>January</v>
      </c>
      <c r="V708" s="10" t="str">
        <f t="shared" si="66"/>
        <v>2019</v>
      </c>
    </row>
    <row r="709" spans="1:22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70"/>
        <v>158.61643835616439</v>
      </c>
      <c r="P709" s="6">
        <f t="shared" si="71"/>
        <v>87.737226277372258</v>
      </c>
      <c r="Q709" t="e" cm="1" vm="1">
        <f t="array" aca="1" ref="Q709" ca="1">_xlfn.TEXTSPLIT(N709, "/")</f>
        <v>#VALUE!</v>
      </c>
      <c r="R709" s="7"/>
      <c r="S709" s="13">
        <f t="shared" si="67"/>
        <v>43442.25</v>
      </c>
      <c r="T709" s="11">
        <f t="shared" si="68"/>
        <v>43478.25</v>
      </c>
      <c r="U709" s="12" t="str">
        <f t="shared" si="69"/>
        <v>December</v>
      </c>
      <c r="V709" s="10" t="str">
        <f t="shared" si="66"/>
        <v>2019</v>
      </c>
    </row>
    <row r="710" spans="1:22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70"/>
        <v>707.05882352941171</v>
      </c>
      <c r="P710" s="6">
        <f t="shared" si="71"/>
        <v>75.021505376344081</v>
      </c>
      <c r="Q710" t="e" cm="1" vm="1">
        <f t="array" aca="1" ref="Q710" ca="1">_xlfn.TEXTSPLIT(N710, "/")</f>
        <v>#VALUE!</v>
      </c>
      <c r="R710" s="7"/>
      <c r="S710" s="13">
        <f t="shared" si="67"/>
        <v>42877.208333333328</v>
      </c>
      <c r="T710" s="11">
        <f t="shared" si="68"/>
        <v>42887.208333333328</v>
      </c>
      <c r="U710" s="12" t="str">
        <f t="shared" si="69"/>
        <v>May</v>
      </c>
      <c r="V710" s="10" t="str">
        <f t="shared" si="66"/>
        <v>2017</v>
      </c>
    </row>
    <row r="711" spans="1:22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70"/>
        <v>142.38775510204081</v>
      </c>
      <c r="P711" s="6">
        <f t="shared" si="71"/>
        <v>50.863999999999997</v>
      </c>
      <c r="Q711" t="e" cm="1" vm="1">
        <f t="array" aca="1" ref="Q711" ca="1">_xlfn.TEXTSPLIT(N711, "/")</f>
        <v>#VALUE!</v>
      </c>
      <c r="R711" s="7"/>
      <c r="S711" s="13">
        <f t="shared" si="67"/>
        <v>41018.208333333336</v>
      </c>
      <c r="T711" s="11">
        <f t="shared" si="68"/>
        <v>41025.208333333336</v>
      </c>
      <c r="U711" s="12" t="str">
        <f t="shared" si="69"/>
        <v>April</v>
      </c>
      <c r="V711" s="10" t="str">
        <f t="shared" si="66"/>
        <v>2012</v>
      </c>
    </row>
    <row r="712" spans="1:22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70"/>
        <v>147.86046511627907</v>
      </c>
      <c r="P712" s="6">
        <f t="shared" si="71"/>
        <v>90</v>
      </c>
      <c r="Q712" t="e" cm="1" vm="1">
        <f t="array" aca="1" ref="Q712" ca="1">_xlfn.TEXTSPLIT(N712, "/")</f>
        <v>#VALUE!</v>
      </c>
      <c r="R712" s="7"/>
      <c r="S712" s="13">
        <f t="shared" si="67"/>
        <v>43295.208333333328</v>
      </c>
      <c r="T712" s="11">
        <f t="shared" si="68"/>
        <v>43302.208333333328</v>
      </c>
      <c r="U712" s="12" t="str">
        <f t="shared" si="69"/>
        <v>July</v>
      </c>
      <c r="V712" s="10" t="str">
        <f t="shared" si="66"/>
        <v>2018</v>
      </c>
    </row>
    <row r="713" spans="1:22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70"/>
        <v>20.322580645161288</v>
      </c>
      <c r="P713" s="6">
        <f t="shared" si="71"/>
        <v>72.896039603960389</v>
      </c>
      <c r="Q713" t="e" cm="1" vm="1">
        <f t="array" aca="1" ref="Q713" ca="1">_xlfn.TEXTSPLIT(N713, "/")</f>
        <v>#VALUE!</v>
      </c>
      <c r="R713" s="7"/>
      <c r="S713" s="13">
        <f t="shared" si="67"/>
        <v>42393.25</v>
      </c>
      <c r="T713" s="11">
        <f t="shared" si="68"/>
        <v>42395.25</v>
      </c>
      <c r="U713" s="12" t="str">
        <f t="shared" si="69"/>
        <v>January</v>
      </c>
      <c r="V713" s="10" t="str">
        <f t="shared" si="66"/>
        <v>2016</v>
      </c>
    </row>
    <row r="714" spans="1:22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70"/>
        <v>1840.625</v>
      </c>
      <c r="P714" s="6">
        <f t="shared" si="71"/>
        <v>108.48543689320388</v>
      </c>
      <c r="Q714" t="e" cm="1" vm="1">
        <f t="array" aca="1" ref="Q714" ca="1">_xlfn.TEXTSPLIT(N714, "/")</f>
        <v>#VALUE!</v>
      </c>
      <c r="R714" s="7"/>
      <c r="S714" s="13">
        <f t="shared" si="67"/>
        <v>42559.208333333328</v>
      </c>
      <c r="T714" s="11">
        <f t="shared" si="68"/>
        <v>42600.208333333328</v>
      </c>
      <c r="U714" s="12" t="str">
        <f t="shared" si="69"/>
        <v>July</v>
      </c>
      <c r="V714" s="10" t="str">
        <f t="shared" si="66"/>
        <v>2016</v>
      </c>
    </row>
    <row r="715" spans="1:22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70"/>
        <v>161.94202898550725</v>
      </c>
      <c r="P715" s="6">
        <f t="shared" si="71"/>
        <v>101.98095238095237</v>
      </c>
      <c r="Q715" t="e" cm="1" vm="1">
        <f t="array" aca="1" ref="Q715" ca="1">_xlfn.TEXTSPLIT(N715, "/")</f>
        <v>#VALUE!</v>
      </c>
      <c r="R715" s="7"/>
      <c r="S715" s="13">
        <f t="shared" si="67"/>
        <v>42604.208333333328</v>
      </c>
      <c r="T715" s="11">
        <f t="shared" si="68"/>
        <v>42616.208333333328</v>
      </c>
      <c r="U715" s="12" t="str">
        <f t="shared" si="69"/>
        <v>August</v>
      </c>
      <c r="V715" s="10" t="str">
        <f t="shared" si="66"/>
        <v>2016</v>
      </c>
    </row>
    <row r="716" spans="1:22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70"/>
        <v>472.82077922077923</v>
      </c>
      <c r="P716" s="6">
        <f t="shared" si="71"/>
        <v>44.009146341463413</v>
      </c>
      <c r="Q716" t="e" cm="1" vm="1">
        <f t="array" aca="1" ref="Q716" ca="1">_xlfn.TEXTSPLIT(N716, "/")</f>
        <v>#VALUE!</v>
      </c>
      <c r="R716" s="7"/>
      <c r="S716" s="13">
        <f t="shared" si="67"/>
        <v>41870.208333333336</v>
      </c>
      <c r="T716" s="11">
        <f t="shared" si="68"/>
        <v>41871.208333333336</v>
      </c>
      <c r="U716" s="12" t="str">
        <f t="shared" si="69"/>
        <v>August</v>
      </c>
      <c r="V716" s="10" t="str">
        <f t="shared" si="66"/>
        <v>2014</v>
      </c>
    </row>
    <row r="717" spans="1:22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70"/>
        <v>24.466101694915253</v>
      </c>
      <c r="P717" s="6">
        <f t="shared" si="71"/>
        <v>65.942675159235662</v>
      </c>
      <c r="Q717" t="e" cm="1" vm="1">
        <f t="array" aca="1" ref="Q717" ca="1">_xlfn.TEXTSPLIT(N717, "/")</f>
        <v>#VALUE!</v>
      </c>
      <c r="R717" s="7"/>
      <c r="S717" s="13">
        <f t="shared" si="67"/>
        <v>40397.208333333336</v>
      </c>
      <c r="T717" s="11">
        <f t="shared" si="68"/>
        <v>40402.208333333336</v>
      </c>
      <c r="U717" s="12" t="str">
        <f t="shared" si="69"/>
        <v>August</v>
      </c>
      <c r="V717" s="10" t="str">
        <f t="shared" si="66"/>
        <v>2010</v>
      </c>
    </row>
    <row r="718" spans="1:22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70"/>
        <v>517.65</v>
      </c>
      <c r="P718" s="6">
        <f t="shared" si="71"/>
        <v>24.987387387387386</v>
      </c>
      <c r="Q718" t="e" cm="1" vm="1">
        <f t="array" aca="1" ref="Q718" ca="1">_xlfn.TEXTSPLIT(N718, "/")</f>
        <v>#VALUE!</v>
      </c>
      <c r="R718" s="7"/>
      <c r="S718" s="13">
        <f t="shared" si="67"/>
        <v>41465.208333333336</v>
      </c>
      <c r="T718" s="11">
        <f t="shared" si="68"/>
        <v>41493.208333333336</v>
      </c>
      <c r="U718" s="12" t="str">
        <f t="shared" si="69"/>
        <v>July</v>
      </c>
      <c r="V718" s="10" t="str">
        <f t="shared" si="66"/>
        <v>2013</v>
      </c>
    </row>
    <row r="719" spans="1:22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70"/>
        <v>247.64285714285714</v>
      </c>
      <c r="P719" s="6">
        <f t="shared" si="71"/>
        <v>28.003367003367003</v>
      </c>
      <c r="Q719" t="e" cm="1" vm="1">
        <f t="array" aca="1" ref="Q719" ca="1">_xlfn.TEXTSPLIT(N719, "/")</f>
        <v>#VALUE!</v>
      </c>
      <c r="R719" s="7"/>
      <c r="S719" s="13">
        <f t="shared" si="67"/>
        <v>40777.208333333336</v>
      </c>
      <c r="T719" s="11">
        <f t="shared" si="68"/>
        <v>40798.208333333336</v>
      </c>
      <c r="U719" s="12" t="str">
        <f t="shared" si="69"/>
        <v>August</v>
      </c>
      <c r="V719" s="10" t="str">
        <f t="shared" si="66"/>
        <v>2011</v>
      </c>
    </row>
    <row r="720" spans="1:22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70"/>
        <v>100.20481927710843</v>
      </c>
      <c r="P720" s="6">
        <f t="shared" si="71"/>
        <v>85.829268292682926</v>
      </c>
      <c r="Q720" t="e" cm="1" vm="1">
        <f t="array" aca="1" ref="Q720" ca="1">_xlfn.TEXTSPLIT(N720, "/")</f>
        <v>#VALUE!</v>
      </c>
      <c r="R720" s="7"/>
      <c r="S720" s="13">
        <f t="shared" si="67"/>
        <v>41442.208333333336</v>
      </c>
      <c r="T720" s="11">
        <f t="shared" si="68"/>
        <v>41468.208333333336</v>
      </c>
      <c r="U720" s="12" t="str">
        <f t="shared" si="69"/>
        <v>June</v>
      </c>
      <c r="V720" s="10" t="str">
        <f t="shared" si="66"/>
        <v>2013</v>
      </c>
    </row>
    <row r="721" spans="1:22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70"/>
        <v>153</v>
      </c>
      <c r="P721" s="6">
        <f t="shared" si="71"/>
        <v>84.921052631578945</v>
      </c>
      <c r="Q721" t="e" cm="1" vm="1">
        <f t="array" aca="1" ref="Q721" ca="1">_xlfn.TEXTSPLIT(N721, "/")</f>
        <v>#VALUE!</v>
      </c>
      <c r="R721" s="7"/>
      <c r="S721" s="13">
        <f t="shared" si="67"/>
        <v>41058.208333333336</v>
      </c>
      <c r="T721" s="11">
        <f t="shared" si="68"/>
        <v>41069.208333333336</v>
      </c>
      <c r="U721" s="12" t="str">
        <f t="shared" si="69"/>
        <v>May</v>
      </c>
      <c r="V721" s="10" t="str">
        <f t="shared" si="66"/>
        <v>2012</v>
      </c>
    </row>
    <row r="722" spans="1:22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70"/>
        <v>37.091954022988503</v>
      </c>
      <c r="P722" s="6">
        <f t="shared" si="71"/>
        <v>90.483333333333334</v>
      </c>
      <c r="Q722" t="e" cm="1" vm="1">
        <f t="array" aca="1" ref="Q722" ca="1">_xlfn.TEXTSPLIT(N722, "/")</f>
        <v>#VALUE!</v>
      </c>
      <c r="R722" s="7"/>
      <c r="S722" s="13">
        <f t="shared" si="67"/>
        <v>43152.25</v>
      </c>
      <c r="T722" s="11">
        <f t="shared" si="68"/>
        <v>43166.25</v>
      </c>
      <c r="U722" s="12" t="str">
        <f t="shared" si="69"/>
        <v>February</v>
      </c>
      <c r="V722" s="10" t="str">
        <f t="shared" si="66"/>
        <v>2018</v>
      </c>
    </row>
    <row r="723" spans="1:22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70"/>
        <v>4.392394822006473</v>
      </c>
      <c r="P723" s="6">
        <f t="shared" si="71"/>
        <v>25.00197628458498</v>
      </c>
      <c r="Q723" t="e" cm="1" vm="1">
        <f t="array" aca="1" ref="Q723" ca="1">_xlfn.TEXTSPLIT(N723, "/")</f>
        <v>#VALUE!</v>
      </c>
      <c r="R723" s="7"/>
      <c r="S723" s="13">
        <f t="shared" si="67"/>
        <v>43194.208333333328</v>
      </c>
      <c r="T723" s="11">
        <f t="shared" si="68"/>
        <v>43200.208333333328</v>
      </c>
      <c r="U723" s="12" t="str">
        <f t="shared" si="69"/>
        <v>April</v>
      </c>
      <c r="V723" s="10" t="str">
        <f t="shared" si="66"/>
        <v>2018</v>
      </c>
    </row>
    <row r="724" spans="1:22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70"/>
        <v>156.50721649484535</v>
      </c>
      <c r="P724" s="6">
        <f t="shared" si="71"/>
        <v>92.013888888888886</v>
      </c>
      <c r="Q724" t="e" cm="1" vm="1">
        <f t="array" aca="1" ref="Q724" ca="1">_xlfn.TEXTSPLIT(N724, "/")</f>
        <v>#VALUE!</v>
      </c>
      <c r="R724" s="7"/>
      <c r="S724" s="13">
        <f t="shared" si="67"/>
        <v>43045.25</v>
      </c>
      <c r="T724" s="11">
        <f t="shared" si="68"/>
        <v>43072.25</v>
      </c>
      <c r="U724" s="12" t="str">
        <f t="shared" si="69"/>
        <v>November</v>
      </c>
      <c r="V724" s="10" t="str">
        <f t="shared" si="66"/>
        <v>2017</v>
      </c>
    </row>
    <row r="725" spans="1:22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70"/>
        <v>270.40816326530609</v>
      </c>
      <c r="P725" s="6">
        <f t="shared" si="71"/>
        <v>93.066115702479337</v>
      </c>
      <c r="Q725" t="e" cm="1" vm="1">
        <f t="array" aca="1" ref="Q725" ca="1">_xlfn.TEXTSPLIT(N725, "/")</f>
        <v>#VALUE!</v>
      </c>
      <c r="R725" s="7"/>
      <c r="S725" s="13">
        <f t="shared" si="67"/>
        <v>42431.25</v>
      </c>
      <c r="T725" s="11">
        <f t="shared" si="68"/>
        <v>42452.208333333328</v>
      </c>
      <c r="U725" s="12" t="str">
        <f t="shared" si="69"/>
        <v>March</v>
      </c>
      <c r="V725" s="10" t="str">
        <f t="shared" si="66"/>
        <v>2016</v>
      </c>
    </row>
    <row r="726" spans="1:22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70"/>
        <v>134.05952380952382</v>
      </c>
      <c r="P726" s="6">
        <f t="shared" si="71"/>
        <v>61.008145363408524</v>
      </c>
      <c r="Q726" t="e" cm="1" vm="1">
        <f t="array" aca="1" ref="Q726" ca="1">_xlfn.TEXTSPLIT(N726, "/")</f>
        <v>#VALUE!</v>
      </c>
      <c r="R726" s="7"/>
      <c r="S726" s="13">
        <f t="shared" si="67"/>
        <v>41934.208333333336</v>
      </c>
      <c r="T726" s="11">
        <f t="shared" si="68"/>
        <v>41936.208333333336</v>
      </c>
      <c r="U726" s="12" t="str">
        <f t="shared" si="69"/>
        <v>October</v>
      </c>
      <c r="V726" s="10" t="str">
        <f t="shared" si="66"/>
        <v>2014</v>
      </c>
    </row>
    <row r="727" spans="1:22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70"/>
        <v>50.398033126293996</v>
      </c>
      <c r="P727" s="6">
        <f t="shared" si="71"/>
        <v>92.036259541984734</v>
      </c>
      <c r="Q727" t="e" cm="1" vm="1">
        <f t="array" aca="1" ref="Q727" ca="1">_xlfn.TEXTSPLIT(N727, "/")</f>
        <v>#VALUE!</v>
      </c>
      <c r="R727" s="7"/>
      <c r="S727" s="13">
        <f t="shared" si="67"/>
        <v>41958.25</v>
      </c>
      <c r="T727" s="11">
        <f t="shared" si="68"/>
        <v>41960.25</v>
      </c>
      <c r="U727" s="12" t="str">
        <f t="shared" si="69"/>
        <v>November</v>
      </c>
      <c r="V727" s="10" t="str">
        <f t="shared" si="66"/>
        <v>2014</v>
      </c>
    </row>
    <row r="728" spans="1:22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70"/>
        <v>88.815837937384899</v>
      </c>
      <c r="P728" s="6">
        <f t="shared" si="71"/>
        <v>81.132596685082873</v>
      </c>
      <c r="Q728" t="e" cm="1" vm="1">
        <f t="array" aca="1" ref="Q728" ca="1">_xlfn.TEXTSPLIT(N728, "/")</f>
        <v>#VALUE!</v>
      </c>
      <c r="R728" s="7"/>
      <c r="S728" s="13">
        <f t="shared" si="67"/>
        <v>40476.208333333336</v>
      </c>
      <c r="T728" s="11">
        <f t="shared" si="68"/>
        <v>40482.208333333336</v>
      </c>
      <c r="U728" s="12" t="str">
        <f t="shared" si="69"/>
        <v>October</v>
      </c>
      <c r="V728" s="10" t="str">
        <f t="shared" si="66"/>
        <v>2010</v>
      </c>
    </row>
    <row r="729" spans="1:22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70"/>
        <v>165</v>
      </c>
      <c r="P729" s="6">
        <f t="shared" si="71"/>
        <v>73.5</v>
      </c>
      <c r="Q729" t="e" cm="1" vm="1">
        <f t="array" aca="1" ref="Q729" ca="1">_xlfn.TEXTSPLIT(N729, "/")</f>
        <v>#VALUE!</v>
      </c>
      <c r="R729" s="7"/>
      <c r="S729" s="13">
        <f t="shared" si="67"/>
        <v>43485.25</v>
      </c>
      <c r="T729" s="11">
        <f t="shared" si="68"/>
        <v>43543.208333333328</v>
      </c>
      <c r="U729" s="12" t="str">
        <f t="shared" si="69"/>
        <v>January</v>
      </c>
      <c r="V729" s="10" t="str">
        <f t="shared" si="66"/>
        <v>2019</v>
      </c>
    </row>
    <row r="730" spans="1:22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70"/>
        <v>17.5</v>
      </c>
      <c r="P730" s="6">
        <f t="shared" si="71"/>
        <v>85.221311475409834</v>
      </c>
      <c r="Q730" t="e" cm="1" vm="1">
        <f t="array" aca="1" ref="Q730" ca="1">_xlfn.TEXTSPLIT(N730, "/")</f>
        <v>#VALUE!</v>
      </c>
      <c r="R730" s="7"/>
      <c r="S730" s="13">
        <f t="shared" si="67"/>
        <v>42515.208333333328</v>
      </c>
      <c r="T730" s="11">
        <f t="shared" si="68"/>
        <v>42526.208333333328</v>
      </c>
      <c r="U730" s="12" t="str">
        <f t="shared" si="69"/>
        <v>May</v>
      </c>
      <c r="V730" s="10" t="str">
        <f t="shared" si="66"/>
        <v>2016</v>
      </c>
    </row>
    <row r="731" spans="1:22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70"/>
        <v>185.66071428571428</v>
      </c>
      <c r="P731" s="6">
        <f t="shared" si="71"/>
        <v>110.96825396825396</v>
      </c>
      <c r="Q731" t="e" cm="1" vm="1">
        <f t="array" aca="1" ref="Q731" ca="1">_xlfn.TEXTSPLIT(N731, "/")</f>
        <v>#VALUE!</v>
      </c>
      <c r="R731" s="7"/>
      <c r="S731" s="13">
        <f t="shared" si="67"/>
        <v>41309.25</v>
      </c>
      <c r="T731" s="11">
        <f t="shared" si="68"/>
        <v>41311.25</v>
      </c>
      <c r="U731" s="12" t="str">
        <f t="shared" si="69"/>
        <v>February</v>
      </c>
      <c r="V731" s="10" t="str">
        <f t="shared" si="66"/>
        <v>2013</v>
      </c>
    </row>
    <row r="732" spans="1:22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70"/>
        <v>412.6631944444444</v>
      </c>
      <c r="P732" s="6">
        <f t="shared" si="71"/>
        <v>32.968036529680369</v>
      </c>
      <c r="Q732" t="e" cm="1" vm="1">
        <f t="array" aca="1" ref="Q732" ca="1">_xlfn.TEXTSPLIT(N732, "/")</f>
        <v>#VALUE!</v>
      </c>
      <c r="R732" s="7"/>
      <c r="S732" s="13">
        <f t="shared" si="67"/>
        <v>42147.208333333328</v>
      </c>
      <c r="T732" s="11">
        <f t="shared" si="68"/>
        <v>42153.208333333328</v>
      </c>
      <c r="U732" s="12" t="str">
        <f t="shared" si="69"/>
        <v>May</v>
      </c>
      <c r="V732" s="10" t="str">
        <f t="shared" si="66"/>
        <v>2015</v>
      </c>
    </row>
    <row r="733" spans="1:22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70"/>
        <v>90.25</v>
      </c>
      <c r="P733" s="6">
        <f t="shared" si="71"/>
        <v>96.005352363960753</v>
      </c>
      <c r="Q733" t="e" cm="1" vm="1">
        <f t="array" aca="1" ref="Q733" ca="1">_xlfn.TEXTSPLIT(N733, "/")</f>
        <v>#VALUE!</v>
      </c>
      <c r="R733" s="7"/>
      <c r="S733" s="13">
        <f t="shared" si="67"/>
        <v>42939.208333333328</v>
      </c>
      <c r="T733" s="11">
        <f t="shared" si="68"/>
        <v>42940.208333333328</v>
      </c>
      <c r="U733" s="12" t="str">
        <f t="shared" si="69"/>
        <v>July</v>
      </c>
      <c r="V733" s="10" t="str">
        <f t="shared" si="66"/>
        <v>2017</v>
      </c>
    </row>
    <row r="734" spans="1:22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70"/>
        <v>91.984615384615381</v>
      </c>
      <c r="P734" s="6">
        <f t="shared" si="71"/>
        <v>84.96632653061225</v>
      </c>
      <c r="Q734" t="e" cm="1" vm="1">
        <f t="array" aca="1" ref="Q734" ca="1">_xlfn.TEXTSPLIT(N734, "/")</f>
        <v>#VALUE!</v>
      </c>
      <c r="R734" s="7"/>
      <c r="S734" s="13">
        <f t="shared" si="67"/>
        <v>42816.208333333328</v>
      </c>
      <c r="T734" s="11">
        <f t="shared" si="68"/>
        <v>42839.208333333328</v>
      </c>
      <c r="U734" s="12" t="str">
        <f t="shared" si="69"/>
        <v>March</v>
      </c>
      <c r="V734" s="10" t="str">
        <f t="shared" si="66"/>
        <v>2017</v>
      </c>
    </row>
    <row r="735" spans="1:22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70"/>
        <v>527.00632911392404</v>
      </c>
      <c r="P735" s="6">
        <f t="shared" si="71"/>
        <v>25.007462686567163</v>
      </c>
      <c r="Q735" t="e" cm="1" vm="1">
        <f t="array" aca="1" ref="Q735" ca="1">_xlfn.TEXTSPLIT(N735, "/")</f>
        <v>#VALUE!</v>
      </c>
      <c r="R735" s="7"/>
      <c r="S735" s="13">
        <f t="shared" si="67"/>
        <v>41844.208333333336</v>
      </c>
      <c r="T735" s="11">
        <f t="shared" si="68"/>
        <v>41857.208333333336</v>
      </c>
      <c r="U735" s="12" t="str">
        <f t="shared" si="69"/>
        <v>July</v>
      </c>
      <c r="V735" s="10" t="str">
        <f t="shared" si="66"/>
        <v>2014</v>
      </c>
    </row>
    <row r="736" spans="1:22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70"/>
        <v>319.14285714285711</v>
      </c>
      <c r="P736" s="6">
        <f t="shared" si="71"/>
        <v>65.998995479658461</v>
      </c>
      <c r="Q736" t="e" cm="1" vm="1">
        <f t="array" aca="1" ref="Q736" ca="1">_xlfn.TEXTSPLIT(N736, "/")</f>
        <v>#VALUE!</v>
      </c>
      <c r="R736" s="7"/>
      <c r="S736" s="13">
        <f t="shared" si="67"/>
        <v>42763.25</v>
      </c>
      <c r="T736" s="11">
        <f t="shared" si="68"/>
        <v>42775.25</v>
      </c>
      <c r="U736" s="12" t="str">
        <f t="shared" si="69"/>
        <v>January</v>
      </c>
      <c r="V736" s="10" t="str">
        <f t="shared" si="66"/>
        <v>2017</v>
      </c>
    </row>
    <row r="737" spans="1:22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70"/>
        <v>354.18867924528303</v>
      </c>
      <c r="P737" s="6">
        <f t="shared" si="71"/>
        <v>87.34482758620689</v>
      </c>
      <c r="Q737" t="e" cm="1" vm="1">
        <f t="array" aca="1" ref="Q737" ca="1">_xlfn.TEXTSPLIT(N737, "/")</f>
        <v>#VALUE!</v>
      </c>
      <c r="R737" s="7"/>
      <c r="S737" s="13">
        <f t="shared" si="67"/>
        <v>42459.208333333328</v>
      </c>
      <c r="T737" s="11">
        <f t="shared" si="68"/>
        <v>42466.208333333328</v>
      </c>
      <c r="U737" s="12" t="str">
        <f t="shared" si="69"/>
        <v>March</v>
      </c>
      <c r="V737" s="10" t="str">
        <f t="shared" si="66"/>
        <v>2016</v>
      </c>
    </row>
    <row r="738" spans="1:22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70"/>
        <v>32.896103896103895</v>
      </c>
      <c r="P738" s="6">
        <f t="shared" si="71"/>
        <v>27.933333333333334</v>
      </c>
      <c r="Q738" t="e" cm="1" vm="1">
        <f t="array" aca="1" ref="Q738" ca="1">_xlfn.TEXTSPLIT(N738, "/")</f>
        <v>#VALUE!</v>
      </c>
      <c r="R738" s="7"/>
      <c r="S738" s="13">
        <f t="shared" si="67"/>
        <v>42055.25</v>
      </c>
      <c r="T738" s="11">
        <f t="shared" si="68"/>
        <v>42059.25</v>
      </c>
      <c r="U738" s="12" t="str">
        <f t="shared" si="69"/>
        <v>February</v>
      </c>
      <c r="V738" s="10" t="str">
        <f t="shared" si="66"/>
        <v>2015</v>
      </c>
    </row>
    <row r="739" spans="1:22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70"/>
        <v>135.8918918918919</v>
      </c>
      <c r="P739" s="6">
        <f t="shared" si="71"/>
        <v>103.8</v>
      </c>
      <c r="Q739" t="e" cm="1" vm="1">
        <f t="array" aca="1" ref="Q739" ca="1">_xlfn.TEXTSPLIT(N739, "/")</f>
        <v>#VALUE!</v>
      </c>
      <c r="R739" s="7"/>
      <c r="S739" s="13">
        <f t="shared" si="67"/>
        <v>42685.25</v>
      </c>
      <c r="T739" s="11">
        <f t="shared" si="68"/>
        <v>42697.25</v>
      </c>
      <c r="U739" s="12" t="str">
        <f t="shared" si="69"/>
        <v>November</v>
      </c>
      <c r="V739" s="10" t="str">
        <f t="shared" si="66"/>
        <v>2016</v>
      </c>
    </row>
    <row r="740" spans="1:22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70"/>
        <v>2.0843373493975905</v>
      </c>
      <c r="P740" s="6">
        <f t="shared" si="71"/>
        <v>31.937172774869111</v>
      </c>
      <c r="Q740" t="e" cm="1" vm="1">
        <f t="array" aca="1" ref="Q740" ca="1">_xlfn.TEXTSPLIT(N740, "/")</f>
        <v>#VALUE!</v>
      </c>
      <c r="R740" s="7"/>
      <c r="S740" s="13">
        <f t="shared" si="67"/>
        <v>41959.25</v>
      </c>
      <c r="T740" s="11">
        <f t="shared" si="68"/>
        <v>41981.25</v>
      </c>
      <c r="U740" s="12" t="str">
        <f t="shared" si="69"/>
        <v>November</v>
      </c>
      <c r="V740" s="10" t="str">
        <f t="shared" si="66"/>
        <v>2014</v>
      </c>
    </row>
    <row r="741" spans="1:22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70"/>
        <v>61</v>
      </c>
      <c r="P741" s="6">
        <f t="shared" si="71"/>
        <v>99.5</v>
      </c>
      <c r="Q741" t="e" cm="1" vm="1">
        <f t="array" aca="1" ref="Q741" ca="1">_xlfn.TEXTSPLIT(N741, "/")</f>
        <v>#VALUE!</v>
      </c>
      <c r="R741" s="7"/>
      <c r="S741" s="13">
        <f t="shared" si="67"/>
        <v>41089.208333333336</v>
      </c>
      <c r="T741" s="11">
        <f t="shared" si="68"/>
        <v>41090.208333333336</v>
      </c>
      <c r="U741" s="12" t="str">
        <f t="shared" si="69"/>
        <v>June</v>
      </c>
      <c r="V741" s="10" t="str">
        <f t="shared" si="66"/>
        <v>2012</v>
      </c>
    </row>
    <row r="742" spans="1:22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70"/>
        <v>30.037735849056602</v>
      </c>
      <c r="P742" s="6">
        <f t="shared" si="71"/>
        <v>108.84615384615384</v>
      </c>
      <c r="Q742" t="e" cm="1" vm="1">
        <f t="array" aca="1" ref="Q742" ca="1">_xlfn.TEXTSPLIT(N742, "/")</f>
        <v>#VALUE!</v>
      </c>
      <c r="R742" s="7"/>
      <c r="S742" s="13">
        <f t="shared" si="67"/>
        <v>42769.25</v>
      </c>
      <c r="T742" s="11">
        <f t="shared" si="68"/>
        <v>42772.25</v>
      </c>
      <c r="U742" s="12" t="str">
        <f t="shared" si="69"/>
        <v>February</v>
      </c>
      <c r="V742" s="10" t="str">
        <f t="shared" si="66"/>
        <v>2017</v>
      </c>
    </row>
    <row r="743" spans="1:22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70"/>
        <v>1179.1666666666665</v>
      </c>
      <c r="P743" s="6">
        <f t="shared" si="71"/>
        <v>110.76229508196721</v>
      </c>
      <c r="Q743" t="e" cm="1" vm="1">
        <f t="array" aca="1" ref="Q743" ca="1">_xlfn.TEXTSPLIT(N743, "/")</f>
        <v>#VALUE!</v>
      </c>
      <c r="R743" s="7"/>
      <c r="S743" s="13">
        <f t="shared" si="67"/>
        <v>40321.208333333336</v>
      </c>
      <c r="T743" s="11">
        <f t="shared" si="68"/>
        <v>40322.208333333336</v>
      </c>
      <c r="U743" s="12" t="str">
        <f t="shared" si="69"/>
        <v>May</v>
      </c>
      <c r="V743" s="10" t="str">
        <f t="shared" si="66"/>
        <v>2010</v>
      </c>
    </row>
    <row r="744" spans="1:22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70"/>
        <v>1126.0833333333335</v>
      </c>
      <c r="P744" s="6">
        <f t="shared" si="71"/>
        <v>29.647058823529413</v>
      </c>
      <c r="Q744" t="e" cm="1" vm="1">
        <f t="array" aca="1" ref="Q744" ca="1">_xlfn.TEXTSPLIT(N744, "/")</f>
        <v>#VALUE!</v>
      </c>
      <c r="R744" s="7"/>
      <c r="S744" s="13">
        <f t="shared" si="67"/>
        <v>40197.25</v>
      </c>
      <c r="T744" s="11">
        <f t="shared" si="68"/>
        <v>40239.25</v>
      </c>
      <c r="U744" s="12" t="str">
        <f t="shared" si="69"/>
        <v>January</v>
      </c>
      <c r="V744" s="10" t="str">
        <f t="shared" si="66"/>
        <v>2010</v>
      </c>
    </row>
    <row r="745" spans="1:22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70"/>
        <v>12.923076923076923</v>
      </c>
      <c r="P745" s="6">
        <f t="shared" si="71"/>
        <v>101.71428571428571</v>
      </c>
      <c r="Q745" t="e" cm="1" vm="1">
        <f t="array" aca="1" ref="Q745" ca="1">_xlfn.TEXTSPLIT(N745, "/")</f>
        <v>#VALUE!</v>
      </c>
      <c r="R745" s="7"/>
      <c r="S745" s="13">
        <f t="shared" si="67"/>
        <v>42298.208333333328</v>
      </c>
      <c r="T745" s="11">
        <f t="shared" si="68"/>
        <v>42304.208333333328</v>
      </c>
      <c r="U745" s="12" t="str">
        <f t="shared" si="69"/>
        <v>October</v>
      </c>
      <c r="V745" s="10" t="str">
        <f t="shared" si="66"/>
        <v>2015</v>
      </c>
    </row>
    <row r="746" spans="1:22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70"/>
        <v>712</v>
      </c>
      <c r="P746" s="6">
        <f t="shared" si="71"/>
        <v>61.5</v>
      </c>
      <c r="Q746" t="e" cm="1" vm="1">
        <f t="array" aca="1" ref="Q746" ca="1">_xlfn.TEXTSPLIT(N746, "/")</f>
        <v>#VALUE!</v>
      </c>
      <c r="R746" s="7"/>
      <c r="S746" s="13">
        <f t="shared" si="67"/>
        <v>43322.208333333328</v>
      </c>
      <c r="T746" s="11">
        <f t="shared" si="68"/>
        <v>43324.208333333328</v>
      </c>
      <c r="U746" s="12" t="str">
        <f t="shared" si="69"/>
        <v>August</v>
      </c>
      <c r="V746" s="10" t="str">
        <f t="shared" si="66"/>
        <v>2018</v>
      </c>
    </row>
    <row r="747" spans="1:22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70"/>
        <v>30.304347826086957</v>
      </c>
      <c r="P747" s="6">
        <f t="shared" si="71"/>
        <v>35</v>
      </c>
      <c r="Q747" t="e" cm="1" vm="1">
        <f t="array" aca="1" ref="Q747" ca="1">_xlfn.TEXTSPLIT(N747, "/")</f>
        <v>#VALUE!</v>
      </c>
      <c r="R747" s="7"/>
      <c r="S747" s="13">
        <f t="shared" si="67"/>
        <v>40328.208333333336</v>
      </c>
      <c r="T747" s="11">
        <f t="shared" si="68"/>
        <v>40355.208333333336</v>
      </c>
      <c r="U747" s="12" t="str">
        <f t="shared" si="69"/>
        <v>May</v>
      </c>
      <c r="V747" s="10" t="str">
        <f t="shared" si="66"/>
        <v>2010</v>
      </c>
    </row>
    <row r="748" spans="1:22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70"/>
        <v>212.50896057347671</v>
      </c>
      <c r="P748" s="6">
        <f t="shared" si="71"/>
        <v>40.049999999999997</v>
      </c>
      <c r="Q748" t="e" cm="1" vm="1">
        <f t="array" aca="1" ref="Q748" ca="1">_xlfn.TEXTSPLIT(N748, "/")</f>
        <v>#VALUE!</v>
      </c>
      <c r="R748" s="7"/>
      <c r="S748" s="13">
        <f t="shared" si="67"/>
        <v>40825.208333333336</v>
      </c>
      <c r="T748" s="11">
        <f t="shared" si="68"/>
        <v>40830.208333333336</v>
      </c>
      <c r="U748" s="12" t="str">
        <f t="shared" si="69"/>
        <v>October</v>
      </c>
      <c r="V748" s="10" t="str">
        <f t="shared" si="66"/>
        <v>2011</v>
      </c>
    </row>
    <row r="749" spans="1:22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70"/>
        <v>228.85714285714286</v>
      </c>
      <c r="P749" s="6">
        <f t="shared" si="71"/>
        <v>110.97231270358306</v>
      </c>
      <c r="Q749" t="e" cm="1" vm="1">
        <f t="array" aca="1" ref="Q749" ca="1">_xlfn.TEXTSPLIT(N749, "/")</f>
        <v>#VALUE!</v>
      </c>
      <c r="R749" s="7"/>
      <c r="S749" s="13">
        <f t="shared" si="67"/>
        <v>40423.208333333336</v>
      </c>
      <c r="T749" s="11">
        <f t="shared" si="68"/>
        <v>40434.208333333336</v>
      </c>
      <c r="U749" s="12" t="str">
        <f t="shared" si="69"/>
        <v>September</v>
      </c>
      <c r="V749" s="10" t="str">
        <f t="shared" si="66"/>
        <v>2010</v>
      </c>
    </row>
    <row r="750" spans="1:22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70"/>
        <v>34.959979476654695</v>
      </c>
      <c r="P750" s="6">
        <f t="shared" si="71"/>
        <v>36.959016393442624</v>
      </c>
      <c r="Q750" t="e" cm="1" vm="1">
        <f t="array" aca="1" ref="Q750" ca="1">_xlfn.TEXTSPLIT(N750, "/")</f>
        <v>#VALUE!</v>
      </c>
      <c r="R750" s="7"/>
      <c r="S750" s="13">
        <f t="shared" si="67"/>
        <v>40238.25</v>
      </c>
      <c r="T750" s="11">
        <f t="shared" si="68"/>
        <v>40263.208333333336</v>
      </c>
      <c r="U750" s="12" t="str">
        <f t="shared" si="69"/>
        <v>March</v>
      </c>
      <c r="V750" s="10" t="str">
        <f t="shared" si="66"/>
        <v>2010</v>
      </c>
    </row>
    <row r="751" spans="1:22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70"/>
        <v>157.29069767441862</v>
      </c>
      <c r="P751" s="6">
        <f t="shared" si="71"/>
        <v>1</v>
      </c>
      <c r="Q751" t="e" cm="1" vm="1">
        <f t="array" aca="1" ref="Q751" ca="1">_xlfn.TEXTSPLIT(N751, "/")</f>
        <v>#VALUE!</v>
      </c>
      <c r="R751" s="7"/>
      <c r="S751" s="13">
        <f t="shared" si="67"/>
        <v>41920.208333333336</v>
      </c>
      <c r="T751" s="11">
        <f t="shared" si="68"/>
        <v>41932.208333333336</v>
      </c>
      <c r="U751" s="12" t="str">
        <f t="shared" si="69"/>
        <v>October</v>
      </c>
      <c r="V751" s="10" t="str">
        <f t="shared" si="66"/>
        <v>2014</v>
      </c>
    </row>
    <row r="752" spans="1:22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70"/>
        <v>1</v>
      </c>
      <c r="P752" s="6">
        <f t="shared" si="71"/>
        <v>30.974074074074075</v>
      </c>
      <c r="Q752" t="e" cm="1" vm="1">
        <f t="array" aca="1" ref="Q752" ca="1">_xlfn.TEXTSPLIT(N752, "/")</f>
        <v>#VALUE!</v>
      </c>
      <c r="R752" s="7"/>
      <c r="S752" s="13">
        <f t="shared" si="67"/>
        <v>40360.208333333336</v>
      </c>
      <c r="T752" s="11">
        <f t="shared" si="68"/>
        <v>40385.208333333336</v>
      </c>
      <c r="U752" s="12" t="str">
        <f t="shared" si="69"/>
        <v>July</v>
      </c>
      <c r="V752" s="10" t="str">
        <f t="shared" si="66"/>
        <v>2010</v>
      </c>
    </row>
    <row r="753" spans="1:22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70"/>
        <v>232.30555555555554</v>
      </c>
      <c r="P753" s="6">
        <f t="shared" si="71"/>
        <v>47.035087719298247</v>
      </c>
      <c r="Q753" t="e" cm="1" vm="1">
        <f t="array" aca="1" ref="Q753" ca="1">_xlfn.TEXTSPLIT(N753, "/")</f>
        <v>#VALUE!</v>
      </c>
      <c r="R753" s="7"/>
      <c r="S753" s="13">
        <f t="shared" si="67"/>
        <v>42446.208333333328</v>
      </c>
      <c r="T753" s="11">
        <f t="shared" si="68"/>
        <v>42461.208333333328</v>
      </c>
      <c r="U753" s="12" t="str">
        <f t="shared" si="69"/>
        <v>March</v>
      </c>
      <c r="V753" s="10" t="str">
        <f t="shared" si="66"/>
        <v>2016</v>
      </c>
    </row>
    <row r="754" spans="1:22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70"/>
        <v>92.448275862068968</v>
      </c>
      <c r="P754" s="6">
        <f t="shared" si="71"/>
        <v>88.065693430656935</v>
      </c>
      <c r="Q754" t="e" cm="1" vm="1">
        <f t="array" aca="1" ref="Q754" ca="1">_xlfn.TEXTSPLIT(N754, "/")</f>
        <v>#VALUE!</v>
      </c>
      <c r="R754" s="7"/>
      <c r="S754" s="13">
        <f t="shared" si="67"/>
        <v>40395.208333333336</v>
      </c>
      <c r="T754" s="11">
        <f t="shared" si="68"/>
        <v>40413.208333333336</v>
      </c>
      <c r="U754" s="12" t="str">
        <f t="shared" si="69"/>
        <v>August</v>
      </c>
      <c r="V754" s="10" t="str">
        <f t="shared" si="66"/>
        <v>2010</v>
      </c>
    </row>
    <row r="755" spans="1:22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70"/>
        <v>256.70212765957444</v>
      </c>
      <c r="P755" s="6">
        <f t="shared" si="71"/>
        <v>37.005616224648989</v>
      </c>
      <c r="Q755" t="e" cm="1" vm="1">
        <f t="array" aca="1" ref="Q755" ca="1">_xlfn.TEXTSPLIT(N755, "/")</f>
        <v>#VALUE!</v>
      </c>
      <c r="R755" s="7"/>
      <c r="S755" s="13">
        <f t="shared" si="67"/>
        <v>40321.208333333336</v>
      </c>
      <c r="T755" s="11">
        <f t="shared" si="68"/>
        <v>40336.208333333336</v>
      </c>
      <c r="U755" s="12" t="str">
        <f t="shared" si="69"/>
        <v>May</v>
      </c>
      <c r="V755" s="10" t="str">
        <f t="shared" si="66"/>
        <v>2010</v>
      </c>
    </row>
    <row r="756" spans="1:22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70"/>
        <v>168.47017045454547</v>
      </c>
      <c r="P756" s="6">
        <f t="shared" si="71"/>
        <v>26.027777777777779</v>
      </c>
      <c r="Q756" t="e" cm="1" vm="1">
        <f t="array" aca="1" ref="Q756" ca="1">_xlfn.TEXTSPLIT(N756, "/")</f>
        <v>#VALUE!</v>
      </c>
      <c r="R756" s="7"/>
      <c r="S756" s="13">
        <f t="shared" si="67"/>
        <v>41210.208333333336</v>
      </c>
      <c r="T756" s="11">
        <f t="shared" si="68"/>
        <v>41263.25</v>
      </c>
      <c r="U756" s="12" t="str">
        <f t="shared" si="69"/>
        <v>October</v>
      </c>
      <c r="V756" s="10" t="str">
        <f t="shared" si="66"/>
        <v>2012</v>
      </c>
    </row>
    <row r="757" spans="1:22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70"/>
        <v>166.57777777777778</v>
      </c>
      <c r="P757" s="6">
        <f t="shared" si="71"/>
        <v>67.817567567567565</v>
      </c>
      <c r="Q757" t="e" cm="1" vm="1">
        <f t="array" aca="1" ref="Q757" ca="1">_xlfn.TEXTSPLIT(N757, "/")</f>
        <v>#VALUE!</v>
      </c>
      <c r="R757" s="7"/>
      <c r="S757" s="13">
        <f t="shared" si="67"/>
        <v>43096.25</v>
      </c>
      <c r="T757" s="11">
        <f t="shared" si="68"/>
        <v>43108.25</v>
      </c>
      <c r="U757" s="12" t="str">
        <f t="shared" si="69"/>
        <v>December</v>
      </c>
      <c r="V757" s="10" t="str">
        <f t="shared" si="66"/>
        <v>2018</v>
      </c>
    </row>
    <row r="758" spans="1:22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70"/>
        <v>772.07692307692309</v>
      </c>
      <c r="P758" s="6">
        <f t="shared" si="71"/>
        <v>49.964912280701753</v>
      </c>
      <c r="Q758" t="e" cm="1" vm="1">
        <f t="array" aca="1" ref="Q758" ca="1">_xlfn.TEXTSPLIT(N758, "/")</f>
        <v>#VALUE!</v>
      </c>
      <c r="R758" s="7"/>
      <c r="S758" s="13">
        <f t="shared" si="67"/>
        <v>42024.25</v>
      </c>
      <c r="T758" s="11">
        <f t="shared" si="68"/>
        <v>42030.25</v>
      </c>
      <c r="U758" s="12" t="str">
        <f t="shared" si="69"/>
        <v>January</v>
      </c>
      <c r="V758" s="10" t="str">
        <f t="shared" si="66"/>
        <v>2015</v>
      </c>
    </row>
    <row r="759" spans="1:22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70"/>
        <v>406.85714285714283</v>
      </c>
      <c r="P759" s="6">
        <f t="shared" si="71"/>
        <v>110.01646903820817</v>
      </c>
      <c r="Q759" t="e" cm="1" vm="1">
        <f t="array" aca="1" ref="Q759" ca="1">_xlfn.TEXTSPLIT(N759, "/")</f>
        <v>#VALUE!</v>
      </c>
      <c r="R759" s="7"/>
      <c r="S759" s="13">
        <f t="shared" si="67"/>
        <v>40675.208333333336</v>
      </c>
      <c r="T759" s="11">
        <f t="shared" si="68"/>
        <v>40679.208333333336</v>
      </c>
      <c r="U759" s="12" t="str">
        <f t="shared" si="69"/>
        <v>May</v>
      </c>
      <c r="V759" s="10" t="str">
        <f t="shared" si="66"/>
        <v>2011</v>
      </c>
    </row>
    <row r="760" spans="1:22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70"/>
        <v>564.20608108108115</v>
      </c>
      <c r="P760" s="6">
        <f t="shared" si="71"/>
        <v>89.964678178963894</v>
      </c>
      <c r="Q760" t="e" cm="1" vm="1">
        <f t="array" aca="1" ref="Q760" ca="1">_xlfn.TEXTSPLIT(N760, "/")</f>
        <v>#VALUE!</v>
      </c>
      <c r="R760" s="7"/>
      <c r="S760" s="13">
        <f t="shared" si="67"/>
        <v>41936.208333333336</v>
      </c>
      <c r="T760" s="11">
        <f t="shared" si="68"/>
        <v>41945.208333333336</v>
      </c>
      <c r="U760" s="12" t="str">
        <f t="shared" si="69"/>
        <v>October</v>
      </c>
      <c r="V760" s="10" t="str">
        <f t="shared" si="66"/>
        <v>2014</v>
      </c>
    </row>
    <row r="761" spans="1:22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70"/>
        <v>68.426865671641792</v>
      </c>
      <c r="P761" s="6">
        <f t="shared" si="71"/>
        <v>79.009523809523813</v>
      </c>
      <c r="Q761" t="e" cm="1" vm="1">
        <f t="array" aca="1" ref="Q761" ca="1">_xlfn.TEXTSPLIT(N761, "/")</f>
        <v>#VALUE!</v>
      </c>
      <c r="R761" s="7"/>
      <c r="S761" s="13">
        <f t="shared" si="67"/>
        <v>43136.25</v>
      </c>
      <c r="T761" s="11">
        <f t="shared" si="68"/>
        <v>43166.25</v>
      </c>
      <c r="U761" s="12" t="str">
        <f t="shared" si="69"/>
        <v>February</v>
      </c>
      <c r="V761" s="10" t="str">
        <f t="shared" si="66"/>
        <v>2018</v>
      </c>
    </row>
    <row r="762" spans="1:22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70"/>
        <v>34.351966873706004</v>
      </c>
      <c r="P762" s="6">
        <f t="shared" si="71"/>
        <v>86.867469879518069</v>
      </c>
      <c r="Q762" t="e" cm="1" vm="1">
        <f t="array" aca="1" ref="Q762" ca="1">_xlfn.TEXTSPLIT(N762, "/")</f>
        <v>#VALUE!</v>
      </c>
      <c r="R762" s="7"/>
      <c r="S762" s="13">
        <f t="shared" si="67"/>
        <v>43678.208333333328</v>
      </c>
      <c r="T762" s="11">
        <f t="shared" si="68"/>
        <v>43707.208333333328</v>
      </c>
      <c r="U762" s="12" t="str">
        <f t="shared" si="69"/>
        <v>August</v>
      </c>
      <c r="V762" s="10" t="str">
        <f t="shared" si="66"/>
        <v>2019</v>
      </c>
    </row>
    <row r="763" spans="1:22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70"/>
        <v>655.4545454545455</v>
      </c>
      <c r="P763" s="6">
        <f t="shared" si="71"/>
        <v>62.04</v>
      </c>
      <c r="Q763" t="e" cm="1" vm="1">
        <f t="array" aca="1" ref="Q763" ca="1">_xlfn.TEXTSPLIT(N763, "/")</f>
        <v>#VALUE!</v>
      </c>
      <c r="R763" s="7"/>
      <c r="S763" s="13">
        <f t="shared" si="67"/>
        <v>42938.208333333328</v>
      </c>
      <c r="T763" s="11">
        <f t="shared" si="68"/>
        <v>42943.208333333328</v>
      </c>
      <c r="U763" s="12" t="str">
        <f t="shared" si="69"/>
        <v>July</v>
      </c>
      <c r="V763" s="10" t="str">
        <f t="shared" si="66"/>
        <v>2017</v>
      </c>
    </row>
    <row r="764" spans="1:22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70"/>
        <v>177.25714285714284</v>
      </c>
      <c r="P764" s="6">
        <f t="shared" si="71"/>
        <v>26.970212765957445</v>
      </c>
      <c r="Q764" t="e" cm="1" vm="1">
        <f t="array" aca="1" ref="Q764" ca="1">_xlfn.TEXTSPLIT(N764, "/")</f>
        <v>#VALUE!</v>
      </c>
      <c r="R764" s="7"/>
      <c r="S764" s="13">
        <f t="shared" si="67"/>
        <v>41241.25</v>
      </c>
      <c r="T764" s="11">
        <f t="shared" si="68"/>
        <v>41252.25</v>
      </c>
      <c r="U764" s="12" t="str">
        <f t="shared" si="69"/>
        <v>November</v>
      </c>
      <c r="V764" s="10" t="str">
        <f t="shared" si="66"/>
        <v>2012</v>
      </c>
    </row>
    <row r="765" spans="1:22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70"/>
        <v>113.17857142857144</v>
      </c>
      <c r="P765" s="6">
        <f t="shared" si="71"/>
        <v>54.121621621621621</v>
      </c>
      <c r="Q765" t="e" cm="1" vm="1">
        <f t="array" aca="1" ref="Q765" ca="1">_xlfn.TEXTSPLIT(N765, "/")</f>
        <v>#VALUE!</v>
      </c>
      <c r="R765" s="7"/>
      <c r="S765" s="13">
        <f t="shared" si="67"/>
        <v>41037.208333333336</v>
      </c>
      <c r="T765" s="11">
        <f t="shared" si="68"/>
        <v>41072.208333333336</v>
      </c>
      <c r="U765" s="12" t="str">
        <f t="shared" si="69"/>
        <v>May</v>
      </c>
      <c r="V765" s="10" t="str">
        <f t="shared" si="66"/>
        <v>2012</v>
      </c>
    </row>
    <row r="766" spans="1:22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70"/>
        <v>728.18181818181824</v>
      </c>
      <c r="P766" s="6">
        <f t="shared" si="71"/>
        <v>41.035353535353536</v>
      </c>
      <c r="Q766" t="e" cm="1" vm="1">
        <f t="array" aca="1" ref="Q766" ca="1">_xlfn.TEXTSPLIT(N766, "/")</f>
        <v>#VALUE!</v>
      </c>
      <c r="R766" s="7"/>
      <c r="S766" s="13">
        <f t="shared" si="67"/>
        <v>40676.208333333336</v>
      </c>
      <c r="T766" s="11">
        <f t="shared" si="68"/>
        <v>40684.208333333336</v>
      </c>
      <c r="U766" s="12" t="str">
        <f t="shared" si="69"/>
        <v>May</v>
      </c>
      <c r="V766" s="10" t="str">
        <f t="shared" si="66"/>
        <v>2011</v>
      </c>
    </row>
    <row r="767" spans="1:22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70"/>
        <v>208.33333333333334</v>
      </c>
      <c r="P767" s="6">
        <f t="shared" si="71"/>
        <v>55.052419354838712</v>
      </c>
      <c r="Q767" t="e" cm="1" vm="1">
        <f t="array" aca="1" ref="Q767" ca="1">_xlfn.TEXTSPLIT(N767, "/")</f>
        <v>#VALUE!</v>
      </c>
      <c r="R767" s="7"/>
      <c r="S767" s="13">
        <f t="shared" si="67"/>
        <v>42840.208333333328</v>
      </c>
      <c r="T767" s="11">
        <f t="shared" si="68"/>
        <v>42865.208333333328</v>
      </c>
      <c r="U767" s="12" t="str">
        <f t="shared" si="69"/>
        <v>April</v>
      </c>
      <c r="V767" s="10" t="str">
        <f t="shared" si="66"/>
        <v>2017</v>
      </c>
    </row>
    <row r="768" spans="1:22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70"/>
        <v>31.171232876712331</v>
      </c>
      <c r="P768" s="6">
        <f t="shared" si="71"/>
        <v>107.93762183235867</v>
      </c>
      <c r="Q768" t="e" cm="1" vm="1">
        <f t="array" aca="1" ref="Q768" ca="1">_xlfn.TEXTSPLIT(N768, "/")</f>
        <v>#VALUE!</v>
      </c>
      <c r="R768" s="7"/>
      <c r="S768" s="13">
        <f t="shared" si="67"/>
        <v>43362.208333333328</v>
      </c>
      <c r="T768" s="11">
        <f t="shared" si="68"/>
        <v>43363.208333333328</v>
      </c>
      <c r="U768" s="12" t="str">
        <f t="shared" si="69"/>
        <v>September</v>
      </c>
      <c r="V768" s="10" t="str">
        <f t="shared" si="66"/>
        <v>2018</v>
      </c>
    </row>
    <row r="769" spans="1:22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70"/>
        <v>56.967078189300416</v>
      </c>
      <c r="P769" s="6">
        <f t="shared" si="71"/>
        <v>73.92</v>
      </c>
      <c r="Q769" t="e" cm="1" vm="1">
        <f t="array" aca="1" ref="Q769" ca="1">_xlfn.TEXTSPLIT(N769, "/")</f>
        <v>#VALUE!</v>
      </c>
      <c r="R769" s="7"/>
      <c r="S769" s="13">
        <f t="shared" si="67"/>
        <v>42283.208333333328</v>
      </c>
      <c r="T769" s="11">
        <f t="shared" si="68"/>
        <v>42328.25</v>
      </c>
      <c r="U769" s="12" t="str">
        <f t="shared" si="69"/>
        <v>October</v>
      </c>
      <c r="V769" s="10" t="str">
        <f t="shared" si="66"/>
        <v>2015</v>
      </c>
    </row>
    <row r="770" spans="1:22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70"/>
        <v>231</v>
      </c>
      <c r="P770" s="6">
        <f t="shared" si="71"/>
        <v>31.995894428152493</v>
      </c>
      <c r="Q770" t="e" cm="1" vm="1">
        <f t="array" aca="1" ref="Q770" ca="1">_xlfn.TEXTSPLIT(N770, "/")</f>
        <v>#VALUE!</v>
      </c>
      <c r="R770" s="7"/>
      <c r="S770" s="13">
        <f t="shared" si="67"/>
        <v>41619.25</v>
      </c>
      <c r="T770" s="11">
        <f t="shared" si="68"/>
        <v>41634.25</v>
      </c>
      <c r="U770" s="12" t="str">
        <f t="shared" si="69"/>
        <v>December</v>
      </c>
      <c r="V770" s="10" t="str">
        <f t="shared" ref="V770:V833" si="72">TEXT(T770, "yyyy")</f>
        <v>2013</v>
      </c>
    </row>
    <row r="771" spans="1:22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si="70"/>
        <v>86.867834394904463</v>
      </c>
      <c r="P771" s="6">
        <f t="shared" si="71"/>
        <v>53.898148148148145</v>
      </c>
      <c r="Q771" t="e" cm="1" vm="1">
        <f t="array" aca="1" ref="Q771" ca="1">_xlfn.TEXTSPLIT(N771, "/")</f>
        <v>#VALUE!</v>
      </c>
      <c r="R771" s="7"/>
      <c r="S771" s="13">
        <f t="shared" ref="S771:S834" si="73">(((J771/60)/60)/24)+DATE(1970,1,1)</f>
        <v>41501.208333333336</v>
      </c>
      <c r="T771" s="11">
        <f t="shared" ref="T771:T834" si="74">(((K771/60)/60)/24)+DATE(1970,1,1)</f>
        <v>41527.208333333336</v>
      </c>
      <c r="U771" s="12" t="str">
        <f t="shared" ref="U771:U834" si="75">TEXT(S771,"mmmm")</f>
        <v>August</v>
      </c>
      <c r="V771" s="10" t="str">
        <f t="shared" si="72"/>
        <v>2013</v>
      </c>
    </row>
    <row r="772" spans="1:22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ref="O772:O835" si="76">(E772/D772)*100</f>
        <v>270.74418604651163</v>
      </c>
      <c r="P772" s="6">
        <f t="shared" ref="P772:P835" si="77">E773/G773</f>
        <v>106.5</v>
      </c>
      <c r="Q772" t="e" cm="1" vm="1">
        <f t="array" aca="1" ref="Q772" ca="1">_xlfn.TEXTSPLIT(N772, "/")</f>
        <v>#VALUE!</v>
      </c>
      <c r="R772" s="7"/>
      <c r="S772" s="13">
        <f t="shared" si="73"/>
        <v>41743.208333333336</v>
      </c>
      <c r="T772" s="11">
        <f t="shared" si="74"/>
        <v>41750.208333333336</v>
      </c>
      <c r="U772" s="12" t="str">
        <f t="shared" si="75"/>
        <v>April</v>
      </c>
      <c r="V772" s="10" t="str">
        <f t="shared" si="72"/>
        <v>2014</v>
      </c>
    </row>
    <row r="773" spans="1:22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76"/>
        <v>49.446428571428569</v>
      </c>
      <c r="P773" s="6">
        <f t="shared" si="77"/>
        <v>32.999805409612762</v>
      </c>
      <c r="Q773" t="e" cm="1" vm="1">
        <f t="array" aca="1" ref="Q773" ca="1">_xlfn.TEXTSPLIT(N773, "/")</f>
        <v>#VALUE!</v>
      </c>
      <c r="R773" s="7"/>
      <c r="S773" s="13">
        <f t="shared" si="73"/>
        <v>43491.25</v>
      </c>
      <c r="T773" s="11">
        <f t="shared" si="74"/>
        <v>43518.25</v>
      </c>
      <c r="U773" s="12" t="str">
        <f t="shared" si="75"/>
        <v>January</v>
      </c>
      <c r="V773" s="10" t="str">
        <f t="shared" si="72"/>
        <v>2019</v>
      </c>
    </row>
    <row r="774" spans="1:22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76"/>
        <v>113.3596256684492</v>
      </c>
      <c r="P774" s="6">
        <f t="shared" si="77"/>
        <v>43.00254993625159</v>
      </c>
      <c r="Q774" t="e" cm="1" vm="1">
        <f t="array" aca="1" ref="Q774" ca="1">_xlfn.TEXTSPLIT(N774, "/")</f>
        <v>#VALUE!</v>
      </c>
      <c r="R774" s="7"/>
      <c r="S774" s="13">
        <f t="shared" si="73"/>
        <v>43505.25</v>
      </c>
      <c r="T774" s="11">
        <f t="shared" si="74"/>
        <v>43509.25</v>
      </c>
      <c r="U774" s="12" t="str">
        <f t="shared" si="75"/>
        <v>February</v>
      </c>
      <c r="V774" s="10" t="str">
        <f t="shared" si="72"/>
        <v>2019</v>
      </c>
    </row>
    <row r="775" spans="1:22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76"/>
        <v>190.55555555555554</v>
      </c>
      <c r="P775" s="6">
        <f t="shared" si="77"/>
        <v>86.858974358974365</v>
      </c>
      <c r="Q775" t="e" cm="1" vm="1">
        <f t="array" aca="1" ref="Q775" ca="1">_xlfn.TEXTSPLIT(N775, "/")</f>
        <v>#VALUE!</v>
      </c>
      <c r="R775" s="7"/>
      <c r="S775" s="13">
        <f t="shared" si="73"/>
        <v>42838.208333333328</v>
      </c>
      <c r="T775" s="11">
        <f t="shared" si="74"/>
        <v>42848.208333333328</v>
      </c>
      <c r="U775" s="12" t="str">
        <f t="shared" si="75"/>
        <v>April</v>
      </c>
      <c r="V775" s="10" t="str">
        <f t="shared" si="72"/>
        <v>2017</v>
      </c>
    </row>
    <row r="776" spans="1:22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76"/>
        <v>135.5</v>
      </c>
      <c r="P776" s="6">
        <f t="shared" si="77"/>
        <v>96.8</v>
      </c>
      <c r="Q776" t="e" cm="1" vm="1">
        <f t="array" aca="1" ref="Q776" ca="1">_xlfn.TEXTSPLIT(N776, "/")</f>
        <v>#VALUE!</v>
      </c>
      <c r="R776" s="7"/>
      <c r="S776" s="13">
        <f t="shared" si="73"/>
        <v>42513.208333333328</v>
      </c>
      <c r="T776" s="11">
        <f t="shared" si="74"/>
        <v>42554.208333333328</v>
      </c>
      <c r="U776" s="12" t="str">
        <f t="shared" si="75"/>
        <v>May</v>
      </c>
      <c r="V776" s="10" t="str">
        <f t="shared" si="72"/>
        <v>2016</v>
      </c>
    </row>
    <row r="777" spans="1:22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76"/>
        <v>10.297872340425531</v>
      </c>
      <c r="P777" s="6">
        <f t="shared" si="77"/>
        <v>32.995456610631528</v>
      </c>
      <c r="Q777" t="e" cm="1" vm="1">
        <f t="array" aca="1" ref="Q777" ca="1">_xlfn.TEXTSPLIT(N777, "/")</f>
        <v>#VALUE!</v>
      </c>
      <c r="R777" s="7"/>
      <c r="S777" s="13">
        <f t="shared" si="73"/>
        <v>41949.25</v>
      </c>
      <c r="T777" s="11">
        <f t="shared" si="74"/>
        <v>41959.25</v>
      </c>
      <c r="U777" s="12" t="str">
        <f t="shared" si="75"/>
        <v>November</v>
      </c>
      <c r="V777" s="10" t="str">
        <f t="shared" si="72"/>
        <v>2014</v>
      </c>
    </row>
    <row r="778" spans="1:22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76"/>
        <v>65.544223826714799</v>
      </c>
      <c r="P778" s="6">
        <f t="shared" si="77"/>
        <v>68.028106508875737</v>
      </c>
      <c r="Q778" t="e" cm="1" vm="1">
        <f t="array" aca="1" ref="Q778" ca="1">_xlfn.TEXTSPLIT(N778, "/")</f>
        <v>#VALUE!</v>
      </c>
      <c r="R778" s="7"/>
      <c r="S778" s="13">
        <f t="shared" si="73"/>
        <v>43650.208333333328</v>
      </c>
      <c r="T778" s="11">
        <f t="shared" si="74"/>
        <v>43668.208333333328</v>
      </c>
      <c r="U778" s="12" t="str">
        <f t="shared" si="75"/>
        <v>July</v>
      </c>
      <c r="V778" s="10" t="str">
        <f t="shared" si="72"/>
        <v>2019</v>
      </c>
    </row>
    <row r="779" spans="1:22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76"/>
        <v>49.026652452025587</v>
      </c>
      <c r="P779" s="6">
        <f t="shared" si="77"/>
        <v>58.867816091954026</v>
      </c>
      <c r="Q779" t="e" cm="1" vm="1">
        <f t="array" aca="1" ref="Q779" ca="1">_xlfn.TEXTSPLIT(N779, "/")</f>
        <v>#VALUE!</v>
      </c>
      <c r="R779" s="7"/>
      <c r="S779" s="13">
        <f t="shared" si="73"/>
        <v>40809.208333333336</v>
      </c>
      <c r="T779" s="11">
        <f t="shared" si="74"/>
        <v>40838.208333333336</v>
      </c>
      <c r="U779" s="12" t="str">
        <f t="shared" si="75"/>
        <v>September</v>
      </c>
      <c r="V779" s="10" t="str">
        <f t="shared" si="72"/>
        <v>2011</v>
      </c>
    </row>
    <row r="780" spans="1:22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76"/>
        <v>787.92307692307691</v>
      </c>
      <c r="P780" s="6">
        <f t="shared" si="77"/>
        <v>105.04572803850782</v>
      </c>
      <c r="Q780" t="e" cm="1" vm="1">
        <f t="array" aca="1" ref="Q780" ca="1">_xlfn.TEXTSPLIT(N780, "/")</f>
        <v>#VALUE!</v>
      </c>
      <c r="R780" s="7"/>
      <c r="S780" s="13">
        <f t="shared" si="73"/>
        <v>40768.208333333336</v>
      </c>
      <c r="T780" s="11">
        <f t="shared" si="74"/>
        <v>40773.208333333336</v>
      </c>
      <c r="U780" s="12" t="str">
        <f t="shared" si="75"/>
        <v>August</v>
      </c>
      <c r="V780" s="10" t="str">
        <f t="shared" si="72"/>
        <v>2011</v>
      </c>
    </row>
    <row r="781" spans="1:22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76"/>
        <v>80.306347746090154</v>
      </c>
      <c r="P781" s="6">
        <f t="shared" si="77"/>
        <v>33.054878048780488</v>
      </c>
      <c r="Q781" t="e" cm="1" vm="1">
        <f t="array" aca="1" ref="Q781" ca="1">_xlfn.TEXTSPLIT(N781, "/")</f>
        <v>#VALUE!</v>
      </c>
      <c r="R781" s="7"/>
      <c r="S781" s="13">
        <f t="shared" si="73"/>
        <v>42230.208333333328</v>
      </c>
      <c r="T781" s="11">
        <f t="shared" si="74"/>
        <v>42239.208333333328</v>
      </c>
      <c r="U781" s="12" t="str">
        <f t="shared" si="75"/>
        <v>August</v>
      </c>
      <c r="V781" s="10" t="str">
        <f t="shared" si="72"/>
        <v>2015</v>
      </c>
    </row>
    <row r="782" spans="1:22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76"/>
        <v>106.29411764705883</v>
      </c>
      <c r="P782" s="6">
        <f t="shared" si="77"/>
        <v>78.821428571428569</v>
      </c>
      <c r="Q782" t="e" cm="1" vm="1">
        <f t="array" aca="1" ref="Q782" ca="1">_xlfn.TEXTSPLIT(N782, "/")</f>
        <v>#VALUE!</v>
      </c>
      <c r="R782" s="7"/>
      <c r="S782" s="13">
        <f t="shared" si="73"/>
        <v>42573.208333333328</v>
      </c>
      <c r="T782" s="11">
        <f t="shared" si="74"/>
        <v>42592.208333333328</v>
      </c>
      <c r="U782" s="12" t="str">
        <f t="shared" si="75"/>
        <v>July</v>
      </c>
      <c r="V782" s="10" t="str">
        <f t="shared" si="72"/>
        <v>2016</v>
      </c>
    </row>
    <row r="783" spans="1:22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76"/>
        <v>50.735632183908038</v>
      </c>
      <c r="P783" s="6">
        <f t="shared" si="77"/>
        <v>68.204968944099377</v>
      </c>
      <c r="Q783" t="e" cm="1" vm="1">
        <f t="array" aca="1" ref="Q783" ca="1">_xlfn.TEXTSPLIT(N783, "/")</f>
        <v>#VALUE!</v>
      </c>
      <c r="R783" s="7"/>
      <c r="S783" s="13">
        <f t="shared" si="73"/>
        <v>40482.208333333336</v>
      </c>
      <c r="T783" s="11">
        <f t="shared" si="74"/>
        <v>40533.25</v>
      </c>
      <c r="U783" s="12" t="str">
        <f t="shared" si="75"/>
        <v>October</v>
      </c>
      <c r="V783" s="10" t="str">
        <f t="shared" si="72"/>
        <v>2010</v>
      </c>
    </row>
    <row r="784" spans="1:22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76"/>
        <v>215.31372549019611</v>
      </c>
      <c r="P784" s="6">
        <f t="shared" si="77"/>
        <v>75.731884057971016</v>
      </c>
      <c r="Q784" t="e" cm="1" vm="1">
        <f t="array" aca="1" ref="Q784" ca="1">_xlfn.TEXTSPLIT(N784, "/")</f>
        <v>#VALUE!</v>
      </c>
      <c r="R784" s="7"/>
      <c r="S784" s="13">
        <f t="shared" si="73"/>
        <v>40603.25</v>
      </c>
      <c r="T784" s="11">
        <f t="shared" si="74"/>
        <v>40631.208333333336</v>
      </c>
      <c r="U784" s="12" t="str">
        <f t="shared" si="75"/>
        <v>March</v>
      </c>
      <c r="V784" s="10" t="str">
        <f t="shared" si="72"/>
        <v>2011</v>
      </c>
    </row>
    <row r="785" spans="1:22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76"/>
        <v>141.22972972972974</v>
      </c>
      <c r="P785" s="6">
        <f t="shared" si="77"/>
        <v>30.996070133010882</v>
      </c>
      <c r="Q785" t="e" cm="1" vm="1">
        <f t="array" aca="1" ref="Q785" ca="1">_xlfn.TEXTSPLIT(N785, "/")</f>
        <v>#VALUE!</v>
      </c>
      <c r="R785" s="7"/>
      <c r="S785" s="13">
        <f t="shared" si="73"/>
        <v>41625.25</v>
      </c>
      <c r="T785" s="11">
        <f t="shared" si="74"/>
        <v>41632.25</v>
      </c>
      <c r="U785" s="12" t="str">
        <f t="shared" si="75"/>
        <v>December</v>
      </c>
      <c r="V785" s="10" t="str">
        <f t="shared" si="72"/>
        <v>2013</v>
      </c>
    </row>
    <row r="786" spans="1:22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76"/>
        <v>115.33745781777279</v>
      </c>
      <c r="P786" s="6">
        <f t="shared" si="77"/>
        <v>101.88188976377953</v>
      </c>
      <c r="Q786" t="e" cm="1" vm="1">
        <f t="array" aca="1" ref="Q786" ca="1">_xlfn.TEXTSPLIT(N786, "/")</f>
        <v>#VALUE!</v>
      </c>
      <c r="R786" s="7"/>
      <c r="S786" s="13">
        <f t="shared" si="73"/>
        <v>42435.25</v>
      </c>
      <c r="T786" s="11">
        <f t="shared" si="74"/>
        <v>42446.208333333328</v>
      </c>
      <c r="U786" s="12" t="str">
        <f t="shared" si="75"/>
        <v>March</v>
      </c>
      <c r="V786" s="10" t="str">
        <f t="shared" si="72"/>
        <v>2016</v>
      </c>
    </row>
    <row r="787" spans="1:22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76"/>
        <v>193.11940298507463</v>
      </c>
      <c r="P787" s="6">
        <f t="shared" si="77"/>
        <v>52.879227053140099</v>
      </c>
      <c r="Q787" t="e" cm="1" vm="1">
        <f t="array" aca="1" ref="Q787" ca="1">_xlfn.TEXTSPLIT(N787, "/")</f>
        <v>#VALUE!</v>
      </c>
      <c r="R787" s="7"/>
      <c r="S787" s="13">
        <f t="shared" si="73"/>
        <v>43582.208333333328</v>
      </c>
      <c r="T787" s="11">
        <f t="shared" si="74"/>
        <v>43616.208333333328</v>
      </c>
      <c r="U787" s="12" t="str">
        <f t="shared" si="75"/>
        <v>April</v>
      </c>
      <c r="V787" s="10" t="str">
        <f t="shared" si="72"/>
        <v>2019</v>
      </c>
    </row>
    <row r="788" spans="1:22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76"/>
        <v>729.73333333333335</v>
      </c>
      <c r="P788" s="6">
        <f t="shared" si="77"/>
        <v>71.005820721769496</v>
      </c>
      <c r="Q788" t="e" cm="1" vm="1">
        <f t="array" aca="1" ref="Q788" ca="1">_xlfn.TEXTSPLIT(N788, "/")</f>
        <v>#VALUE!</v>
      </c>
      <c r="R788" s="7"/>
      <c r="S788" s="13">
        <f t="shared" si="73"/>
        <v>43186.208333333328</v>
      </c>
      <c r="T788" s="11">
        <f t="shared" si="74"/>
        <v>43193.208333333328</v>
      </c>
      <c r="U788" s="12" t="str">
        <f t="shared" si="75"/>
        <v>March</v>
      </c>
      <c r="V788" s="10" t="str">
        <f t="shared" si="72"/>
        <v>2018</v>
      </c>
    </row>
    <row r="789" spans="1:22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76"/>
        <v>99.66339869281046</v>
      </c>
      <c r="P789" s="6">
        <f t="shared" si="77"/>
        <v>102.38709677419355</v>
      </c>
      <c r="Q789" t="e" cm="1" vm="1">
        <f t="array" aca="1" ref="Q789" ca="1">_xlfn.TEXTSPLIT(N789, "/")</f>
        <v>#VALUE!</v>
      </c>
      <c r="R789" s="7"/>
      <c r="S789" s="13">
        <f t="shared" si="73"/>
        <v>40684.208333333336</v>
      </c>
      <c r="T789" s="11">
        <f t="shared" si="74"/>
        <v>40693.208333333336</v>
      </c>
      <c r="U789" s="12" t="str">
        <f t="shared" si="75"/>
        <v>May</v>
      </c>
      <c r="V789" s="10" t="str">
        <f t="shared" si="72"/>
        <v>2011</v>
      </c>
    </row>
    <row r="790" spans="1:22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76"/>
        <v>88.166666666666671</v>
      </c>
      <c r="P790" s="6">
        <f t="shared" si="77"/>
        <v>74.466666666666669</v>
      </c>
      <c r="Q790" t="e" cm="1" vm="1">
        <f t="array" aca="1" ref="Q790" ca="1">_xlfn.TEXTSPLIT(N790, "/")</f>
        <v>#VALUE!</v>
      </c>
      <c r="R790" s="7"/>
      <c r="S790" s="13">
        <f t="shared" si="73"/>
        <v>41202.208333333336</v>
      </c>
      <c r="T790" s="11">
        <f t="shared" si="74"/>
        <v>41223.25</v>
      </c>
      <c r="U790" s="12" t="str">
        <f t="shared" si="75"/>
        <v>October</v>
      </c>
      <c r="V790" s="10" t="str">
        <f t="shared" si="72"/>
        <v>2012</v>
      </c>
    </row>
    <row r="791" spans="1:22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76"/>
        <v>37.233333333333334</v>
      </c>
      <c r="P791" s="6">
        <f t="shared" si="77"/>
        <v>51.009883198562441</v>
      </c>
      <c r="Q791" t="e" cm="1" vm="1">
        <f t="array" aca="1" ref="Q791" ca="1">_xlfn.TEXTSPLIT(N791, "/")</f>
        <v>#VALUE!</v>
      </c>
      <c r="R791" s="7"/>
      <c r="S791" s="13">
        <f t="shared" si="73"/>
        <v>41786.208333333336</v>
      </c>
      <c r="T791" s="11">
        <f t="shared" si="74"/>
        <v>41823.208333333336</v>
      </c>
      <c r="U791" s="12" t="str">
        <f t="shared" si="75"/>
        <v>May</v>
      </c>
      <c r="V791" s="10" t="str">
        <f t="shared" si="72"/>
        <v>2014</v>
      </c>
    </row>
    <row r="792" spans="1:22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76"/>
        <v>30.540075309306079</v>
      </c>
      <c r="P792" s="6">
        <f t="shared" si="77"/>
        <v>90</v>
      </c>
      <c r="Q792" t="e" cm="1" vm="1">
        <f t="array" aca="1" ref="Q792" ca="1">_xlfn.TEXTSPLIT(N792, "/")</f>
        <v>#VALUE!</v>
      </c>
      <c r="R792" s="7"/>
      <c r="S792" s="13">
        <f t="shared" si="73"/>
        <v>40223.25</v>
      </c>
      <c r="T792" s="11">
        <f t="shared" si="74"/>
        <v>40229.25</v>
      </c>
      <c r="U792" s="12" t="str">
        <f t="shared" si="75"/>
        <v>February</v>
      </c>
      <c r="V792" s="10" t="str">
        <f t="shared" si="72"/>
        <v>2010</v>
      </c>
    </row>
    <row r="793" spans="1:22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76"/>
        <v>25.714285714285712</v>
      </c>
      <c r="P793" s="6">
        <f t="shared" si="77"/>
        <v>97.142857142857139</v>
      </c>
      <c r="Q793" t="e" cm="1" vm="1">
        <f t="array" aca="1" ref="Q793" ca="1">_xlfn.TEXTSPLIT(N793, "/")</f>
        <v>#VALUE!</v>
      </c>
      <c r="R793" s="7"/>
      <c r="S793" s="13">
        <f t="shared" si="73"/>
        <v>42715.25</v>
      </c>
      <c r="T793" s="11">
        <f t="shared" si="74"/>
        <v>42731.25</v>
      </c>
      <c r="U793" s="12" t="str">
        <f t="shared" si="75"/>
        <v>December</v>
      </c>
      <c r="V793" s="10" t="str">
        <f t="shared" si="72"/>
        <v>2016</v>
      </c>
    </row>
    <row r="794" spans="1:22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76"/>
        <v>34</v>
      </c>
      <c r="P794" s="6">
        <f t="shared" si="77"/>
        <v>72.071823204419886</v>
      </c>
      <c r="Q794" t="e" cm="1" vm="1">
        <f t="array" aca="1" ref="Q794" ca="1">_xlfn.TEXTSPLIT(N794, "/")</f>
        <v>#VALUE!</v>
      </c>
      <c r="R794" s="7"/>
      <c r="S794" s="13">
        <f t="shared" si="73"/>
        <v>41451.208333333336</v>
      </c>
      <c r="T794" s="11">
        <f t="shared" si="74"/>
        <v>41479.208333333336</v>
      </c>
      <c r="U794" s="12" t="str">
        <f t="shared" si="75"/>
        <v>June</v>
      </c>
      <c r="V794" s="10" t="str">
        <f t="shared" si="72"/>
        <v>2013</v>
      </c>
    </row>
    <row r="795" spans="1:22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76"/>
        <v>1185.909090909091</v>
      </c>
      <c r="P795" s="6">
        <f t="shared" si="77"/>
        <v>75.236363636363635</v>
      </c>
      <c r="Q795" t="e" cm="1" vm="1">
        <f t="array" aca="1" ref="Q795" ca="1">_xlfn.TEXTSPLIT(N795, "/")</f>
        <v>#VALUE!</v>
      </c>
      <c r="R795" s="7"/>
      <c r="S795" s="13">
        <f t="shared" si="73"/>
        <v>41450.208333333336</v>
      </c>
      <c r="T795" s="11">
        <f t="shared" si="74"/>
        <v>41454.208333333336</v>
      </c>
      <c r="U795" s="12" t="str">
        <f t="shared" si="75"/>
        <v>June</v>
      </c>
      <c r="V795" s="10" t="str">
        <f t="shared" si="72"/>
        <v>2013</v>
      </c>
    </row>
    <row r="796" spans="1:22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76"/>
        <v>125.39393939393939</v>
      </c>
      <c r="P796" s="6">
        <f t="shared" si="77"/>
        <v>32.967741935483872</v>
      </c>
      <c r="Q796" t="e" cm="1" vm="1">
        <f t="array" aca="1" ref="Q796" ca="1">_xlfn.TEXTSPLIT(N796, "/")</f>
        <v>#VALUE!</v>
      </c>
      <c r="R796" s="7"/>
      <c r="S796" s="13">
        <f t="shared" si="73"/>
        <v>43091.25</v>
      </c>
      <c r="T796" s="11">
        <f t="shared" si="74"/>
        <v>43103.25</v>
      </c>
      <c r="U796" s="12" t="str">
        <f t="shared" si="75"/>
        <v>December</v>
      </c>
      <c r="V796" s="10" t="str">
        <f t="shared" si="72"/>
        <v>2018</v>
      </c>
    </row>
    <row r="797" spans="1:22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76"/>
        <v>14.394366197183098</v>
      </c>
      <c r="P797" s="6">
        <f t="shared" si="77"/>
        <v>54.807692307692307</v>
      </c>
      <c r="Q797" t="e" cm="1" vm="1">
        <f t="array" aca="1" ref="Q797" ca="1">_xlfn.TEXTSPLIT(N797, "/")</f>
        <v>#VALUE!</v>
      </c>
      <c r="R797" s="7"/>
      <c r="S797" s="13">
        <f t="shared" si="73"/>
        <v>42675.208333333328</v>
      </c>
      <c r="T797" s="11">
        <f t="shared" si="74"/>
        <v>42678.208333333328</v>
      </c>
      <c r="U797" s="12" t="str">
        <f t="shared" si="75"/>
        <v>November</v>
      </c>
      <c r="V797" s="10" t="str">
        <f t="shared" si="72"/>
        <v>2016</v>
      </c>
    </row>
    <row r="798" spans="1:22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76"/>
        <v>54.807692307692314</v>
      </c>
      <c r="P798" s="6">
        <f t="shared" si="77"/>
        <v>45.037837837837834</v>
      </c>
      <c r="Q798" t="e" cm="1" vm="1">
        <f t="array" aca="1" ref="Q798" ca="1">_xlfn.TEXTSPLIT(N798, "/")</f>
        <v>#VALUE!</v>
      </c>
      <c r="R798" s="7"/>
      <c r="S798" s="13">
        <f t="shared" si="73"/>
        <v>41859.208333333336</v>
      </c>
      <c r="T798" s="11">
        <f t="shared" si="74"/>
        <v>41866.208333333336</v>
      </c>
      <c r="U798" s="12" t="str">
        <f t="shared" si="75"/>
        <v>August</v>
      </c>
      <c r="V798" s="10" t="str">
        <f t="shared" si="72"/>
        <v>2014</v>
      </c>
    </row>
    <row r="799" spans="1:22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76"/>
        <v>109.63157894736841</v>
      </c>
      <c r="P799" s="6">
        <f t="shared" si="77"/>
        <v>52.958677685950413</v>
      </c>
      <c r="Q799" t="e" cm="1" vm="1">
        <f t="array" aca="1" ref="Q799" ca="1">_xlfn.TEXTSPLIT(N799, "/")</f>
        <v>#VALUE!</v>
      </c>
      <c r="R799" s="7"/>
      <c r="S799" s="13">
        <f t="shared" si="73"/>
        <v>43464.25</v>
      </c>
      <c r="T799" s="11">
        <f t="shared" si="74"/>
        <v>43487.25</v>
      </c>
      <c r="U799" s="12" t="str">
        <f t="shared" si="75"/>
        <v>December</v>
      </c>
      <c r="V799" s="10" t="str">
        <f t="shared" si="72"/>
        <v>2019</v>
      </c>
    </row>
    <row r="800" spans="1:22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76"/>
        <v>188.47058823529412</v>
      </c>
      <c r="P800" s="6">
        <f t="shared" si="77"/>
        <v>60.017959183673469</v>
      </c>
      <c r="Q800" t="e" cm="1" vm="1">
        <f t="array" aca="1" ref="Q800" ca="1">_xlfn.TEXTSPLIT(N800, "/")</f>
        <v>#VALUE!</v>
      </c>
      <c r="R800" s="7"/>
      <c r="S800" s="13">
        <f t="shared" si="73"/>
        <v>41060.208333333336</v>
      </c>
      <c r="T800" s="11">
        <f t="shared" si="74"/>
        <v>41088.208333333336</v>
      </c>
      <c r="U800" s="12" t="str">
        <f t="shared" si="75"/>
        <v>May</v>
      </c>
      <c r="V800" s="10" t="str">
        <f t="shared" si="72"/>
        <v>2012</v>
      </c>
    </row>
    <row r="801" spans="1:22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76"/>
        <v>87.008284023668637</v>
      </c>
      <c r="P801" s="6">
        <f t="shared" si="77"/>
        <v>1</v>
      </c>
      <c r="Q801" t="e" cm="1" vm="1">
        <f t="array" aca="1" ref="Q801" ca="1">_xlfn.TEXTSPLIT(N801, "/")</f>
        <v>#VALUE!</v>
      </c>
      <c r="R801" s="7"/>
      <c r="S801" s="13">
        <f t="shared" si="73"/>
        <v>42399.25</v>
      </c>
      <c r="T801" s="11">
        <f t="shared" si="74"/>
        <v>42403.25</v>
      </c>
      <c r="U801" s="12" t="str">
        <f t="shared" si="75"/>
        <v>January</v>
      </c>
      <c r="V801" s="10" t="str">
        <f t="shared" si="72"/>
        <v>2016</v>
      </c>
    </row>
    <row r="802" spans="1:22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76"/>
        <v>1</v>
      </c>
      <c r="P802" s="6">
        <f t="shared" si="77"/>
        <v>44.028301886792455</v>
      </c>
      <c r="Q802" t="e" cm="1" vm="1">
        <f t="array" aca="1" ref="Q802" ca="1">_xlfn.TEXTSPLIT(N802, "/")</f>
        <v>#VALUE!</v>
      </c>
      <c r="R802" s="7"/>
      <c r="S802" s="13">
        <f t="shared" si="73"/>
        <v>42167.208333333328</v>
      </c>
      <c r="T802" s="11">
        <f t="shared" si="74"/>
        <v>42171.208333333328</v>
      </c>
      <c r="U802" s="12" t="str">
        <f t="shared" si="75"/>
        <v>June</v>
      </c>
      <c r="V802" s="10" t="str">
        <f t="shared" si="72"/>
        <v>2015</v>
      </c>
    </row>
    <row r="803" spans="1:22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76"/>
        <v>202.9130434782609</v>
      </c>
      <c r="P803" s="6">
        <f t="shared" si="77"/>
        <v>86.028169014084511</v>
      </c>
      <c r="Q803" t="e" cm="1" vm="1">
        <f t="array" aca="1" ref="Q803" ca="1">_xlfn.TEXTSPLIT(N803, "/")</f>
        <v>#VALUE!</v>
      </c>
      <c r="R803" s="7"/>
      <c r="S803" s="13">
        <f t="shared" si="73"/>
        <v>43830.25</v>
      </c>
      <c r="T803" s="11">
        <f t="shared" si="74"/>
        <v>43852.25</v>
      </c>
      <c r="U803" s="12" t="str">
        <f t="shared" si="75"/>
        <v>December</v>
      </c>
      <c r="V803" s="10" t="str">
        <f t="shared" si="72"/>
        <v>2020</v>
      </c>
    </row>
    <row r="804" spans="1:22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76"/>
        <v>197.03225806451613</v>
      </c>
      <c r="P804" s="6">
        <f t="shared" si="77"/>
        <v>28.012875536480685</v>
      </c>
      <c r="Q804" t="e" cm="1" vm="1">
        <f t="array" aca="1" ref="Q804" ca="1">_xlfn.TEXTSPLIT(N804, "/")</f>
        <v>#VALUE!</v>
      </c>
      <c r="R804" s="7"/>
      <c r="S804" s="13">
        <f t="shared" si="73"/>
        <v>43650.208333333328</v>
      </c>
      <c r="T804" s="11">
        <f t="shared" si="74"/>
        <v>43652.208333333328</v>
      </c>
      <c r="U804" s="12" t="str">
        <f t="shared" si="75"/>
        <v>July</v>
      </c>
      <c r="V804" s="10" t="str">
        <f t="shared" si="72"/>
        <v>2019</v>
      </c>
    </row>
    <row r="805" spans="1:22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76"/>
        <v>107</v>
      </c>
      <c r="P805" s="6">
        <f t="shared" si="77"/>
        <v>32.050458715596328</v>
      </c>
      <c r="Q805" t="e" cm="1" vm="1">
        <f t="array" aca="1" ref="Q805" ca="1">_xlfn.TEXTSPLIT(N805, "/")</f>
        <v>#VALUE!</v>
      </c>
      <c r="R805" s="7"/>
      <c r="S805" s="13">
        <f t="shared" si="73"/>
        <v>43492.25</v>
      </c>
      <c r="T805" s="11">
        <f t="shared" si="74"/>
        <v>43526.25</v>
      </c>
      <c r="U805" s="12" t="str">
        <f t="shared" si="75"/>
        <v>January</v>
      </c>
      <c r="V805" s="10" t="str">
        <f t="shared" si="72"/>
        <v>2019</v>
      </c>
    </row>
    <row r="806" spans="1:22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76"/>
        <v>268.73076923076923</v>
      </c>
      <c r="P806" s="6">
        <f t="shared" si="77"/>
        <v>73.611940298507463</v>
      </c>
      <c r="Q806" t="e" cm="1" vm="1">
        <f t="array" aca="1" ref="Q806" ca="1">_xlfn.TEXTSPLIT(N806, "/")</f>
        <v>#VALUE!</v>
      </c>
      <c r="R806" s="7"/>
      <c r="S806" s="13">
        <f t="shared" si="73"/>
        <v>43102.25</v>
      </c>
      <c r="T806" s="11">
        <f t="shared" si="74"/>
        <v>43122.25</v>
      </c>
      <c r="U806" s="12" t="str">
        <f t="shared" si="75"/>
        <v>January</v>
      </c>
      <c r="V806" s="10" t="str">
        <f t="shared" si="72"/>
        <v>2018</v>
      </c>
    </row>
    <row r="807" spans="1:22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76"/>
        <v>50.845360824742272</v>
      </c>
      <c r="P807" s="6">
        <f t="shared" si="77"/>
        <v>108.71052631578948</v>
      </c>
      <c r="Q807" t="e" cm="1" vm="1">
        <f t="array" aca="1" ref="Q807" ca="1">_xlfn.TEXTSPLIT(N807, "/")</f>
        <v>#VALUE!</v>
      </c>
      <c r="R807" s="7"/>
      <c r="S807" s="13">
        <f t="shared" si="73"/>
        <v>41958.25</v>
      </c>
      <c r="T807" s="11">
        <f t="shared" si="74"/>
        <v>42009.25</v>
      </c>
      <c r="U807" s="12" t="str">
        <f t="shared" si="75"/>
        <v>November</v>
      </c>
      <c r="V807" s="10" t="str">
        <f t="shared" si="72"/>
        <v>2015</v>
      </c>
    </row>
    <row r="808" spans="1:22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76"/>
        <v>1180.2857142857142</v>
      </c>
      <c r="P808" s="6">
        <f t="shared" si="77"/>
        <v>42.97674418604651</v>
      </c>
      <c r="Q808" t="e" cm="1" vm="1">
        <f t="array" aca="1" ref="Q808" ca="1">_xlfn.TEXTSPLIT(N808, "/")</f>
        <v>#VALUE!</v>
      </c>
      <c r="R808" s="7"/>
      <c r="S808" s="13">
        <f t="shared" si="73"/>
        <v>40973.25</v>
      </c>
      <c r="T808" s="11">
        <f t="shared" si="74"/>
        <v>40997.208333333336</v>
      </c>
      <c r="U808" s="12" t="str">
        <f t="shared" si="75"/>
        <v>March</v>
      </c>
      <c r="V808" s="10" t="str">
        <f t="shared" si="72"/>
        <v>2012</v>
      </c>
    </row>
    <row r="809" spans="1:22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76"/>
        <v>264</v>
      </c>
      <c r="P809" s="6">
        <f t="shared" si="77"/>
        <v>83.315789473684205</v>
      </c>
      <c r="Q809" t="e" cm="1" vm="1">
        <f t="array" aca="1" ref="Q809" ca="1">_xlfn.TEXTSPLIT(N809, "/")</f>
        <v>#VALUE!</v>
      </c>
      <c r="R809" s="7"/>
      <c r="S809" s="13">
        <f t="shared" si="73"/>
        <v>43753.208333333328</v>
      </c>
      <c r="T809" s="11">
        <f t="shared" si="74"/>
        <v>43797.25</v>
      </c>
      <c r="U809" s="12" t="str">
        <f t="shared" si="75"/>
        <v>October</v>
      </c>
      <c r="V809" s="10" t="str">
        <f t="shared" si="72"/>
        <v>2019</v>
      </c>
    </row>
    <row r="810" spans="1:22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76"/>
        <v>30.44230769230769</v>
      </c>
      <c r="P810" s="6">
        <f t="shared" si="77"/>
        <v>42</v>
      </c>
      <c r="Q810" t="e" cm="1" vm="1">
        <f t="array" aca="1" ref="Q810" ca="1">_xlfn.TEXTSPLIT(N810, "/")</f>
        <v>#VALUE!</v>
      </c>
      <c r="R810" s="7"/>
      <c r="S810" s="13">
        <f t="shared" si="73"/>
        <v>42507.208333333328</v>
      </c>
      <c r="T810" s="11">
        <f t="shared" si="74"/>
        <v>42524.208333333328</v>
      </c>
      <c r="U810" s="12" t="str">
        <f t="shared" si="75"/>
        <v>May</v>
      </c>
      <c r="V810" s="10" t="str">
        <f t="shared" si="72"/>
        <v>2016</v>
      </c>
    </row>
    <row r="811" spans="1:22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76"/>
        <v>62.880681818181813</v>
      </c>
      <c r="P811" s="6">
        <f t="shared" si="77"/>
        <v>55.927601809954751</v>
      </c>
      <c r="Q811" t="e" cm="1" vm="1">
        <f t="array" aca="1" ref="Q811" ca="1">_xlfn.TEXTSPLIT(N811, "/")</f>
        <v>#VALUE!</v>
      </c>
      <c r="R811" s="7"/>
      <c r="S811" s="13">
        <f t="shared" si="73"/>
        <v>41135.208333333336</v>
      </c>
      <c r="T811" s="11">
        <f t="shared" si="74"/>
        <v>41136.208333333336</v>
      </c>
      <c r="U811" s="12" t="str">
        <f t="shared" si="75"/>
        <v>August</v>
      </c>
      <c r="V811" s="10" t="str">
        <f t="shared" si="72"/>
        <v>2012</v>
      </c>
    </row>
    <row r="812" spans="1:22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76"/>
        <v>193.125</v>
      </c>
      <c r="P812" s="6">
        <f t="shared" si="77"/>
        <v>105.03681885125184</v>
      </c>
      <c r="Q812" t="e" cm="1" vm="1">
        <f t="array" aca="1" ref="Q812" ca="1">_xlfn.TEXTSPLIT(N812, "/")</f>
        <v>#VALUE!</v>
      </c>
      <c r="R812" s="7"/>
      <c r="S812" s="13">
        <f t="shared" si="73"/>
        <v>43067.25</v>
      </c>
      <c r="T812" s="11">
        <f t="shared" si="74"/>
        <v>43077.25</v>
      </c>
      <c r="U812" s="12" t="str">
        <f t="shared" si="75"/>
        <v>November</v>
      </c>
      <c r="V812" s="10" t="str">
        <f t="shared" si="72"/>
        <v>2017</v>
      </c>
    </row>
    <row r="813" spans="1:22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76"/>
        <v>77.102702702702715</v>
      </c>
      <c r="P813" s="6">
        <f t="shared" si="77"/>
        <v>48</v>
      </c>
      <c r="Q813" t="e" cm="1" vm="1">
        <f t="array" aca="1" ref="Q813" ca="1">_xlfn.TEXTSPLIT(N813, "/")</f>
        <v>#VALUE!</v>
      </c>
      <c r="R813" s="7"/>
      <c r="S813" s="13">
        <f t="shared" si="73"/>
        <v>42378.25</v>
      </c>
      <c r="T813" s="11">
        <f t="shared" si="74"/>
        <v>42380.25</v>
      </c>
      <c r="U813" s="12" t="str">
        <f t="shared" si="75"/>
        <v>January</v>
      </c>
      <c r="V813" s="10" t="str">
        <f t="shared" si="72"/>
        <v>2016</v>
      </c>
    </row>
    <row r="814" spans="1:22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76"/>
        <v>225.52763819095478</v>
      </c>
      <c r="P814" s="6">
        <f t="shared" si="77"/>
        <v>112.66176470588235</v>
      </c>
      <c r="Q814" t="e" cm="1" vm="1">
        <f t="array" aca="1" ref="Q814" ca="1">_xlfn.TEXTSPLIT(N814, "/")</f>
        <v>#VALUE!</v>
      </c>
      <c r="R814" s="7"/>
      <c r="S814" s="13">
        <f t="shared" si="73"/>
        <v>43206.208333333328</v>
      </c>
      <c r="T814" s="11">
        <f t="shared" si="74"/>
        <v>43211.208333333328</v>
      </c>
      <c r="U814" s="12" t="str">
        <f t="shared" si="75"/>
        <v>April</v>
      </c>
      <c r="V814" s="10" t="str">
        <f t="shared" si="72"/>
        <v>2018</v>
      </c>
    </row>
    <row r="815" spans="1:22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76"/>
        <v>239.40625</v>
      </c>
      <c r="P815" s="6">
        <f t="shared" si="77"/>
        <v>81.944444444444443</v>
      </c>
      <c r="Q815" t="e" cm="1" vm="1">
        <f t="array" aca="1" ref="Q815" ca="1">_xlfn.TEXTSPLIT(N815, "/")</f>
        <v>#VALUE!</v>
      </c>
      <c r="R815" s="7"/>
      <c r="S815" s="13">
        <f t="shared" si="73"/>
        <v>41148.208333333336</v>
      </c>
      <c r="T815" s="11">
        <f t="shared" si="74"/>
        <v>41158.208333333336</v>
      </c>
      <c r="U815" s="12" t="str">
        <f t="shared" si="75"/>
        <v>August</v>
      </c>
      <c r="V815" s="10" t="str">
        <f t="shared" si="72"/>
        <v>2012</v>
      </c>
    </row>
    <row r="816" spans="1:22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76"/>
        <v>92.1875</v>
      </c>
      <c r="P816" s="6">
        <f t="shared" si="77"/>
        <v>64.049180327868854</v>
      </c>
      <c r="Q816" t="e" cm="1" vm="1">
        <f t="array" aca="1" ref="Q816" ca="1">_xlfn.TEXTSPLIT(N816, "/")</f>
        <v>#VALUE!</v>
      </c>
      <c r="R816" s="7"/>
      <c r="S816" s="13">
        <f t="shared" si="73"/>
        <v>42517.208333333328</v>
      </c>
      <c r="T816" s="11">
        <f t="shared" si="74"/>
        <v>42519.208333333328</v>
      </c>
      <c r="U816" s="12" t="str">
        <f t="shared" si="75"/>
        <v>May</v>
      </c>
      <c r="V816" s="10" t="str">
        <f t="shared" si="72"/>
        <v>2016</v>
      </c>
    </row>
    <row r="817" spans="1:22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76"/>
        <v>130.23333333333335</v>
      </c>
      <c r="P817" s="6">
        <f t="shared" si="77"/>
        <v>106.39097744360902</v>
      </c>
      <c r="Q817" t="e" cm="1" vm="1">
        <f t="array" aca="1" ref="Q817" ca="1">_xlfn.TEXTSPLIT(N817, "/")</f>
        <v>#VALUE!</v>
      </c>
      <c r="R817" s="7"/>
      <c r="S817" s="13">
        <f t="shared" si="73"/>
        <v>43068.25</v>
      </c>
      <c r="T817" s="11">
        <f t="shared" si="74"/>
        <v>43094.25</v>
      </c>
      <c r="U817" s="12" t="str">
        <f t="shared" si="75"/>
        <v>November</v>
      </c>
      <c r="V817" s="10" t="str">
        <f t="shared" si="72"/>
        <v>2017</v>
      </c>
    </row>
    <row r="818" spans="1:22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76"/>
        <v>615.21739130434787</v>
      </c>
      <c r="P818" s="6">
        <f t="shared" si="77"/>
        <v>76.011249497790274</v>
      </c>
      <c r="Q818" t="e" cm="1" vm="1">
        <f t="array" aca="1" ref="Q818" ca="1">_xlfn.TEXTSPLIT(N818, "/")</f>
        <v>#VALUE!</v>
      </c>
      <c r="R818" s="7"/>
      <c r="S818" s="13">
        <f t="shared" si="73"/>
        <v>41680.25</v>
      </c>
      <c r="T818" s="11">
        <f t="shared" si="74"/>
        <v>41682.25</v>
      </c>
      <c r="U818" s="12" t="str">
        <f t="shared" si="75"/>
        <v>February</v>
      </c>
      <c r="V818" s="10" t="str">
        <f t="shared" si="72"/>
        <v>2014</v>
      </c>
    </row>
    <row r="819" spans="1:22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76"/>
        <v>368.79532163742692</v>
      </c>
      <c r="P819" s="6">
        <f t="shared" si="77"/>
        <v>111.07246376811594</v>
      </c>
      <c r="Q819" t="e" cm="1" vm="1">
        <f t="array" aca="1" ref="Q819" ca="1">_xlfn.TEXTSPLIT(N819, "/")</f>
        <v>#VALUE!</v>
      </c>
      <c r="R819" s="7"/>
      <c r="S819" s="13">
        <f t="shared" si="73"/>
        <v>43589.208333333328</v>
      </c>
      <c r="T819" s="11">
        <f t="shared" si="74"/>
        <v>43617.208333333328</v>
      </c>
      <c r="U819" s="12" t="str">
        <f t="shared" si="75"/>
        <v>May</v>
      </c>
      <c r="V819" s="10" t="str">
        <f t="shared" si="72"/>
        <v>2019</v>
      </c>
    </row>
    <row r="820" spans="1:22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76"/>
        <v>1094.8571428571429</v>
      </c>
      <c r="P820" s="6">
        <f t="shared" si="77"/>
        <v>95.936170212765958</v>
      </c>
      <c r="Q820" t="e" cm="1" vm="1">
        <f t="array" aca="1" ref="Q820" ca="1">_xlfn.TEXTSPLIT(N820, "/")</f>
        <v>#VALUE!</v>
      </c>
      <c r="R820" s="7"/>
      <c r="S820" s="13">
        <f t="shared" si="73"/>
        <v>43486.25</v>
      </c>
      <c r="T820" s="11">
        <f t="shared" si="74"/>
        <v>43499.25</v>
      </c>
      <c r="U820" s="12" t="str">
        <f t="shared" si="75"/>
        <v>January</v>
      </c>
      <c r="V820" s="10" t="str">
        <f t="shared" si="72"/>
        <v>2019</v>
      </c>
    </row>
    <row r="821" spans="1:22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76"/>
        <v>50.662921348314605</v>
      </c>
      <c r="P821" s="6">
        <f t="shared" si="77"/>
        <v>43.043010752688176</v>
      </c>
      <c r="Q821" t="e" cm="1" vm="1">
        <f t="array" aca="1" ref="Q821" ca="1">_xlfn.TEXTSPLIT(N821, "/")</f>
        <v>#VALUE!</v>
      </c>
      <c r="R821" s="7"/>
      <c r="S821" s="13">
        <f t="shared" si="73"/>
        <v>41237.25</v>
      </c>
      <c r="T821" s="11">
        <f t="shared" si="74"/>
        <v>41252.25</v>
      </c>
      <c r="U821" s="12" t="str">
        <f t="shared" si="75"/>
        <v>November</v>
      </c>
      <c r="V821" s="10" t="str">
        <f t="shared" si="72"/>
        <v>2012</v>
      </c>
    </row>
    <row r="822" spans="1:22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76"/>
        <v>800.6</v>
      </c>
      <c r="P822" s="6">
        <f t="shared" si="77"/>
        <v>67.966666666666669</v>
      </c>
      <c r="Q822" t="e" cm="1" vm="1">
        <f t="array" aca="1" ref="Q822" ca="1">_xlfn.TEXTSPLIT(N822, "/")</f>
        <v>#VALUE!</v>
      </c>
      <c r="R822" s="7"/>
      <c r="S822" s="13">
        <f t="shared" si="73"/>
        <v>43310.208333333328</v>
      </c>
      <c r="T822" s="11">
        <f t="shared" si="74"/>
        <v>43323.208333333328</v>
      </c>
      <c r="U822" s="12" t="str">
        <f t="shared" si="75"/>
        <v>July</v>
      </c>
      <c r="V822" s="10" t="str">
        <f t="shared" si="72"/>
        <v>2018</v>
      </c>
    </row>
    <row r="823" spans="1:22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76"/>
        <v>291.28571428571428</v>
      </c>
      <c r="P823" s="6">
        <f t="shared" si="77"/>
        <v>89.991428571428571</v>
      </c>
      <c r="Q823" t="e" cm="1" vm="1">
        <f t="array" aca="1" ref="Q823" ca="1">_xlfn.TEXTSPLIT(N823, "/")</f>
        <v>#VALUE!</v>
      </c>
      <c r="R823" s="7"/>
      <c r="S823" s="13">
        <f t="shared" si="73"/>
        <v>42794.25</v>
      </c>
      <c r="T823" s="11">
        <f t="shared" si="74"/>
        <v>42807.208333333328</v>
      </c>
      <c r="U823" s="12" t="str">
        <f t="shared" si="75"/>
        <v>February</v>
      </c>
      <c r="V823" s="10" t="str">
        <f t="shared" si="72"/>
        <v>2017</v>
      </c>
    </row>
    <row r="824" spans="1:22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76"/>
        <v>349.9666666666667</v>
      </c>
      <c r="P824" s="6">
        <f t="shared" si="77"/>
        <v>58.095238095238095</v>
      </c>
      <c r="Q824" t="e" cm="1" vm="1">
        <f t="array" aca="1" ref="Q824" ca="1">_xlfn.TEXTSPLIT(N824, "/")</f>
        <v>#VALUE!</v>
      </c>
      <c r="R824" s="7"/>
      <c r="S824" s="13">
        <f t="shared" si="73"/>
        <v>41698.25</v>
      </c>
      <c r="T824" s="11">
        <f t="shared" si="74"/>
        <v>41715.208333333336</v>
      </c>
      <c r="U824" s="12" t="str">
        <f t="shared" si="75"/>
        <v>February</v>
      </c>
      <c r="V824" s="10" t="str">
        <f t="shared" si="72"/>
        <v>2014</v>
      </c>
    </row>
    <row r="825" spans="1:22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76"/>
        <v>357.07317073170731</v>
      </c>
      <c r="P825" s="6">
        <f t="shared" si="77"/>
        <v>83.996875000000003</v>
      </c>
      <c r="Q825" t="e" cm="1" vm="1">
        <f t="array" aca="1" ref="Q825" ca="1">_xlfn.TEXTSPLIT(N825, "/")</f>
        <v>#VALUE!</v>
      </c>
      <c r="R825" s="7"/>
      <c r="S825" s="13">
        <f t="shared" si="73"/>
        <v>41892.208333333336</v>
      </c>
      <c r="T825" s="11">
        <f t="shared" si="74"/>
        <v>41917.208333333336</v>
      </c>
      <c r="U825" s="12" t="str">
        <f t="shared" si="75"/>
        <v>September</v>
      </c>
      <c r="V825" s="10" t="str">
        <f t="shared" si="72"/>
        <v>2014</v>
      </c>
    </row>
    <row r="826" spans="1:22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76"/>
        <v>126.48941176470588</v>
      </c>
      <c r="P826" s="6">
        <f t="shared" si="77"/>
        <v>88.853503184713375</v>
      </c>
      <c r="Q826" t="e" cm="1" vm="1">
        <f t="array" aca="1" ref="Q826" ca="1">_xlfn.TEXTSPLIT(N826, "/")</f>
        <v>#VALUE!</v>
      </c>
      <c r="R826" s="7"/>
      <c r="S826" s="13">
        <f t="shared" si="73"/>
        <v>40348.208333333336</v>
      </c>
      <c r="T826" s="11">
        <f t="shared" si="74"/>
        <v>40380.208333333336</v>
      </c>
      <c r="U826" s="12" t="str">
        <f t="shared" si="75"/>
        <v>June</v>
      </c>
      <c r="V826" s="10" t="str">
        <f t="shared" si="72"/>
        <v>2010</v>
      </c>
    </row>
    <row r="827" spans="1:22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76"/>
        <v>387.5</v>
      </c>
      <c r="P827" s="6">
        <f t="shared" si="77"/>
        <v>65.963917525773198</v>
      </c>
      <c r="Q827" t="e" cm="1" vm="1">
        <f t="array" aca="1" ref="Q827" ca="1">_xlfn.TEXTSPLIT(N827, "/")</f>
        <v>#VALUE!</v>
      </c>
      <c r="R827" s="7"/>
      <c r="S827" s="13">
        <f t="shared" si="73"/>
        <v>42941.208333333328</v>
      </c>
      <c r="T827" s="11">
        <f t="shared" si="74"/>
        <v>42953.208333333328</v>
      </c>
      <c r="U827" s="12" t="str">
        <f t="shared" si="75"/>
        <v>July</v>
      </c>
      <c r="V827" s="10" t="str">
        <f t="shared" si="72"/>
        <v>2017</v>
      </c>
    </row>
    <row r="828" spans="1:22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76"/>
        <v>457.03571428571428</v>
      </c>
      <c r="P828" s="6">
        <f t="shared" si="77"/>
        <v>74.804878048780495</v>
      </c>
      <c r="Q828" t="e" cm="1" vm="1">
        <f t="array" aca="1" ref="Q828" ca="1">_xlfn.TEXTSPLIT(N828, "/")</f>
        <v>#VALUE!</v>
      </c>
      <c r="R828" s="7"/>
      <c r="S828" s="13">
        <f t="shared" si="73"/>
        <v>40525.25</v>
      </c>
      <c r="T828" s="11">
        <f t="shared" si="74"/>
        <v>40553.25</v>
      </c>
      <c r="U828" s="12" t="str">
        <f t="shared" si="75"/>
        <v>December</v>
      </c>
      <c r="V828" s="10" t="str">
        <f t="shared" si="72"/>
        <v>2011</v>
      </c>
    </row>
    <row r="829" spans="1:22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76"/>
        <v>266.69565217391306</v>
      </c>
      <c r="P829" s="6">
        <f t="shared" si="77"/>
        <v>69.98571428571428</v>
      </c>
      <c r="Q829" t="e" cm="1" vm="1">
        <f t="array" aca="1" ref="Q829" ca="1">_xlfn.TEXTSPLIT(N829, "/")</f>
        <v>#VALUE!</v>
      </c>
      <c r="R829" s="7"/>
      <c r="S829" s="13">
        <f t="shared" si="73"/>
        <v>40666.208333333336</v>
      </c>
      <c r="T829" s="11">
        <f t="shared" si="74"/>
        <v>40678.208333333336</v>
      </c>
      <c r="U829" s="12" t="str">
        <f t="shared" si="75"/>
        <v>May</v>
      </c>
      <c r="V829" s="10" t="str">
        <f t="shared" si="72"/>
        <v>2011</v>
      </c>
    </row>
    <row r="830" spans="1:22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76"/>
        <v>69</v>
      </c>
      <c r="P830" s="6">
        <f t="shared" si="77"/>
        <v>32.006493506493506</v>
      </c>
      <c r="Q830" t="e" cm="1" vm="1">
        <f t="array" aca="1" ref="Q830" ca="1">_xlfn.TEXTSPLIT(N830, "/")</f>
        <v>#VALUE!</v>
      </c>
      <c r="R830" s="7"/>
      <c r="S830" s="13">
        <f t="shared" si="73"/>
        <v>43340.208333333328</v>
      </c>
      <c r="T830" s="11">
        <f t="shared" si="74"/>
        <v>43365.208333333328</v>
      </c>
      <c r="U830" s="12" t="str">
        <f t="shared" si="75"/>
        <v>August</v>
      </c>
      <c r="V830" s="10" t="str">
        <f t="shared" si="72"/>
        <v>2018</v>
      </c>
    </row>
    <row r="831" spans="1:22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76"/>
        <v>51.34375</v>
      </c>
      <c r="P831" s="6">
        <f t="shared" si="77"/>
        <v>64.727272727272734</v>
      </c>
      <c r="Q831" t="e" cm="1" vm="1">
        <f t="array" aca="1" ref="Q831" ca="1">_xlfn.TEXTSPLIT(N831, "/")</f>
        <v>#VALUE!</v>
      </c>
      <c r="R831" s="7"/>
      <c r="S831" s="13">
        <f t="shared" si="73"/>
        <v>42164.208333333328</v>
      </c>
      <c r="T831" s="11">
        <f t="shared" si="74"/>
        <v>42179.208333333328</v>
      </c>
      <c r="U831" s="12" t="str">
        <f t="shared" si="75"/>
        <v>June</v>
      </c>
      <c r="V831" s="10" t="str">
        <f t="shared" si="72"/>
        <v>2015</v>
      </c>
    </row>
    <row r="832" spans="1:22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76"/>
        <v>1.1710526315789473</v>
      </c>
      <c r="P832" s="6">
        <f t="shared" si="77"/>
        <v>24.998110087408456</v>
      </c>
      <c r="Q832" t="e" cm="1" vm="1">
        <f t="array" aca="1" ref="Q832" ca="1">_xlfn.TEXTSPLIT(N832, "/")</f>
        <v>#VALUE!</v>
      </c>
      <c r="R832" s="7"/>
      <c r="S832" s="13">
        <f t="shared" si="73"/>
        <v>43103.25</v>
      </c>
      <c r="T832" s="11">
        <f t="shared" si="74"/>
        <v>43162.25</v>
      </c>
      <c r="U832" s="12" t="str">
        <f t="shared" si="75"/>
        <v>January</v>
      </c>
      <c r="V832" s="10" t="str">
        <f t="shared" si="72"/>
        <v>2018</v>
      </c>
    </row>
    <row r="833" spans="1:22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76"/>
        <v>108.97734294541709</v>
      </c>
      <c r="P833" s="6">
        <f t="shared" si="77"/>
        <v>104.97764070932922</v>
      </c>
      <c r="Q833" t="e" cm="1" vm="1">
        <f t="array" aca="1" ref="Q833" ca="1">_xlfn.TEXTSPLIT(N833, "/")</f>
        <v>#VALUE!</v>
      </c>
      <c r="R833" s="7"/>
      <c r="S833" s="13">
        <f t="shared" si="73"/>
        <v>40994.208333333336</v>
      </c>
      <c r="T833" s="11">
        <f t="shared" si="74"/>
        <v>41028.208333333336</v>
      </c>
      <c r="U833" s="12" t="str">
        <f t="shared" si="75"/>
        <v>March</v>
      </c>
      <c r="V833" s="10" t="str">
        <f t="shared" si="72"/>
        <v>2012</v>
      </c>
    </row>
    <row r="834" spans="1:22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76"/>
        <v>315.17592592592592</v>
      </c>
      <c r="P834" s="6">
        <f t="shared" si="77"/>
        <v>64.987878787878785</v>
      </c>
      <c r="Q834" t="e" cm="1" vm="1">
        <f t="array" aca="1" ref="Q834" ca="1">_xlfn.TEXTSPLIT(N834, "/")</f>
        <v>#VALUE!</v>
      </c>
      <c r="R834" s="7"/>
      <c r="S834" s="13">
        <f t="shared" si="73"/>
        <v>42299.208333333328</v>
      </c>
      <c r="T834" s="11">
        <f t="shared" si="74"/>
        <v>42333.25</v>
      </c>
      <c r="U834" s="12" t="str">
        <f t="shared" si="75"/>
        <v>October</v>
      </c>
      <c r="V834" s="10" t="str">
        <f t="shared" ref="V834:V897" si="78">TEXT(T834, "yyyy")</f>
        <v>2015</v>
      </c>
    </row>
    <row r="835" spans="1:22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si="76"/>
        <v>157.69117647058823</v>
      </c>
      <c r="P835" s="6">
        <f t="shared" si="77"/>
        <v>94.352941176470594</v>
      </c>
      <c r="Q835" t="e" cm="1" vm="1">
        <f t="array" aca="1" ref="Q835" ca="1">_xlfn.TEXTSPLIT(N835, "/")</f>
        <v>#VALUE!</v>
      </c>
      <c r="R835" s="7"/>
      <c r="S835" s="13">
        <f t="shared" ref="S835:S898" si="79">(((J835/60)/60)/24)+DATE(1970,1,1)</f>
        <v>40588.25</v>
      </c>
      <c r="T835" s="11">
        <f t="shared" ref="T835:T898" si="80">(((K835/60)/60)/24)+DATE(1970,1,1)</f>
        <v>40599.25</v>
      </c>
      <c r="U835" s="12" t="str">
        <f t="shared" ref="U835:U898" si="81">TEXT(S835,"mmmm")</f>
        <v>February</v>
      </c>
      <c r="V835" s="10" t="str">
        <f t="shared" si="78"/>
        <v>2011</v>
      </c>
    </row>
    <row r="836" spans="1:22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ref="O836:O899" si="82">(E836/D836)*100</f>
        <v>153.8082191780822</v>
      </c>
      <c r="P836" s="6">
        <f t="shared" ref="P836:P899" si="83">E837/G837</f>
        <v>44.001706484641637</v>
      </c>
      <c r="Q836" t="e" cm="1" vm="1">
        <f t="array" aca="1" ref="Q836" ca="1">_xlfn.TEXTSPLIT(N836, "/")</f>
        <v>#VALUE!</v>
      </c>
      <c r="R836" s="7"/>
      <c r="S836" s="13">
        <f t="shared" si="79"/>
        <v>41448.208333333336</v>
      </c>
      <c r="T836" s="11">
        <f t="shared" si="80"/>
        <v>41454.208333333336</v>
      </c>
      <c r="U836" s="12" t="str">
        <f t="shared" si="81"/>
        <v>June</v>
      </c>
      <c r="V836" s="10" t="str">
        <f t="shared" si="78"/>
        <v>2013</v>
      </c>
    </row>
    <row r="837" spans="1:22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82"/>
        <v>89.738979118329468</v>
      </c>
      <c r="P837" s="6">
        <f t="shared" si="83"/>
        <v>64.744680851063833</v>
      </c>
      <c r="Q837" t="e" cm="1" vm="1">
        <f t="array" aca="1" ref="Q837" ca="1">_xlfn.TEXTSPLIT(N837, "/")</f>
        <v>#VALUE!</v>
      </c>
      <c r="R837" s="7"/>
      <c r="S837" s="13">
        <f t="shared" si="79"/>
        <v>42063.25</v>
      </c>
      <c r="T837" s="11">
        <f t="shared" si="80"/>
        <v>42069.25</v>
      </c>
      <c r="U837" s="12" t="str">
        <f t="shared" si="81"/>
        <v>February</v>
      </c>
      <c r="V837" s="10" t="str">
        <f t="shared" si="78"/>
        <v>2015</v>
      </c>
    </row>
    <row r="838" spans="1:22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82"/>
        <v>75.135802469135797</v>
      </c>
      <c r="P838" s="6">
        <f t="shared" si="83"/>
        <v>84.00667779632721</v>
      </c>
      <c r="Q838" t="e" cm="1" vm="1">
        <f t="array" aca="1" ref="Q838" ca="1">_xlfn.TEXTSPLIT(N838, "/")</f>
        <v>#VALUE!</v>
      </c>
      <c r="R838" s="7"/>
      <c r="S838" s="13">
        <f t="shared" si="79"/>
        <v>40214.25</v>
      </c>
      <c r="T838" s="11">
        <f t="shared" si="80"/>
        <v>40225.25</v>
      </c>
      <c r="U838" s="12" t="str">
        <f t="shared" si="81"/>
        <v>February</v>
      </c>
      <c r="V838" s="10" t="str">
        <f t="shared" si="78"/>
        <v>2010</v>
      </c>
    </row>
    <row r="839" spans="1:22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82"/>
        <v>852.88135593220341</v>
      </c>
      <c r="P839" s="6">
        <f t="shared" si="83"/>
        <v>34.061302681992338</v>
      </c>
      <c r="Q839" t="e" cm="1" vm="1">
        <f t="array" aca="1" ref="Q839" ca="1">_xlfn.TEXTSPLIT(N839, "/")</f>
        <v>#VALUE!</v>
      </c>
      <c r="R839" s="7"/>
      <c r="S839" s="13">
        <f t="shared" si="79"/>
        <v>40629.208333333336</v>
      </c>
      <c r="T839" s="11">
        <f t="shared" si="80"/>
        <v>40683.208333333336</v>
      </c>
      <c r="U839" s="12" t="str">
        <f t="shared" si="81"/>
        <v>March</v>
      </c>
      <c r="V839" s="10" t="str">
        <f t="shared" si="78"/>
        <v>2011</v>
      </c>
    </row>
    <row r="840" spans="1:22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82"/>
        <v>138.90625</v>
      </c>
      <c r="P840" s="6">
        <f t="shared" si="83"/>
        <v>93.273885350318466</v>
      </c>
      <c r="Q840" t="e" cm="1" vm="1">
        <f t="array" aca="1" ref="Q840" ca="1">_xlfn.TEXTSPLIT(N840, "/")</f>
        <v>#VALUE!</v>
      </c>
      <c r="R840" s="7"/>
      <c r="S840" s="13">
        <f t="shared" si="79"/>
        <v>43370.208333333328</v>
      </c>
      <c r="T840" s="11">
        <f t="shared" si="80"/>
        <v>43379.208333333328</v>
      </c>
      <c r="U840" s="12" t="str">
        <f t="shared" si="81"/>
        <v>September</v>
      </c>
      <c r="V840" s="10" t="str">
        <f t="shared" si="78"/>
        <v>2018</v>
      </c>
    </row>
    <row r="841" spans="1:22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82"/>
        <v>190.18181818181819</v>
      </c>
      <c r="P841" s="6">
        <f t="shared" si="83"/>
        <v>32.998301726577978</v>
      </c>
      <c r="Q841" t="e" cm="1" vm="1">
        <f t="array" aca="1" ref="Q841" ca="1">_xlfn.TEXTSPLIT(N841, "/")</f>
        <v>#VALUE!</v>
      </c>
      <c r="R841" s="7"/>
      <c r="S841" s="13">
        <f t="shared" si="79"/>
        <v>41715.208333333336</v>
      </c>
      <c r="T841" s="11">
        <f t="shared" si="80"/>
        <v>41760.208333333336</v>
      </c>
      <c r="U841" s="12" t="str">
        <f t="shared" si="81"/>
        <v>March</v>
      </c>
      <c r="V841" s="10" t="str">
        <f t="shared" si="78"/>
        <v>2014</v>
      </c>
    </row>
    <row r="842" spans="1:22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82"/>
        <v>100.24333619948409</v>
      </c>
      <c r="P842" s="6">
        <f t="shared" si="83"/>
        <v>83.812903225806451</v>
      </c>
      <c r="Q842" t="e" cm="1" vm="1">
        <f t="array" aca="1" ref="Q842" ca="1">_xlfn.TEXTSPLIT(N842, "/")</f>
        <v>#VALUE!</v>
      </c>
      <c r="R842" s="7"/>
      <c r="S842" s="13">
        <f t="shared" si="79"/>
        <v>41836.208333333336</v>
      </c>
      <c r="T842" s="11">
        <f t="shared" si="80"/>
        <v>41838.208333333336</v>
      </c>
      <c r="U842" s="12" t="str">
        <f t="shared" si="81"/>
        <v>July</v>
      </c>
      <c r="V842" s="10" t="str">
        <f t="shared" si="78"/>
        <v>2014</v>
      </c>
    </row>
    <row r="843" spans="1:22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82"/>
        <v>142.75824175824175</v>
      </c>
      <c r="P843" s="6">
        <f t="shared" si="83"/>
        <v>63.992424242424242</v>
      </c>
      <c r="Q843" t="e" cm="1" vm="1">
        <f t="array" aca="1" ref="Q843" ca="1">_xlfn.TEXTSPLIT(N843, "/")</f>
        <v>#VALUE!</v>
      </c>
      <c r="R843" s="7"/>
      <c r="S843" s="13">
        <f t="shared" si="79"/>
        <v>42419.25</v>
      </c>
      <c r="T843" s="11">
        <f t="shared" si="80"/>
        <v>42435.25</v>
      </c>
      <c r="U843" s="12" t="str">
        <f t="shared" si="81"/>
        <v>February</v>
      </c>
      <c r="V843" s="10" t="str">
        <f t="shared" si="78"/>
        <v>2016</v>
      </c>
    </row>
    <row r="844" spans="1:22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82"/>
        <v>563.13333333333333</v>
      </c>
      <c r="P844" s="6">
        <f t="shared" si="83"/>
        <v>81.909090909090907</v>
      </c>
      <c r="Q844" t="e" cm="1" vm="1">
        <f t="array" aca="1" ref="Q844" ca="1">_xlfn.TEXTSPLIT(N844, "/")</f>
        <v>#VALUE!</v>
      </c>
      <c r="R844" s="7"/>
      <c r="S844" s="13">
        <f t="shared" si="79"/>
        <v>43266.208333333328</v>
      </c>
      <c r="T844" s="11">
        <f t="shared" si="80"/>
        <v>43269.208333333328</v>
      </c>
      <c r="U844" s="12" t="str">
        <f t="shared" si="81"/>
        <v>June</v>
      </c>
      <c r="V844" s="10" t="str">
        <f t="shared" si="78"/>
        <v>2018</v>
      </c>
    </row>
    <row r="845" spans="1:22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82"/>
        <v>30.715909090909086</v>
      </c>
      <c r="P845" s="6">
        <f t="shared" si="83"/>
        <v>93.053191489361708</v>
      </c>
      <c r="Q845" t="e" cm="1" vm="1">
        <f t="array" aca="1" ref="Q845" ca="1">_xlfn.TEXTSPLIT(N845, "/")</f>
        <v>#VALUE!</v>
      </c>
      <c r="R845" s="7"/>
      <c r="S845" s="13">
        <f t="shared" si="79"/>
        <v>43338.208333333328</v>
      </c>
      <c r="T845" s="11">
        <f t="shared" si="80"/>
        <v>43344.208333333328</v>
      </c>
      <c r="U845" s="12" t="str">
        <f t="shared" si="81"/>
        <v>August</v>
      </c>
      <c r="V845" s="10" t="str">
        <f t="shared" si="78"/>
        <v>2018</v>
      </c>
    </row>
    <row r="846" spans="1:22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82"/>
        <v>99.39772727272728</v>
      </c>
      <c r="P846" s="6">
        <f t="shared" si="83"/>
        <v>101.98449039881831</v>
      </c>
      <c r="Q846" t="e" cm="1" vm="1">
        <f t="array" aca="1" ref="Q846" ca="1">_xlfn.TEXTSPLIT(N846, "/")</f>
        <v>#VALUE!</v>
      </c>
      <c r="R846" s="7"/>
      <c r="S846" s="13">
        <f t="shared" si="79"/>
        <v>40930.25</v>
      </c>
      <c r="T846" s="11">
        <f t="shared" si="80"/>
        <v>40933.25</v>
      </c>
      <c r="U846" s="12" t="str">
        <f t="shared" si="81"/>
        <v>January</v>
      </c>
      <c r="V846" s="10" t="str">
        <f t="shared" si="78"/>
        <v>2012</v>
      </c>
    </row>
    <row r="847" spans="1:22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82"/>
        <v>197.54935622317598</v>
      </c>
      <c r="P847" s="6">
        <f t="shared" si="83"/>
        <v>105.9375</v>
      </c>
      <c r="Q847" t="e" cm="1" vm="1">
        <f t="array" aca="1" ref="Q847" ca="1">_xlfn.TEXTSPLIT(N847, "/")</f>
        <v>#VALUE!</v>
      </c>
      <c r="R847" s="7"/>
      <c r="S847" s="13">
        <f t="shared" si="79"/>
        <v>43235.208333333328</v>
      </c>
      <c r="T847" s="11">
        <f t="shared" si="80"/>
        <v>43272.208333333328</v>
      </c>
      <c r="U847" s="12" t="str">
        <f t="shared" si="81"/>
        <v>May</v>
      </c>
      <c r="V847" s="10" t="str">
        <f t="shared" si="78"/>
        <v>2018</v>
      </c>
    </row>
    <row r="848" spans="1:22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82"/>
        <v>508.5</v>
      </c>
      <c r="P848" s="6">
        <f t="shared" si="83"/>
        <v>101.58181818181818</v>
      </c>
      <c r="Q848" t="e" cm="1" vm="1">
        <f t="array" aca="1" ref="Q848" ca="1">_xlfn.TEXTSPLIT(N848, "/")</f>
        <v>#VALUE!</v>
      </c>
      <c r="R848" s="7"/>
      <c r="S848" s="13">
        <f t="shared" si="79"/>
        <v>43302.208333333328</v>
      </c>
      <c r="T848" s="11">
        <f t="shared" si="80"/>
        <v>43338.208333333328</v>
      </c>
      <c r="U848" s="12" t="str">
        <f t="shared" si="81"/>
        <v>July</v>
      </c>
      <c r="V848" s="10" t="str">
        <f t="shared" si="78"/>
        <v>2018</v>
      </c>
    </row>
    <row r="849" spans="1:22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82"/>
        <v>237.74468085106383</v>
      </c>
      <c r="P849" s="6">
        <f t="shared" si="83"/>
        <v>62.970930232558139</v>
      </c>
      <c r="Q849" t="e" cm="1" vm="1">
        <f t="array" aca="1" ref="Q849" ca="1">_xlfn.TEXTSPLIT(N849, "/")</f>
        <v>#VALUE!</v>
      </c>
      <c r="R849" s="7"/>
      <c r="S849" s="13">
        <f t="shared" si="79"/>
        <v>43107.25</v>
      </c>
      <c r="T849" s="11">
        <f t="shared" si="80"/>
        <v>43110.25</v>
      </c>
      <c r="U849" s="12" t="str">
        <f t="shared" si="81"/>
        <v>January</v>
      </c>
      <c r="V849" s="10" t="str">
        <f t="shared" si="78"/>
        <v>2018</v>
      </c>
    </row>
    <row r="850" spans="1:22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82"/>
        <v>338.46875</v>
      </c>
      <c r="P850" s="6">
        <f t="shared" si="83"/>
        <v>29.045602605863191</v>
      </c>
      <c r="Q850" t="e" cm="1" vm="1">
        <f t="array" aca="1" ref="Q850" ca="1">_xlfn.TEXTSPLIT(N850, "/")</f>
        <v>#VALUE!</v>
      </c>
      <c r="R850" s="7"/>
      <c r="S850" s="13">
        <f t="shared" si="79"/>
        <v>40341.208333333336</v>
      </c>
      <c r="T850" s="11">
        <f t="shared" si="80"/>
        <v>40350.208333333336</v>
      </c>
      <c r="U850" s="12" t="str">
        <f t="shared" si="81"/>
        <v>June</v>
      </c>
      <c r="V850" s="10" t="str">
        <f t="shared" si="78"/>
        <v>2010</v>
      </c>
    </row>
    <row r="851" spans="1:22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82"/>
        <v>133.08955223880596</v>
      </c>
      <c r="P851" s="6">
        <f t="shared" si="83"/>
        <v>1</v>
      </c>
      <c r="Q851" t="e" cm="1" vm="1">
        <f t="array" aca="1" ref="Q851" ca="1">_xlfn.TEXTSPLIT(N851, "/")</f>
        <v>#VALUE!</v>
      </c>
      <c r="R851" s="7"/>
      <c r="S851" s="13">
        <f t="shared" si="79"/>
        <v>40948.25</v>
      </c>
      <c r="T851" s="11">
        <f t="shared" si="80"/>
        <v>40951.25</v>
      </c>
      <c r="U851" s="12" t="str">
        <f t="shared" si="81"/>
        <v>February</v>
      </c>
      <c r="V851" s="10" t="str">
        <f t="shared" si="78"/>
        <v>2012</v>
      </c>
    </row>
    <row r="852" spans="1:22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82"/>
        <v>1</v>
      </c>
      <c r="P852" s="6">
        <f t="shared" si="83"/>
        <v>77.924999999999997</v>
      </c>
      <c r="Q852" t="e" cm="1" vm="1">
        <f t="array" aca="1" ref="Q852" ca="1">_xlfn.TEXTSPLIT(N852, "/")</f>
        <v>#VALUE!</v>
      </c>
      <c r="R852" s="7"/>
      <c r="S852" s="13">
        <f t="shared" si="79"/>
        <v>40866.25</v>
      </c>
      <c r="T852" s="11">
        <f t="shared" si="80"/>
        <v>40881.25</v>
      </c>
      <c r="U852" s="12" t="str">
        <f t="shared" si="81"/>
        <v>November</v>
      </c>
      <c r="V852" s="10" t="str">
        <f t="shared" si="78"/>
        <v>2011</v>
      </c>
    </row>
    <row r="853" spans="1:22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82"/>
        <v>207.79999999999998</v>
      </c>
      <c r="P853" s="6">
        <f t="shared" si="83"/>
        <v>80.806451612903231</v>
      </c>
      <c r="Q853" t="e" cm="1" vm="1">
        <f t="array" aca="1" ref="Q853" ca="1">_xlfn.TEXTSPLIT(N853, "/")</f>
        <v>#VALUE!</v>
      </c>
      <c r="R853" s="7"/>
      <c r="S853" s="13">
        <f t="shared" si="79"/>
        <v>41031.208333333336</v>
      </c>
      <c r="T853" s="11">
        <f t="shared" si="80"/>
        <v>41064.208333333336</v>
      </c>
      <c r="U853" s="12" t="str">
        <f t="shared" si="81"/>
        <v>May</v>
      </c>
      <c r="V853" s="10" t="str">
        <f t="shared" si="78"/>
        <v>2012</v>
      </c>
    </row>
    <row r="854" spans="1:22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82"/>
        <v>51.122448979591837</v>
      </c>
      <c r="P854" s="6">
        <f t="shared" si="83"/>
        <v>76.006816632583508</v>
      </c>
      <c r="Q854" t="e" cm="1" vm="1">
        <f t="array" aca="1" ref="Q854" ca="1">_xlfn.TEXTSPLIT(N854, "/")</f>
        <v>#VALUE!</v>
      </c>
      <c r="R854" s="7"/>
      <c r="S854" s="13">
        <f t="shared" si="79"/>
        <v>40740.208333333336</v>
      </c>
      <c r="T854" s="11">
        <f t="shared" si="80"/>
        <v>40750.208333333336</v>
      </c>
      <c r="U854" s="12" t="str">
        <f t="shared" si="81"/>
        <v>July</v>
      </c>
      <c r="V854" s="10" t="str">
        <f t="shared" si="78"/>
        <v>2011</v>
      </c>
    </row>
    <row r="855" spans="1:22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82"/>
        <v>652.05847953216369</v>
      </c>
      <c r="P855" s="6">
        <f t="shared" si="83"/>
        <v>72.993613824192337</v>
      </c>
      <c r="Q855" t="e" cm="1" vm="1">
        <f t="array" aca="1" ref="Q855" ca="1">_xlfn.TEXTSPLIT(N855, "/")</f>
        <v>#VALUE!</v>
      </c>
      <c r="R855" s="7"/>
      <c r="S855" s="13">
        <f t="shared" si="79"/>
        <v>40714.208333333336</v>
      </c>
      <c r="T855" s="11">
        <f t="shared" si="80"/>
        <v>40719.208333333336</v>
      </c>
      <c r="U855" s="12" t="str">
        <f t="shared" si="81"/>
        <v>June</v>
      </c>
      <c r="V855" s="10" t="str">
        <f t="shared" si="78"/>
        <v>2011</v>
      </c>
    </row>
    <row r="856" spans="1:22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82"/>
        <v>113.63099415204678</v>
      </c>
      <c r="P856" s="6">
        <f t="shared" si="83"/>
        <v>53</v>
      </c>
      <c r="Q856" t="e" cm="1" vm="1">
        <f t="array" aca="1" ref="Q856" ca="1">_xlfn.TEXTSPLIT(N856, "/")</f>
        <v>#VALUE!</v>
      </c>
      <c r="R856" s="7"/>
      <c r="S856" s="13">
        <f t="shared" si="79"/>
        <v>43787.25</v>
      </c>
      <c r="T856" s="11">
        <f t="shared" si="80"/>
        <v>43814.25</v>
      </c>
      <c r="U856" s="12" t="str">
        <f t="shared" si="81"/>
        <v>November</v>
      </c>
      <c r="V856" s="10" t="str">
        <f t="shared" si="78"/>
        <v>2019</v>
      </c>
    </row>
    <row r="857" spans="1:22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82"/>
        <v>102.37606837606839</v>
      </c>
      <c r="P857" s="6">
        <f t="shared" si="83"/>
        <v>54.164556962025316</v>
      </c>
      <c r="Q857" t="e" cm="1" vm="1">
        <f t="array" aca="1" ref="Q857" ca="1">_xlfn.TEXTSPLIT(N857, "/")</f>
        <v>#VALUE!</v>
      </c>
      <c r="R857" s="7"/>
      <c r="S857" s="13">
        <f t="shared" si="79"/>
        <v>40712.208333333336</v>
      </c>
      <c r="T857" s="11">
        <f t="shared" si="80"/>
        <v>40743.208333333336</v>
      </c>
      <c r="U857" s="12" t="str">
        <f t="shared" si="81"/>
        <v>June</v>
      </c>
      <c r="V857" s="10" t="str">
        <f t="shared" si="78"/>
        <v>2011</v>
      </c>
    </row>
    <row r="858" spans="1:22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82"/>
        <v>356.58333333333331</v>
      </c>
      <c r="P858" s="6">
        <f t="shared" si="83"/>
        <v>32.946666666666665</v>
      </c>
      <c r="Q858" t="e" cm="1" vm="1">
        <f t="array" aca="1" ref="Q858" ca="1">_xlfn.TEXTSPLIT(N858, "/")</f>
        <v>#VALUE!</v>
      </c>
      <c r="R858" s="7"/>
      <c r="S858" s="13">
        <f t="shared" si="79"/>
        <v>41023.208333333336</v>
      </c>
      <c r="T858" s="11">
        <f t="shared" si="80"/>
        <v>41040.208333333336</v>
      </c>
      <c r="U858" s="12" t="str">
        <f t="shared" si="81"/>
        <v>April</v>
      </c>
      <c r="V858" s="10" t="str">
        <f t="shared" si="78"/>
        <v>2012</v>
      </c>
    </row>
    <row r="859" spans="1:22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82"/>
        <v>139.86792452830187</v>
      </c>
      <c r="P859" s="6">
        <f t="shared" si="83"/>
        <v>79.371428571428567</v>
      </c>
      <c r="Q859" t="e" cm="1" vm="1">
        <f t="array" aca="1" ref="Q859" ca="1">_xlfn.TEXTSPLIT(N859, "/")</f>
        <v>#VALUE!</v>
      </c>
      <c r="R859" s="7"/>
      <c r="S859" s="13">
        <f t="shared" si="79"/>
        <v>40944.25</v>
      </c>
      <c r="T859" s="11">
        <f t="shared" si="80"/>
        <v>40967.25</v>
      </c>
      <c r="U859" s="12" t="str">
        <f t="shared" si="81"/>
        <v>February</v>
      </c>
      <c r="V859" s="10" t="str">
        <f t="shared" si="78"/>
        <v>2012</v>
      </c>
    </row>
    <row r="860" spans="1:22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82"/>
        <v>69.45</v>
      </c>
      <c r="P860" s="6">
        <f t="shared" si="83"/>
        <v>41.174603174603178</v>
      </c>
      <c r="Q860" t="e" cm="1" vm="1">
        <f t="array" aca="1" ref="Q860" ca="1">_xlfn.TEXTSPLIT(N860, "/")</f>
        <v>#VALUE!</v>
      </c>
      <c r="R860" s="7"/>
      <c r="S860" s="13">
        <f t="shared" si="79"/>
        <v>43211.208333333328</v>
      </c>
      <c r="T860" s="11">
        <f t="shared" si="80"/>
        <v>43218.208333333328</v>
      </c>
      <c r="U860" s="12" t="str">
        <f t="shared" si="81"/>
        <v>April</v>
      </c>
      <c r="V860" s="10" t="str">
        <f t="shared" si="78"/>
        <v>2018</v>
      </c>
    </row>
    <row r="861" spans="1:22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82"/>
        <v>35.534246575342465</v>
      </c>
      <c r="P861" s="6">
        <f t="shared" si="83"/>
        <v>77.430769230769229</v>
      </c>
      <c r="Q861" t="e" cm="1" vm="1">
        <f t="array" aca="1" ref="Q861" ca="1">_xlfn.TEXTSPLIT(N861, "/")</f>
        <v>#VALUE!</v>
      </c>
      <c r="R861" s="7"/>
      <c r="S861" s="13">
        <f t="shared" si="79"/>
        <v>41334.25</v>
      </c>
      <c r="T861" s="11">
        <f t="shared" si="80"/>
        <v>41352.208333333336</v>
      </c>
      <c r="U861" s="12" t="str">
        <f t="shared" si="81"/>
        <v>March</v>
      </c>
      <c r="V861" s="10" t="str">
        <f t="shared" si="78"/>
        <v>2013</v>
      </c>
    </row>
    <row r="862" spans="1:22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82"/>
        <v>251.65</v>
      </c>
      <c r="P862" s="6">
        <f t="shared" si="83"/>
        <v>57.159509202453989</v>
      </c>
      <c r="Q862" t="e" cm="1" vm="1">
        <f t="array" aca="1" ref="Q862" ca="1">_xlfn.TEXTSPLIT(N862, "/")</f>
        <v>#VALUE!</v>
      </c>
      <c r="R862" s="7"/>
      <c r="S862" s="13">
        <f t="shared" si="79"/>
        <v>43515.25</v>
      </c>
      <c r="T862" s="11">
        <f t="shared" si="80"/>
        <v>43525.25</v>
      </c>
      <c r="U862" s="12" t="str">
        <f t="shared" si="81"/>
        <v>February</v>
      </c>
      <c r="V862" s="10" t="str">
        <f t="shared" si="78"/>
        <v>2019</v>
      </c>
    </row>
    <row r="863" spans="1:22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82"/>
        <v>105.87500000000001</v>
      </c>
      <c r="P863" s="6">
        <f t="shared" si="83"/>
        <v>77.17647058823529</v>
      </c>
      <c r="Q863" t="e" cm="1" vm="1">
        <f t="array" aca="1" ref="Q863" ca="1">_xlfn.TEXTSPLIT(N863, "/")</f>
        <v>#VALUE!</v>
      </c>
      <c r="R863" s="7"/>
      <c r="S863" s="13">
        <f t="shared" si="79"/>
        <v>40258.208333333336</v>
      </c>
      <c r="T863" s="11">
        <f t="shared" si="80"/>
        <v>40266.208333333336</v>
      </c>
      <c r="U863" s="12" t="str">
        <f t="shared" si="81"/>
        <v>March</v>
      </c>
      <c r="V863" s="10" t="str">
        <f t="shared" si="78"/>
        <v>2010</v>
      </c>
    </row>
    <row r="864" spans="1:22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82"/>
        <v>187.42857142857144</v>
      </c>
      <c r="P864" s="6">
        <f t="shared" si="83"/>
        <v>24.953917050691246</v>
      </c>
      <c r="Q864" t="e" cm="1" vm="1">
        <f t="array" aca="1" ref="Q864" ca="1">_xlfn.TEXTSPLIT(N864, "/")</f>
        <v>#VALUE!</v>
      </c>
      <c r="R864" s="7"/>
      <c r="S864" s="13">
        <f t="shared" si="79"/>
        <v>40756.208333333336</v>
      </c>
      <c r="T864" s="11">
        <f t="shared" si="80"/>
        <v>40760.208333333336</v>
      </c>
      <c r="U864" s="12" t="str">
        <f t="shared" si="81"/>
        <v>August</v>
      </c>
      <c r="V864" s="10" t="str">
        <f t="shared" si="78"/>
        <v>2011</v>
      </c>
    </row>
    <row r="865" spans="1:22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82"/>
        <v>386.78571428571428</v>
      </c>
      <c r="P865" s="6">
        <f t="shared" si="83"/>
        <v>97.18</v>
      </c>
      <c r="Q865" t="e" cm="1" vm="1">
        <f t="array" aca="1" ref="Q865" ca="1">_xlfn.TEXTSPLIT(N865, "/")</f>
        <v>#VALUE!</v>
      </c>
      <c r="R865" s="7"/>
      <c r="S865" s="13">
        <f t="shared" si="79"/>
        <v>42172.208333333328</v>
      </c>
      <c r="T865" s="11">
        <f t="shared" si="80"/>
        <v>42195.208333333328</v>
      </c>
      <c r="U865" s="12" t="str">
        <f t="shared" si="81"/>
        <v>June</v>
      </c>
      <c r="V865" s="10" t="str">
        <f t="shared" si="78"/>
        <v>2015</v>
      </c>
    </row>
    <row r="866" spans="1:22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82"/>
        <v>347.07142857142856</v>
      </c>
      <c r="P866" s="6">
        <f t="shared" si="83"/>
        <v>46.000916870415651</v>
      </c>
      <c r="Q866" t="e" cm="1" vm="1">
        <f t="array" aca="1" ref="Q866" ca="1">_xlfn.TEXTSPLIT(N866, "/")</f>
        <v>#VALUE!</v>
      </c>
      <c r="R866" s="7"/>
      <c r="S866" s="13">
        <f t="shared" si="79"/>
        <v>42601.208333333328</v>
      </c>
      <c r="T866" s="11">
        <f t="shared" si="80"/>
        <v>42606.208333333328</v>
      </c>
      <c r="U866" s="12" t="str">
        <f t="shared" si="81"/>
        <v>August</v>
      </c>
      <c r="V866" s="10" t="str">
        <f t="shared" si="78"/>
        <v>2016</v>
      </c>
    </row>
    <row r="867" spans="1:22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82"/>
        <v>185.82098765432099</v>
      </c>
      <c r="P867" s="6">
        <f t="shared" si="83"/>
        <v>88.023385300668153</v>
      </c>
      <c r="Q867" t="e" cm="1" vm="1">
        <f t="array" aca="1" ref="Q867" ca="1">_xlfn.TEXTSPLIT(N867, "/")</f>
        <v>#VALUE!</v>
      </c>
      <c r="R867" s="7"/>
      <c r="S867" s="13">
        <f t="shared" si="79"/>
        <v>41897.208333333336</v>
      </c>
      <c r="T867" s="11">
        <f t="shared" si="80"/>
        <v>41906.208333333336</v>
      </c>
      <c r="U867" s="12" t="str">
        <f t="shared" si="81"/>
        <v>September</v>
      </c>
      <c r="V867" s="10" t="str">
        <f t="shared" si="78"/>
        <v>2014</v>
      </c>
    </row>
    <row r="868" spans="1:22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82"/>
        <v>43.241247264770237</v>
      </c>
      <c r="P868" s="6">
        <f t="shared" si="83"/>
        <v>25.99</v>
      </c>
      <c r="Q868" t="e" cm="1" vm="1">
        <f t="array" aca="1" ref="Q868" ca="1">_xlfn.TEXTSPLIT(N868, "/")</f>
        <v>#VALUE!</v>
      </c>
      <c r="R868" s="7"/>
      <c r="S868" s="13">
        <f t="shared" si="79"/>
        <v>40671.208333333336</v>
      </c>
      <c r="T868" s="11">
        <f t="shared" si="80"/>
        <v>40672.208333333336</v>
      </c>
      <c r="U868" s="12" t="str">
        <f t="shared" si="81"/>
        <v>May</v>
      </c>
      <c r="V868" s="10" t="str">
        <f t="shared" si="78"/>
        <v>2011</v>
      </c>
    </row>
    <row r="869" spans="1:22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82"/>
        <v>162.4375</v>
      </c>
      <c r="P869" s="6">
        <f t="shared" si="83"/>
        <v>102.69047619047619</v>
      </c>
      <c r="Q869" t="e" cm="1" vm="1">
        <f t="array" aca="1" ref="Q869" ca="1">_xlfn.TEXTSPLIT(N869, "/")</f>
        <v>#VALUE!</v>
      </c>
      <c r="R869" s="7"/>
      <c r="S869" s="13">
        <f t="shared" si="79"/>
        <v>43382.208333333328</v>
      </c>
      <c r="T869" s="11">
        <f t="shared" si="80"/>
        <v>43388.208333333328</v>
      </c>
      <c r="U869" s="12" t="str">
        <f t="shared" si="81"/>
        <v>October</v>
      </c>
      <c r="V869" s="10" t="str">
        <f t="shared" si="78"/>
        <v>2018</v>
      </c>
    </row>
    <row r="870" spans="1:22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82"/>
        <v>184.84285714285716</v>
      </c>
      <c r="P870" s="6">
        <f t="shared" si="83"/>
        <v>72.958174904942965</v>
      </c>
      <c r="Q870" t="e" cm="1" vm="1">
        <f t="array" aca="1" ref="Q870" ca="1">_xlfn.TEXTSPLIT(N870, "/")</f>
        <v>#VALUE!</v>
      </c>
      <c r="R870" s="7"/>
      <c r="S870" s="13">
        <f t="shared" si="79"/>
        <v>41559.208333333336</v>
      </c>
      <c r="T870" s="11">
        <f t="shared" si="80"/>
        <v>41570.208333333336</v>
      </c>
      <c r="U870" s="12" t="str">
        <f t="shared" si="81"/>
        <v>October</v>
      </c>
      <c r="V870" s="10" t="str">
        <f t="shared" si="78"/>
        <v>2013</v>
      </c>
    </row>
    <row r="871" spans="1:22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82"/>
        <v>23.703520691785052</v>
      </c>
      <c r="P871" s="6">
        <f t="shared" si="83"/>
        <v>57.190082644628099</v>
      </c>
      <c r="Q871" t="e" cm="1" vm="1">
        <f t="array" aca="1" ref="Q871" ca="1">_xlfn.TEXTSPLIT(N871, "/")</f>
        <v>#VALUE!</v>
      </c>
      <c r="R871" s="7"/>
      <c r="S871" s="13">
        <f t="shared" si="79"/>
        <v>40350.208333333336</v>
      </c>
      <c r="T871" s="11">
        <f t="shared" si="80"/>
        <v>40364.208333333336</v>
      </c>
      <c r="U871" s="12" t="str">
        <f t="shared" si="81"/>
        <v>June</v>
      </c>
      <c r="V871" s="10" t="str">
        <f t="shared" si="78"/>
        <v>2010</v>
      </c>
    </row>
    <row r="872" spans="1:22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82"/>
        <v>89.870129870129873</v>
      </c>
      <c r="P872" s="6">
        <f t="shared" si="83"/>
        <v>84.013793103448279</v>
      </c>
      <c r="Q872" t="e" cm="1" vm="1">
        <f t="array" aca="1" ref="Q872" ca="1">_xlfn.TEXTSPLIT(N872, "/")</f>
        <v>#VALUE!</v>
      </c>
      <c r="R872" s="7"/>
      <c r="S872" s="13">
        <f t="shared" si="79"/>
        <v>42240.208333333328</v>
      </c>
      <c r="T872" s="11">
        <f t="shared" si="80"/>
        <v>42265.208333333328</v>
      </c>
      <c r="U872" s="12" t="str">
        <f t="shared" si="81"/>
        <v>August</v>
      </c>
      <c r="V872" s="10" t="str">
        <f t="shared" si="78"/>
        <v>2015</v>
      </c>
    </row>
    <row r="873" spans="1:22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82"/>
        <v>272.6041958041958</v>
      </c>
      <c r="P873" s="6">
        <f t="shared" si="83"/>
        <v>98.666666666666671</v>
      </c>
      <c r="Q873" t="e" cm="1" vm="1">
        <f t="array" aca="1" ref="Q873" ca="1">_xlfn.TEXTSPLIT(N873, "/")</f>
        <v>#VALUE!</v>
      </c>
      <c r="R873" s="7"/>
      <c r="S873" s="13">
        <f t="shared" si="79"/>
        <v>43040.208333333328</v>
      </c>
      <c r="T873" s="11">
        <f t="shared" si="80"/>
        <v>43058.25</v>
      </c>
      <c r="U873" s="12" t="str">
        <f t="shared" si="81"/>
        <v>November</v>
      </c>
      <c r="V873" s="10" t="str">
        <f t="shared" si="78"/>
        <v>2017</v>
      </c>
    </row>
    <row r="874" spans="1:22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82"/>
        <v>170.04255319148936</v>
      </c>
      <c r="P874" s="6">
        <f t="shared" si="83"/>
        <v>42.007419183889773</v>
      </c>
      <c r="Q874" t="e" cm="1" vm="1">
        <f t="array" aca="1" ref="Q874" ca="1">_xlfn.TEXTSPLIT(N874, "/")</f>
        <v>#VALUE!</v>
      </c>
      <c r="R874" s="7"/>
      <c r="S874" s="13">
        <f t="shared" si="79"/>
        <v>43346.208333333328</v>
      </c>
      <c r="T874" s="11">
        <f t="shared" si="80"/>
        <v>43351.208333333328</v>
      </c>
      <c r="U874" s="12" t="str">
        <f t="shared" si="81"/>
        <v>September</v>
      </c>
      <c r="V874" s="10" t="str">
        <f t="shared" si="78"/>
        <v>2018</v>
      </c>
    </row>
    <row r="875" spans="1:22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82"/>
        <v>188.28503562945369</v>
      </c>
      <c r="P875" s="6">
        <f t="shared" si="83"/>
        <v>32.002753556677376</v>
      </c>
      <c r="Q875" t="e" cm="1" vm="1">
        <f t="array" aca="1" ref="Q875" ca="1">_xlfn.TEXTSPLIT(N875, "/")</f>
        <v>#VALUE!</v>
      </c>
      <c r="R875" s="7"/>
      <c r="S875" s="13">
        <f t="shared" si="79"/>
        <v>41647.25</v>
      </c>
      <c r="T875" s="11">
        <f t="shared" si="80"/>
        <v>41652.25</v>
      </c>
      <c r="U875" s="12" t="str">
        <f t="shared" si="81"/>
        <v>January</v>
      </c>
      <c r="V875" s="10" t="str">
        <f t="shared" si="78"/>
        <v>2014</v>
      </c>
    </row>
    <row r="876" spans="1:22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82"/>
        <v>346.93532338308455</v>
      </c>
      <c r="P876" s="6">
        <f t="shared" si="83"/>
        <v>81.567164179104481</v>
      </c>
      <c r="Q876" t="e" cm="1" vm="1">
        <f t="array" aca="1" ref="Q876" ca="1">_xlfn.TEXTSPLIT(N876, "/")</f>
        <v>#VALUE!</v>
      </c>
      <c r="R876" s="7"/>
      <c r="S876" s="13">
        <f t="shared" si="79"/>
        <v>40291.208333333336</v>
      </c>
      <c r="T876" s="11">
        <f t="shared" si="80"/>
        <v>40329.208333333336</v>
      </c>
      <c r="U876" s="12" t="str">
        <f t="shared" si="81"/>
        <v>April</v>
      </c>
      <c r="V876" s="10" t="str">
        <f t="shared" si="78"/>
        <v>2010</v>
      </c>
    </row>
    <row r="877" spans="1:22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82"/>
        <v>69.177215189873422</v>
      </c>
      <c r="P877" s="6">
        <f t="shared" si="83"/>
        <v>37.035087719298247</v>
      </c>
      <c r="Q877" t="e" cm="1" vm="1">
        <f t="array" aca="1" ref="Q877" ca="1">_xlfn.TEXTSPLIT(N877, "/")</f>
        <v>#VALUE!</v>
      </c>
      <c r="R877" s="7"/>
      <c r="S877" s="13">
        <f t="shared" si="79"/>
        <v>40556.25</v>
      </c>
      <c r="T877" s="11">
        <f t="shared" si="80"/>
        <v>40557.25</v>
      </c>
      <c r="U877" s="12" t="str">
        <f t="shared" si="81"/>
        <v>January</v>
      </c>
      <c r="V877" s="10" t="str">
        <f t="shared" si="78"/>
        <v>2011</v>
      </c>
    </row>
    <row r="878" spans="1:22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82"/>
        <v>25.433734939759034</v>
      </c>
      <c r="P878" s="6">
        <f t="shared" si="83"/>
        <v>103.033360455655</v>
      </c>
      <c r="Q878" t="e" cm="1" vm="1">
        <f t="array" aca="1" ref="Q878" ca="1">_xlfn.TEXTSPLIT(N878, "/")</f>
        <v>#VALUE!</v>
      </c>
      <c r="R878" s="7"/>
      <c r="S878" s="13">
        <f t="shared" si="79"/>
        <v>43624.208333333328</v>
      </c>
      <c r="T878" s="11">
        <f t="shared" si="80"/>
        <v>43648.208333333328</v>
      </c>
      <c r="U878" s="12" t="str">
        <f t="shared" si="81"/>
        <v>June</v>
      </c>
      <c r="V878" s="10" t="str">
        <f t="shared" si="78"/>
        <v>2019</v>
      </c>
    </row>
    <row r="879" spans="1:22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82"/>
        <v>77.400977995110026</v>
      </c>
      <c r="P879" s="6">
        <f t="shared" si="83"/>
        <v>84.333333333333329</v>
      </c>
      <c r="Q879" t="e" cm="1" vm="1">
        <f t="array" aca="1" ref="Q879" ca="1">_xlfn.TEXTSPLIT(N879, "/")</f>
        <v>#VALUE!</v>
      </c>
      <c r="R879" s="7"/>
      <c r="S879" s="13">
        <f t="shared" si="79"/>
        <v>42577.208333333328</v>
      </c>
      <c r="T879" s="11">
        <f t="shared" si="80"/>
        <v>42578.208333333328</v>
      </c>
      <c r="U879" s="12" t="str">
        <f t="shared" si="81"/>
        <v>July</v>
      </c>
      <c r="V879" s="10" t="str">
        <f t="shared" si="78"/>
        <v>2016</v>
      </c>
    </row>
    <row r="880" spans="1:22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82"/>
        <v>37.481481481481481</v>
      </c>
      <c r="P880" s="6">
        <f t="shared" si="83"/>
        <v>102.60377358490567</v>
      </c>
      <c r="Q880" t="e" cm="1" vm="1">
        <f t="array" aca="1" ref="Q880" ca="1">_xlfn.TEXTSPLIT(N880, "/")</f>
        <v>#VALUE!</v>
      </c>
      <c r="R880" s="7"/>
      <c r="S880" s="13">
        <f t="shared" si="79"/>
        <v>43845.25</v>
      </c>
      <c r="T880" s="11">
        <f t="shared" si="80"/>
        <v>43869.25</v>
      </c>
      <c r="U880" s="12" t="str">
        <f t="shared" si="81"/>
        <v>January</v>
      </c>
      <c r="V880" s="10" t="str">
        <f t="shared" si="78"/>
        <v>2020</v>
      </c>
    </row>
    <row r="881" spans="1:22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82"/>
        <v>543.79999999999995</v>
      </c>
      <c r="P881" s="6">
        <f t="shared" si="83"/>
        <v>79.992129246064621</v>
      </c>
      <c r="Q881" t="e" cm="1" vm="1">
        <f t="array" aca="1" ref="Q881" ca="1">_xlfn.TEXTSPLIT(N881, "/")</f>
        <v>#VALUE!</v>
      </c>
      <c r="R881" s="7"/>
      <c r="S881" s="13">
        <f t="shared" si="79"/>
        <v>42788.25</v>
      </c>
      <c r="T881" s="11">
        <f t="shared" si="80"/>
        <v>42797.25</v>
      </c>
      <c r="U881" s="12" t="str">
        <f t="shared" si="81"/>
        <v>February</v>
      </c>
      <c r="V881" s="10" t="str">
        <f t="shared" si="78"/>
        <v>2017</v>
      </c>
    </row>
    <row r="882" spans="1:22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82"/>
        <v>228.52189349112427</v>
      </c>
      <c r="P882" s="6">
        <f t="shared" si="83"/>
        <v>70.055309734513273</v>
      </c>
      <c r="Q882" t="e" cm="1" vm="1">
        <f t="array" aca="1" ref="Q882" ca="1">_xlfn.TEXTSPLIT(N882, "/")</f>
        <v>#VALUE!</v>
      </c>
      <c r="R882" s="7"/>
      <c r="S882" s="13">
        <f t="shared" si="79"/>
        <v>43667.208333333328</v>
      </c>
      <c r="T882" s="11">
        <f t="shared" si="80"/>
        <v>43669.208333333328</v>
      </c>
      <c r="U882" s="12" t="str">
        <f t="shared" si="81"/>
        <v>July</v>
      </c>
      <c r="V882" s="10" t="str">
        <f t="shared" si="78"/>
        <v>2019</v>
      </c>
    </row>
    <row r="883" spans="1:22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82"/>
        <v>38.948339483394832</v>
      </c>
      <c r="P883" s="6">
        <f t="shared" si="83"/>
        <v>37</v>
      </c>
      <c r="Q883" t="e" cm="1" vm="1">
        <f t="array" aca="1" ref="Q883" ca="1">_xlfn.TEXTSPLIT(N883, "/")</f>
        <v>#VALUE!</v>
      </c>
      <c r="R883" s="7"/>
      <c r="S883" s="13">
        <f t="shared" si="79"/>
        <v>42194.208333333328</v>
      </c>
      <c r="T883" s="11">
        <f t="shared" si="80"/>
        <v>42223.208333333328</v>
      </c>
      <c r="U883" s="12" t="str">
        <f t="shared" si="81"/>
        <v>July</v>
      </c>
      <c r="V883" s="10" t="str">
        <f t="shared" si="78"/>
        <v>2015</v>
      </c>
    </row>
    <row r="884" spans="1:22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82"/>
        <v>370</v>
      </c>
      <c r="P884" s="6">
        <f t="shared" si="83"/>
        <v>41.911917098445599</v>
      </c>
      <c r="Q884" t="e" cm="1" vm="1">
        <f t="array" aca="1" ref="Q884" ca="1">_xlfn.TEXTSPLIT(N884, "/")</f>
        <v>#VALUE!</v>
      </c>
      <c r="R884" s="7"/>
      <c r="S884" s="13">
        <f t="shared" si="79"/>
        <v>42025.25</v>
      </c>
      <c r="T884" s="11">
        <f t="shared" si="80"/>
        <v>42029.25</v>
      </c>
      <c r="U884" s="12" t="str">
        <f t="shared" si="81"/>
        <v>January</v>
      </c>
      <c r="V884" s="10" t="str">
        <f t="shared" si="78"/>
        <v>2015</v>
      </c>
    </row>
    <row r="885" spans="1:22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82"/>
        <v>237.91176470588232</v>
      </c>
      <c r="P885" s="6">
        <f t="shared" si="83"/>
        <v>57.992576882290564</v>
      </c>
      <c r="Q885" t="e" cm="1" vm="1">
        <f t="array" aca="1" ref="Q885" ca="1">_xlfn.TEXTSPLIT(N885, "/")</f>
        <v>#VALUE!</v>
      </c>
      <c r="R885" s="7"/>
      <c r="S885" s="13">
        <f t="shared" si="79"/>
        <v>40323.208333333336</v>
      </c>
      <c r="T885" s="11">
        <f t="shared" si="80"/>
        <v>40359.208333333336</v>
      </c>
      <c r="U885" s="12" t="str">
        <f t="shared" si="81"/>
        <v>May</v>
      </c>
      <c r="V885" s="10" t="str">
        <f t="shared" si="78"/>
        <v>2010</v>
      </c>
    </row>
    <row r="886" spans="1:22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82"/>
        <v>64.036299765807954</v>
      </c>
      <c r="P886" s="6">
        <f t="shared" si="83"/>
        <v>40.942307692307693</v>
      </c>
      <c r="Q886" t="e" cm="1" vm="1">
        <f t="array" aca="1" ref="Q886" ca="1">_xlfn.TEXTSPLIT(N886, "/")</f>
        <v>#VALUE!</v>
      </c>
      <c r="R886" s="7"/>
      <c r="S886" s="13">
        <f t="shared" si="79"/>
        <v>41763.208333333336</v>
      </c>
      <c r="T886" s="11">
        <f t="shared" si="80"/>
        <v>41765.208333333336</v>
      </c>
      <c r="U886" s="12" t="str">
        <f t="shared" si="81"/>
        <v>May</v>
      </c>
      <c r="V886" s="10" t="str">
        <f t="shared" si="78"/>
        <v>2014</v>
      </c>
    </row>
    <row r="887" spans="1:22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82"/>
        <v>118.27777777777777</v>
      </c>
      <c r="P887" s="6">
        <f t="shared" si="83"/>
        <v>69.9972602739726</v>
      </c>
      <c r="Q887" t="e" cm="1" vm="1">
        <f t="array" aca="1" ref="Q887" ca="1">_xlfn.TEXTSPLIT(N887, "/")</f>
        <v>#VALUE!</v>
      </c>
      <c r="R887" s="7"/>
      <c r="S887" s="13">
        <f t="shared" si="79"/>
        <v>40335.208333333336</v>
      </c>
      <c r="T887" s="11">
        <f t="shared" si="80"/>
        <v>40373.208333333336</v>
      </c>
      <c r="U887" s="12" t="str">
        <f t="shared" si="81"/>
        <v>June</v>
      </c>
      <c r="V887" s="10" t="str">
        <f t="shared" si="78"/>
        <v>2010</v>
      </c>
    </row>
    <row r="888" spans="1:22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82"/>
        <v>84.824037184594957</v>
      </c>
      <c r="P888" s="6">
        <f t="shared" si="83"/>
        <v>73.838709677419359</v>
      </c>
      <c r="Q888" t="e" cm="1" vm="1">
        <f t="array" aca="1" ref="Q888" ca="1">_xlfn.TEXTSPLIT(N888, "/")</f>
        <v>#VALUE!</v>
      </c>
      <c r="R888" s="7"/>
      <c r="S888" s="13">
        <f t="shared" si="79"/>
        <v>40416.208333333336</v>
      </c>
      <c r="T888" s="11">
        <f t="shared" si="80"/>
        <v>40434.208333333336</v>
      </c>
      <c r="U888" s="12" t="str">
        <f t="shared" si="81"/>
        <v>August</v>
      </c>
      <c r="V888" s="10" t="str">
        <f t="shared" si="78"/>
        <v>2010</v>
      </c>
    </row>
    <row r="889" spans="1:22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82"/>
        <v>29.346153846153843</v>
      </c>
      <c r="P889" s="6">
        <f t="shared" si="83"/>
        <v>41.979310344827589</v>
      </c>
      <c r="Q889" t="e" cm="1" vm="1">
        <f t="array" aca="1" ref="Q889" ca="1">_xlfn.TEXTSPLIT(N889, "/")</f>
        <v>#VALUE!</v>
      </c>
      <c r="R889" s="7"/>
      <c r="S889" s="13">
        <f t="shared" si="79"/>
        <v>42202.208333333328</v>
      </c>
      <c r="T889" s="11">
        <f t="shared" si="80"/>
        <v>42249.208333333328</v>
      </c>
      <c r="U889" s="12" t="str">
        <f t="shared" si="81"/>
        <v>July</v>
      </c>
      <c r="V889" s="10" t="str">
        <f t="shared" si="78"/>
        <v>2015</v>
      </c>
    </row>
    <row r="890" spans="1:22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82"/>
        <v>209.89655172413794</v>
      </c>
      <c r="P890" s="6">
        <f t="shared" si="83"/>
        <v>77.93442622950819</v>
      </c>
      <c r="Q890" t="e" cm="1" vm="1">
        <f t="array" aca="1" ref="Q890" ca="1">_xlfn.TEXTSPLIT(N890, "/")</f>
        <v>#VALUE!</v>
      </c>
      <c r="R890" s="7"/>
      <c r="S890" s="13">
        <f t="shared" si="79"/>
        <v>42836.208333333328</v>
      </c>
      <c r="T890" s="11">
        <f t="shared" si="80"/>
        <v>42855.208333333328</v>
      </c>
      <c r="U890" s="12" t="str">
        <f t="shared" si="81"/>
        <v>April</v>
      </c>
      <c r="V890" s="10" t="str">
        <f t="shared" si="78"/>
        <v>2017</v>
      </c>
    </row>
    <row r="891" spans="1:22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82"/>
        <v>169.78571428571431</v>
      </c>
      <c r="P891" s="6">
        <f t="shared" si="83"/>
        <v>106.01972789115646</v>
      </c>
      <c r="Q891" t="e" cm="1" vm="1">
        <f t="array" aca="1" ref="Q891" ca="1">_xlfn.TEXTSPLIT(N891, "/")</f>
        <v>#VALUE!</v>
      </c>
      <c r="R891" s="7"/>
      <c r="S891" s="13">
        <f t="shared" si="79"/>
        <v>41710.208333333336</v>
      </c>
      <c r="T891" s="11">
        <f t="shared" si="80"/>
        <v>41717.208333333336</v>
      </c>
      <c r="U891" s="12" t="str">
        <f t="shared" si="81"/>
        <v>March</v>
      </c>
      <c r="V891" s="10" t="str">
        <f t="shared" si="78"/>
        <v>2014</v>
      </c>
    </row>
    <row r="892" spans="1:22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82"/>
        <v>115.95907738095239</v>
      </c>
      <c r="P892" s="6">
        <f t="shared" si="83"/>
        <v>47.018181818181816</v>
      </c>
      <c r="Q892" t="e" cm="1" vm="1">
        <f t="array" aca="1" ref="Q892" ca="1">_xlfn.TEXTSPLIT(N892, "/")</f>
        <v>#VALUE!</v>
      </c>
      <c r="R892" s="7"/>
      <c r="S892" s="13">
        <f t="shared" si="79"/>
        <v>43640.208333333328</v>
      </c>
      <c r="T892" s="11">
        <f t="shared" si="80"/>
        <v>43641.208333333328</v>
      </c>
      <c r="U892" s="12" t="str">
        <f t="shared" si="81"/>
        <v>June</v>
      </c>
      <c r="V892" s="10" t="str">
        <f t="shared" si="78"/>
        <v>2019</v>
      </c>
    </row>
    <row r="893" spans="1:22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82"/>
        <v>258.59999999999997</v>
      </c>
      <c r="P893" s="6">
        <f t="shared" si="83"/>
        <v>76.016483516483518</v>
      </c>
      <c r="Q893" t="e" cm="1" vm="1">
        <f t="array" aca="1" ref="Q893" ca="1">_xlfn.TEXTSPLIT(N893, "/")</f>
        <v>#VALUE!</v>
      </c>
      <c r="R893" s="7"/>
      <c r="S893" s="13">
        <f t="shared" si="79"/>
        <v>40880.25</v>
      </c>
      <c r="T893" s="11">
        <f t="shared" si="80"/>
        <v>40924.25</v>
      </c>
      <c r="U893" s="12" t="str">
        <f t="shared" si="81"/>
        <v>December</v>
      </c>
      <c r="V893" s="10" t="str">
        <f t="shared" si="78"/>
        <v>2012</v>
      </c>
    </row>
    <row r="894" spans="1:22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82"/>
        <v>230.58333333333331</v>
      </c>
      <c r="P894" s="6">
        <f t="shared" si="83"/>
        <v>54.120603015075375</v>
      </c>
      <c r="Q894" t="e" cm="1" vm="1">
        <f t="array" aca="1" ref="Q894" ca="1">_xlfn.TEXTSPLIT(N894, "/")</f>
        <v>#VALUE!</v>
      </c>
      <c r="R894" s="7"/>
      <c r="S894" s="13">
        <f t="shared" si="79"/>
        <v>40319.208333333336</v>
      </c>
      <c r="T894" s="11">
        <f t="shared" si="80"/>
        <v>40360.208333333336</v>
      </c>
      <c r="U894" s="12" t="str">
        <f t="shared" si="81"/>
        <v>May</v>
      </c>
      <c r="V894" s="10" t="str">
        <f t="shared" si="78"/>
        <v>2010</v>
      </c>
    </row>
    <row r="895" spans="1:22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82"/>
        <v>128.21428571428572</v>
      </c>
      <c r="P895" s="6">
        <f t="shared" si="83"/>
        <v>57.285714285714285</v>
      </c>
      <c r="Q895" t="e" cm="1" vm="1">
        <f t="array" aca="1" ref="Q895" ca="1">_xlfn.TEXTSPLIT(N895, "/")</f>
        <v>#VALUE!</v>
      </c>
      <c r="R895" s="7"/>
      <c r="S895" s="13">
        <f t="shared" si="79"/>
        <v>42170.208333333328</v>
      </c>
      <c r="T895" s="11">
        <f t="shared" si="80"/>
        <v>42174.208333333328</v>
      </c>
      <c r="U895" s="12" t="str">
        <f t="shared" si="81"/>
        <v>June</v>
      </c>
      <c r="V895" s="10" t="str">
        <f t="shared" si="78"/>
        <v>2015</v>
      </c>
    </row>
    <row r="896" spans="1:22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82"/>
        <v>188.70588235294116</v>
      </c>
      <c r="P896" s="6">
        <f t="shared" si="83"/>
        <v>103.81308411214954</v>
      </c>
      <c r="Q896" t="e" cm="1" vm="1">
        <f t="array" aca="1" ref="Q896" ca="1">_xlfn.TEXTSPLIT(N896, "/")</f>
        <v>#VALUE!</v>
      </c>
      <c r="R896" s="7"/>
      <c r="S896" s="13">
        <f t="shared" si="79"/>
        <v>41466.208333333336</v>
      </c>
      <c r="T896" s="11">
        <f t="shared" si="80"/>
        <v>41496.208333333336</v>
      </c>
      <c r="U896" s="12" t="str">
        <f t="shared" si="81"/>
        <v>July</v>
      </c>
      <c r="V896" s="10" t="str">
        <f t="shared" si="78"/>
        <v>2013</v>
      </c>
    </row>
    <row r="897" spans="1:22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82"/>
        <v>6.9511889862327907</v>
      </c>
      <c r="P897" s="6">
        <f t="shared" si="83"/>
        <v>105.02602739726028</v>
      </c>
      <c r="Q897" t="e" cm="1" vm="1">
        <f t="array" aca="1" ref="Q897" ca="1">_xlfn.TEXTSPLIT(N897, "/")</f>
        <v>#VALUE!</v>
      </c>
      <c r="R897" s="7"/>
      <c r="S897" s="13">
        <f t="shared" si="79"/>
        <v>43134.25</v>
      </c>
      <c r="T897" s="11">
        <f t="shared" si="80"/>
        <v>43143.25</v>
      </c>
      <c r="U897" s="12" t="str">
        <f t="shared" si="81"/>
        <v>February</v>
      </c>
      <c r="V897" s="10" t="str">
        <f t="shared" si="78"/>
        <v>2018</v>
      </c>
    </row>
    <row r="898" spans="1:22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82"/>
        <v>774.43434343434342</v>
      </c>
      <c r="P898" s="6">
        <f t="shared" si="83"/>
        <v>90.259259259259252</v>
      </c>
      <c r="Q898" t="e" cm="1" vm="1">
        <f t="array" aca="1" ref="Q898" ca="1">_xlfn.TEXTSPLIT(N898, "/")</f>
        <v>#VALUE!</v>
      </c>
      <c r="R898" s="7"/>
      <c r="S898" s="13">
        <f t="shared" si="79"/>
        <v>40738.208333333336</v>
      </c>
      <c r="T898" s="11">
        <f t="shared" si="80"/>
        <v>40741.208333333336</v>
      </c>
      <c r="U898" s="12" t="str">
        <f t="shared" si="81"/>
        <v>July</v>
      </c>
      <c r="V898" s="10" t="str">
        <f t="shared" ref="V898:V961" si="84">TEXT(T898, "yyyy")</f>
        <v>2011</v>
      </c>
    </row>
    <row r="899" spans="1:22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si="82"/>
        <v>27.693181818181817</v>
      </c>
      <c r="P899" s="6">
        <f t="shared" si="83"/>
        <v>76.978705978705975</v>
      </c>
      <c r="Q899" t="e" cm="1" vm="1">
        <f t="array" aca="1" ref="Q899" ca="1">_xlfn.TEXTSPLIT(N899, "/")</f>
        <v>#VALUE!</v>
      </c>
      <c r="R899" s="7"/>
      <c r="S899" s="13">
        <f t="shared" ref="S899:S962" si="85">(((J899/60)/60)/24)+DATE(1970,1,1)</f>
        <v>43583.208333333328</v>
      </c>
      <c r="T899" s="11">
        <f t="shared" ref="T899:T962" si="86">(((K899/60)/60)/24)+DATE(1970,1,1)</f>
        <v>43585.208333333328</v>
      </c>
      <c r="U899" s="12" t="str">
        <f t="shared" ref="U899:U962" si="87">TEXT(S899,"mmmm")</f>
        <v>April</v>
      </c>
      <c r="V899" s="10" t="str">
        <f t="shared" si="84"/>
        <v>2019</v>
      </c>
    </row>
    <row r="900" spans="1:22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ref="O900:O963" si="88">(E900/D900)*100</f>
        <v>52.479620323841424</v>
      </c>
      <c r="P900" s="6">
        <f t="shared" ref="P900:P963" si="89">E901/G901</f>
        <v>102.60162601626017</v>
      </c>
      <c r="Q900" t="e" cm="1" vm="1">
        <f t="array" aca="1" ref="Q900" ca="1">_xlfn.TEXTSPLIT(N900, "/")</f>
        <v>#VALUE!</v>
      </c>
      <c r="R900" s="7"/>
      <c r="S900" s="13">
        <f t="shared" si="85"/>
        <v>43815.25</v>
      </c>
      <c r="T900" s="11">
        <f t="shared" si="86"/>
        <v>43821.25</v>
      </c>
      <c r="U900" s="12" t="str">
        <f t="shared" si="87"/>
        <v>December</v>
      </c>
      <c r="V900" s="10" t="str">
        <f t="shared" si="84"/>
        <v>2019</v>
      </c>
    </row>
    <row r="901" spans="1:22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88"/>
        <v>407.09677419354841</v>
      </c>
      <c r="P901" s="6">
        <f t="shared" si="89"/>
        <v>2</v>
      </c>
      <c r="Q901" t="e" cm="1" vm="1">
        <f t="array" aca="1" ref="Q901" ca="1">_xlfn.TEXTSPLIT(N901, "/")</f>
        <v>#VALUE!</v>
      </c>
      <c r="R901" s="7"/>
      <c r="S901" s="13">
        <f t="shared" si="85"/>
        <v>41554.208333333336</v>
      </c>
      <c r="T901" s="11">
        <f t="shared" si="86"/>
        <v>41572.208333333336</v>
      </c>
      <c r="U901" s="12" t="str">
        <f t="shared" si="87"/>
        <v>October</v>
      </c>
      <c r="V901" s="10" t="str">
        <f t="shared" si="84"/>
        <v>2013</v>
      </c>
    </row>
    <row r="902" spans="1:22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88"/>
        <v>2</v>
      </c>
      <c r="P902" s="6">
        <f t="shared" si="89"/>
        <v>55.0062893081761</v>
      </c>
      <c r="Q902" t="e" cm="1" vm="1">
        <f t="array" aca="1" ref="Q902" ca="1">_xlfn.TEXTSPLIT(N902, "/")</f>
        <v>#VALUE!</v>
      </c>
      <c r="R902" s="7"/>
      <c r="S902" s="13">
        <f t="shared" si="85"/>
        <v>41901.208333333336</v>
      </c>
      <c r="T902" s="11">
        <f t="shared" si="86"/>
        <v>41902.208333333336</v>
      </c>
      <c r="U902" s="12" t="str">
        <f t="shared" si="87"/>
        <v>September</v>
      </c>
      <c r="V902" s="10" t="str">
        <f t="shared" si="84"/>
        <v>2014</v>
      </c>
    </row>
    <row r="903" spans="1:22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88"/>
        <v>156.17857142857144</v>
      </c>
      <c r="P903" s="6">
        <f t="shared" si="89"/>
        <v>32.127272727272725</v>
      </c>
      <c r="Q903" t="e" cm="1" vm="1">
        <f t="array" aca="1" ref="Q903" ca="1">_xlfn.TEXTSPLIT(N903, "/")</f>
        <v>#VALUE!</v>
      </c>
      <c r="R903" s="7"/>
      <c r="S903" s="13">
        <f t="shared" si="85"/>
        <v>43298.208333333328</v>
      </c>
      <c r="T903" s="11">
        <f t="shared" si="86"/>
        <v>43331.208333333328</v>
      </c>
      <c r="U903" s="12" t="str">
        <f t="shared" si="87"/>
        <v>July</v>
      </c>
      <c r="V903" s="10" t="str">
        <f t="shared" si="84"/>
        <v>2018</v>
      </c>
    </row>
    <row r="904" spans="1:22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88"/>
        <v>252.42857142857144</v>
      </c>
      <c r="P904" s="6">
        <f t="shared" si="89"/>
        <v>50.642857142857146</v>
      </c>
      <c r="Q904" t="e" cm="1" vm="1">
        <f t="array" aca="1" ref="Q904" ca="1">_xlfn.TEXTSPLIT(N904, "/")</f>
        <v>#VALUE!</v>
      </c>
      <c r="R904" s="7"/>
      <c r="S904" s="13">
        <f t="shared" si="85"/>
        <v>42399.25</v>
      </c>
      <c r="T904" s="11">
        <f t="shared" si="86"/>
        <v>42441.25</v>
      </c>
      <c r="U904" s="12" t="str">
        <f t="shared" si="87"/>
        <v>January</v>
      </c>
      <c r="V904" s="10" t="str">
        <f t="shared" si="84"/>
        <v>2016</v>
      </c>
    </row>
    <row r="905" spans="1:22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88"/>
        <v>1.729268292682927</v>
      </c>
      <c r="P905" s="6">
        <f t="shared" si="89"/>
        <v>49.6875</v>
      </c>
      <c r="Q905" t="e" cm="1" vm="1">
        <f t="array" aca="1" ref="Q905" ca="1">_xlfn.TEXTSPLIT(N905, "/")</f>
        <v>#VALUE!</v>
      </c>
      <c r="R905" s="7"/>
      <c r="S905" s="13">
        <f t="shared" si="85"/>
        <v>41034.208333333336</v>
      </c>
      <c r="T905" s="11">
        <f t="shared" si="86"/>
        <v>41049.208333333336</v>
      </c>
      <c r="U905" s="12" t="str">
        <f t="shared" si="87"/>
        <v>May</v>
      </c>
      <c r="V905" s="10" t="str">
        <f t="shared" si="84"/>
        <v>2012</v>
      </c>
    </row>
    <row r="906" spans="1:22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88"/>
        <v>12.230769230769232</v>
      </c>
      <c r="P906" s="6">
        <f t="shared" si="89"/>
        <v>54.894067796610166</v>
      </c>
      <c r="Q906" t="e" cm="1" vm="1">
        <f t="array" aca="1" ref="Q906" ca="1">_xlfn.TEXTSPLIT(N906, "/")</f>
        <v>#VALUE!</v>
      </c>
      <c r="R906" s="7"/>
      <c r="S906" s="13">
        <f t="shared" si="85"/>
        <v>41186.208333333336</v>
      </c>
      <c r="T906" s="11">
        <f t="shared" si="86"/>
        <v>41190.208333333336</v>
      </c>
      <c r="U906" s="12" t="str">
        <f t="shared" si="87"/>
        <v>October</v>
      </c>
      <c r="V906" s="10" t="str">
        <f t="shared" si="84"/>
        <v>2012</v>
      </c>
    </row>
    <row r="907" spans="1:22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88"/>
        <v>163.98734177215189</v>
      </c>
      <c r="P907" s="6">
        <f t="shared" si="89"/>
        <v>46.931937172774866</v>
      </c>
      <c r="Q907" t="e" cm="1" vm="1">
        <f t="array" aca="1" ref="Q907" ca="1">_xlfn.TEXTSPLIT(N907, "/")</f>
        <v>#VALUE!</v>
      </c>
      <c r="R907" s="7"/>
      <c r="S907" s="13">
        <f t="shared" si="85"/>
        <v>41536.208333333336</v>
      </c>
      <c r="T907" s="11">
        <f t="shared" si="86"/>
        <v>41539.208333333336</v>
      </c>
      <c r="U907" s="12" t="str">
        <f t="shared" si="87"/>
        <v>September</v>
      </c>
      <c r="V907" s="10" t="str">
        <f t="shared" si="84"/>
        <v>2013</v>
      </c>
    </row>
    <row r="908" spans="1:22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88"/>
        <v>162.98181818181817</v>
      </c>
      <c r="P908" s="6">
        <f t="shared" si="89"/>
        <v>44.951219512195124</v>
      </c>
      <c r="Q908" t="e" cm="1" vm="1">
        <f t="array" aca="1" ref="Q908" ca="1">_xlfn.TEXTSPLIT(N908, "/")</f>
        <v>#VALUE!</v>
      </c>
      <c r="R908" s="7"/>
      <c r="S908" s="13">
        <f t="shared" si="85"/>
        <v>42868.208333333328</v>
      </c>
      <c r="T908" s="11">
        <f t="shared" si="86"/>
        <v>42904.208333333328</v>
      </c>
      <c r="U908" s="12" t="str">
        <f t="shared" si="87"/>
        <v>May</v>
      </c>
      <c r="V908" s="10" t="str">
        <f t="shared" si="84"/>
        <v>2017</v>
      </c>
    </row>
    <row r="909" spans="1:22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88"/>
        <v>20.252747252747252</v>
      </c>
      <c r="P909" s="6">
        <f t="shared" si="89"/>
        <v>30.99898322318251</v>
      </c>
      <c r="Q909" t="e" cm="1" vm="1">
        <f t="array" aca="1" ref="Q909" ca="1">_xlfn.TEXTSPLIT(N909, "/")</f>
        <v>#VALUE!</v>
      </c>
      <c r="R909" s="7"/>
      <c r="S909" s="13">
        <f t="shared" si="85"/>
        <v>40660.208333333336</v>
      </c>
      <c r="T909" s="11">
        <f t="shared" si="86"/>
        <v>40667.208333333336</v>
      </c>
      <c r="U909" s="12" t="str">
        <f t="shared" si="87"/>
        <v>April</v>
      </c>
      <c r="V909" s="10" t="str">
        <f t="shared" si="84"/>
        <v>2011</v>
      </c>
    </row>
    <row r="910" spans="1:22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88"/>
        <v>319.24083769633506</v>
      </c>
      <c r="P910" s="6">
        <f t="shared" si="89"/>
        <v>107.7625</v>
      </c>
      <c r="Q910" t="e" cm="1" vm="1">
        <f t="array" aca="1" ref="Q910" ca="1">_xlfn.TEXTSPLIT(N910, "/")</f>
        <v>#VALUE!</v>
      </c>
      <c r="R910" s="7"/>
      <c r="S910" s="13">
        <f t="shared" si="85"/>
        <v>41031.208333333336</v>
      </c>
      <c r="T910" s="11">
        <f t="shared" si="86"/>
        <v>41042.208333333336</v>
      </c>
      <c r="U910" s="12" t="str">
        <f t="shared" si="87"/>
        <v>May</v>
      </c>
      <c r="V910" s="10" t="str">
        <f t="shared" si="84"/>
        <v>2012</v>
      </c>
    </row>
    <row r="911" spans="1:22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88"/>
        <v>478.94444444444446</v>
      </c>
      <c r="P911" s="6">
        <f t="shared" si="89"/>
        <v>102.07770270270271</v>
      </c>
      <c r="Q911" t="e" cm="1" vm="1">
        <f t="array" aca="1" ref="Q911" ca="1">_xlfn.TEXTSPLIT(N911, "/")</f>
        <v>#VALUE!</v>
      </c>
      <c r="R911" s="7"/>
      <c r="S911" s="13">
        <f t="shared" si="85"/>
        <v>43255.208333333328</v>
      </c>
      <c r="T911" s="11">
        <f t="shared" si="86"/>
        <v>43282.208333333328</v>
      </c>
      <c r="U911" s="12" t="str">
        <f t="shared" si="87"/>
        <v>June</v>
      </c>
      <c r="V911" s="10" t="str">
        <f t="shared" si="84"/>
        <v>2018</v>
      </c>
    </row>
    <row r="912" spans="1:22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88"/>
        <v>19.556634304207122</v>
      </c>
      <c r="P912" s="6">
        <f t="shared" si="89"/>
        <v>24.976190476190474</v>
      </c>
      <c r="Q912" t="e" cm="1" vm="1">
        <f t="array" aca="1" ref="Q912" ca="1">_xlfn.TEXTSPLIT(N912, "/")</f>
        <v>#VALUE!</v>
      </c>
      <c r="R912" s="7"/>
      <c r="S912" s="13">
        <f t="shared" si="85"/>
        <v>42026.25</v>
      </c>
      <c r="T912" s="11">
        <f t="shared" si="86"/>
        <v>42027.25</v>
      </c>
      <c r="U912" s="12" t="str">
        <f t="shared" si="87"/>
        <v>January</v>
      </c>
      <c r="V912" s="10" t="str">
        <f t="shared" si="84"/>
        <v>2015</v>
      </c>
    </row>
    <row r="913" spans="1:22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88"/>
        <v>198.94827586206895</v>
      </c>
      <c r="P913" s="6">
        <f t="shared" si="89"/>
        <v>79.944134078212286</v>
      </c>
      <c r="Q913" t="e" cm="1" vm="1">
        <f t="array" aca="1" ref="Q913" ca="1">_xlfn.TEXTSPLIT(N913, "/")</f>
        <v>#VALUE!</v>
      </c>
      <c r="R913" s="7"/>
      <c r="S913" s="13">
        <f t="shared" si="85"/>
        <v>43717.208333333328</v>
      </c>
      <c r="T913" s="11">
        <f t="shared" si="86"/>
        <v>43719.208333333328</v>
      </c>
      <c r="U913" s="12" t="str">
        <f t="shared" si="87"/>
        <v>September</v>
      </c>
      <c r="V913" s="10" t="str">
        <f t="shared" si="84"/>
        <v>2019</v>
      </c>
    </row>
    <row r="914" spans="1:22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88"/>
        <v>795</v>
      </c>
      <c r="P914" s="6">
        <f t="shared" si="89"/>
        <v>67.946462715105156</v>
      </c>
      <c r="Q914" t="e" cm="1" vm="1">
        <f t="array" aca="1" ref="Q914" ca="1">_xlfn.TEXTSPLIT(N914, "/")</f>
        <v>#VALUE!</v>
      </c>
      <c r="R914" s="7"/>
      <c r="S914" s="13">
        <f t="shared" si="85"/>
        <v>41157.208333333336</v>
      </c>
      <c r="T914" s="11">
        <f t="shared" si="86"/>
        <v>41170.208333333336</v>
      </c>
      <c r="U914" s="12" t="str">
        <f t="shared" si="87"/>
        <v>September</v>
      </c>
      <c r="V914" s="10" t="str">
        <f t="shared" si="84"/>
        <v>2012</v>
      </c>
    </row>
    <row r="915" spans="1:22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88"/>
        <v>50.621082621082621</v>
      </c>
      <c r="P915" s="6">
        <f t="shared" si="89"/>
        <v>26.070921985815602</v>
      </c>
      <c r="Q915" t="e" cm="1" vm="1">
        <f t="array" aca="1" ref="Q915" ca="1">_xlfn.TEXTSPLIT(N915, "/")</f>
        <v>#VALUE!</v>
      </c>
      <c r="R915" s="7"/>
      <c r="S915" s="13">
        <f t="shared" si="85"/>
        <v>43597.208333333328</v>
      </c>
      <c r="T915" s="11">
        <f t="shared" si="86"/>
        <v>43610.208333333328</v>
      </c>
      <c r="U915" s="12" t="str">
        <f t="shared" si="87"/>
        <v>May</v>
      </c>
      <c r="V915" s="10" t="str">
        <f t="shared" si="84"/>
        <v>2019</v>
      </c>
    </row>
    <row r="916" spans="1:22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88"/>
        <v>57.4375</v>
      </c>
      <c r="P916" s="6">
        <f t="shared" si="89"/>
        <v>105.0032154340836</v>
      </c>
      <c r="Q916" t="e" cm="1" vm="1">
        <f t="array" aca="1" ref="Q916" ca="1">_xlfn.TEXTSPLIT(N916, "/")</f>
        <v>#VALUE!</v>
      </c>
      <c r="R916" s="7"/>
      <c r="S916" s="13">
        <f t="shared" si="85"/>
        <v>41490.208333333336</v>
      </c>
      <c r="T916" s="11">
        <f t="shared" si="86"/>
        <v>41502.208333333336</v>
      </c>
      <c r="U916" s="12" t="str">
        <f t="shared" si="87"/>
        <v>August</v>
      </c>
      <c r="V916" s="10" t="str">
        <f t="shared" si="84"/>
        <v>2013</v>
      </c>
    </row>
    <row r="917" spans="1:22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88"/>
        <v>155.62827640984909</v>
      </c>
      <c r="P917" s="6">
        <f t="shared" si="89"/>
        <v>25.826923076923077</v>
      </c>
      <c r="Q917" t="e" cm="1" vm="1">
        <f t="array" aca="1" ref="Q917" ca="1">_xlfn.TEXTSPLIT(N917, "/")</f>
        <v>#VALUE!</v>
      </c>
      <c r="R917" s="7"/>
      <c r="S917" s="13">
        <f t="shared" si="85"/>
        <v>42976.208333333328</v>
      </c>
      <c r="T917" s="11">
        <f t="shared" si="86"/>
        <v>42985.208333333328</v>
      </c>
      <c r="U917" s="12" t="str">
        <f t="shared" si="87"/>
        <v>August</v>
      </c>
      <c r="V917" s="10" t="str">
        <f t="shared" si="84"/>
        <v>2017</v>
      </c>
    </row>
    <row r="918" spans="1:22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88"/>
        <v>36.297297297297298</v>
      </c>
      <c r="P918" s="6">
        <f t="shared" si="89"/>
        <v>77.666666666666671</v>
      </c>
      <c r="Q918" t="e" cm="1" vm="1">
        <f t="array" aca="1" ref="Q918" ca="1">_xlfn.TEXTSPLIT(N918, "/")</f>
        <v>#VALUE!</v>
      </c>
      <c r="R918" s="7"/>
      <c r="S918" s="13">
        <f t="shared" si="85"/>
        <v>41991.25</v>
      </c>
      <c r="T918" s="11">
        <f t="shared" si="86"/>
        <v>42000.25</v>
      </c>
      <c r="U918" s="12" t="str">
        <f t="shared" si="87"/>
        <v>December</v>
      </c>
      <c r="V918" s="10" t="str">
        <f t="shared" si="84"/>
        <v>2014</v>
      </c>
    </row>
    <row r="919" spans="1:22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88"/>
        <v>58.25</v>
      </c>
      <c r="P919" s="6">
        <f t="shared" si="89"/>
        <v>57.82692307692308</v>
      </c>
      <c r="Q919" t="e" cm="1" vm="1">
        <f t="array" aca="1" ref="Q919" ca="1">_xlfn.TEXTSPLIT(N919, "/")</f>
        <v>#VALUE!</v>
      </c>
      <c r="R919" s="7"/>
      <c r="S919" s="13">
        <f t="shared" si="85"/>
        <v>40722.208333333336</v>
      </c>
      <c r="T919" s="11">
        <f t="shared" si="86"/>
        <v>40746.208333333336</v>
      </c>
      <c r="U919" s="12" t="str">
        <f t="shared" si="87"/>
        <v>June</v>
      </c>
      <c r="V919" s="10" t="str">
        <f t="shared" si="84"/>
        <v>2011</v>
      </c>
    </row>
    <row r="920" spans="1:22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88"/>
        <v>237.39473684210526</v>
      </c>
      <c r="P920" s="6">
        <f t="shared" si="89"/>
        <v>92.955555555555549</v>
      </c>
      <c r="Q920" t="e" cm="1" vm="1">
        <f t="array" aca="1" ref="Q920" ca="1">_xlfn.TEXTSPLIT(N920, "/")</f>
        <v>#VALUE!</v>
      </c>
      <c r="R920" s="7"/>
      <c r="S920" s="13">
        <f t="shared" si="85"/>
        <v>41117.208333333336</v>
      </c>
      <c r="T920" s="11">
        <f t="shared" si="86"/>
        <v>41128.208333333336</v>
      </c>
      <c r="U920" s="12" t="str">
        <f t="shared" si="87"/>
        <v>July</v>
      </c>
      <c r="V920" s="10" t="str">
        <f t="shared" si="84"/>
        <v>2012</v>
      </c>
    </row>
    <row r="921" spans="1:22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88"/>
        <v>58.75</v>
      </c>
      <c r="P921" s="6">
        <f t="shared" si="89"/>
        <v>37.945098039215686</v>
      </c>
      <c r="Q921" t="e" cm="1" vm="1">
        <f t="array" aca="1" ref="Q921" ca="1">_xlfn.TEXTSPLIT(N921, "/")</f>
        <v>#VALUE!</v>
      </c>
      <c r="R921" s="7"/>
      <c r="S921" s="13">
        <f t="shared" si="85"/>
        <v>43022.208333333328</v>
      </c>
      <c r="T921" s="11">
        <f t="shared" si="86"/>
        <v>43054.25</v>
      </c>
      <c r="U921" s="12" t="str">
        <f t="shared" si="87"/>
        <v>October</v>
      </c>
      <c r="V921" s="10" t="str">
        <f t="shared" si="84"/>
        <v>2017</v>
      </c>
    </row>
    <row r="922" spans="1:22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88"/>
        <v>182.56603773584905</v>
      </c>
      <c r="P922" s="6">
        <f t="shared" si="89"/>
        <v>31.842105263157894</v>
      </c>
      <c r="Q922" t="e" cm="1" vm="1">
        <f t="array" aca="1" ref="Q922" ca="1">_xlfn.TEXTSPLIT(N922, "/")</f>
        <v>#VALUE!</v>
      </c>
      <c r="R922" s="7"/>
      <c r="S922" s="13">
        <f t="shared" si="85"/>
        <v>43503.25</v>
      </c>
      <c r="T922" s="11">
        <f t="shared" si="86"/>
        <v>43523.25</v>
      </c>
      <c r="U922" s="12" t="str">
        <f t="shared" si="87"/>
        <v>February</v>
      </c>
      <c r="V922" s="10" t="str">
        <f t="shared" si="84"/>
        <v>2019</v>
      </c>
    </row>
    <row r="923" spans="1:22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88"/>
        <v>0.75436408977556113</v>
      </c>
      <c r="P923" s="6">
        <f t="shared" si="89"/>
        <v>40</v>
      </c>
      <c r="Q923" t="e" cm="1" vm="1">
        <f t="array" aca="1" ref="Q923" ca="1">_xlfn.TEXTSPLIT(N923, "/")</f>
        <v>#VALUE!</v>
      </c>
      <c r="R923" s="7"/>
      <c r="S923" s="13">
        <f t="shared" si="85"/>
        <v>40951.25</v>
      </c>
      <c r="T923" s="11">
        <f t="shared" si="86"/>
        <v>40965.25</v>
      </c>
      <c r="U923" s="12" t="str">
        <f t="shared" si="87"/>
        <v>February</v>
      </c>
      <c r="V923" s="10" t="str">
        <f t="shared" si="84"/>
        <v>2012</v>
      </c>
    </row>
    <row r="924" spans="1:22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88"/>
        <v>175.95330739299609</v>
      </c>
      <c r="P924" s="6">
        <f t="shared" si="89"/>
        <v>101.1</v>
      </c>
      <c r="Q924" t="e" cm="1" vm="1">
        <f t="array" aca="1" ref="Q924" ca="1">_xlfn.TEXTSPLIT(N924, "/")</f>
        <v>#VALUE!</v>
      </c>
      <c r="R924" s="7"/>
      <c r="S924" s="13">
        <f t="shared" si="85"/>
        <v>43443.25</v>
      </c>
      <c r="T924" s="11">
        <f t="shared" si="86"/>
        <v>43452.25</v>
      </c>
      <c r="U924" s="12" t="str">
        <f t="shared" si="87"/>
        <v>December</v>
      </c>
      <c r="V924" s="10" t="str">
        <f t="shared" si="84"/>
        <v>2018</v>
      </c>
    </row>
    <row r="925" spans="1:22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88"/>
        <v>237.88235294117646</v>
      </c>
      <c r="P925" s="6">
        <f t="shared" si="89"/>
        <v>84.006989951944078</v>
      </c>
      <c r="Q925" t="e" cm="1" vm="1">
        <f t="array" aca="1" ref="Q925" ca="1">_xlfn.TEXTSPLIT(N925, "/")</f>
        <v>#VALUE!</v>
      </c>
      <c r="R925" s="7"/>
      <c r="S925" s="13">
        <f t="shared" si="85"/>
        <v>40373.208333333336</v>
      </c>
      <c r="T925" s="11">
        <f t="shared" si="86"/>
        <v>40374.208333333336</v>
      </c>
      <c r="U925" s="12" t="str">
        <f t="shared" si="87"/>
        <v>July</v>
      </c>
      <c r="V925" s="10" t="str">
        <f t="shared" si="84"/>
        <v>2010</v>
      </c>
    </row>
    <row r="926" spans="1:22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88"/>
        <v>488.05076142131981</v>
      </c>
      <c r="P926" s="6">
        <f t="shared" si="89"/>
        <v>103.41538461538461</v>
      </c>
      <c r="Q926" t="e" cm="1" vm="1">
        <f t="array" aca="1" ref="Q926" ca="1">_xlfn.TEXTSPLIT(N926, "/")</f>
        <v>#VALUE!</v>
      </c>
      <c r="R926" s="7"/>
      <c r="S926" s="13">
        <f t="shared" si="85"/>
        <v>43769.208333333328</v>
      </c>
      <c r="T926" s="11">
        <f t="shared" si="86"/>
        <v>43780.25</v>
      </c>
      <c r="U926" s="12" t="str">
        <f t="shared" si="87"/>
        <v>October</v>
      </c>
      <c r="V926" s="10" t="str">
        <f t="shared" si="84"/>
        <v>2019</v>
      </c>
    </row>
    <row r="927" spans="1:22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88"/>
        <v>224.06666666666669</v>
      </c>
      <c r="P927" s="6">
        <f t="shared" si="89"/>
        <v>105.13333333333334</v>
      </c>
      <c r="Q927" t="e" cm="1" vm="1">
        <f t="array" aca="1" ref="Q927" ca="1">_xlfn.TEXTSPLIT(N927, "/")</f>
        <v>#VALUE!</v>
      </c>
      <c r="R927" s="7"/>
      <c r="S927" s="13">
        <f t="shared" si="85"/>
        <v>43000.208333333328</v>
      </c>
      <c r="T927" s="11">
        <f t="shared" si="86"/>
        <v>43012.208333333328</v>
      </c>
      <c r="U927" s="12" t="str">
        <f t="shared" si="87"/>
        <v>September</v>
      </c>
      <c r="V927" s="10" t="str">
        <f t="shared" si="84"/>
        <v>2017</v>
      </c>
    </row>
    <row r="928" spans="1:22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88"/>
        <v>18.126436781609197</v>
      </c>
      <c r="P928" s="6">
        <f t="shared" si="89"/>
        <v>89.21621621621621</v>
      </c>
      <c r="Q928" t="e" cm="1" vm="1">
        <f t="array" aca="1" ref="Q928" ca="1">_xlfn.TEXTSPLIT(N928, "/")</f>
        <v>#VALUE!</v>
      </c>
      <c r="R928" s="7"/>
      <c r="S928" s="13">
        <f t="shared" si="85"/>
        <v>42502.208333333328</v>
      </c>
      <c r="T928" s="11">
        <f t="shared" si="86"/>
        <v>42506.208333333328</v>
      </c>
      <c r="U928" s="12" t="str">
        <f t="shared" si="87"/>
        <v>May</v>
      </c>
      <c r="V928" s="10" t="str">
        <f t="shared" si="84"/>
        <v>2016</v>
      </c>
    </row>
    <row r="929" spans="1:22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88"/>
        <v>45.847222222222221</v>
      </c>
      <c r="P929" s="6">
        <f t="shared" si="89"/>
        <v>51.995234312946785</v>
      </c>
      <c r="Q929" t="e" cm="1" vm="1">
        <f t="array" aca="1" ref="Q929" ca="1">_xlfn.TEXTSPLIT(N929, "/")</f>
        <v>#VALUE!</v>
      </c>
      <c r="R929" s="7"/>
      <c r="S929" s="13">
        <f t="shared" si="85"/>
        <v>41102.208333333336</v>
      </c>
      <c r="T929" s="11">
        <f t="shared" si="86"/>
        <v>41131.208333333336</v>
      </c>
      <c r="U929" s="12" t="str">
        <f t="shared" si="87"/>
        <v>July</v>
      </c>
      <c r="V929" s="10" t="str">
        <f t="shared" si="84"/>
        <v>2012</v>
      </c>
    </row>
    <row r="930" spans="1:22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88"/>
        <v>117.31541218637993</v>
      </c>
      <c r="P930" s="6">
        <f t="shared" si="89"/>
        <v>64.956521739130437</v>
      </c>
      <c r="Q930" t="e" cm="1" vm="1">
        <f t="array" aca="1" ref="Q930" ca="1">_xlfn.TEXTSPLIT(N930, "/")</f>
        <v>#VALUE!</v>
      </c>
      <c r="R930" s="7"/>
      <c r="S930" s="13">
        <f t="shared" si="85"/>
        <v>41637.25</v>
      </c>
      <c r="T930" s="11">
        <f t="shared" si="86"/>
        <v>41646.25</v>
      </c>
      <c r="U930" s="12" t="str">
        <f t="shared" si="87"/>
        <v>December</v>
      </c>
      <c r="V930" s="10" t="str">
        <f t="shared" si="84"/>
        <v>2014</v>
      </c>
    </row>
    <row r="931" spans="1:22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88"/>
        <v>217.30909090909088</v>
      </c>
      <c r="P931" s="6">
        <f t="shared" si="89"/>
        <v>46.235294117647058</v>
      </c>
      <c r="Q931" t="e" cm="1" vm="1">
        <f t="array" aca="1" ref="Q931" ca="1">_xlfn.TEXTSPLIT(N931, "/")</f>
        <v>#VALUE!</v>
      </c>
      <c r="R931" s="7"/>
      <c r="S931" s="13">
        <f t="shared" si="85"/>
        <v>42858.208333333328</v>
      </c>
      <c r="T931" s="11">
        <f t="shared" si="86"/>
        <v>42872.208333333328</v>
      </c>
      <c r="U931" s="12" t="str">
        <f t="shared" si="87"/>
        <v>May</v>
      </c>
      <c r="V931" s="10" t="str">
        <f t="shared" si="84"/>
        <v>2017</v>
      </c>
    </row>
    <row r="932" spans="1:22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88"/>
        <v>112.28571428571428</v>
      </c>
      <c r="P932" s="6">
        <f t="shared" si="89"/>
        <v>51.151785714285715</v>
      </c>
      <c r="Q932" t="e" cm="1" vm="1">
        <f t="array" aca="1" ref="Q932" ca="1">_xlfn.TEXTSPLIT(N932, "/")</f>
        <v>#VALUE!</v>
      </c>
      <c r="R932" s="7"/>
      <c r="S932" s="13">
        <f t="shared" si="85"/>
        <v>42060.25</v>
      </c>
      <c r="T932" s="11">
        <f t="shared" si="86"/>
        <v>42067.25</v>
      </c>
      <c r="U932" s="12" t="str">
        <f t="shared" si="87"/>
        <v>February</v>
      </c>
      <c r="V932" s="10" t="str">
        <f t="shared" si="84"/>
        <v>2015</v>
      </c>
    </row>
    <row r="933" spans="1:22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88"/>
        <v>72.51898734177216</v>
      </c>
      <c r="P933" s="6">
        <f t="shared" si="89"/>
        <v>33.909722222222221</v>
      </c>
      <c r="Q933" t="e" cm="1" vm="1">
        <f t="array" aca="1" ref="Q933" ca="1">_xlfn.TEXTSPLIT(N933, "/")</f>
        <v>#VALUE!</v>
      </c>
      <c r="R933" s="7"/>
      <c r="S933" s="13">
        <f t="shared" si="85"/>
        <v>41818.208333333336</v>
      </c>
      <c r="T933" s="11">
        <f t="shared" si="86"/>
        <v>41820.208333333336</v>
      </c>
      <c r="U933" s="12" t="str">
        <f t="shared" si="87"/>
        <v>June</v>
      </c>
      <c r="V933" s="10" t="str">
        <f t="shared" si="84"/>
        <v>2014</v>
      </c>
    </row>
    <row r="934" spans="1:22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88"/>
        <v>212.30434782608697</v>
      </c>
      <c r="P934" s="6">
        <f t="shared" si="89"/>
        <v>92.016298633017882</v>
      </c>
      <c r="Q934" t="e" cm="1" vm="1">
        <f t="array" aca="1" ref="Q934" ca="1">_xlfn.TEXTSPLIT(N934, "/")</f>
        <v>#VALUE!</v>
      </c>
      <c r="R934" s="7"/>
      <c r="S934" s="13">
        <f t="shared" si="85"/>
        <v>41709.208333333336</v>
      </c>
      <c r="T934" s="11">
        <f t="shared" si="86"/>
        <v>41712.208333333336</v>
      </c>
      <c r="U934" s="12" t="str">
        <f t="shared" si="87"/>
        <v>March</v>
      </c>
      <c r="V934" s="10" t="str">
        <f t="shared" si="84"/>
        <v>2014</v>
      </c>
    </row>
    <row r="935" spans="1:22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88"/>
        <v>239.74657534246577</v>
      </c>
      <c r="P935" s="6">
        <f t="shared" si="89"/>
        <v>107.42857142857143</v>
      </c>
      <c r="Q935" t="e" cm="1" vm="1">
        <f t="array" aca="1" ref="Q935" ca="1">_xlfn.TEXTSPLIT(N935, "/")</f>
        <v>#VALUE!</v>
      </c>
      <c r="R935" s="7"/>
      <c r="S935" s="13">
        <f t="shared" si="85"/>
        <v>41372.208333333336</v>
      </c>
      <c r="T935" s="11">
        <f t="shared" si="86"/>
        <v>41385.208333333336</v>
      </c>
      <c r="U935" s="12" t="str">
        <f t="shared" si="87"/>
        <v>April</v>
      </c>
      <c r="V935" s="10" t="str">
        <f t="shared" si="84"/>
        <v>2013</v>
      </c>
    </row>
    <row r="936" spans="1:22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88"/>
        <v>181.93548387096774</v>
      </c>
      <c r="P936" s="6">
        <f t="shared" si="89"/>
        <v>75.848484848484844</v>
      </c>
      <c r="Q936" t="e" cm="1" vm="1">
        <f t="array" aca="1" ref="Q936" ca="1">_xlfn.TEXTSPLIT(N936, "/")</f>
        <v>#VALUE!</v>
      </c>
      <c r="R936" s="7"/>
      <c r="S936" s="13">
        <f t="shared" si="85"/>
        <v>42422.25</v>
      </c>
      <c r="T936" s="11">
        <f t="shared" si="86"/>
        <v>42428.25</v>
      </c>
      <c r="U936" s="12" t="str">
        <f t="shared" si="87"/>
        <v>February</v>
      </c>
      <c r="V936" s="10" t="str">
        <f t="shared" si="84"/>
        <v>2016</v>
      </c>
    </row>
    <row r="937" spans="1:22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88"/>
        <v>164.13114754098362</v>
      </c>
      <c r="P937" s="6">
        <f t="shared" si="89"/>
        <v>80.476190476190482</v>
      </c>
      <c r="Q937" t="e" cm="1" vm="1">
        <f t="array" aca="1" ref="Q937" ca="1">_xlfn.TEXTSPLIT(N937, "/")</f>
        <v>#VALUE!</v>
      </c>
      <c r="R937" s="7"/>
      <c r="S937" s="13">
        <f t="shared" si="85"/>
        <v>42209.208333333328</v>
      </c>
      <c r="T937" s="11">
        <f t="shared" si="86"/>
        <v>42216.208333333328</v>
      </c>
      <c r="U937" s="12" t="str">
        <f t="shared" si="87"/>
        <v>July</v>
      </c>
      <c r="V937" s="10" t="str">
        <f t="shared" si="84"/>
        <v>2015</v>
      </c>
    </row>
    <row r="938" spans="1:22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88"/>
        <v>1.6375968992248062</v>
      </c>
      <c r="P938" s="6">
        <f t="shared" si="89"/>
        <v>86.978483606557376</v>
      </c>
      <c r="Q938" t="e" cm="1" vm="1">
        <f t="array" aca="1" ref="Q938" ca="1">_xlfn.TEXTSPLIT(N938, "/")</f>
        <v>#VALUE!</v>
      </c>
      <c r="R938" s="7"/>
      <c r="S938" s="13">
        <f t="shared" si="85"/>
        <v>43668.208333333328</v>
      </c>
      <c r="T938" s="11">
        <f t="shared" si="86"/>
        <v>43671.208333333328</v>
      </c>
      <c r="U938" s="12" t="str">
        <f t="shared" si="87"/>
        <v>July</v>
      </c>
      <c r="V938" s="10" t="str">
        <f t="shared" si="84"/>
        <v>2019</v>
      </c>
    </row>
    <row r="939" spans="1:22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88"/>
        <v>49.64385964912281</v>
      </c>
      <c r="P939" s="6">
        <f t="shared" si="89"/>
        <v>105.13541666666667</v>
      </c>
      <c r="Q939" t="e" cm="1" vm="1">
        <f t="array" aca="1" ref="Q939" ca="1">_xlfn.TEXTSPLIT(N939, "/")</f>
        <v>#VALUE!</v>
      </c>
      <c r="R939" s="7"/>
      <c r="S939" s="13">
        <f t="shared" si="85"/>
        <v>42334.25</v>
      </c>
      <c r="T939" s="11">
        <f t="shared" si="86"/>
        <v>42343.25</v>
      </c>
      <c r="U939" s="12" t="str">
        <f t="shared" si="87"/>
        <v>November</v>
      </c>
      <c r="V939" s="10" t="str">
        <f t="shared" si="84"/>
        <v>2015</v>
      </c>
    </row>
    <row r="940" spans="1:22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88"/>
        <v>109.70652173913042</v>
      </c>
      <c r="P940" s="6">
        <f t="shared" si="89"/>
        <v>57.298507462686565</v>
      </c>
      <c r="Q940" t="e" cm="1" vm="1">
        <f t="array" aca="1" ref="Q940" ca="1">_xlfn.TEXTSPLIT(N940, "/")</f>
        <v>#VALUE!</v>
      </c>
      <c r="R940" s="7"/>
      <c r="S940" s="13">
        <f t="shared" si="85"/>
        <v>43263.208333333328</v>
      </c>
      <c r="T940" s="11">
        <f t="shared" si="86"/>
        <v>43299.208333333328</v>
      </c>
      <c r="U940" s="12" t="str">
        <f t="shared" si="87"/>
        <v>June</v>
      </c>
      <c r="V940" s="10" t="str">
        <f t="shared" si="84"/>
        <v>2018</v>
      </c>
    </row>
    <row r="941" spans="1:22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88"/>
        <v>49.217948717948715</v>
      </c>
      <c r="P941" s="6">
        <f t="shared" si="89"/>
        <v>93.348484848484844</v>
      </c>
      <c r="Q941" t="e" cm="1" vm="1">
        <f t="array" aca="1" ref="Q941" ca="1">_xlfn.TEXTSPLIT(N941, "/")</f>
        <v>#VALUE!</v>
      </c>
      <c r="R941" s="7"/>
      <c r="S941" s="13">
        <f t="shared" si="85"/>
        <v>40670.208333333336</v>
      </c>
      <c r="T941" s="11">
        <f t="shared" si="86"/>
        <v>40687.208333333336</v>
      </c>
      <c r="U941" s="12" t="str">
        <f t="shared" si="87"/>
        <v>May</v>
      </c>
      <c r="V941" s="10" t="str">
        <f t="shared" si="84"/>
        <v>2011</v>
      </c>
    </row>
    <row r="942" spans="1:22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88"/>
        <v>62.232323232323225</v>
      </c>
      <c r="P942" s="6">
        <f t="shared" si="89"/>
        <v>71.987179487179489</v>
      </c>
      <c r="Q942" t="e" cm="1" vm="1">
        <f t="array" aca="1" ref="Q942" ca="1">_xlfn.TEXTSPLIT(N942, "/")</f>
        <v>#VALUE!</v>
      </c>
      <c r="R942" s="7"/>
      <c r="S942" s="13">
        <f t="shared" si="85"/>
        <v>41244.25</v>
      </c>
      <c r="T942" s="11">
        <f t="shared" si="86"/>
        <v>41266.25</v>
      </c>
      <c r="U942" s="12" t="str">
        <f t="shared" si="87"/>
        <v>December</v>
      </c>
      <c r="V942" s="10" t="str">
        <f t="shared" si="84"/>
        <v>2012</v>
      </c>
    </row>
    <row r="943" spans="1:22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88"/>
        <v>13.05813953488372</v>
      </c>
      <c r="P943" s="6">
        <f t="shared" si="89"/>
        <v>92.611940298507463</v>
      </c>
      <c r="Q943" t="e" cm="1" vm="1">
        <f t="array" aca="1" ref="Q943" ca="1">_xlfn.TEXTSPLIT(N943, "/")</f>
        <v>#VALUE!</v>
      </c>
      <c r="R943" s="7"/>
      <c r="S943" s="13">
        <f t="shared" si="85"/>
        <v>40552.25</v>
      </c>
      <c r="T943" s="11">
        <f t="shared" si="86"/>
        <v>40587.25</v>
      </c>
      <c r="U943" s="12" t="str">
        <f t="shared" si="87"/>
        <v>January</v>
      </c>
      <c r="V943" s="10" t="str">
        <f t="shared" si="84"/>
        <v>2011</v>
      </c>
    </row>
    <row r="944" spans="1:22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88"/>
        <v>64.635416666666671</v>
      </c>
      <c r="P944" s="6">
        <f t="shared" si="89"/>
        <v>104.99122807017544</v>
      </c>
      <c r="Q944" t="e" cm="1" vm="1">
        <f t="array" aca="1" ref="Q944" ca="1">_xlfn.TEXTSPLIT(N944, "/")</f>
        <v>#VALUE!</v>
      </c>
      <c r="R944" s="7"/>
      <c r="S944" s="13">
        <f t="shared" si="85"/>
        <v>40568.25</v>
      </c>
      <c r="T944" s="11">
        <f t="shared" si="86"/>
        <v>40571.25</v>
      </c>
      <c r="U944" s="12" t="str">
        <f t="shared" si="87"/>
        <v>January</v>
      </c>
      <c r="V944" s="10" t="str">
        <f t="shared" si="84"/>
        <v>2011</v>
      </c>
    </row>
    <row r="945" spans="1:22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88"/>
        <v>159.58666666666667</v>
      </c>
      <c r="P945" s="6">
        <f t="shared" si="89"/>
        <v>30.958174904942965</v>
      </c>
      <c r="Q945" t="e" cm="1" vm="1">
        <f t="array" aca="1" ref="Q945" ca="1">_xlfn.TEXTSPLIT(N945, "/")</f>
        <v>#VALUE!</v>
      </c>
      <c r="R945" s="7"/>
      <c r="S945" s="13">
        <f t="shared" si="85"/>
        <v>41906.208333333336</v>
      </c>
      <c r="T945" s="11">
        <f t="shared" si="86"/>
        <v>41941.208333333336</v>
      </c>
      <c r="U945" s="12" t="str">
        <f t="shared" si="87"/>
        <v>September</v>
      </c>
      <c r="V945" s="10" t="str">
        <f t="shared" si="84"/>
        <v>2014</v>
      </c>
    </row>
    <row r="946" spans="1:22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88"/>
        <v>81.42</v>
      </c>
      <c r="P946" s="6">
        <f t="shared" si="89"/>
        <v>33.001182732111175</v>
      </c>
      <c r="Q946" t="e" cm="1" vm="1">
        <f t="array" aca="1" ref="Q946" ca="1">_xlfn.TEXTSPLIT(N946, "/")</f>
        <v>#VALUE!</v>
      </c>
      <c r="R946" s="7"/>
      <c r="S946" s="13">
        <f t="shared" si="85"/>
        <v>42776.25</v>
      </c>
      <c r="T946" s="11">
        <f t="shared" si="86"/>
        <v>42795.25</v>
      </c>
      <c r="U946" s="12" t="str">
        <f t="shared" si="87"/>
        <v>February</v>
      </c>
      <c r="V946" s="10" t="str">
        <f t="shared" si="84"/>
        <v>2017</v>
      </c>
    </row>
    <row r="947" spans="1:22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88"/>
        <v>32.444767441860463</v>
      </c>
      <c r="P947" s="6">
        <f t="shared" si="89"/>
        <v>84.187845303867405</v>
      </c>
      <c r="Q947" t="e" cm="1" vm="1">
        <f t="array" aca="1" ref="Q947" ca="1">_xlfn.TEXTSPLIT(N947, "/")</f>
        <v>#VALUE!</v>
      </c>
      <c r="R947" s="7"/>
      <c r="S947" s="13">
        <f t="shared" si="85"/>
        <v>41004.208333333336</v>
      </c>
      <c r="T947" s="11">
        <f t="shared" si="86"/>
        <v>41019.208333333336</v>
      </c>
      <c r="U947" s="12" t="str">
        <f t="shared" si="87"/>
        <v>April</v>
      </c>
      <c r="V947" s="10" t="str">
        <f t="shared" si="84"/>
        <v>2012</v>
      </c>
    </row>
    <row r="948" spans="1:22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88"/>
        <v>9.9141184124918666</v>
      </c>
      <c r="P948" s="6">
        <f t="shared" si="89"/>
        <v>73.92307692307692</v>
      </c>
      <c r="Q948" t="e" cm="1" vm="1">
        <f t="array" aca="1" ref="Q948" ca="1">_xlfn.TEXTSPLIT(N948, "/")</f>
        <v>#VALUE!</v>
      </c>
      <c r="R948" s="7"/>
      <c r="S948" s="13">
        <f t="shared" si="85"/>
        <v>40710.208333333336</v>
      </c>
      <c r="T948" s="11">
        <f t="shared" si="86"/>
        <v>40712.208333333336</v>
      </c>
      <c r="U948" s="12" t="str">
        <f t="shared" si="87"/>
        <v>June</v>
      </c>
      <c r="V948" s="10" t="str">
        <f t="shared" si="84"/>
        <v>2011</v>
      </c>
    </row>
    <row r="949" spans="1:22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88"/>
        <v>26.694444444444443</v>
      </c>
      <c r="P949" s="6">
        <f t="shared" si="89"/>
        <v>36.987499999999997</v>
      </c>
      <c r="Q949" t="e" cm="1" vm="1">
        <f t="array" aca="1" ref="Q949" ca="1">_xlfn.TEXTSPLIT(N949, "/")</f>
        <v>#VALUE!</v>
      </c>
      <c r="R949" s="7"/>
      <c r="S949" s="13">
        <f t="shared" si="85"/>
        <v>41908.208333333336</v>
      </c>
      <c r="T949" s="11">
        <f t="shared" si="86"/>
        <v>41915.208333333336</v>
      </c>
      <c r="U949" s="12" t="str">
        <f t="shared" si="87"/>
        <v>September</v>
      </c>
      <c r="V949" s="10" t="str">
        <f t="shared" si="84"/>
        <v>2014</v>
      </c>
    </row>
    <row r="950" spans="1:22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88"/>
        <v>62.957446808510639</v>
      </c>
      <c r="P950" s="6">
        <f t="shared" si="89"/>
        <v>46.896551724137929</v>
      </c>
      <c r="Q950" t="e" cm="1" vm="1">
        <f t="array" aca="1" ref="Q950" ca="1">_xlfn.TEXTSPLIT(N950, "/")</f>
        <v>#VALUE!</v>
      </c>
      <c r="R950" s="7"/>
      <c r="S950" s="13">
        <f t="shared" si="85"/>
        <v>41985.25</v>
      </c>
      <c r="T950" s="11">
        <f t="shared" si="86"/>
        <v>41995.25</v>
      </c>
      <c r="U950" s="12" t="str">
        <f t="shared" si="87"/>
        <v>December</v>
      </c>
      <c r="V950" s="10" t="str">
        <f t="shared" si="84"/>
        <v>2014</v>
      </c>
    </row>
    <row r="951" spans="1:22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88"/>
        <v>161.35593220338984</v>
      </c>
      <c r="P951" s="6">
        <f t="shared" si="89"/>
        <v>5</v>
      </c>
      <c r="Q951" t="e" cm="1" vm="1">
        <f t="array" aca="1" ref="Q951" ca="1">_xlfn.TEXTSPLIT(N951, "/")</f>
        <v>#VALUE!</v>
      </c>
      <c r="R951" s="7"/>
      <c r="S951" s="13">
        <f t="shared" si="85"/>
        <v>42112.208333333328</v>
      </c>
      <c r="T951" s="11">
        <f t="shared" si="86"/>
        <v>42131.208333333328</v>
      </c>
      <c r="U951" s="12" t="str">
        <f t="shared" si="87"/>
        <v>April</v>
      </c>
      <c r="V951" s="10" t="str">
        <f t="shared" si="84"/>
        <v>2015</v>
      </c>
    </row>
    <row r="952" spans="1:22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88"/>
        <v>5</v>
      </c>
      <c r="P952" s="6">
        <f t="shared" si="89"/>
        <v>102.02437459910199</v>
      </c>
      <c r="Q952" t="e" cm="1" vm="1">
        <f t="array" aca="1" ref="Q952" ca="1">_xlfn.TEXTSPLIT(N952, "/")</f>
        <v>#VALUE!</v>
      </c>
      <c r="R952" s="7"/>
      <c r="S952" s="13">
        <f t="shared" si="85"/>
        <v>43571.208333333328</v>
      </c>
      <c r="T952" s="11">
        <f t="shared" si="86"/>
        <v>43576.208333333328</v>
      </c>
      <c r="U952" s="12" t="str">
        <f t="shared" si="87"/>
        <v>April</v>
      </c>
      <c r="V952" s="10" t="str">
        <f t="shared" si="84"/>
        <v>2019</v>
      </c>
    </row>
    <row r="953" spans="1:22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88"/>
        <v>1096.9379310344827</v>
      </c>
      <c r="P953" s="6">
        <f t="shared" si="89"/>
        <v>45.007502206531335</v>
      </c>
      <c r="Q953" t="e" cm="1" vm="1">
        <f t="array" aca="1" ref="Q953" ca="1">_xlfn.TEXTSPLIT(N953, "/")</f>
        <v>#VALUE!</v>
      </c>
      <c r="R953" s="7"/>
      <c r="S953" s="13">
        <f t="shared" si="85"/>
        <v>42730.25</v>
      </c>
      <c r="T953" s="11">
        <f t="shared" si="86"/>
        <v>42731.25</v>
      </c>
      <c r="U953" s="12" t="str">
        <f t="shared" si="87"/>
        <v>December</v>
      </c>
      <c r="V953" s="10" t="str">
        <f t="shared" si="84"/>
        <v>2016</v>
      </c>
    </row>
    <row r="954" spans="1:22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88"/>
        <v>70.094158075601371</v>
      </c>
      <c r="P954" s="6">
        <f t="shared" si="89"/>
        <v>94.285714285714292</v>
      </c>
      <c r="Q954" t="e" cm="1" vm="1">
        <f t="array" aca="1" ref="Q954" ca="1">_xlfn.TEXTSPLIT(N954, "/")</f>
        <v>#VALUE!</v>
      </c>
      <c r="R954" s="7"/>
      <c r="S954" s="13">
        <f t="shared" si="85"/>
        <v>42591.208333333328</v>
      </c>
      <c r="T954" s="11">
        <f t="shared" si="86"/>
        <v>42605.208333333328</v>
      </c>
      <c r="U954" s="12" t="str">
        <f t="shared" si="87"/>
        <v>August</v>
      </c>
      <c r="V954" s="10" t="str">
        <f t="shared" si="84"/>
        <v>2016</v>
      </c>
    </row>
    <row r="955" spans="1:22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88"/>
        <v>60</v>
      </c>
      <c r="P955" s="6">
        <f t="shared" si="89"/>
        <v>101.02325581395348</v>
      </c>
      <c r="Q955" t="e" cm="1" vm="1">
        <f t="array" aca="1" ref="Q955" ca="1">_xlfn.TEXTSPLIT(N955, "/")</f>
        <v>#VALUE!</v>
      </c>
      <c r="R955" s="7"/>
      <c r="S955" s="13">
        <f t="shared" si="85"/>
        <v>42358.25</v>
      </c>
      <c r="T955" s="11">
        <f t="shared" si="86"/>
        <v>42394.25</v>
      </c>
      <c r="U955" s="12" t="str">
        <f t="shared" si="87"/>
        <v>December</v>
      </c>
      <c r="V955" s="10" t="str">
        <f t="shared" si="84"/>
        <v>2016</v>
      </c>
    </row>
    <row r="956" spans="1:22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88"/>
        <v>367.0985915492958</v>
      </c>
      <c r="P956" s="6">
        <f t="shared" si="89"/>
        <v>97.037499999999994</v>
      </c>
      <c r="Q956" t="e" cm="1" vm="1">
        <f t="array" aca="1" ref="Q956" ca="1">_xlfn.TEXTSPLIT(N956, "/")</f>
        <v>#VALUE!</v>
      </c>
      <c r="R956" s="7"/>
      <c r="S956" s="13">
        <f t="shared" si="85"/>
        <v>41174.208333333336</v>
      </c>
      <c r="T956" s="11">
        <f t="shared" si="86"/>
        <v>41198.208333333336</v>
      </c>
      <c r="U956" s="12" t="str">
        <f t="shared" si="87"/>
        <v>September</v>
      </c>
      <c r="V956" s="10" t="str">
        <f t="shared" si="84"/>
        <v>2012</v>
      </c>
    </row>
    <row r="957" spans="1:22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88"/>
        <v>1109</v>
      </c>
      <c r="P957" s="6">
        <f t="shared" si="89"/>
        <v>43.00963855421687</v>
      </c>
      <c r="Q957" t="e" cm="1" vm="1">
        <f t="array" aca="1" ref="Q957" ca="1">_xlfn.TEXTSPLIT(N957, "/")</f>
        <v>#VALUE!</v>
      </c>
      <c r="R957" s="7"/>
      <c r="S957" s="13">
        <f t="shared" si="85"/>
        <v>41238.25</v>
      </c>
      <c r="T957" s="11">
        <f t="shared" si="86"/>
        <v>41240.25</v>
      </c>
      <c r="U957" s="12" t="str">
        <f t="shared" si="87"/>
        <v>November</v>
      </c>
      <c r="V957" s="10" t="str">
        <f t="shared" si="84"/>
        <v>2012</v>
      </c>
    </row>
    <row r="958" spans="1:22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88"/>
        <v>19.028784648187631</v>
      </c>
      <c r="P958" s="6">
        <f t="shared" si="89"/>
        <v>94.916030534351151</v>
      </c>
      <c r="Q958" t="e" cm="1" vm="1">
        <f t="array" aca="1" ref="Q958" ca="1">_xlfn.TEXTSPLIT(N958, "/")</f>
        <v>#VALUE!</v>
      </c>
      <c r="R958" s="7"/>
      <c r="S958" s="13">
        <f t="shared" si="85"/>
        <v>42360.25</v>
      </c>
      <c r="T958" s="11">
        <f t="shared" si="86"/>
        <v>42364.25</v>
      </c>
      <c r="U958" s="12" t="str">
        <f t="shared" si="87"/>
        <v>December</v>
      </c>
      <c r="V958" s="10" t="str">
        <f t="shared" si="84"/>
        <v>2015</v>
      </c>
    </row>
    <row r="959" spans="1:22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88"/>
        <v>126.87755102040816</v>
      </c>
      <c r="P959" s="6">
        <f t="shared" si="89"/>
        <v>72.151785714285708</v>
      </c>
      <c r="Q959" t="e" cm="1" vm="1">
        <f t="array" aca="1" ref="Q959" ca="1">_xlfn.TEXTSPLIT(N959, "/")</f>
        <v>#VALUE!</v>
      </c>
      <c r="R959" s="7"/>
      <c r="S959" s="13">
        <f t="shared" si="85"/>
        <v>40955.25</v>
      </c>
      <c r="T959" s="11">
        <f t="shared" si="86"/>
        <v>40958.25</v>
      </c>
      <c r="U959" s="12" t="str">
        <f t="shared" si="87"/>
        <v>February</v>
      </c>
      <c r="V959" s="10" t="str">
        <f t="shared" si="84"/>
        <v>2012</v>
      </c>
    </row>
    <row r="960" spans="1:22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88"/>
        <v>734.63636363636363</v>
      </c>
      <c r="P960" s="6">
        <f t="shared" si="89"/>
        <v>51.007692307692309</v>
      </c>
      <c r="Q960" t="e" cm="1" vm="1">
        <f t="array" aca="1" ref="Q960" ca="1">_xlfn.TEXTSPLIT(N960, "/")</f>
        <v>#VALUE!</v>
      </c>
      <c r="R960" s="7"/>
      <c r="S960" s="13">
        <f t="shared" si="85"/>
        <v>40350.208333333336</v>
      </c>
      <c r="T960" s="11">
        <f t="shared" si="86"/>
        <v>40372.208333333336</v>
      </c>
      <c r="U960" s="12" t="str">
        <f t="shared" si="87"/>
        <v>June</v>
      </c>
      <c r="V960" s="10" t="str">
        <f t="shared" si="84"/>
        <v>2010</v>
      </c>
    </row>
    <row r="961" spans="1:22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88"/>
        <v>4.5731034482758623</v>
      </c>
      <c r="P961" s="6">
        <f t="shared" si="89"/>
        <v>85.054545454545448</v>
      </c>
      <c r="Q961" t="e" cm="1" vm="1">
        <f t="array" aca="1" ref="Q961" ca="1">_xlfn.TEXTSPLIT(N961, "/")</f>
        <v>#VALUE!</v>
      </c>
      <c r="R961" s="7"/>
      <c r="S961" s="13">
        <f t="shared" si="85"/>
        <v>40357.208333333336</v>
      </c>
      <c r="T961" s="11">
        <f t="shared" si="86"/>
        <v>40385.208333333336</v>
      </c>
      <c r="U961" s="12" t="str">
        <f t="shared" si="87"/>
        <v>June</v>
      </c>
      <c r="V961" s="10" t="str">
        <f t="shared" si="84"/>
        <v>2010</v>
      </c>
    </row>
    <row r="962" spans="1:22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88"/>
        <v>85.054545454545448</v>
      </c>
      <c r="P962" s="6">
        <f t="shared" si="89"/>
        <v>43.87096774193548</v>
      </c>
      <c r="Q962" t="e" cm="1" vm="1">
        <f t="array" aca="1" ref="Q962" ca="1">_xlfn.TEXTSPLIT(N962, "/")</f>
        <v>#VALUE!</v>
      </c>
      <c r="R962" s="7"/>
      <c r="S962" s="13">
        <f t="shared" si="85"/>
        <v>42408.25</v>
      </c>
      <c r="T962" s="11">
        <f t="shared" si="86"/>
        <v>42445.208333333328</v>
      </c>
      <c r="U962" s="12" t="str">
        <f t="shared" si="87"/>
        <v>February</v>
      </c>
      <c r="V962" s="10" t="str">
        <f t="shared" ref="V962:V1001" si="90">TEXT(T962, "yyyy")</f>
        <v>2016</v>
      </c>
    </row>
    <row r="963" spans="1:22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si="88"/>
        <v>119.29824561403508</v>
      </c>
      <c r="P963" s="6">
        <f t="shared" si="89"/>
        <v>40.063909774436091</v>
      </c>
      <c r="Q963" t="e" cm="1" vm="1">
        <f t="array" aca="1" ref="Q963" ca="1">_xlfn.TEXTSPLIT(N963, "/")</f>
        <v>#VALUE!</v>
      </c>
      <c r="R963" s="7"/>
      <c r="S963" s="13">
        <f t="shared" ref="S963:S1001" si="91">(((J963/60)/60)/24)+DATE(1970,1,1)</f>
        <v>40591.25</v>
      </c>
      <c r="T963" s="11">
        <f t="shared" ref="T963:T1001" si="92">(((K963/60)/60)/24)+DATE(1970,1,1)</f>
        <v>40595.25</v>
      </c>
      <c r="U963" s="12" t="str">
        <f t="shared" ref="U963:U1001" si="93">TEXT(S963,"mmmm")</f>
        <v>February</v>
      </c>
      <c r="V963" s="10" t="str">
        <f t="shared" si="90"/>
        <v>2011</v>
      </c>
    </row>
    <row r="964" spans="1:22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ref="O964:O1001" si="94">(E964/D964)*100</f>
        <v>296.02777777777777</v>
      </c>
      <c r="P964" s="6">
        <f t="shared" ref="P964:P1001" si="95">E965/G965</f>
        <v>43.833333333333336</v>
      </c>
      <c r="Q964" t="e" cm="1" vm="1">
        <f t="array" aca="1" ref="Q964" ca="1">_xlfn.TEXTSPLIT(N964, "/")</f>
        <v>#VALUE!</v>
      </c>
      <c r="R964" s="7"/>
      <c r="S964" s="13">
        <f t="shared" si="91"/>
        <v>41592.25</v>
      </c>
      <c r="T964" s="11">
        <f t="shared" si="92"/>
        <v>41613.25</v>
      </c>
      <c r="U964" s="12" t="str">
        <f t="shared" si="93"/>
        <v>November</v>
      </c>
      <c r="V964" s="10" t="str">
        <f t="shared" si="90"/>
        <v>2013</v>
      </c>
    </row>
    <row r="965" spans="1:22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94"/>
        <v>84.694915254237287</v>
      </c>
      <c r="P965" s="6">
        <f t="shared" si="95"/>
        <v>84.92903225806451</v>
      </c>
      <c r="Q965" t="e" cm="1" vm="1">
        <f t="array" aca="1" ref="Q965" ca="1">_xlfn.TEXTSPLIT(N965, "/")</f>
        <v>#VALUE!</v>
      </c>
      <c r="R965" s="7"/>
      <c r="S965" s="13">
        <f t="shared" si="91"/>
        <v>40607.25</v>
      </c>
      <c r="T965" s="11">
        <f t="shared" si="92"/>
        <v>40613.25</v>
      </c>
      <c r="U965" s="12" t="str">
        <f t="shared" si="93"/>
        <v>March</v>
      </c>
      <c r="V965" s="10" t="str">
        <f t="shared" si="90"/>
        <v>2011</v>
      </c>
    </row>
    <row r="966" spans="1:22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94"/>
        <v>355.7837837837838</v>
      </c>
      <c r="P966" s="6">
        <f t="shared" si="95"/>
        <v>41.067632850241544</v>
      </c>
      <c r="Q966" t="e" cm="1" vm="1">
        <f t="array" aca="1" ref="Q966" ca="1">_xlfn.TEXTSPLIT(N966, "/")</f>
        <v>#VALUE!</v>
      </c>
      <c r="R966" s="7"/>
      <c r="S966" s="13">
        <f t="shared" si="91"/>
        <v>42135.208333333328</v>
      </c>
      <c r="T966" s="11">
        <f t="shared" si="92"/>
        <v>42140.208333333328</v>
      </c>
      <c r="U966" s="12" t="str">
        <f t="shared" si="93"/>
        <v>May</v>
      </c>
      <c r="V966" s="10" t="str">
        <f t="shared" si="90"/>
        <v>2015</v>
      </c>
    </row>
    <row r="967" spans="1:22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94"/>
        <v>386.40909090909093</v>
      </c>
      <c r="P967" s="6">
        <f t="shared" si="95"/>
        <v>54.971428571428568</v>
      </c>
      <c r="Q967" t="e" cm="1" vm="1">
        <f t="array" aca="1" ref="Q967" ca="1">_xlfn.TEXTSPLIT(N967, "/")</f>
        <v>#VALUE!</v>
      </c>
      <c r="R967" s="7"/>
      <c r="S967" s="13">
        <f t="shared" si="91"/>
        <v>40203.25</v>
      </c>
      <c r="T967" s="11">
        <f t="shared" si="92"/>
        <v>40243.25</v>
      </c>
      <c r="U967" s="12" t="str">
        <f t="shared" si="93"/>
        <v>January</v>
      </c>
      <c r="V967" s="10" t="str">
        <f t="shared" si="90"/>
        <v>2010</v>
      </c>
    </row>
    <row r="968" spans="1:22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94"/>
        <v>792.23529411764707</v>
      </c>
      <c r="P968" s="6">
        <f t="shared" si="95"/>
        <v>77.010807374443743</v>
      </c>
      <c r="Q968" t="e" cm="1" vm="1">
        <f t="array" aca="1" ref="Q968" ca="1">_xlfn.TEXTSPLIT(N968, "/")</f>
        <v>#VALUE!</v>
      </c>
      <c r="R968" s="7"/>
      <c r="S968" s="13">
        <f t="shared" si="91"/>
        <v>42901.208333333328</v>
      </c>
      <c r="T968" s="11">
        <f t="shared" si="92"/>
        <v>42903.208333333328</v>
      </c>
      <c r="U968" s="12" t="str">
        <f t="shared" si="93"/>
        <v>June</v>
      </c>
      <c r="V968" s="10" t="str">
        <f t="shared" si="90"/>
        <v>2017</v>
      </c>
    </row>
    <row r="969" spans="1:22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94"/>
        <v>137.03393665158373</v>
      </c>
      <c r="P969" s="6">
        <f t="shared" si="95"/>
        <v>71.201754385964918</v>
      </c>
      <c r="Q969" t="e" cm="1" vm="1">
        <f t="array" aca="1" ref="Q969" ca="1">_xlfn.TEXTSPLIT(N969, "/")</f>
        <v>#VALUE!</v>
      </c>
      <c r="R969" s="7"/>
      <c r="S969" s="13">
        <f t="shared" si="91"/>
        <v>41005.208333333336</v>
      </c>
      <c r="T969" s="11">
        <f t="shared" si="92"/>
        <v>41042.208333333336</v>
      </c>
      <c r="U969" s="12" t="str">
        <f t="shared" si="93"/>
        <v>April</v>
      </c>
      <c r="V969" s="10" t="str">
        <f t="shared" si="90"/>
        <v>2012</v>
      </c>
    </row>
    <row r="970" spans="1:22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94"/>
        <v>338.20833333333337</v>
      </c>
      <c r="P970" s="6">
        <f t="shared" si="95"/>
        <v>91.935483870967744</v>
      </c>
      <c r="Q970" t="e" cm="1" vm="1">
        <f t="array" aca="1" ref="Q970" ca="1">_xlfn.TEXTSPLIT(N970, "/")</f>
        <v>#VALUE!</v>
      </c>
      <c r="R970" s="7"/>
      <c r="S970" s="13">
        <f t="shared" si="91"/>
        <v>40544.25</v>
      </c>
      <c r="T970" s="11">
        <f t="shared" si="92"/>
        <v>40559.25</v>
      </c>
      <c r="U970" s="12" t="str">
        <f t="shared" si="93"/>
        <v>January</v>
      </c>
      <c r="V970" s="10" t="str">
        <f t="shared" si="90"/>
        <v>2011</v>
      </c>
    </row>
    <row r="971" spans="1:22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94"/>
        <v>108.22784810126582</v>
      </c>
      <c r="P971" s="6">
        <f t="shared" si="95"/>
        <v>97.069023569023571</v>
      </c>
      <c r="Q971" t="e" cm="1" vm="1">
        <f t="array" aca="1" ref="Q971" ca="1">_xlfn.TEXTSPLIT(N971, "/")</f>
        <v>#VALUE!</v>
      </c>
      <c r="R971" s="7"/>
      <c r="S971" s="13">
        <f t="shared" si="91"/>
        <v>43821.25</v>
      </c>
      <c r="T971" s="11">
        <f t="shared" si="92"/>
        <v>43828.25</v>
      </c>
      <c r="U971" s="12" t="str">
        <f t="shared" si="93"/>
        <v>December</v>
      </c>
      <c r="V971" s="10" t="str">
        <f t="shared" si="90"/>
        <v>2019</v>
      </c>
    </row>
    <row r="972" spans="1:22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94"/>
        <v>60.757639620653315</v>
      </c>
      <c r="P972" s="6">
        <f t="shared" si="95"/>
        <v>58.916666666666664</v>
      </c>
      <c r="Q972" t="e" cm="1" vm="1">
        <f t="array" aca="1" ref="Q972" ca="1">_xlfn.TEXTSPLIT(N972, "/")</f>
        <v>#VALUE!</v>
      </c>
      <c r="R972" s="7"/>
      <c r="S972" s="13">
        <f t="shared" si="91"/>
        <v>40672.208333333336</v>
      </c>
      <c r="T972" s="11">
        <f t="shared" si="92"/>
        <v>40673.208333333336</v>
      </c>
      <c r="U972" s="12" t="str">
        <f t="shared" si="93"/>
        <v>May</v>
      </c>
      <c r="V972" s="10" t="str">
        <f t="shared" si="90"/>
        <v>2011</v>
      </c>
    </row>
    <row r="973" spans="1:22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94"/>
        <v>27.725490196078432</v>
      </c>
      <c r="P973" s="6">
        <f t="shared" si="95"/>
        <v>58.015466983938133</v>
      </c>
      <c r="Q973" t="e" cm="1" vm="1">
        <f t="array" aca="1" ref="Q973" ca="1">_xlfn.TEXTSPLIT(N973, "/")</f>
        <v>#VALUE!</v>
      </c>
      <c r="R973" s="7"/>
      <c r="S973" s="13">
        <f t="shared" si="91"/>
        <v>41555.208333333336</v>
      </c>
      <c r="T973" s="11">
        <f t="shared" si="92"/>
        <v>41561.208333333336</v>
      </c>
      <c r="U973" s="12" t="str">
        <f t="shared" si="93"/>
        <v>October</v>
      </c>
      <c r="V973" s="10" t="str">
        <f t="shared" si="90"/>
        <v>2013</v>
      </c>
    </row>
    <row r="974" spans="1:22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94"/>
        <v>228.3934426229508</v>
      </c>
      <c r="P974" s="6">
        <f t="shared" si="95"/>
        <v>103.87301587301587</v>
      </c>
      <c r="Q974" t="e" cm="1" vm="1">
        <f t="array" aca="1" ref="Q974" ca="1">_xlfn.TEXTSPLIT(N974, "/")</f>
        <v>#VALUE!</v>
      </c>
      <c r="R974" s="7"/>
      <c r="S974" s="13">
        <f t="shared" si="91"/>
        <v>41792.208333333336</v>
      </c>
      <c r="T974" s="11">
        <f t="shared" si="92"/>
        <v>41801.208333333336</v>
      </c>
      <c r="U974" s="12" t="str">
        <f t="shared" si="93"/>
        <v>June</v>
      </c>
      <c r="V974" s="10" t="str">
        <f t="shared" si="90"/>
        <v>2014</v>
      </c>
    </row>
    <row r="975" spans="1:22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94"/>
        <v>21.615194054500414</v>
      </c>
      <c r="P975" s="6">
        <f t="shared" si="95"/>
        <v>93.46875</v>
      </c>
      <c r="Q975" t="e" cm="1" vm="1">
        <f t="array" aca="1" ref="Q975" ca="1">_xlfn.TEXTSPLIT(N975, "/")</f>
        <v>#VALUE!</v>
      </c>
      <c r="R975" s="7"/>
      <c r="S975" s="13">
        <f t="shared" si="91"/>
        <v>40522.25</v>
      </c>
      <c r="T975" s="11">
        <f t="shared" si="92"/>
        <v>40524.25</v>
      </c>
      <c r="U975" s="12" t="str">
        <f t="shared" si="93"/>
        <v>December</v>
      </c>
      <c r="V975" s="10" t="str">
        <f t="shared" si="90"/>
        <v>2010</v>
      </c>
    </row>
    <row r="976" spans="1:22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94"/>
        <v>373.875</v>
      </c>
      <c r="P976" s="6">
        <f t="shared" si="95"/>
        <v>61.970370370370368</v>
      </c>
      <c r="Q976" t="e" cm="1" vm="1">
        <f t="array" aca="1" ref="Q976" ca="1">_xlfn.TEXTSPLIT(N976, "/")</f>
        <v>#VALUE!</v>
      </c>
      <c r="R976" s="7"/>
      <c r="S976" s="13">
        <f t="shared" si="91"/>
        <v>41412.208333333336</v>
      </c>
      <c r="T976" s="11">
        <f t="shared" si="92"/>
        <v>41413.208333333336</v>
      </c>
      <c r="U976" s="12" t="str">
        <f t="shared" si="93"/>
        <v>May</v>
      </c>
      <c r="V976" s="10" t="str">
        <f t="shared" si="90"/>
        <v>2013</v>
      </c>
    </row>
    <row r="977" spans="1:22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94"/>
        <v>154.92592592592592</v>
      </c>
      <c r="P977" s="6">
        <f t="shared" si="95"/>
        <v>92.042857142857144</v>
      </c>
      <c r="Q977" t="e" cm="1" vm="1">
        <f t="array" aca="1" ref="Q977" ca="1">_xlfn.TEXTSPLIT(N977, "/")</f>
        <v>#VALUE!</v>
      </c>
      <c r="R977" s="7"/>
      <c r="S977" s="13">
        <f t="shared" si="91"/>
        <v>42337.25</v>
      </c>
      <c r="T977" s="11">
        <f t="shared" si="92"/>
        <v>42376.25</v>
      </c>
      <c r="U977" s="12" t="str">
        <f t="shared" si="93"/>
        <v>November</v>
      </c>
      <c r="V977" s="10" t="str">
        <f t="shared" si="90"/>
        <v>2016</v>
      </c>
    </row>
    <row r="978" spans="1:22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94"/>
        <v>322.14999999999998</v>
      </c>
      <c r="P978" s="6">
        <f t="shared" si="95"/>
        <v>77.268656716417908</v>
      </c>
      <c r="Q978" t="e" cm="1" vm="1">
        <f t="array" aca="1" ref="Q978" ca="1">_xlfn.TEXTSPLIT(N978, "/")</f>
        <v>#VALUE!</v>
      </c>
      <c r="R978" s="7"/>
      <c r="S978" s="13">
        <f t="shared" si="91"/>
        <v>40571.25</v>
      </c>
      <c r="T978" s="11">
        <f t="shared" si="92"/>
        <v>40577.25</v>
      </c>
      <c r="U978" s="12" t="str">
        <f t="shared" si="93"/>
        <v>January</v>
      </c>
      <c r="V978" s="10" t="str">
        <f t="shared" si="90"/>
        <v>2011</v>
      </c>
    </row>
    <row r="979" spans="1:22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94"/>
        <v>73.957142857142856</v>
      </c>
      <c r="P979" s="6">
        <f t="shared" si="95"/>
        <v>93.923913043478265</v>
      </c>
      <c r="Q979" t="e" cm="1" vm="1">
        <f t="array" aca="1" ref="Q979" ca="1">_xlfn.TEXTSPLIT(N979, "/")</f>
        <v>#VALUE!</v>
      </c>
      <c r="R979" s="7"/>
      <c r="S979" s="13">
        <f t="shared" si="91"/>
        <v>43138.25</v>
      </c>
      <c r="T979" s="11">
        <f t="shared" si="92"/>
        <v>43170.25</v>
      </c>
      <c r="U979" s="12" t="str">
        <f t="shared" si="93"/>
        <v>February</v>
      </c>
      <c r="V979" s="10" t="str">
        <f t="shared" si="90"/>
        <v>2018</v>
      </c>
    </row>
    <row r="980" spans="1:22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94"/>
        <v>864.1</v>
      </c>
      <c r="P980" s="6">
        <f t="shared" si="95"/>
        <v>84.969458128078813</v>
      </c>
      <c r="Q980" t="e" cm="1" vm="1">
        <f t="array" aca="1" ref="Q980" ca="1">_xlfn.TEXTSPLIT(N980, "/")</f>
        <v>#VALUE!</v>
      </c>
      <c r="R980" s="7"/>
      <c r="S980" s="13">
        <f t="shared" si="91"/>
        <v>42686.25</v>
      </c>
      <c r="T980" s="11">
        <f t="shared" si="92"/>
        <v>42708.25</v>
      </c>
      <c r="U980" s="12" t="str">
        <f t="shared" si="93"/>
        <v>November</v>
      </c>
      <c r="V980" s="10" t="str">
        <f t="shared" si="90"/>
        <v>2016</v>
      </c>
    </row>
    <row r="981" spans="1:22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94"/>
        <v>143.26245847176079</v>
      </c>
      <c r="P981" s="6">
        <f t="shared" si="95"/>
        <v>105.97035040431267</v>
      </c>
      <c r="Q981" t="e" cm="1" vm="1">
        <f t="array" aca="1" ref="Q981" ca="1">_xlfn.TEXTSPLIT(N981, "/")</f>
        <v>#VALUE!</v>
      </c>
      <c r="R981" s="7"/>
      <c r="S981" s="13">
        <f t="shared" si="91"/>
        <v>42078.208333333328</v>
      </c>
      <c r="T981" s="11">
        <f t="shared" si="92"/>
        <v>42084.208333333328</v>
      </c>
      <c r="U981" s="12" t="str">
        <f t="shared" si="93"/>
        <v>March</v>
      </c>
      <c r="V981" s="10" t="str">
        <f t="shared" si="90"/>
        <v>2015</v>
      </c>
    </row>
    <row r="982" spans="1:22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94"/>
        <v>40.281762295081968</v>
      </c>
      <c r="P982" s="6">
        <f t="shared" si="95"/>
        <v>36.969040247678016</v>
      </c>
      <c r="Q982" t="e" cm="1" vm="1">
        <f t="array" aca="1" ref="Q982" ca="1">_xlfn.TEXTSPLIT(N982, "/")</f>
        <v>#VALUE!</v>
      </c>
      <c r="R982" s="7"/>
      <c r="S982" s="13">
        <f t="shared" si="91"/>
        <v>42307.208333333328</v>
      </c>
      <c r="T982" s="11">
        <f t="shared" si="92"/>
        <v>42312.25</v>
      </c>
      <c r="U982" s="12" t="str">
        <f t="shared" si="93"/>
        <v>October</v>
      </c>
      <c r="V982" s="10" t="str">
        <f t="shared" si="90"/>
        <v>2015</v>
      </c>
    </row>
    <row r="983" spans="1:22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94"/>
        <v>178.22388059701493</v>
      </c>
      <c r="P983" s="6">
        <f t="shared" si="95"/>
        <v>81.533333333333331</v>
      </c>
      <c r="Q983" t="e" cm="1" vm="1">
        <f t="array" aca="1" ref="Q983" ca="1">_xlfn.TEXTSPLIT(N983, "/")</f>
        <v>#VALUE!</v>
      </c>
      <c r="R983" s="7"/>
      <c r="S983" s="13">
        <f t="shared" si="91"/>
        <v>43094.25</v>
      </c>
      <c r="T983" s="11">
        <f t="shared" si="92"/>
        <v>43127.25</v>
      </c>
      <c r="U983" s="12" t="str">
        <f t="shared" si="93"/>
        <v>December</v>
      </c>
      <c r="V983" s="10" t="str">
        <f t="shared" si="90"/>
        <v>2018</v>
      </c>
    </row>
    <row r="984" spans="1:22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94"/>
        <v>84.930555555555557</v>
      </c>
      <c r="P984" s="6">
        <f t="shared" si="95"/>
        <v>80.999140154772135</v>
      </c>
      <c r="Q984" t="e" cm="1" vm="1">
        <f t="array" aca="1" ref="Q984" ca="1">_xlfn.TEXTSPLIT(N984, "/")</f>
        <v>#VALUE!</v>
      </c>
      <c r="R984" s="7"/>
      <c r="S984" s="13">
        <f t="shared" si="91"/>
        <v>40743.208333333336</v>
      </c>
      <c r="T984" s="11">
        <f t="shared" si="92"/>
        <v>40745.208333333336</v>
      </c>
      <c r="U984" s="12" t="str">
        <f t="shared" si="93"/>
        <v>July</v>
      </c>
      <c r="V984" s="10" t="str">
        <f t="shared" si="90"/>
        <v>2011</v>
      </c>
    </row>
    <row r="985" spans="1:22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94"/>
        <v>145.93648334624322</v>
      </c>
      <c r="P985" s="6">
        <f t="shared" si="95"/>
        <v>26.010498687664043</v>
      </c>
      <c r="Q985" t="e" cm="1" vm="1">
        <f t="array" aca="1" ref="Q985" ca="1">_xlfn.TEXTSPLIT(N985, "/")</f>
        <v>#VALUE!</v>
      </c>
      <c r="R985" s="7"/>
      <c r="S985" s="13">
        <f t="shared" si="91"/>
        <v>43681.208333333328</v>
      </c>
      <c r="T985" s="11">
        <f t="shared" si="92"/>
        <v>43696.208333333328</v>
      </c>
      <c r="U985" s="12" t="str">
        <f t="shared" si="93"/>
        <v>August</v>
      </c>
      <c r="V985" s="10" t="str">
        <f t="shared" si="90"/>
        <v>2019</v>
      </c>
    </row>
    <row r="986" spans="1:22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94"/>
        <v>152.46153846153848</v>
      </c>
      <c r="P986" s="6">
        <f t="shared" si="95"/>
        <v>25.998410896708286</v>
      </c>
      <c r="Q986" t="e" cm="1" vm="1">
        <f t="array" aca="1" ref="Q986" ca="1">_xlfn.TEXTSPLIT(N986, "/")</f>
        <v>#VALUE!</v>
      </c>
      <c r="R986" s="7"/>
      <c r="S986" s="13">
        <f t="shared" si="91"/>
        <v>43716.208333333328</v>
      </c>
      <c r="T986" s="11">
        <f t="shared" si="92"/>
        <v>43742.208333333328</v>
      </c>
      <c r="U986" s="12" t="str">
        <f t="shared" si="93"/>
        <v>September</v>
      </c>
      <c r="V986" s="10" t="str">
        <f t="shared" si="90"/>
        <v>2019</v>
      </c>
    </row>
    <row r="987" spans="1:22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94"/>
        <v>67.129542790152414</v>
      </c>
      <c r="P987" s="6">
        <f t="shared" si="95"/>
        <v>34.173913043478258</v>
      </c>
      <c r="Q987" t="e" cm="1" vm="1">
        <f t="array" aca="1" ref="Q987" ca="1">_xlfn.TEXTSPLIT(N987, "/")</f>
        <v>#VALUE!</v>
      </c>
      <c r="R987" s="7"/>
      <c r="S987" s="13">
        <f t="shared" si="91"/>
        <v>41614.25</v>
      </c>
      <c r="T987" s="11">
        <f t="shared" si="92"/>
        <v>41640.25</v>
      </c>
      <c r="U987" s="12" t="str">
        <f t="shared" si="93"/>
        <v>December</v>
      </c>
      <c r="V987" s="10" t="str">
        <f t="shared" si="90"/>
        <v>2014</v>
      </c>
    </row>
    <row r="988" spans="1:22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94"/>
        <v>40.307692307692307</v>
      </c>
      <c r="P988" s="6">
        <f t="shared" si="95"/>
        <v>28.002083333333335</v>
      </c>
      <c r="Q988" t="e" cm="1" vm="1">
        <f t="array" aca="1" ref="Q988" ca="1">_xlfn.TEXTSPLIT(N988, "/")</f>
        <v>#VALUE!</v>
      </c>
      <c r="R988" s="7"/>
      <c r="S988" s="13">
        <f t="shared" si="91"/>
        <v>40638.208333333336</v>
      </c>
      <c r="T988" s="11">
        <f t="shared" si="92"/>
        <v>40652.208333333336</v>
      </c>
      <c r="U988" s="12" t="str">
        <f t="shared" si="93"/>
        <v>April</v>
      </c>
      <c r="V988" s="10" t="str">
        <f t="shared" si="90"/>
        <v>2011</v>
      </c>
    </row>
    <row r="989" spans="1:22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94"/>
        <v>216.79032258064518</v>
      </c>
      <c r="P989" s="6">
        <f t="shared" si="95"/>
        <v>76.546875</v>
      </c>
      <c r="Q989" t="e" cm="1" vm="1">
        <f t="array" aca="1" ref="Q989" ca="1">_xlfn.TEXTSPLIT(N989, "/")</f>
        <v>#VALUE!</v>
      </c>
      <c r="R989" s="7"/>
      <c r="S989" s="13">
        <f t="shared" si="91"/>
        <v>42852.208333333328</v>
      </c>
      <c r="T989" s="11">
        <f t="shared" si="92"/>
        <v>42866.208333333328</v>
      </c>
      <c r="U989" s="12" t="str">
        <f t="shared" si="93"/>
        <v>April</v>
      </c>
      <c r="V989" s="10" t="str">
        <f t="shared" si="90"/>
        <v>2017</v>
      </c>
    </row>
    <row r="990" spans="1:22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94"/>
        <v>52.117021276595743</v>
      </c>
      <c r="P990" s="6">
        <f t="shared" si="95"/>
        <v>53.053097345132741</v>
      </c>
      <c r="Q990" t="e" cm="1" vm="1">
        <f t="array" aca="1" ref="Q990" ca="1">_xlfn.TEXTSPLIT(N990, "/")</f>
        <v>#VALUE!</v>
      </c>
      <c r="R990" s="7"/>
      <c r="S990" s="13">
        <f t="shared" si="91"/>
        <v>42686.25</v>
      </c>
      <c r="T990" s="11">
        <f t="shared" si="92"/>
        <v>42707.25</v>
      </c>
      <c r="U990" s="12" t="str">
        <f t="shared" si="93"/>
        <v>November</v>
      </c>
      <c r="V990" s="10" t="str">
        <f t="shared" si="90"/>
        <v>2016</v>
      </c>
    </row>
    <row r="991" spans="1:22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94"/>
        <v>499.58333333333337</v>
      </c>
      <c r="P991" s="6">
        <f t="shared" si="95"/>
        <v>106.859375</v>
      </c>
      <c r="Q991" t="e" cm="1" vm="1">
        <f t="array" aca="1" ref="Q991" ca="1">_xlfn.TEXTSPLIT(N991, "/")</f>
        <v>#VALUE!</v>
      </c>
      <c r="R991" s="7"/>
      <c r="S991" s="13">
        <f t="shared" si="91"/>
        <v>43571.208333333328</v>
      </c>
      <c r="T991" s="11">
        <f t="shared" si="92"/>
        <v>43576.208333333328</v>
      </c>
      <c r="U991" s="12" t="str">
        <f t="shared" si="93"/>
        <v>April</v>
      </c>
      <c r="V991" s="10" t="str">
        <f t="shared" si="90"/>
        <v>2019</v>
      </c>
    </row>
    <row r="992" spans="1:22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94"/>
        <v>87.679487179487182</v>
      </c>
      <c r="P992" s="6">
        <f t="shared" si="95"/>
        <v>46.020746887966808</v>
      </c>
      <c r="Q992" t="e" cm="1" vm="1">
        <f t="array" aca="1" ref="Q992" ca="1">_xlfn.TEXTSPLIT(N992, "/")</f>
        <v>#VALUE!</v>
      </c>
      <c r="R992" s="7"/>
      <c r="S992" s="13">
        <f t="shared" si="91"/>
        <v>42432.25</v>
      </c>
      <c r="T992" s="11">
        <f t="shared" si="92"/>
        <v>42454.208333333328</v>
      </c>
      <c r="U992" s="12" t="str">
        <f t="shared" si="93"/>
        <v>March</v>
      </c>
      <c r="V992" s="10" t="str">
        <f t="shared" si="90"/>
        <v>2016</v>
      </c>
    </row>
    <row r="993" spans="1:22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94"/>
        <v>113.17346938775511</v>
      </c>
      <c r="P993" s="6">
        <f t="shared" si="95"/>
        <v>100.17424242424242</v>
      </c>
      <c r="Q993" t="e" cm="1" vm="1">
        <f t="array" aca="1" ref="Q993" ca="1">_xlfn.TEXTSPLIT(N993, "/")</f>
        <v>#VALUE!</v>
      </c>
      <c r="R993" s="7"/>
      <c r="S993" s="13">
        <f t="shared" si="91"/>
        <v>41907.208333333336</v>
      </c>
      <c r="T993" s="11">
        <f t="shared" si="92"/>
        <v>41911.208333333336</v>
      </c>
      <c r="U993" s="12" t="str">
        <f t="shared" si="93"/>
        <v>September</v>
      </c>
      <c r="V993" s="10" t="str">
        <f t="shared" si="90"/>
        <v>2014</v>
      </c>
    </row>
    <row r="994" spans="1:22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94"/>
        <v>426.54838709677421</v>
      </c>
      <c r="P994" s="6">
        <f t="shared" si="95"/>
        <v>101.44</v>
      </c>
      <c r="Q994" t="e" cm="1" vm="1">
        <f t="array" aca="1" ref="Q994" ca="1">_xlfn.TEXTSPLIT(N994, "/")</f>
        <v>#VALUE!</v>
      </c>
      <c r="R994" s="7"/>
      <c r="S994" s="13">
        <f t="shared" si="91"/>
        <v>43227.208333333328</v>
      </c>
      <c r="T994" s="11">
        <f t="shared" si="92"/>
        <v>43241.208333333328</v>
      </c>
      <c r="U994" s="12" t="str">
        <f t="shared" si="93"/>
        <v>May</v>
      </c>
      <c r="V994" s="10" t="str">
        <f t="shared" si="90"/>
        <v>2018</v>
      </c>
    </row>
    <row r="995" spans="1:22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94"/>
        <v>77.632653061224488</v>
      </c>
      <c r="P995" s="6">
        <f t="shared" si="95"/>
        <v>87.972684085510693</v>
      </c>
      <c r="Q995" t="e" cm="1" vm="1">
        <f t="array" aca="1" ref="Q995" ca="1">_xlfn.TEXTSPLIT(N995, "/")</f>
        <v>#VALUE!</v>
      </c>
      <c r="R995" s="7"/>
      <c r="S995" s="13">
        <f t="shared" si="91"/>
        <v>42362.25</v>
      </c>
      <c r="T995" s="11">
        <f t="shared" si="92"/>
        <v>42379.25</v>
      </c>
      <c r="U995" s="12" t="str">
        <f t="shared" si="93"/>
        <v>December</v>
      </c>
      <c r="V995" s="10" t="str">
        <f t="shared" si="90"/>
        <v>2016</v>
      </c>
    </row>
    <row r="996" spans="1:22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94"/>
        <v>52.496810772501767</v>
      </c>
      <c r="P996" s="6">
        <f t="shared" si="95"/>
        <v>74.995594713656388</v>
      </c>
      <c r="Q996" t="e" cm="1" vm="1">
        <f t="array" aca="1" ref="Q996" ca="1">_xlfn.TEXTSPLIT(N996, "/")</f>
        <v>#VALUE!</v>
      </c>
      <c r="R996" s="7"/>
      <c r="S996" s="13">
        <f t="shared" si="91"/>
        <v>41929.208333333336</v>
      </c>
      <c r="T996" s="11">
        <f t="shared" si="92"/>
        <v>41935.208333333336</v>
      </c>
      <c r="U996" s="12" t="str">
        <f t="shared" si="93"/>
        <v>October</v>
      </c>
      <c r="V996" s="10" t="str">
        <f t="shared" si="90"/>
        <v>2014</v>
      </c>
    </row>
    <row r="997" spans="1:22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94"/>
        <v>157.46762589928059</v>
      </c>
      <c r="P997" s="6">
        <f t="shared" si="95"/>
        <v>42.982142857142854</v>
      </c>
      <c r="Q997" t="e" cm="1" vm="1">
        <f t="array" aca="1" ref="Q997" ca="1">_xlfn.TEXTSPLIT(N997, "/")</f>
        <v>#VALUE!</v>
      </c>
      <c r="R997" s="7"/>
      <c r="S997" s="13">
        <f t="shared" si="91"/>
        <v>43408.208333333328</v>
      </c>
      <c r="T997" s="11">
        <f t="shared" si="92"/>
        <v>43437.25</v>
      </c>
      <c r="U997" s="12" t="str">
        <f t="shared" si="93"/>
        <v>November</v>
      </c>
      <c r="V997" s="10" t="str">
        <f t="shared" si="90"/>
        <v>2018</v>
      </c>
    </row>
    <row r="998" spans="1:22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94"/>
        <v>72.939393939393938</v>
      </c>
      <c r="P998" s="6">
        <f t="shared" si="95"/>
        <v>33.115107913669064</v>
      </c>
      <c r="Q998" t="e" cm="1" vm="1">
        <f t="array" aca="1" ref="Q998" ca="1">_xlfn.TEXTSPLIT(N998, "/")</f>
        <v>#VALUE!</v>
      </c>
      <c r="R998" s="7"/>
      <c r="S998" s="13">
        <f t="shared" si="91"/>
        <v>41276.25</v>
      </c>
      <c r="T998" s="11">
        <f t="shared" si="92"/>
        <v>41306.25</v>
      </c>
      <c r="U998" s="12" t="str">
        <f t="shared" si="93"/>
        <v>January</v>
      </c>
      <c r="V998" s="10" t="str">
        <f t="shared" si="90"/>
        <v>2013</v>
      </c>
    </row>
    <row r="999" spans="1:22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94"/>
        <v>60.565789473684205</v>
      </c>
      <c r="P999" s="6">
        <f t="shared" si="95"/>
        <v>101.13101604278074</v>
      </c>
      <c r="Q999" t="e" cm="1" vm="1">
        <f t="array" aca="1" ref="Q999" ca="1">_xlfn.TEXTSPLIT(N999, "/")</f>
        <v>#VALUE!</v>
      </c>
      <c r="R999" s="7"/>
      <c r="S999" s="13">
        <f t="shared" si="91"/>
        <v>41659.25</v>
      </c>
      <c r="T999" s="11">
        <f t="shared" si="92"/>
        <v>41664.25</v>
      </c>
      <c r="U999" s="12" t="str">
        <f t="shared" si="93"/>
        <v>January</v>
      </c>
      <c r="V999" s="10" t="str">
        <f t="shared" si="90"/>
        <v>2014</v>
      </c>
    </row>
    <row r="1000" spans="1:22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94"/>
        <v>56.791291291291287</v>
      </c>
      <c r="P1000" s="6">
        <f t="shared" si="95"/>
        <v>55.98841354723708</v>
      </c>
      <c r="Q1000" t="e" cm="1" vm="1">
        <f t="array" aca="1" ref="Q1000" ca="1">_xlfn.TEXTSPLIT(N1000, "/")</f>
        <v>#VALUE!</v>
      </c>
      <c r="R1000" s="7"/>
      <c r="S1000" s="13">
        <f t="shared" si="91"/>
        <v>40220.25</v>
      </c>
      <c r="T1000" s="11">
        <f t="shared" si="92"/>
        <v>40234.25</v>
      </c>
      <c r="U1000" s="12" t="str">
        <f t="shared" si="93"/>
        <v>February</v>
      </c>
      <c r="V1000" s="10" t="str">
        <f t="shared" si="90"/>
        <v>2010</v>
      </c>
    </row>
    <row r="1001" spans="1:22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94"/>
        <v>56.542754275427541</v>
      </c>
      <c r="P1001" s="6" t="e">
        <f t="shared" si="95"/>
        <v>#DIV/0!</v>
      </c>
      <c r="Q1001" t="e" cm="1" vm="1">
        <f t="array" aca="1" ref="Q1001" ca="1">_xlfn.TEXTSPLIT(N1001, "/")</f>
        <v>#VALUE!</v>
      </c>
      <c r="R1001" s="7"/>
      <c r="S1001" s="13">
        <f t="shared" si="91"/>
        <v>42550.208333333328</v>
      </c>
      <c r="T1001" s="11">
        <f t="shared" si="92"/>
        <v>42557.208333333328</v>
      </c>
      <c r="U1001" s="12" t="str">
        <f t="shared" si="93"/>
        <v>June</v>
      </c>
      <c r="V1001" s="10" t="str">
        <f t="shared" si="90"/>
        <v>2016</v>
      </c>
    </row>
  </sheetData>
  <conditionalFormatting sqref="F2:F1001">
    <cfRule type="containsText" dxfId="11" priority="2" operator="containsText" text="Live">
      <formula>NOT(ISERROR(SEARCH("Live",F2)))</formula>
    </cfRule>
    <cfRule type="containsText" dxfId="10" priority="3" operator="containsText" text="canceled">
      <formula>NOT(ISERROR(SEARCH("canceled",F2)))</formula>
    </cfRule>
    <cfRule type="containsText" dxfId="9" priority="4" operator="containsText" text="successful">
      <formula>NOT(ISERROR(SEARCH("successful",F2)))</formula>
    </cfRule>
    <cfRule type="containsText" dxfId="8" priority="5" operator="containsText" text="failed">
      <formula>NOT(ISERROR(SEARCH("failed",F2)))</formula>
    </cfRule>
  </conditionalFormatting>
  <conditionalFormatting sqref="O2:O1001">
    <cfRule type="colorScale" priority="1">
      <colorScale>
        <cfvo type="min"/>
        <cfvo type="num" val="100"/>
        <cfvo type="num" val="200"/>
        <color rgb="FFFF7128"/>
        <color theme="9"/>
        <color theme="8"/>
      </colorScale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DD08-9332-444B-9FED-A9594FB09D42}">
  <sheetPr codeName="Sheet3"/>
  <dimension ref="A1:F14"/>
  <sheetViews>
    <sheetView zoomScale="95"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2066</v>
      </c>
    </row>
    <row r="3" spans="1:6" x14ac:dyDescent="0.2">
      <c r="A3" s="8" t="s">
        <v>2069</v>
      </c>
      <c r="B3" s="8" t="s">
        <v>2070</v>
      </c>
    </row>
    <row r="4" spans="1:6" x14ac:dyDescent="0.2">
      <c r="A4" s="8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9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2063</v>
      </c>
      <c r="E8">
        <v>4</v>
      </c>
      <c r="F8">
        <v>4</v>
      </c>
    </row>
    <row r="9" spans="1:6" x14ac:dyDescent="0.2">
      <c r="A9" s="9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FD1E-7B12-7D44-B2A9-5E97ABA04F2B}">
  <sheetPr codeName="Sheet4"/>
  <dimension ref="A1:F30"/>
  <sheetViews>
    <sheetView workbookViewId="0">
      <selection activeCell="K36" sqref="K3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2.5" bestFit="1" customWidth="1"/>
    <col min="8" max="8" width="15.6640625" bestFit="1" customWidth="1"/>
    <col min="9" max="9" width="22.5" bestFit="1" customWidth="1"/>
    <col min="10" max="10" width="20.5" bestFit="1" customWidth="1"/>
    <col min="11" max="11" width="27.33203125" bestFit="1" customWidth="1"/>
  </cols>
  <sheetData>
    <row r="1" spans="1:6" x14ac:dyDescent="0.2">
      <c r="A1" s="8" t="s">
        <v>6</v>
      </c>
      <c r="B1" t="s">
        <v>2066</v>
      </c>
    </row>
    <row r="2" spans="1:6" x14ac:dyDescent="0.2">
      <c r="A2" s="8" t="s">
        <v>2031</v>
      </c>
      <c r="B2" t="s">
        <v>2066</v>
      </c>
    </row>
    <row r="4" spans="1:6" x14ac:dyDescent="0.2">
      <c r="A4" s="8" t="s">
        <v>2069</v>
      </c>
      <c r="B4" s="8" t="s">
        <v>2070</v>
      </c>
    </row>
    <row r="5" spans="1:6" x14ac:dyDescent="0.2">
      <c r="A5" s="8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9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9" t="s">
        <v>2064</v>
      </c>
      <c r="E7">
        <v>4</v>
      </c>
      <c r="F7">
        <v>4</v>
      </c>
    </row>
    <row r="8" spans="1:6" x14ac:dyDescent="0.2">
      <c r="A8" s="9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9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9" t="s">
        <v>2042</v>
      </c>
      <c r="C10">
        <v>8</v>
      </c>
      <c r="E10">
        <v>10</v>
      </c>
      <c r="F10">
        <v>18</v>
      </c>
    </row>
    <row r="11" spans="1:6" x14ac:dyDescent="0.2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9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9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9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9" t="s">
        <v>2056</v>
      </c>
      <c r="C15">
        <v>3</v>
      </c>
      <c r="E15">
        <v>4</v>
      </c>
      <c r="F15">
        <v>7</v>
      </c>
    </row>
    <row r="16" spans="1:6" x14ac:dyDescent="0.2">
      <c r="A16" s="9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9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9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9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9" t="s">
        <v>2055</v>
      </c>
      <c r="C20">
        <v>4</v>
      </c>
      <c r="E20">
        <v>4</v>
      </c>
      <c r="F20">
        <v>8</v>
      </c>
    </row>
    <row r="21" spans="1:6" x14ac:dyDescent="0.2">
      <c r="A21" s="9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9" t="s">
        <v>2062</v>
      </c>
      <c r="C22">
        <v>9</v>
      </c>
      <c r="E22">
        <v>5</v>
      </c>
      <c r="F22">
        <v>14</v>
      </c>
    </row>
    <row r="23" spans="1:6" x14ac:dyDescent="0.2">
      <c r="A23" s="9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9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9" t="s">
        <v>2058</v>
      </c>
      <c r="C25">
        <v>7</v>
      </c>
      <c r="E25">
        <v>14</v>
      </c>
      <c r="F25">
        <v>21</v>
      </c>
    </row>
    <row r="26" spans="1:6" x14ac:dyDescent="0.2">
      <c r="A26" s="9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9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9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9" t="s">
        <v>2061</v>
      </c>
      <c r="E29">
        <v>3</v>
      </c>
      <c r="F29">
        <v>3</v>
      </c>
    </row>
    <row r="30" spans="1:6" x14ac:dyDescent="0.2">
      <c r="A30" s="9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7E11-0AEA-6447-948C-CB79A63906B9}">
  <sheetPr codeName="Sheet5"/>
  <dimension ref="A1:E18"/>
  <sheetViews>
    <sheetView workbookViewId="0">
      <selection activeCell="H13" sqref="H1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8" t="s">
        <v>2073</v>
      </c>
      <c r="B1" t="s">
        <v>2066</v>
      </c>
    </row>
    <row r="2" spans="1:5" x14ac:dyDescent="0.2">
      <c r="A2" s="8" t="s">
        <v>2031</v>
      </c>
      <c r="B2" t="s">
        <v>2066</v>
      </c>
    </row>
    <row r="4" spans="1:5" x14ac:dyDescent="0.2">
      <c r="A4" s="8" t="s">
        <v>2069</v>
      </c>
      <c r="B4" s="8" t="s">
        <v>2070</v>
      </c>
    </row>
    <row r="5" spans="1:5" x14ac:dyDescent="0.2">
      <c r="A5" s="8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">
      <c r="A6" s="9" t="s">
        <v>2075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2076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2077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2078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2079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2080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2081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2082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2083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2084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2085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2086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2E9C-4D54-3540-9673-4D168EE60D66}">
  <sheetPr codeName="Sheet1"/>
  <dimension ref="A1:I15"/>
  <sheetViews>
    <sheetView workbookViewId="0">
      <selection activeCell="C2" sqref="C2"/>
    </sheetView>
  </sheetViews>
  <sheetFormatPr baseColWidth="10" defaultRowHeight="16" x14ac:dyDescent="0.2"/>
  <cols>
    <col min="1" max="1" width="27" bestFit="1" customWidth="1"/>
    <col min="2" max="2" width="23.6640625" customWidth="1"/>
    <col min="3" max="3" width="13.5" bestFit="1" customWidth="1"/>
    <col min="4" max="4" width="16.33203125" bestFit="1" customWidth="1"/>
    <col min="5" max="5" width="12.8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9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9" x14ac:dyDescent="0.2">
      <c r="A2" t="s">
        <v>2106</v>
      </c>
      <c r="B2" s="14">
        <f xml:space="preserve"> COUNTIFS(Table6[outcome], "successful", Table6[pledged],"&lt;1000")</f>
        <v>0</v>
      </c>
      <c r="C2" s="14">
        <f xml:space="preserve"> COUNTIFS(Table6[outcome], "failed", Table6[pledged],"&lt;1000")</f>
        <v>45</v>
      </c>
      <c r="D2" s="14">
        <f xml:space="preserve"> COUNTIFS(Table6[outcome], "canceled", Table6[pledged],"&lt;1000")</f>
        <v>2</v>
      </c>
      <c r="E2" s="15">
        <f>SUM(B2:D2)</f>
        <v>47</v>
      </c>
      <c r="F2" s="17">
        <f>(B2/$E2)</f>
        <v>0</v>
      </c>
      <c r="G2" s="17">
        <f>(C2/$E2)</f>
        <v>0.95744680851063835</v>
      </c>
      <c r="H2" s="17">
        <f>(D2/$E2)</f>
        <v>4.2553191489361701E-2</v>
      </c>
      <c r="I2" s="16"/>
    </row>
    <row r="3" spans="1:9" x14ac:dyDescent="0.2">
      <c r="A3" t="s">
        <v>2095</v>
      </c>
      <c r="B3" s="14">
        <f xml:space="preserve"> COUNTIFS(Table6[outcome], "successful", Table6[pledged],"&lt;4999" )</f>
        <v>34</v>
      </c>
      <c r="C3" s="14">
        <f xml:space="preserve"> COUNTIFS(Table6[outcome], "failed", Table6[pledged],"&lt;4999")</f>
        <v>146</v>
      </c>
      <c r="D3" s="14">
        <f xml:space="preserve"> COUNTIFS(Table6[outcome], "canceled", Table6[pledged],"&lt;4999")</f>
        <v>21</v>
      </c>
      <c r="E3" s="15">
        <f t="shared" ref="E3:E13" si="0">SUM(B3:D3)</f>
        <v>201</v>
      </c>
      <c r="F3" s="17">
        <f t="shared" ref="F3:F13" si="1">(B3/$E3)</f>
        <v>0.1691542288557214</v>
      </c>
      <c r="G3" s="17">
        <f t="shared" ref="G3:G13" si="2">(C3/$E3)</f>
        <v>0.72636815920398012</v>
      </c>
      <c r="H3" s="17">
        <f t="shared" ref="H3:H13" si="3">(D3/$E3)</f>
        <v>0.1044776119402985</v>
      </c>
      <c r="I3" s="16"/>
    </row>
    <row r="4" spans="1:9" x14ac:dyDescent="0.2">
      <c r="A4" t="s">
        <v>2096</v>
      </c>
      <c r="B4" s="14">
        <f xml:space="preserve"> COUNTIFS(Table6[outcome], "successful", Table6[pledged],"&gt;4999",Table6[pledged], "&lt;9999")</f>
        <v>142</v>
      </c>
      <c r="C4" s="14">
        <f xml:space="preserve"> COUNTIFS(Table6[outcome], "failed", Table6[pledged],"&gt;4999",Table6[pledged], "&lt;9999")</f>
        <v>64</v>
      </c>
      <c r="D4" s="14">
        <f xml:space="preserve"> COUNTIFS(Table6[outcome], "canceled", Table6[pledged],"&gt;4999",Table6[pledged], "&lt;9999")</f>
        <v>10</v>
      </c>
      <c r="E4" s="15">
        <f t="shared" si="0"/>
        <v>216</v>
      </c>
      <c r="F4" s="17">
        <f t="shared" si="1"/>
        <v>0.65740740740740744</v>
      </c>
      <c r="G4" s="17">
        <f t="shared" si="2"/>
        <v>0.29629629629629628</v>
      </c>
      <c r="H4" s="17">
        <f t="shared" si="3"/>
        <v>4.6296296296296294E-2</v>
      </c>
      <c r="I4" s="16"/>
    </row>
    <row r="5" spans="1:9" x14ac:dyDescent="0.2">
      <c r="A5" t="s">
        <v>2097</v>
      </c>
      <c r="B5" s="14">
        <f xml:space="preserve"> COUNTIFS(Table6[outcome], "successful", Table6[pledged],"&gt;9999",Table6[pledged], "&lt;14999")</f>
        <v>211</v>
      </c>
      <c r="C5" s="14">
        <f xml:space="preserve"> COUNTIFS(Table6[outcome], "failed", Table6[pledged],"&gt;9999",Table6[pledged], "&lt;14999")</f>
        <v>7</v>
      </c>
      <c r="D5" s="14">
        <f xml:space="preserve"> COUNTIFS(Table6[outcome], "canceled", Table6[pledged],"&gt;9999",Table6[pledged], "&lt;14999")</f>
        <v>1</v>
      </c>
      <c r="E5" s="15">
        <f t="shared" si="0"/>
        <v>219</v>
      </c>
      <c r="F5" s="17">
        <f t="shared" si="1"/>
        <v>0.9634703196347032</v>
      </c>
      <c r="G5" s="17">
        <f t="shared" si="2"/>
        <v>3.1963470319634701E-2</v>
      </c>
      <c r="H5" s="17">
        <f t="shared" si="3"/>
        <v>4.5662100456621002E-3</v>
      </c>
      <c r="I5" s="16"/>
    </row>
    <row r="6" spans="1:9" x14ac:dyDescent="0.2">
      <c r="A6" t="s">
        <v>2098</v>
      </c>
      <c r="B6" s="14">
        <f xml:space="preserve"> COUNTIFS(Table6[outcome], "successful", Table6[pledged],"&gt;14999",Table6[pledged], "&lt;19999")</f>
        <v>0</v>
      </c>
      <c r="C6" s="14">
        <f xml:space="preserve"> COUNTIFS(Table6[outcome], "failed", Table6[pledged],"&gt;14999",Table6[pledged], "&lt;19999")</f>
        <v>8</v>
      </c>
      <c r="D6" s="14">
        <f xml:space="preserve"> COUNTIFS(Table6[outcome], "canceled", Table6[pledged],"&gt;14999",Table6[pledged], "&lt;19999")</f>
        <v>2</v>
      </c>
      <c r="E6" s="15">
        <f t="shared" si="0"/>
        <v>10</v>
      </c>
      <c r="F6" s="17">
        <f t="shared" si="1"/>
        <v>0</v>
      </c>
      <c r="G6" s="17">
        <f t="shared" si="2"/>
        <v>0.8</v>
      </c>
      <c r="H6" s="17">
        <f t="shared" si="3"/>
        <v>0.2</v>
      </c>
      <c r="I6" s="16"/>
    </row>
    <row r="7" spans="1:9" x14ac:dyDescent="0.2">
      <c r="A7" t="s">
        <v>2099</v>
      </c>
      <c r="B7" s="14">
        <f xml:space="preserve"> COUNTIFS(Table6[outcome], "successful", Table6[pledged],"&gt;19999",Table6[pledged], "&lt;24999")</f>
        <v>1</v>
      </c>
      <c r="C7" s="14">
        <f xml:space="preserve"> COUNTIFS(Table6[outcome], "failed", Table6[pledged],"&gt;19999",Table6[pledged], "&lt;24999")</f>
        <v>7</v>
      </c>
      <c r="D7" s="14">
        <f xml:space="preserve"> COUNTIFS(Table6[outcome], "canceled", Table6[pledged],"&gt;19999",Table6[pledged], "&lt;24999")</f>
        <v>0</v>
      </c>
      <c r="E7" s="15">
        <f t="shared" si="0"/>
        <v>8</v>
      </c>
      <c r="F7" s="17">
        <f t="shared" si="1"/>
        <v>0.125</v>
      </c>
      <c r="G7" s="17">
        <f t="shared" si="2"/>
        <v>0.875</v>
      </c>
      <c r="H7" s="17">
        <f t="shared" si="3"/>
        <v>0</v>
      </c>
      <c r="I7" s="16"/>
    </row>
    <row r="8" spans="1:9" x14ac:dyDescent="0.2">
      <c r="A8" t="s">
        <v>2100</v>
      </c>
      <c r="B8" s="14">
        <f xml:space="preserve"> COUNTIFS(Table6[outcome], "successful", Table6[pledged],"&gt;24999",Table6[pledged], "&lt;29999")</f>
        <v>0</v>
      </c>
      <c r="C8" s="14">
        <f xml:space="preserve"> COUNTIFS(Table6[outcome], "failed", Table6[pledged],"&gt;24999",Table6[pledged], "&lt;29999")</f>
        <v>7</v>
      </c>
      <c r="D8" s="14">
        <f xml:space="preserve"> COUNTIFS(Table6[outcome], "canceled", Table6[pledged],"&gt;24999",Table6[pledged], "&lt;29999")</f>
        <v>1</v>
      </c>
      <c r="E8" s="15">
        <f t="shared" si="0"/>
        <v>8</v>
      </c>
      <c r="F8" s="17">
        <f t="shared" si="1"/>
        <v>0</v>
      </c>
      <c r="G8" s="17">
        <f t="shared" si="2"/>
        <v>0.875</v>
      </c>
      <c r="H8" s="17">
        <f t="shared" si="3"/>
        <v>0.125</v>
      </c>
      <c r="I8" s="16"/>
    </row>
    <row r="9" spans="1:9" x14ac:dyDescent="0.2">
      <c r="A9" t="s">
        <v>2101</v>
      </c>
      <c r="B9" s="14">
        <f xml:space="preserve"> COUNTIFS(Table6[outcome], "successful", Table6[pledged],"&gt;29999",Table6[pledged], "&lt;34999")</f>
        <v>1</v>
      </c>
      <c r="C9" s="14">
        <f xml:space="preserve"> COUNTIFS(Table6[outcome], "failed", Table6[pledged],"&gt;29999",Table6[pledged], "&lt;34999")</f>
        <v>6</v>
      </c>
      <c r="D9" s="14">
        <f xml:space="preserve"> COUNTIFS(Table6[outcome], "canceled", Table6[pledged],"&gt;29999",Table6[pledged], "&lt;34999")</f>
        <v>3</v>
      </c>
      <c r="E9" s="15">
        <f t="shared" si="0"/>
        <v>10</v>
      </c>
      <c r="F9" s="17">
        <f t="shared" si="1"/>
        <v>0.1</v>
      </c>
      <c r="G9" s="17">
        <f t="shared" si="2"/>
        <v>0.6</v>
      </c>
      <c r="H9" s="17">
        <f t="shared" si="3"/>
        <v>0.3</v>
      </c>
      <c r="I9" s="16"/>
    </row>
    <row r="10" spans="1:9" x14ac:dyDescent="0.2">
      <c r="A10" t="s">
        <v>2102</v>
      </c>
      <c r="B10" s="14">
        <f xml:space="preserve"> COUNTIFS(Table6[outcome], "successful", Table6[pledged],"&gt;34999",Table6[pledged], "&lt;39999")</f>
        <v>1</v>
      </c>
      <c r="C10" s="14">
        <f xml:space="preserve"> COUNTIFS(Table6[outcome], "failed", Table6[pledged],"&gt;34999",Table6[pledged], "&lt;39999")</f>
        <v>8</v>
      </c>
      <c r="D10" s="14">
        <f xml:space="preserve"> COUNTIFS(Table6[outcome], "canceled", Table6[pledged],"&gt;34999",Table6[pledged], "&lt;39999")</f>
        <v>1</v>
      </c>
      <c r="E10" s="15">
        <f t="shared" si="0"/>
        <v>10</v>
      </c>
      <c r="F10" s="17">
        <f t="shared" si="1"/>
        <v>0.1</v>
      </c>
      <c r="G10" s="17">
        <f t="shared" si="2"/>
        <v>0.8</v>
      </c>
      <c r="H10" s="17">
        <f t="shared" si="3"/>
        <v>0.1</v>
      </c>
      <c r="I10" s="16"/>
    </row>
    <row r="11" spans="1:9" x14ac:dyDescent="0.2">
      <c r="A11" t="s">
        <v>2103</v>
      </c>
      <c r="B11" s="14">
        <f xml:space="preserve"> COUNTIFS(Table6[outcome], "successful", Table6[pledged],"&gt;39999",Table6[pledged], "&lt;44999")</f>
        <v>4</v>
      </c>
      <c r="C11" s="14">
        <f xml:space="preserve"> COUNTIFS(Table6[outcome], "failed", Table6[pledged],"&gt;39999",Table6[pledged], "&lt;44999")</f>
        <v>4</v>
      </c>
      <c r="D11" s="14">
        <f xml:space="preserve"> COUNTIFS(Table6[outcome], "canceled", Table6[pledged],"&gt;39999",Table6[pledged], "&lt;44999")</f>
        <v>1</v>
      </c>
      <c r="E11" s="15">
        <f t="shared" si="0"/>
        <v>9</v>
      </c>
      <c r="F11" s="17">
        <f t="shared" si="1"/>
        <v>0.44444444444444442</v>
      </c>
      <c r="G11" s="17">
        <f t="shared" si="2"/>
        <v>0.44444444444444442</v>
      </c>
      <c r="H11" s="17">
        <f t="shared" si="3"/>
        <v>0.1111111111111111</v>
      </c>
      <c r="I11" s="16"/>
    </row>
    <row r="12" spans="1:9" x14ac:dyDescent="0.2">
      <c r="A12" t="s">
        <v>2104</v>
      </c>
      <c r="B12" s="14">
        <f xml:space="preserve"> COUNTIFS(Table6[outcome], "successful", Table6[pledged],"&gt;44999",Table6[pledged], "&lt;49999")</f>
        <v>2</v>
      </c>
      <c r="C12" s="14">
        <f xml:space="preserve"> COUNTIFS(Table6[outcome], "failed", Table6[pledged],"&gt;44999",Table6[pledged], "&lt;49999")</f>
        <v>7</v>
      </c>
      <c r="D12" s="14">
        <f xml:space="preserve"> COUNTIFS(Table6[outcome], "canceled", Table6[pledged],"&gt;44999",Table6[pledged], "&lt;49999")</f>
        <v>4</v>
      </c>
      <c r="E12" s="15">
        <f t="shared" si="0"/>
        <v>13</v>
      </c>
      <c r="F12" s="17">
        <f t="shared" si="1"/>
        <v>0.15384615384615385</v>
      </c>
      <c r="G12" s="17">
        <f t="shared" si="2"/>
        <v>0.53846153846153844</v>
      </c>
      <c r="H12" s="17">
        <f t="shared" si="3"/>
        <v>0.30769230769230771</v>
      </c>
      <c r="I12" s="16"/>
    </row>
    <row r="13" spans="1:9" x14ac:dyDescent="0.2">
      <c r="A13" t="s">
        <v>2105</v>
      </c>
      <c r="B13" s="14">
        <f xml:space="preserve"> COUNTIFS(Table6[outcome], "successful", Table6[pledged],"&gt;49999")</f>
        <v>169</v>
      </c>
      <c r="C13" s="14">
        <f xml:space="preserve"> COUNTIFS(Table6[outcome], "failed", Table6[pledged],"&gt;49999")</f>
        <v>100</v>
      </c>
      <c r="D13" s="14">
        <f xml:space="preserve"> COUNTIFS(Table6[outcome], "canceled", Table6[pledged],"&gt;49999")</f>
        <v>13</v>
      </c>
      <c r="E13" s="15">
        <f t="shared" si="0"/>
        <v>282</v>
      </c>
      <c r="F13" s="17">
        <f t="shared" si="1"/>
        <v>0.599290780141844</v>
      </c>
      <c r="G13" s="17">
        <f t="shared" si="2"/>
        <v>0.3546099290780142</v>
      </c>
      <c r="H13" s="17">
        <f t="shared" si="3"/>
        <v>4.6099290780141841E-2</v>
      </c>
      <c r="I13" s="16"/>
    </row>
    <row r="15" spans="1:9" x14ac:dyDescent="0.2">
      <c r="E15" s="1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F3C5-4E82-D347-B30F-2B839CD1CDC9}">
  <dimension ref="A1:L566"/>
  <sheetViews>
    <sheetView tabSelected="1" topLeftCell="C1" zoomScale="89" workbookViewId="0">
      <selection activeCell="K39" sqref="K39"/>
    </sheetView>
  </sheetViews>
  <sheetFormatPr baseColWidth="10" defaultRowHeight="16" x14ac:dyDescent="0.2"/>
  <cols>
    <col min="1" max="1" width="9.5" bestFit="1" customWidth="1"/>
    <col min="4" max="5" width="16.83203125" bestFit="1" customWidth="1"/>
    <col min="11" max="11" width="16.83203125" bestFit="1" customWidth="1"/>
    <col min="12" max="12" width="16.6640625" bestFit="1" customWidth="1"/>
  </cols>
  <sheetData>
    <row r="1" spans="1:12" s="21" customFormat="1" x14ac:dyDescent="0.2">
      <c r="A1" s="20" t="s">
        <v>2107</v>
      </c>
      <c r="B1" s="20" t="s">
        <v>2108</v>
      </c>
      <c r="C1" s="20"/>
      <c r="H1" s="20" t="s">
        <v>2109</v>
      </c>
      <c r="I1" s="20" t="s">
        <v>2110</v>
      </c>
    </row>
    <row r="2" spans="1:12" x14ac:dyDescent="0.2">
      <c r="A2" s="19" t="s">
        <v>20</v>
      </c>
      <c r="B2" s="19">
        <v>158</v>
      </c>
      <c r="C2" s="18"/>
      <c r="H2" s="19" t="s">
        <v>14</v>
      </c>
      <c r="I2" s="19">
        <v>0</v>
      </c>
    </row>
    <row r="3" spans="1:12" x14ac:dyDescent="0.2">
      <c r="A3" s="19" t="s">
        <v>20</v>
      </c>
      <c r="B3" s="19">
        <v>1425</v>
      </c>
      <c r="C3" s="18"/>
      <c r="H3" s="19" t="s">
        <v>14</v>
      </c>
      <c r="I3" s="19">
        <v>24</v>
      </c>
    </row>
    <row r="4" spans="1:12" x14ac:dyDescent="0.2">
      <c r="A4" s="19" t="s">
        <v>20</v>
      </c>
      <c r="B4" s="19">
        <v>174</v>
      </c>
      <c r="C4" s="18"/>
      <c r="H4" s="19" t="s">
        <v>14</v>
      </c>
      <c r="I4" s="19">
        <v>53</v>
      </c>
    </row>
    <row r="5" spans="1:12" x14ac:dyDescent="0.2">
      <c r="A5" s="19" t="s">
        <v>20</v>
      </c>
      <c r="B5" s="19">
        <v>227</v>
      </c>
      <c r="C5" s="18"/>
      <c r="H5" s="19" t="s">
        <v>14</v>
      </c>
      <c r="I5" s="19">
        <v>18</v>
      </c>
    </row>
    <row r="6" spans="1:12" x14ac:dyDescent="0.2">
      <c r="A6" s="19" t="s">
        <v>20</v>
      </c>
      <c r="B6" s="19">
        <v>220</v>
      </c>
      <c r="C6" s="18"/>
      <c r="H6" s="19" t="s">
        <v>14</v>
      </c>
      <c r="I6" s="19">
        <v>44</v>
      </c>
    </row>
    <row r="7" spans="1:12" x14ac:dyDescent="0.2">
      <c r="A7" s="19" t="s">
        <v>20</v>
      </c>
      <c r="B7" s="19">
        <v>98</v>
      </c>
      <c r="C7" s="18"/>
      <c r="H7" s="19" t="s">
        <v>14</v>
      </c>
      <c r="I7" s="19">
        <v>27</v>
      </c>
    </row>
    <row r="8" spans="1:12" ht="17" thickBot="1" x14ac:dyDescent="0.25">
      <c r="A8" s="19" t="s">
        <v>20</v>
      </c>
      <c r="B8" s="19">
        <v>100</v>
      </c>
      <c r="C8" s="18"/>
      <c r="H8" s="19" t="s">
        <v>14</v>
      </c>
      <c r="I8" s="19">
        <v>55</v>
      </c>
    </row>
    <row r="9" spans="1:12" x14ac:dyDescent="0.2">
      <c r="A9" s="19" t="s">
        <v>20</v>
      </c>
      <c r="B9" s="19">
        <v>1249</v>
      </c>
      <c r="C9" s="18"/>
      <c r="D9" s="23" t="s">
        <v>2108</v>
      </c>
      <c r="E9" s="23"/>
      <c r="H9" s="19" t="s">
        <v>14</v>
      </c>
      <c r="I9" s="19">
        <v>200</v>
      </c>
      <c r="K9" s="23" t="s">
        <v>2110</v>
      </c>
      <c r="L9" s="23"/>
    </row>
    <row r="10" spans="1:12" x14ac:dyDescent="0.2">
      <c r="A10" s="19" t="s">
        <v>20</v>
      </c>
      <c r="B10" s="19">
        <v>1396</v>
      </c>
      <c r="C10" s="18"/>
      <c r="D10" s="22" t="s">
        <v>2111</v>
      </c>
      <c r="E10" s="24">
        <v>851.14690265486729</v>
      </c>
      <c r="H10" s="19" t="s">
        <v>14</v>
      </c>
      <c r="I10" s="19">
        <v>452</v>
      </c>
      <c r="K10" s="22" t="s">
        <v>2111</v>
      </c>
      <c r="L10" s="24">
        <v>585.61538461538464</v>
      </c>
    </row>
    <row r="11" spans="1:12" x14ac:dyDescent="0.2">
      <c r="A11" s="19" t="s">
        <v>20</v>
      </c>
      <c r="B11" s="19">
        <v>890</v>
      </c>
      <c r="C11" s="18"/>
      <c r="D11" s="25" t="s">
        <v>2112</v>
      </c>
      <c r="E11" s="26">
        <v>201</v>
      </c>
      <c r="H11" s="19" t="s">
        <v>14</v>
      </c>
      <c r="I11" s="19">
        <v>674</v>
      </c>
      <c r="K11" s="25" t="s">
        <v>2112</v>
      </c>
      <c r="L11" s="26">
        <v>114.5</v>
      </c>
    </row>
    <row r="12" spans="1:12" x14ac:dyDescent="0.2">
      <c r="A12" s="19" t="s">
        <v>20</v>
      </c>
      <c r="B12" s="19">
        <v>142</v>
      </c>
      <c r="C12" s="18"/>
      <c r="D12" s="22" t="s">
        <v>2113</v>
      </c>
      <c r="E12" s="24">
        <v>85</v>
      </c>
      <c r="H12" s="19" t="s">
        <v>14</v>
      </c>
      <c r="I12" s="19">
        <v>558</v>
      </c>
      <c r="K12" s="22" t="s">
        <v>2113</v>
      </c>
      <c r="L12" s="24">
        <v>1</v>
      </c>
    </row>
    <row r="13" spans="1:12" x14ac:dyDescent="0.2">
      <c r="A13" s="19" t="s">
        <v>20</v>
      </c>
      <c r="B13" s="19">
        <v>2673</v>
      </c>
      <c r="C13" s="18"/>
      <c r="D13" s="22" t="s">
        <v>2116</v>
      </c>
      <c r="E13" s="24">
        <v>16</v>
      </c>
      <c r="H13" s="19" t="s">
        <v>14</v>
      </c>
      <c r="I13" s="19">
        <v>15</v>
      </c>
      <c r="K13" s="22" t="s">
        <v>2116</v>
      </c>
      <c r="L13" s="24">
        <v>0</v>
      </c>
    </row>
    <row r="14" spans="1:12" x14ac:dyDescent="0.2">
      <c r="A14" s="19" t="s">
        <v>20</v>
      </c>
      <c r="B14" s="19">
        <v>163</v>
      </c>
      <c r="C14" s="18"/>
      <c r="D14" s="22" t="s">
        <v>2117</v>
      </c>
      <c r="E14" s="24">
        <v>7295</v>
      </c>
      <c r="H14" s="19" t="s">
        <v>14</v>
      </c>
      <c r="I14" s="19">
        <v>2307</v>
      </c>
      <c r="K14" s="22" t="s">
        <v>2117</v>
      </c>
      <c r="L14" s="24">
        <v>6080</v>
      </c>
    </row>
    <row r="15" spans="1:12" x14ac:dyDescent="0.2">
      <c r="A15" s="19" t="s">
        <v>20</v>
      </c>
      <c r="B15" s="19">
        <v>2220</v>
      </c>
      <c r="C15" s="18"/>
      <c r="D15" s="22" t="s">
        <v>2114</v>
      </c>
      <c r="E15" s="24">
        <v>1267.366006183523</v>
      </c>
      <c r="H15" s="19" t="s">
        <v>14</v>
      </c>
      <c r="I15" s="19">
        <v>88</v>
      </c>
      <c r="K15" s="22" t="s">
        <v>2114</v>
      </c>
      <c r="L15" s="24">
        <v>961.30819978260524</v>
      </c>
    </row>
    <row r="16" spans="1:12" x14ac:dyDescent="0.2">
      <c r="A16" s="19" t="s">
        <v>20</v>
      </c>
      <c r="B16" s="19">
        <v>1606</v>
      </c>
      <c r="C16" s="18"/>
      <c r="D16" s="22" t="s">
        <v>2115</v>
      </c>
      <c r="E16" s="24">
        <v>1606216.5936295739</v>
      </c>
      <c r="H16" s="19" t="s">
        <v>14</v>
      </c>
      <c r="I16" s="19">
        <v>48</v>
      </c>
      <c r="K16" s="22" t="s">
        <v>2115</v>
      </c>
      <c r="L16" s="24">
        <v>924113.45496927318</v>
      </c>
    </row>
    <row r="17" spans="1:12" x14ac:dyDescent="0.2">
      <c r="A17" s="19" t="s">
        <v>20</v>
      </c>
      <c r="B17" s="19">
        <v>129</v>
      </c>
      <c r="C17" s="18"/>
      <c r="D17" s="22"/>
      <c r="H17" s="19" t="s">
        <v>14</v>
      </c>
      <c r="I17" s="19">
        <v>1</v>
      </c>
      <c r="K17" s="22"/>
      <c r="L17" s="24"/>
    </row>
    <row r="18" spans="1:12" x14ac:dyDescent="0.2">
      <c r="A18" s="19" t="s">
        <v>20</v>
      </c>
      <c r="B18" s="19">
        <v>226</v>
      </c>
      <c r="C18" s="18"/>
      <c r="D18" s="22"/>
      <c r="E18" s="22"/>
      <c r="H18" s="19" t="s">
        <v>14</v>
      </c>
      <c r="I18" s="19">
        <v>1467</v>
      </c>
      <c r="K18" s="22"/>
      <c r="L18" s="22"/>
    </row>
    <row r="19" spans="1:12" x14ac:dyDescent="0.2">
      <c r="A19" s="19" t="s">
        <v>20</v>
      </c>
      <c r="B19" s="19">
        <v>5419</v>
      </c>
      <c r="C19" s="18"/>
      <c r="D19" s="22"/>
      <c r="H19" s="19" t="s">
        <v>14</v>
      </c>
      <c r="I19" s="19">
        <v>75</v>
      </c>
      <c r="K19" s="22"/>
      <c r="L19" s="22"/>
    </row>
    <row r="20" spans="1:12" x14ac:dyDescent="0.2">
      <c r="A20" s="19" t="s">
        <v>20</v>
      </c>
      <c r="B20" s="19">
        <v>165</v>
      </c>
      <c r="C20" s="18"/>
      <c r="E20" s="22"/>
      <c r="H20" s="19" t="s">
        <v>14</v>
      </c>
      <c r="I20" s="19">
        <v>120</v>
      </c>
    </row>
    <row r="21" spans="1:12" x14ac:dyDescent="0.2">
      <c r="A21" s="19" t="s">
        <v>20</v>
      </c>
      <c r="B21" s="19">
        <v>1965</v>
      </c>
      <c r="C21" s="18"/>
      <c r="E21" s="22"/>
      <c r="H21" s="19" t="s">
        <v>14</v>
      </c>
      <c r="I21" s="19">
        <v>2253</v>
      </c>
    </row>
    <row r="22" spans="1:12" x14ac:dyDescent="0.2">
      <c r="A22" s="19" t="s">
        <v>20</v>
      </c>
      <c r="B22" s="19">
        <v>16</v>
      </c>
      <c r="C22" s="18"/>
      <c r="D22" s="22"/>
      <c r="H22" s="19" t="s">
        <v>14</v>
      </c>
      <c r="I22" s="19">
        <v>5</v>
      </c>
      <c r="K22" s="22"/>
      <c r="L22" s="22"/>
    </row>
    <row r="23" spans="1:12" x14ac:dyDescent="0.2">
      <c r="A23" s="19" t="s">
        <v>20</v>
      </c>
      <c r="B23" s="19">
        <v>107</v>
      </c>
      <c r="C23" s="18"/>
      <c r="H23" s="19" t="s">
        <v>14</v>
      </c>
      <c r="I23" s="19">
        <v>38</v>
      </c>
      <c r="K23" s="22"/>
      <c r="L23" s="22"/>
    </row>
    <row r="24" spans="1:12" x14ac:dyDescent="0.2">
      <c r="A24" s="19" t="s">
        <v>20</v>
      </c>
      <c r="B24" s="19">
        <v>134</v>
      </c>
      <c r="C24" s="18"/>
      <c r="H24" s="19" t="s">
        <v>14</v>
      </c>
      <c r="I24" s="19">
        <v>12</v>
      </c>
      <c r="K24" s="18"/>
      <c r="L24" s="18"/>
    </row>
    <row r="25" spans="1:12" x14ac:dyDescent="0.2">
      <c r="A25" s="19" t="s">
        <v>20</v>
      </c>
      <c r="B25" s="19">
        <v>198</v>
      </c>
      <c r="C25" s="18"/>
      <c r="H25" s="19" t="s">
        <v>14</v>
      </c>
      <c r="I25" s="19">
        <v>1684</v>
      </c>
    </row>
    <row r="26" spans="1:12" x14ac:dyDescent="0.2">
      <c r="A26" s="19" t="s">
        <v>20</v>
      </c>
      <c r="B26" s="19">
        <v>111</v>
      </c>
      <c r="C26" s="18"/>
      <c r="H26" s="19" t="s">
        <v>14</v>
      </c>
      <c r="I26" s="19">
        <v>56</v>
      </c>
    </row>
    <row r="27" spans="1:12" x14ac:dyDescent="0.2">
      <c r="A27" s="19" t="s">
        <v>20</v>
      </c>
      <c r="B27" s="19">
        <v>222</v>
      </c>
      <c r="C27" s="18"/>
      <c r="H27" s="19" t="s">
        <v>14</v>
      </c>
      <c r="I27" s="19">
        <v>838</v>
      </c>
    </row>
    <row r="28" spans="1:12" x14ac:dyDescent="0.2">
      <c r="A28" s="19" t="s">
        <v>20</v>
      </c>
      <c r="B28" s="19">
        <v>6212</v>
      </c>
      <c r="C28" s="18"/>
      <c r="H28" s="19" t="s">
        <v>14</v>
      </c>
      <c r="I28" s="19">
        <v>1000</v>
      </c>
    </row>
    <row r="29" spans="1:12" x14ac:dyDescent="0.2">
      <c r="A29" s="19" t="s">
        <v>20</v>
      </c>
      <c r="B29" s="19">
        <v>98</v>
      </c>
      <c r="C29" s="18"/>
      <c r="H29" s="19" t="s">
        <v>14</v>
      </c>
      <c r="I29" s="19">
        <v>1482</v>
      </c>
    </row>
    <row r="30" spans="1:12" x14ac:dyDescent="0.2">
      <c r="A30" s="19" t="s">
        <v>20</v>
      </c>
      <c r="B30" s="19">
        <v>92</v>
      </c>
      <c r="C30" s="18"/>
      <c r="H30" s="19" t="s">
        <v>14</v>
      </c>
      <c r="I30" s="19">
        <v>106</v>
      </c>
    </row>
    <row r="31" spans="1:12" x14ac:dyDescent="0.2">
      <c r="A31" s="19" t="s">
        <v>20</v>
      </c>
      <c r="B31" s="19">
        <v>149</v>
      </c>
      <c r="C31" s="18"/>
      <c r="H31" s="19" t="s">
        <v>14</v>
      </c>
      <c r="I31" s="19">
        <v>679</v>
      </c>
    </row>
    <row r="32" spans="1:12" x14ac:dyDescent="0.2">
      <c r="A32" s="19" t="s">
        <v>20</v>
      </c>
      <c r="B32" s="19">
        <v>2431</v>
      </c>
      <c r="C32" s="18"/>
      <c r="H32" s="19" t="s">
        <v>14</v>
      </c>
      <c r="I32" s="19">
        <v>1220</v>
      </c>
    </row>
    <row r="33" spans="1:9" x14ac:dyDescent="0.2">
      <c r="A33" s="19" t="s">
        <v>20</v>
      </c>
      <c r="B33" s="19">
        <v>303</v>
      </c>
      <c r="C33" s="18"/>
      <c r="H33" s="19" t="s">
        <v>14</v>
      </c>
      <c r="I33" s="19">
        <v>1</v>
      </c>
    </row>
    <row r="34" spans="1:9" x14ac:dyDescent="0.2">
      <c r="A34" s="19" t="s">
        <v>20</v>
      </c>
      <c r="B34" s="19">
        <v>209</v>
      </c>
      <c r="C34" s="18"/>
      <c r="H34" s="19" t="s">
        <v>14</v>
      </c>
      <c r="I34" s="19">
        <v>37</v>
      </c>
    </row>
    <row r="35" spans="1:9" x14ac:dyDescent="0.2">
      <c r="A35" s="19" t="s">
        <v>20</v>
      </c>
      <c r="B35" s="19">
        <v>131</v>
      </c>
      <c r="C35" s="18"/>
      <c r="H35" s="19" t="s">
        <v>14</v>
      </c>
      <c r="I35" s="19">
        <v>60</v>
      </c>
    </row>
    <row r="36" spans="1:9" x14ac:dyDescent="0.2">
      <c r="A36" s="19" t="s">
        <v>20</v>
      </c>
      <c r="B36" s="19">
        <v>164</v>
      </c>
      <c r="C36" s="18"/>
      <c r="H36" s="19" t="s">
        <v>14</v>
      </c>
      <c r="I36" s="19">
        <v>296</v>
      </c>
    </row>
    <row r="37" spans="1:9" x14ac:dyDescent="0.2">
      <c r="A37" s="19" t="s">
        <v>20</v>
      </c>
      <c r="B37" s="19">
        <v>201</v>
      </c>
      <c r="C37" s="18"/>
      <c r="H37" s="19" t="s">
        <v>14</v>
      </c>
      <c r="I37" s="19">
        <v>3304</v>
      </c>
    </row>
    <row r="38" spans="1:9" x14ac:dyDescent="0.2">
      <c r="A38" s="19" t="s">
        <v>20</v>
      </c>
      <c r="B38" s="19">
        <v>211</v>
      </c>
      <c r="C38" s="18"/>
      <c r="H38" s="19" t="s">
        <v>14</v>
      </c>
      <c r="I38" s="19">
        <v>73</v>
      </c>
    </row>
    <row r="39" spans="1:9" x14ac:dyDescent="0.2">
      <c r="A39" s="19" t="s">
        <v>20</v>
      </c>
      <c r="B39" s="19">
        <v>128</v>
      </c>
      <c r="C39" s="18"/>
      <c r="H39" s="19" t="s">
        <v>14</v>
      </c>
      <c r="I39" s="19">
        <v>3387</v>
      </c>
    </row>
    <row r="40" spans="1:9" x14ac:dyDescent="0.2">
      <c r="A40" s="19" t="s">
        <v>20</v>
      </c>
      <c r="B40" s="19">
        <v>1600</v>
      </c>
      <c r="C40" s="18"/>
      <c r="H40" s="19" t="s">
        <v>14</v>
      </c>
      <c r="I40" s="19">
        <v>662</v>
      </c>
    </row>
    <row r="41" spans="1:9" x14ac:dyDescent="0.2">
      <c r="A41" s="19" t="s">
        <v>20</v>
      </c>
      <c r="B41" s="19">
        <v>249</v>
      </c>
      <c r="C41" s="18"/>
      <c r="H41" s="19" t="s">
        <v>14</v>
      </c>
      <c r="I41" s="19">
        <v>774</v>
      </c>
    </row>
    <row r="42" spans="1:9" x14ac:dyDescent="0.2">
      <c r="A42" s="19" t="s">
        <v>20</v>
      </c>
      <c r="B42" s="19">
        <v>236</v>
      </c>
      <c r="C42" s="18"/>
      <c r="H42" s="19" t="s">
        <v>14</v>
      </c>
      <c r="I42" s="19">
        <v>672</v>
      </c>
    </row>
    <row r="43" spans="1:9" x14ac:dyDescent="0.2">
      <c r="A43" s="19" t="s">
        <v>20</v>
      </c>
      <c r="B43" s="19">
        <v>4065</v>
      </c>
      <c r="C43" s="18"/>
      <c r="H43" s="19" t="s">
        <v>14</v>
      </c>
      <c r="I43" s="19">
        <v>940</v>
      </c>
    </row>
    <row r="44" spans="1:9" x14ac:dyDescent="0.2">
      <c r="A44" s="19" t="s">
        <v>20</v>
      </c>
      <c r="B44" s="19">
        <v>246</v>
      </c>
      <c r="C44" s="18"/>
      <c r="H44" s="19" t="s">
        <v>14</v>
      </c>
      <c r="I44" s="19">
        <v>117</v>
      </c>
    </row>
    <row r="45" spans="1:9" x14ac:dyDescent="0.2">
      <c r="A45" s="19" t="s">
        <v>20</v>
      </c>
      <c r="B45" s="19">
        <v>2475</v>
      </c>
      <c r="C45" s="18"/>
      <c r="H45" s="19" t="s">
        <v>14</v>
      </c>
      <c r="I45" s="19">
        <v>115</v>
      </c>
    </row>
    <row r="46" spans="1:9" x14ac:dyDescent="0.2">
      <c r="A46" s="19" t="s">
        <v>20</v>
      </c>
      <c r="B46" s="19">
        <v>76</v>
      </c>
      <c r="C46" s="18"/>
      <c r="H46" s="19" t="s">
        <v>14</v>
      </c>
      <c r="I46" s="19">
        <v>326</v>
      </c>
    </row>
    <row r="47" spans="1:9" x14ac:dyDescent="0.2">
      <c r="A47" s="19" t="s">
        <v>20</v>
      </c>
      <c r="B47" s="19">
        <v>54</v>
      </c>
      <c r="C47" s="18"/>
      <c r="H47" s="19" t="s">
        <v>14</v>
      </c>
      <c r="I47" s="19">
        <v>1</v>
      </c>
    </row>
    <row r="48" spans="1:9" x14ac:dyDescent="0.2">
      <c r="A48" s="19" t="s">
        <v>20</v>
      </c>
      <c r="B48" s="19">
        <v>88</v>
      </c>
      <c r="C48" s="18"/>
      <c r="H48" s="19" t="s">
        <v>14</v>
      </c>
      <c r="I48" s="19">
        <v>1467</v>
      </c>
    </row>
    <row r="49" spans="1:9" x14ac:dyDescent="0.2">
      <c r="A49" s="19" t="s">
        <v>20</v>
      </c>
      <c r="B49" s="19">
        <v>85</v>
      </c>
      <c r="C49" s="18"/>
      <c r="H49" s="19" t="s">
        <v>14</v>
      </c>
      <c r="I49" s="19">
        <v>5681</v>
      </c>
    </row>
    <row r="50" spans="1:9" x14ac:dyDescent="0.2">
      <c r="A50" s="19" t="s">
        <v>20</v>
      </c>
      <c r="B50" s="19">
        <v>170</v>
      </c>
      <c r="C50" s="18"/>
      <c r="H50" s="19" t="s">
        <v>14</v>
      </c>
      <c r="I50" s="19">
        <v>1059</v>
      </c>
    </row>
    <row r="51" spans="1:9" x14ac:dyDescent="0.2">
      <c r="A51" s="19" t="s">
        <v>20</v>
      </c>
      <c r="B51" s="19">
        <v>330</v>
      </c>
      <c r="C51" s="18"/>
      <c r="H51" s="19" t="s">
        <v>14</v>
      </c>
      <c r="I51" s="19">
        <v>1194</v>
      </c>
    </row>
    <row r="52" spans="1:9" x14ac:dyDescent="0.2">
      <c r="A52" s="19" t="s">
        <v>20</v>
      </c>
      <c r="B52" s="19">
        <v>127</v>
      </c>
      <c r="C52" s="18"/>
      <c r="H52" s="19" t="s">
        <v>14</v>
      </c>
      <c r="I52" s="19">
        <v>30</v>
      </c>
    </row>
    <row r="53" spans="1:9" x14ac:dyDescent="0.2">
      <c r="A53" s="19" t="s">
        <v>20</v>
      </c>
      <c r="B53" s="19">
        <v>411</v>
      </c>
      <c r="C53" s="18"/>
      <c r="H53" s="19" t="s">
        <v>14</v>
      </c>
      <c r="I53" s="19">
        <v>75</v>
      </c>
    </row>
    <row r="54" spans="1:9" x14ac:dyDescent="0.2">
      <c r="A54" s="19" t="s">
        <v>20</v>
      </c>
      <c r="B54" s="19">
        <v>180</v>
      </c>
      <c r="C54" s="18"/>
      <c r="H54" s="19" t="s">
        <v>14</v>
      </c>
      <c r="I54" s="19">
        <v>955</v>
      </c>
    </row>
    <row r="55" spans="1:9" x14ac:dyDescent="0.2">
      <c r="A55" s="19" t="s">
        <v>20</v>
      </c>
      <c r="B55" s="19">
        <v>374</v>
      </c>
      <c r="C55" s="18"/>
      <c r="H55" s="19" t="s">
        <v>14</v>
      </c>
      <c r="I55" s="19">
        <v>67</v>
      </c>
    </row>
    <row r="56" spans="1:9" x14ac:dyDescent="0.2">
      <c r="A56" s="19" t="s">
        <v>20</v>
      </c>
      <c r="B56" s="19">
        <v>71</v>
      </c>
      <c r="C56" s="18"/>
      <c r="H56" s="19" t="s">
        <v>14</v>
      </c>
      <c r="I56" s="19">
        <v>5</v>
      </c>
    </row>
    <row r="57" spans="1:9" x14ac:dyDescent="0.2">
      <c r="A57" s="19" t="s">
        <v>20</v>
      </c>
      <c r="B57" s="19">
        <v>203</v>
      </c>
      <c r="C57" s="18"/>
      <c r="H57" s="19" t="s">
        <v>14</v>
      </c>
      <c r="I57" s="19">
        <v>26</v>
      </c>
    </row>
    <row r="58" spans="1:9" x14ac:dyDescent="0.2">
      <c r="A58" s="19" t="s">
        <v>20</v>
      </c>
      <c r="B58" s="19">
        <v>113</v>
      </c>
      <c r="C58" s="18"/>
      <c r="H58" s="19" t="s">
        <v>14</v>
      </c>
      <c r="I58" s="19">
        <v>1130</v>
      </c>
    </row>
    <row r="59" spans="1:9" x14ac:dyDescent="0.2">
      <c r="A59" s="19" t="s">
        <v>20</v>
      </c>
      <c r="B59" s="19">
        <v>96</v>
      </c>
      <c r="C59" s="18"/>
      <c r="H59" s="19" t="s">
        <v>14</v>
      </c>
      <c r="I59" s="19">
        <v>782</v>
      </c>
    </row>
    <row r="60" spans="1:9" x14ac:dyDescent="0.2">
      <c r="A60" s="19" t="s">
        <v>20</v>
      </c>
      <c r="B60" s="19">
        <v>498</v>
      </c>
      <c r="C60" s="18"/>
      <c r="H60" s="19" t="s">
        <v>14</v>
      </c>
      <c r="I60" s="19">
        <v>210</v>
      </c>
    </row>
    <row r="61" spans="1:9" x14ac:dyDescent="0.2">
      <c r="A61" s="19" t="s">
        <v>20</v>
      </c>
      <c r="B61" s="19">
        <v>180</v>
      </c>
      <c r="C61" s="18"/>
      <c r="H61" s="19" t="s">
        <v>14</v>
      </c>
      <c r="I61" s="19">
        <v>136</v>
      </c>
    </row>
    <row r="62" spans="1:9" x14ac:dyDescent="0.2">
      <c r="A62" s="19" t="s">
        <v>20</v>
      </c>
      <c r="B62" s="19">
        <v>27</v>
      </c>
      <c r="C62" s="18"/>
      <c r="H62" s="19" t="s">
        <v>14</v>
      </c>
      <c r="I62" s="19">
        <v>86</v>
      </c>
    </row>
    <row r="63" spans="1:9" x14ac:dyDescent="0.2">
      <c r="A63" s="19" t="s">
        <v>20</v>
      </c>
      <c r="B63" s="19">
        <v>2331</v>
      </c>
      <c r="C63" s="18"/>
      <c r="H63" s="19" t="s">
        <v>14</v>
      </c>
      <c r="I63" s="19">
        <v>19</v>
      </c>
    </row>
    <row r="64" spans="1:9" x14ac:dyDescent="0.2">
      <c r="A64" s="19" t="s">
        <v>20</v>
      </c>
      <c r="B64" s="19">
        <v>113</v>
      </c>
      <c r="C64" s="18"/>
      <c r="H64" s="19" t="s">
        <v>14</v>
      </c>
      <c r="I64" s="19">
        <v>886</v>
      </c>
    </row>
    <row r="65" spans="1:9" x14ac:dyDescent="0.2">
      <c r="A65" s="19" t="s">
        <v>20</v>
      </c>
      <c r="B65" s="19">
        <v>164</v>
      </c>
      <c r="C65" s="18"/>
      <c r="H65" s="19" t="s">
        <v>14</v>
      </c>
      <c r="I65" s="19">
        <v>35</v>
      </c>
    </row>
    <row r="66" spans="1:9" x14ac:dyDescent="0.2">
      <c r="A66" s="19" t="s">
        <v>20</v>
      </c>
      <c r="B66" s="19">
        <v>164</v>
      </c>
      <c r="C66" s="18"/>
      <c r="H66" s="19" t="s">
        <v>14</v>
      </c>
      <c r="I66" s="19">
        <v>24</v>
      </c>
    </row>
    <row r="67" spans="1:9" x14ac:dyDescent="0.2">
      <c r="A67" s="19" t="s">
        <v>20</v>
      </c>
      <c r="B67" s="19">
        <v>336</v>
      </c>
      <c r="C67" s="18"/>
      <c r="H67" s="19" t="s">
        <v>14</v>
      </c>
      <c r="I67" s="19">
        <v>86</v>
      </c>
    </row>
    <row r="68" spans="1:9" x14ac:dyDescent="0.2">
      <c r="A68" s="19" t="s">
        <v>20</v>
      </c>
      <c r="B68" s="19">
        <v>1917</v>
      </c>
      <c r="C68" s="18"/>
      <c r="H68" s="19" t="s">
        <v>14</v>
      </c>
      <c r="I68" s="19">
        <v>243</v>
      </c>
    </row>
    <row r="69" spans="1:9" x14ac:dyDescent="0.2">
      <c r="A69" s="19" t="s">
        <v>20</v>
      </c>
      <c r="B69" s="19">
        <v>95</v>
      </c>
      <c r="C69" s="18"/>
      <c r="H69" s="19" t="s">
        <v>14</v>
      </c>
      <c r="I69" s="19">
        <v>65</v>
      </c>
    </row>
    <row r="70" spans="1:9" x14ac:dyDescent="0.2">
      <c r="A70" s="19" t="s">
        <v>20</v>
      </c>
      <c r="B70" s="19">
        <v>147</v>
      </c>
      <c r="C70" s="18"/>
      <c r="H70" s="19" t="s">
        <v>14</v>
      </c>
      <c r="I70" s="19">
        <v>100</v>
      </c>
    </row>
    <row r="71" spans="1:9" x14ac:dyDescent="0.2">
      <c r="A71" s="19" t="s">
        <v>20</v>
      </c>
      <c r="B71" s="19">
        <v>86</v>
      </c>
      <c r="C71" s="18"/>
      <c r="H71" s="19" t="s">
        <v>14</v>
      </c>
      <c r="I71" s="19">
        <v>168</v>
      </c>
    </row>
    <row r="72" spans="1:9" x14ac:dyDescent="0.2">
      <c r="A72" s="19" t="s">
        <v>20</v>
      </c>
      <c r="B72" s="19">
        <v>83</v>
      </c>
      <c r="C72" s="18"/>
      <c r="H72" s="19" t="s">
        <v>14</v>
      </c>
      <c r="I72" s="19">
        <v>13</v>
      </c>
    </row>
    <row r="73" spans="1:9" x14ac:dyDescent="0.2">
      <c r="A73" s="19" t="s">
        <v>20</v>
      </c>
      <c r="B73" s="19">
        <v>676</v>
      </c>
      <c r="C73" s="18"/>
      <c r="H73" s="19" t="s">
        <v>14</v>
      </c>
      <c r="I73" s="19">
        <v>1</v>
      </c>
    </row>
    <row r="74" spans="1:9" x14ac:dyDescent="0.2">
      <c r="A74" s="19" t="s">
        <v>20</v>
      </c>
      <c r="B74" s="19">
        <v>361</v>
      </c>
      <c r="C74" s="18"/>
      <c r="H74" s="19" t="s">
        <v>14</v>
      </c>
      <c r="I74" s="19">
        <v>40</v>
      </c>
    </row>
    <row r="75" spans="1:9" x14ac:dyDescent="0.2">
      <c r="A75" s="19" t="s">
        <v>20</v>
      </c>
      <c r="B75" s="19">
        <v>131</v>
      </c>
      <c r="C75" s="18"/>
      <c r="H75" s="19" t="s">
        <v>14</v>
      </c>
      <c r="I75" s="19">
        <v>226</v>
      </c>
    </row>
    <row r="76" spans="1:9" x14ac:dyDescent="0.2">
      <c r="A76" s="19" t="s">
        <v>20</v>
      </c>
      <c r="B76" s="19">
        <v>126</v>
      </c>
      <c r="C76" s="18"/>
      <c r="H76" s="19" t="s">
        <v>14</v>
      </c>
      <c r="I76" s="19">
        <v>1625</v>
      </c>
    </row>
    <row r="77" spans="1:9" x14ac:dyDescent="0.2">
      <c r="A77" s="19" t="s">
        <v>20</v>
      </c>
      <c r="B77" s="19">
        <v>275</v>
      </c>
      <c r="C77" s="18"/>
      <c r="H77" s="19" t="s">
        <v>14</v>
      </c>
      <c r="I77" s="19">
        <v>143</v>
      </c>
    </row>
    <row r="78" spans="1:9" x14ac:dyDescent="0.2">
      <c r="A78" s="19" t="s">
        <v>20</v>
      </c>
      <c r="B78" s="19">
        <v>67</v>
      </c>
      <c r="C78" s="18"/>
      <c r="H78" s="19" t="s">
        <v>14</v>
      </c>
      <c r="I78" s="19">
        <v>934</v>
      </c>
    </row>
    <row r="79" spans="1:9" x14ac:dyDescent="0.2">
      <c r="A79" s="19" t="s">
        <v>20</v>
      </c>
      <c r="B79" s="19">
        <v>154</v>
      </c>
      <c r="C79" s="18"/>
      <c r="H79" s="19" t="s">
        <v>14</v>
      </c>
      <c r="I79" s="19">
        <v>17</v>
      </c>
    </row>
    <row r="80" spans="1:9" x14ac:dyDescent="0.2">
      <c r="A80" s="19" t="s">
        <v>20</v>
      </c>
      <c r="B80" s="19">
        <v>1782</v>
      </c>
      <c r="C80" s="18"/>
      <c r="H80" s="19" t="s">
        <v>14</v>
      </c>
      <c r="I80" s="19">
        <v>2179</v>
      </c>
    </row>
    <row r="81" spans="1:9" x14ac:dyDescent="0.2">
      <c r="A81" s="19" t="s">
        <v>20</v>
      </c>
      <c r="B81" s="19">
        <v>903</v>
      </c>
      <c r="C81" s="18"/>
      <c r="H81" s="19" t="s">
        <v>14</v>
      </c>
      <c r="I81" s="19">
        <v>931</v>
      </c>
    </row>
    <row r="82" spans="1:9" x14ac:dyDescent="0.2">
      <c r="A82" s="19" t="s">
        <v>20</v>
      </c>
      <c r="B82" s="19">
        <v>94</v>
      </c>
      <c r="C82" s="18"/>
      <c r="H82" s="19" t="s">
        <v>14</v>
      </c>
      <c r="I82" s="19">
        <v>92</v>
      </c>
    </row>
    <row r="83" spans="1:9" x14ac:dyDescent="0.2">
      <c r="A83" s="19" t="s">
        <v>20</v>
      </c>
      <c r="B83" s="19">
        <v>180</v>
      </c>
      <c r="C83" s="18"/>
      <c r="H83" s="19" t="s">
        <v>14</v>
      </c>
      <c r="I83" s="19">
        <v>57</v>
      </c>
    </row>
    <row r="84" spans="1:9" x14ac:dyDescent="0.2">
      <c r="A84" s="19" t="s">
        <v>20</v>
      </c>
      <c r="B84" s="19">
        <v>533</v>
      </c>
      <c r="C84" s="18"/>
      <c r="H84" s="19" t="s">
        <v>14</v>
      </c>
      <c r="I84" s="19">
        <v>41</v>
      </c>
    </row>
    <row r="85" spans="1:9" x14ac:dyDescent="0.2">
      <c r="A85" s="19" t="s">
        <v>20</v>
      </c>
      <c r="B85" s="19">
        <v>2443</v>
      </c>
      <c r="C85" s="18"/>
      <c r="H85" s="19" t="s">
        <v>14</v>
      </c>
      <c r="I85" s="19">
        <v>1</v>
      </c>
    </row>
    <row r="86" spans="1:9" x14ac:dyDescent="0.2">
      <c r="A86" s="19" t="s">
        <v>20</v>
      </c>
      <c r="B86" s="19">
        <v>89</v>
      </c>
      <c r="C86" s="18"/>
      <c r="H86" s="19" t="s">
        <v>14</v>
      </c>
      <c r="I86" s="19">
        <v>101</v>
      </c>
    </row>
    <row r="87" spans="1:9" x14ac:dyDescent="0.2">
      <c r="A87" s="19" t="s">
        <v>20</v>
      </c>
      <c r="B87" s="19">
        <v>159</v>
      </c>
      <c r="C87" s="18"/>
      <c r="H87" s="19" t="s">
        <v>14</v>
      </c>
      <c r="I87" s="19">
        <v>1335</v>
      </c>
    </row>
    <row r="88" spans="1:9" x14ac:dyDescent="0.2">
      <c r="A88" s="19" t="s">
        <v>20</v>
      </c>
      <c r="B88" s="19">
        <v>50</v>
      </c>
      <c r="C88" s="18"/>
      <c r="H88" s="19" t="s">
        <v>14</v>
      </c>
      <c r="I88" s="19">
        <v>15</v>
      </c>
    </row>
    <row r="89" spans="1:9" x14ac:dyDescent="0.2">
      <c r="A89" s="19" t="s">
        <v>20</v>
      </c>
      <c r="B89" s="19">
        <v>186</v>
      </c>
      <c r="C89" s="18"/>
      <c r="H89" s="19" t="s">
        <v>14</v>
      </c>
      <c r="I89" s="19">
        <v>454</v>
      </c>
    </row>
    <row r="90" spans="1:9" x14ac:dyDescent="0.2">
      <c r="A90" s="19" t="s">
        <v>20</v>
      </c>
      <c r="B90" s="19">
        <v>1071</v>
      </c>
      <c r="C90" s="18"/>
      <c r="H90" s="19" t="s">
        <v>14</v>
      </c>
      <c r="I90" s="19">
        <v>3182</v>
      </c>
    </row>
    <row r="91" spans="1:9" x14ac:dyDescent="0.2">
      <c r="A91" s="19" t="s">
        <v>20</v>
      </c>
      <c r="B91" s="19">
        <v>117</v>
      </c>
      <c r="C91" s="18"/>
      <c r="H91" s="19" t="s">
        <v>14</v>
      </c>
      <c r="I91" s="19">
        <v>15</v>
      </c>
    </row>
    <row r="92" spans="1:9" x14ac:dyDescent="0.2">
      <c r="A92" s="19" t="s">
        <v>20</v>
      </c>
      <c r="B92" s="19">
        <v>70</v>
      </c>
      <c r="C92" s="18"/>
      <c r="H92" s="19" t="s">
        <v>14</v>
      </c>
      <c r="I92" s="19">
        <v>133</v>
      </c>
    </row>
    <row r="93" spans="1:9" x14ac:dyDescent="0.2">
      <c r="A93" s="19" t="s">
        <v>20</v>
      </c>
      <c r="B93" s="19">
        <v>135</v>
      </c>
      <c r="C93" s="18"/>
      <c r="H93" s="19" t="s">
        <v>14</v>
      </c>
      <c r="I93" s="19">
        <v>2062</v>
      </c>
    </row>
    <row r="94" spans="1:9" x14ac:dyDescent="0.2">
      <c r="A94" s="19" t="s">
        <v>20</v>
      </c>
      <c r="B94" s="19">
        <v>768</v>
      </c>
      <c r="C94" s="18"/>
      <c r="H94" s="19" t="s">
        <v>14</v>
      </c>
      <c r="I94" s="19">
        <v>29</v>
      </c>
    </row>
    <row r="95" spans="1:9" x14ac:dyDescent="0.2">
      <c r="A95" s="19" t="s">
        <v>20</v>
      </c>
      <c r="B95" s="19">
        <v>199</v>
      </c>
      <c r="C95" s="18"/>
      <c r="H95" s="19" t="s">
        <v>14</v>
      </c>
      <c r="I95" s="19">
        <v>132</v>
      </c>
    </row>
    <row r="96" spans="1:9" x14ac:dyDescent="0.2">
      <c r="A96" s="19" t="s">
        <v>20</v>
      </c>
      <c r="B96" s="19">
        <v>107</v>
      </c>
      <c r="C96" s="18"/>
      <c r="H96" s="19" t="s">
        <v>14</v>
      </c>
      <c r="I96" s="19">
        <v>137</v>
      </c>
    </row>
    <row r="97" spans="1:9" x14ac:dyDescent="0.2">
      <c r="A97" s="19" t="s">
        <v>20</v>
      </c>
      <c r="B97" s="19">
        <v>195</v>
      </c>
      <c r="C97" s="18"/>
      <c r="H97" s="19" t="s">
        <v>14</v>
      </c>
      <c r="I97" s="19">
        <v>908</v>
      </c>
    </row>
    <row r="98" spans="1:9" x14ac:dyDescent="0.2">
      <c r="A98" s="19" t="s">
        <v>20</v>
      </c>
      <c r="B98" s="19">
        <v>3376</v>
      </c>
      <c r="C98" s="18"/>
      <c r="H98" s="19" t="s">
        <v>14</v>
      </c>
      <c r="I98" s="19">
        <v>10</v>
      </c>
    </row>
    <row r="99" spans="1:9" x14ac:dyDescent="0.2">
      <c r="A99" s="19" t="s">
        <v>20</v>
      </c>
      <c r="B99" s="19">
        <v>41</v>
      </c>
      <c r="C99" s="18"/>
      <c r="H99" s="19" t="s">
        <v>14</v>
      </c>
      <c r="I99" s="19">
        <v>1910</v>
      </c>
    </row>
    <row r="100" spans="1:9" x14ac:dyDescent="0.2">
      <c r="A100" s="19" t="s">
        <v>20</v>
      </c>
      <c r="B100" s="19">
        <v>1821</v>
      </c>
      <c r="C100" s="18"/>
      <c r="H100" s="19" t="s">
        <v>14</v>
      </c>
      <c r="I100" s="19">
        <v>38</v>
      </c>
    </row>
    <row r="101" spans="1:9" x14ac:dyDescent="0.2">
      <c r="A101" s="19" t="s">
        <v>20</v>
      </c>
      <c r="B101" s="19">
        <v>164</v>
      </c>
      <c r="C101" s="18"/>
      <c r="H101" s="19" t="s">
        <v>14</v>
      </c>
      <c r="I101" s="19">
        <v>104</v>
      </c>
    </row>
    <row r="102" spans="1:9" x14ac:dyDescent="0.2">
      <c r="A102" s="19" t="s">
        <v>20</v>
      </c>
      <c r="B102" s="19">
        <v>157</v>
      </c>
      <c r="C102" s="18"/>
      <c r="H102" s="19" t="s">
        <v>14</v>
      </c>
      <c r="I102" s="19">
        <v>49</v>
      </c>
    </row>
    <row r="103" spans="1:9" x14ac:dyDescent="0.2">
      <c r="A103" s="19" t="s">
        <v>20</v>
      </c>
      <c r="B103" s="19">
        <v>246</v>
      </c>
      <c r="C103" s="18"/>
      <c r="H103" s="19" t="s">
        <v>14</v>
      </c>
      <c r="I103" s="19">
        <v>1</v>
      </c>
    </row>
    <row r="104" spans="1:9" x14ac:dyDescent="0.2">
      <c r="A104" s="19" t="s">
        <v>20</v>
      </c>
      <c r="B104" s="19">
        <v>1396</v>
      </c>
      <c r="C104" s="18"/>
      <c r="H104" s="19" t="s">
        <v>14</v>
      </c>
      <c r="I104" s="19">
        <v>245</v>
      </c>
    </row>
    <row r="105" spans="1:9" x14ac:dyDescent="0.2">
      <c r="A105" s="19" t="s">
        <v>20</v>
      </c>
      <c r="B105" s="19">
        <v>2506</v>
      </c>
      <c r="C105" s="18"/>
      <c r="H105" s="19" t="s">
        <v>14</v>
      </c>
      <c r="I105" s="19">
        <v>32</v>
      </c>
    </row>
    <row r="106" spans="1:9" x14ac:dyDescent="0.2">
      <c r="A106" s="19" t="s">
        <v>20</v>
      </c>
      <c r="B106" s="19">
        <v>244</v>
      </c>
      <c r="C106" s="18"/>
      <c r="H106" s="19" t="s">
        <v>14</v>
      </c>
      <c r="I106" s="19">
        <v>7</v>
      </c>
    </row>
    <row r="107" spans="1:9" x14ac:dyDescent="0.2">
      <c r="A107" s="19" t="s">
        <v>20</v>
      </c>
      <c r="B107" s="19">
        <v>146</v>
      </c>
      <c r="C107" s="18"/>
      <c r="H107" s="19" t="s">
        <v>14</v>
      </c>
      <c r="I107" s="19">
        <v>803</v>
      </c>
    </row>
    <row r="108" spans="1:9" x14ac:dyDescent="0.2">
      <c r="A108" s="19" t="s">
        <v>20</v>
      </c>
      <c r="B108" s="19">
        <v>1267</v>
      </c>
      <c r="C108" s="18"/>
      <c r="H108" s="19" t="s">
        <v>14</v>
      </c>
      <c r="I108" s="19">
        <v>16</v>
      </c>
    </row>
    <row r="109" spans="1:9" x14ac:dyDescent="0.2">
      <c r="A109" s="19" t="s">
        <v>20</v>
      </c>
      <c r="B109" s="19">
        <v>1561</v>
      </c>
      <c r="C109" s="18"/>
      <c r="H109" s="19" t="s">
        <v>14</v>
      </c>
      <c r="I109" s="19">
        <v>31</v>
      </c>
    </row>
    <row r="110" spans="1:9" x14ac:dyDescent="0.2">
      <c r="A110" s="19" t="s">
        <v>20</v>
      </c>
      <c r="B110" s="19">
        <v>48</v>
      </c>
      <c r="C110" s="18"/>
      <c r="H110" s="19" t="s">
        <v>14</v>
      </c>
      <c r="I110" s="19">
        <v>108</v>
      </c>
    </row>
    <row r="111" spans="1:9" x14ac:dyDescent="0.2">
      <c r="A111" s="19" t="s">
        <v>20</v>
      </c>
      <c r="B111" s="19">
        <v>2739</v>
      </c>
      <c r="C111" s="18"/>
      <c r="H111" s="19" t="s">
        <v>14</v>
      </c>
      <c r="I111" s="19">
        <v>30</v>
      </c>
    </row>
    <row r="112" spans="1:9" x14ac:dyDescent="0.2">
      <c r="A112" s="19" t="s">
        <v>20</v>
      </c>
      <c r="B112" s="19">
        <v>3537</v>
      </c>
      <c r="C112" s="18"/>
      <c r="H112" s="19" t="s">
        <v>14</v>
      </c>
      <c r="I112" s="19">
        <v>17</v>
      </c>
    </row>
    <row r="113" spans="1:9" x14ac:dyDescent="0.2">
      <c r="A113" s="19" t="s">
        <v>20</v>
      </c>
      <c r="B113" s="19">
        <v>2107</v>
      </c>
      <c r="C113" s="18"/>
      <c r="H113" s="19" t="s">
        <v>14</v>
      </c>
      <c r="I113" s="19">
        <v>80</v>
      </c>
    </row>
    <row r="114" spans="1:9" x14ac:dyDescent="0.2">
      <c r="A114" s="19" t="s">
        <v>20</v>
      </c>
      <c r="B114" s="19">
        <v>3318</v>
      </c>
      <c r="C114" s="18"/>
      <c r="H114" s="19" t="s">
        <v>14</v>
      </c>
      <c r="I114" s="19">
        <v>2468</v>
      </c>
    </row>
    <row r="115" spans="1:9" x14ac:dyDescent="0.2">
      <c r="A115" s="19" t="s">
        <v>20</v>
      </c>
      <c r="B115" s="19">
        <v>340</v>
      </c>
      <c r="C115" s="18"/>
      <c r="H115" s="19" t="s">
        <v>14</v>
      </c>
      <c r="I115" s="19">
        <v>26</v>
      </c>
    </row>
    <row r="116" spans="1:9" x14ac:dyDescent="0.2">
      <c r="A116" s="19" t="s">
        <v>20</v>
      </c>
      <c r="B116" s="19">
        <v>1442</v>
      </c>
      <c r="C116" s="18"/>
      <c r="H116" s="19" t="s">
        <v>14</v>
      </c>
      <c r="I116" s="19">
        <v>73</v>
      </c>
    </row>
    <row r="117" spans="1:9" x14ac:dyDescent="0.2">
      <c r="A117" s="19" t="s">
        <v>20</v>
      </c>
      <c r="B117" s="19">
        <v>126</v>
      </c>
      <c r="C117" s="18"/>
      <c r="H117" s="19" t="s">
        <v>14</v>
      </c>
      <c r="I117" s="19">
        <v>128</v>
      </c>
    </row>
    <row r="118" spans="1:9" x14ac:dyDescent="0.2">
      <c r="A118" s="19" t="s">
        <v>20</v>
      </c>
      <c r="B118" s="19">
        <v>524</v>
      </c>
      <c r="C118" s="18"/>
      <c r="H118" s="19" t="s">
        <v>14</v>
      </c>
      <c r="I118" s="19">
        <v>33</v>
      </c>
    </row>
    <row r="119" spans="1:9" x14ac:dyDescent="0.2">
      <c r="A119" s="19" t="s">
        <v>20</v>
      </c>
      <c r="B119" s="19">
        <v>1989</v>
      </c>
      <c r="C119" s="18"/>
      <c r="H119" s="19" t="s">
        <v>14</v>
      </c>
      <c r="I119" s="19">
        <v>1072</v>
      </c>
    </row>
    <row r="120" spans="1:9" x14ac:dyDescent="0.2">
      <c r="A120" s="19" t="s">
        <v>20</v>
      </c>
      <c r="B120" s="19">
        <v>157</v>
      </c>
      <c r="C120" s="18"/>
      <c r="H120" s="19" t="s">
        <v>14</v>
      </c>
      <c r="I120" s="19">
        <v>393</v>
      </c>
    </row>
    <row r="121" spans="1:9" x14ac:dyDescent="0.2">
      <c r="A121" s="19" t="s">
        <v>20</v>
      </c>
      <c r="B121" s="19">
        <v>4498</v>
      </c>
      <c r="C121" s="18"/>
      <c r="H121" s="19" t="s">
        <v>14</v>
      </c>
      <c r="I121" s="19">
        <v>1257</v>
      </c>
    </row>
    <row r="122" spans="1:9" x14ac:dyDescent="0.2">
      <c r="A122" s="19" t="s">
        <v>20</v>
      </c>
      <c r="B122" s="19">
        <v>80</v>
      </c>
      <c r="C122" s="18"/>
      <c r="H122" s="19" t="s">
        <v>14</v>
      </c>
      <c r="I122" s="19">
        <v>328</v>
      </c>
    </row>
    <row r="123" spans="1:9" x14ac:dyDescent="0.2">
      <c r="A123" s="19" t="s">
        <v>20</v>
      </c>
      <c r="B123" s="19">
        <v>43</v>
      </c>
      <c r="C123" s="18"/>
      <c r="H123" s="19" t="s">
        <v>14</v>
      </c>
      <c r="I123" s="19">
        <v>147</v>
      </c>
    </row>
    <row r="124" spans="1:9" x14ac:dyDescent="0.2">
      <c r="A124" s="19" t="s">
        <v>20</v>
      </c>
      <c r="B124" s="19">
        <v>2053</v>
      </c>
      <c r="C124" s="18"/>
      <c r="H124" s="19" t="s">
        <v>14</v>
      </c>
      <c r="I124" s="19">
        <v>830</v>
      </c>
    </row>
    <row r="125" spans="1:9" x14ac:dyDescent="0.2">
      <c r="A125" s="19" t="s">
        <v>20</v>
      </c>
      <c r="B125" s="19">
        <v>168</v>
      </c>
      <c r="C125" s="18"/>
      <c r="H125" s="19" t="s">
        <v>14</v>
      </c>
      <c r="I125" s="19">
        <v>331</v>
      </c>
    </row>
    <row r="126" spans="1:9" x14ac:dyDescent="0.2">
      <c r="A126" s="19" t="s">
        <v>20</v>
      </c>
      <c r="B126" s="19">
        <v>4289</v>
      </c>
      <c r="C126" s="18"/>
      <c r="H126" s="19" t="s">
        <v>14</v>
      </c>
      <c r="I126" s="19">
        <v>25</v>
      </c>
    </row>
    <row r="127" spans="1:9" x14ac:dyDescent="0.2">
      <c r="A127" s="19" t="s">
        <v>20</v>
      </c>
      <c r="B127" s="19">
        <v>165</v>
      </c>
      <c r="C127" s="18"/>
      <c r="H127" s="19" t="s">
        <v>14</v>
      </c>
      <c r="I127" s="19">
        <v>3483</v>
      </c>
    </row>
    <row r="128" spans="1:9" x14ac:dyDescent="0.2">
      <c r="A128" s="19" t="s">
        <v>20</v>
      </c>
      <c r="B128" s="19">
        <v>1815</v>
      </c>
      <c r="C128" s="18"/>
      <c r="H128" s="19" t="s">
        <v>14</v>
      </c>
      <c r="I128" s="19">
        <v>923</v>
      </c>
    </row>
    <row r="129" spans="1:9" x14ac:dyDescent="0.2">
      <c r="A129" s="19" t="s">
        <v>20</v>
      </c>
      <c r="B129" s="19">
        <v>397</v>
      </c>
      <c r="C129" s="18"/>
      <c r="H129" s="19" t="s">
        <v>14</v>
      </c>
      <c r="I129" s="19">
        <v>1</v>
      </c>
    </row>
    <row r="130" spans="1:9" x14ac:dyDescent="0.2">
      <c r="A130" s="19" t="s">
        <v>20</v>
      </c>
      <c r="B130" s="19">
        <v>1539</v>
      </c>
      <c r="C130" s="18"/>
      <c r="H130" s="19" t="s">
        <v>14</v>
      </c>
      <c r="I130" s="19">
        <v>33</v>
      </c>
    </row>
    <row r="131" spans="1:9" x14ac:dyDescent="0.2">
      <c r="A131" s="19" t="s">
        <v>20</v>
      </c>
      <c r="B131" s="19">
        <v>138</v>
      </c>
      <c r="C131" s="18"/>
      <c r="H131" s="19" t="s">
        <v>14</v>
      </c>
      <c r="I131" s="19">
        <v>40</v>
      </c>
    </row>
    <row r="132" spans="1:9" x14ac:dyDescent="0.2">
      <c r="A132" s="19" t="s">
        <v>20</v>
      </c>
      <c r="B132" s="19">
        <v>3594</v>
      </c>
      <c r="C132" s="18"/>
      <c r="H132" s="19" t="s">
        <v>14</v>
      </c>
      <c r="I132" s="19">
        <v>23</v>
      </c>
    </row>
    <row r="133" spans="1:9" x14ac:dyDescent="0.2">
      <c r="A133" s="19" t="s">
        <v>20</v>
      </c>
      <c r="B133" s="19">
        <v>5880</v>
      </c>
      <c r="C133" s="18"/>
      <c r="H133" s="19" t="s">
        <v>14</v>
      </c>
      <c r="I133" s="19">
        <v>75</v>
      </c>
    </row>
    <row r="134" spans="1:9" x14ac:dyDescent="0.2">
      <c r="A134" s="19" t="s">
        <v>20</v>
      </c>
      <c r="B134" s="19">
        <v>112</v>
      </c>
      <c r="C134" s="18"/>
      <c r="H134" s="19" t="s">
        <v>14</v>
      </c>
      <c r="I134" s="19">
        <v>2176</v>
      </c>
    </row>
    <row r="135" spans="1:9" x14ac:dyDescent="0.2">
      <c r="A135" s="19" t="s">
        <v>20</v>
      </c>
      <c r="B135" s="19">
        <v>943</v>
      </c>
      <c r="C135" s="18"/>
      <c r="H135" s="19" t="s">
        <v>14</v>
      </c>
      <c r="I135" s="19">
        <v>441</v>
      </c>
    </row>
    <row r="136" spans="1:9" x14ac:dyDescent="0.2">
      <c r="A136" s="19" t="s">
        <v>20</v>
      </c>
      <c r="B136" s="19">
        <v>2468</v>
      </c>
      <c r="C136" s="18"/>
      <c r="H136" s="19" t="s">
        <v>14</v>
      </c>
      <c r="I136" s="19">
        <v>25</v>
      </c>
    </row>
    <row r="137" spans="1:9" x14ac:dyDescent="0.2">
      <c r="A137" s="19" t="s">
        <v>20</v>
      </c>
      <c r="B137" s="19">
        <v>2551</v>
      </c>
      <c r="C137" s="18"/>
      <c r="H137" s="19" t="s">
        <v>14</v>
      </c>
      <c r="I137" s="19">
        <v>127</v>
      </c>
    </row>
    <row r="138" spans="1:9" x14ac:dyDescent="0.2">
      <c r="A138" s="19" t="s">
        <v>20</v>
      </c>
      <c r="B138" s="19">
        <v>101</v>
      </c>
      <c r="C138" s="18"/>
      <c r="H138" s="19" t="s">
        <v>14</v>
      </c>
      <c r="I138" s="19">
        <v>355</v>
      </c>
    </row>
    <row r="139" spans="1:9" x14ac:dyDescent="0.2">
      <c r="A139" s="19" t="s">
        <v>20</v>
      </c>
      <c r="B139" s="19">
        <v>92</v>
      </c>
      <c r="C139" s="18"/>
      <c r="H139" s="19" t="s">
        <v>14</v>
      </c>
      <c r="I139" s="19">
        <v>44</v>
      </c>
    </row>
    <row r="140" spans="1:9" x14ac:dyDescent="0.2">
      <c r="A140" s="19" t="s">
        <v>20</v>
      </c>
      <c r="B140" s="19">
        <v>62</v>
      </c>
      <c r="C140" s="18"/>
      <c r="H140" s="19" t="s">
        <v>14</v>
      </c>
      <c r="I140" s="19">
        <v>67</v>
      </c>
    </row>
    <row r="141" spans="1:9" x14ac:dyDescent="0.2">
      <c r="A141" s="19" t="s">
        <v>20</v>
      </c>
      <c r="B141" s="19">
        <v>149</v>
      </c>
      <c r="C141" s="18"/>
      <c r="H141" s="19" t="s">
        <v>14</v>
      </c>
      <c r="I141" s="19">
        <v>1068</v>
      </c>
    </row>
    <row r="142" spans="1:9" x14ac:dyDescent="0.2">
      <c r="A142" s="19" t="s">
        <v>20</v>
      </c>
      <c r="B142" s="19">
        <v>329</v>
      </c>
      <c r="C142" s="18"/>
      <c r="H142" s="19" t="s">
        <v>14</v>
      </c>
      <c r="I142" s="19">
        <v>424</v>
      </c>
    </row>
    <row r="143" spans="1:9" x14ac:dyDescent="0.2">
      <c r="A143" s="19" t="s">
        <v>20</v>
      </c>
      <c r="B143" s="19">
        <v>97</v>
      </c>
      <c r="C143" s="18"/>
      <c r="H143" s="19" t="s">
        <v>14</v>
      </c>
      <c r="I143" s="19">
        <v>151</v>
      </c>
    </row>
    <row r="144" spans="1:9" x14ac:dyDescent="0.2">
      <c r="A144" s="19" t="s">
        <v>20</v>
      </c>
      <c r="B144" s="19">
        <v>1784</v>
      </c>
      <c r="C144" s="18"/>
      <c r="H144" s="19" t="s">
        <v>14</v>
      </c>
      <c r="I144" s="19">
        <v>1608</v>
      </c>
    </row>
    <row r="145" spans="1:9" x14ac:dyDescent="0.2">
      <c r="A145" s="19" t="s">
        <v>20</v>
      </c>
      <c r="B145" s="19">
        <v>1684</v>
      </c>
      <c r="C145" s="18"/>
      <c r="H145" s="19" t="s">
        <v>14</v>
      </c>
      <c r="I145" s="19">
        <v>941</v>
      </c>
    </row>
    <row r="146" spans="1:9" x14ac:dyDescent="0.2">
      <c r="A146" s="19" t="s">
        <v>20</v>
      </c>
      <c r="B146" s="19">
        <v>250</v>
      </c>
      <c r="C146" s="18"/>
      <c r="H146" s="19" t="s">
        <v>14</v>
      </c>
      <c r="I146" s="19">
        <v>1</v>
      </c>
    </row>
    <row r="147" spans="1:9" x14ac:dyDescent="0.2">
      <c r="A147" s="19" t="s">
        <v>20</v>
      </c>
      <c r="B147" s="19">
        <v>238</v>
      </c>
      <c r="C147" s="18"/>
      <c r="H147" s="19" t="s">
        <v>14</v>
      </c>
      <c r="I147" s="19">
        <v>40</v>
      </c>
    </row>
    <row r="148" spans="1:9" x14ac:dyDescent="0.2">
      <c r="A148" s="19" t="s">
        <v>20</v>
      </c>
      <c r="B148" s="19">
        <v>53</v>
      </c>
      <c r="C148" s="18"/>
      <c r="H148" s="19" t="s">
        <v>14</v>
      </c>
      <c r="I148" s="19">
        <v>3015</v>
      </c>
    </row>
    <row r="149" spans="1:9" x14ac:dyDescent="0.2">
      <c r="A149" s="19" t="s">
        <v>20</v>
      </c>
      <c r="B149" s="19">
        <v>214</v>
      </c>
      <c r="C149" s="18"/>
      <c r="H149" s="19" t="s">
        <v>14</v>
      </c>
      <c r="I149" s="19">
        <v>435</v>
      </c>
    </row>
    <row r="150" spans="1:9" x14ac:dyDescent="0.2">
      <c r="A150" s="19" t="s">
        <v>20</v>
      </c>
      <c r="B150" s="19">
        <v>222</v>
      </c>
      <c r="C150" s="18"/>
      <c r="H150" s="19" t="s">
        <v>14</v>
      </c>
      <c r="I150" s="19">
        <v>714</v>
      </c>
    </row>
    <row r="151" spans="1:9" x14ac:dyDescent="0.2">
      <c r="A151" s="19" t="s">
        <v>20</v>
      </c>
      <c r="B151" s="19">
        <v>1884</v>
      </c>
      <c r="C151" s="18"/>
      <c r="H151" s="19" t="s">
        <v>14</v>
      </c>
      <c r="I151" s="19">
        <v>5497</v>
      </c>
    </row>
    <row r="152" spans="1:9" x14ac:dyDescent="0.2">
      <c r="A152" s="19" t="s">
        <v>20</v>
      </c>
      <c r="B152" s="19">
        <v>218</v>
      </c>
      <c r="C152" s="18"/>
      <c r="H152" s="19" t="s">
        <v>14</v>
      </c>
      <c r="I152" s="19">
        <v>418</v>
      </c>
    </row>
    <row r="153" spans="1:9" x14ac:dyDescent="0.2">
      <c r="A153" s="19" t="s">
        <v>20</v>
      </c>
      <c r="B153" s="19">
        <v>6465</v>
      </c>
      <c r="C153" s="18"/>
      <c r="H153" s="19" t="s">
        <v>14</v>
      </c>
      <c r="I153" s="19">
        <v>1439</v>
      </c>
    </row>
    <row r="154" spans="1:9" x14ac:dyDescent="0.2">
      <c r="A154" s="19" t="s">
        <v>20</v>
      </c>
      <c r="B154" s="19">
        <v>59</v>
      </c>
      <c r="C154" s="18"/>
      <c r="H154" s="19" t="s">
        <v>14</v>
      </c>
      <c r="I154" s="19">
        <v>15</v>
      </c>
    </row>
    <row r="155" spans="1:9" x14ac:dyDescent="0.2">
      <c r="A155" s="19" t="s">
        <v>20</v>
      </c>
      <c r="B155" s="19">
        <v>88</v>
      </c>
      <c r="C155" s="18"/>
      <c r="H155" s="19" t="s">
        <v>14</v>
      </c>
      <c r="I155" s="19">
        <v>1999</v>
      </c>
    </row>
    <row r="156" spans="1:9" x14ac:dyDescent="0.2">
      <c r="A156" s="19" t="s">
        <v>20</v>
      </c>
      <c r="B156" s="19">
        <v>1697</v>
      </c>
      <c r="C156" s="18"/>
      <c r="H156" s="19" t="s">
        <v>14</v>
      </c>
      <c r="I156" s="19">
        <v>118</v>
      </c>
    </row>
    <row r="157" spans="1:9" x14ac:dyDescent="0.2">
      <c r="A157" s="19" t="s">
        <v>20</v>
      </c>
      <c r="B157" s="19">
        <v>92</v>
      </c>
      <c r="C157" s="18"/>
      <c r="H157" s="19" t="s">
        <v>14</v>
      </c>
      <c r="I157" s="19">
        <v>162</v>
      </c>
    </row>
    <row r="158" spans="1:9" x14ac:dyDescent="0.2">
      <c r="A158" s="19" t="s">
        <v>20</v>
      </c>
      <c r="B158" s="19">
        <v>186</v>
      </c>
      <c r="C158" s="18"/>
      <c r="H158" s="19" t="s">
        <v>14</v>
      </c>
      <c r="I158" s="19">
        <v>83</v>
      </c>
    </row>
    <row r="159" spans="1:9" x14ac:dyDescent="0.2">
      <c r="A159" s="19" t="s">
        <v>20</v>
      </c>
      <c r="B159" s="19">
        <v>138</v>
      </c>
      <c r="C159" s="18"/>
      <c r="H159" s="19" t="s">
        <v>14</v>
      </c>
      <c r="I159" s="19">
        <v>747</v>
      </c>
    </row>
    <row r="160" spans="1:9" x14ac:dyDescent="0.2">
      <c r="A160" s="19" t="s">
        <v>20</v>
      </c>
      <c r="B160" s="19">
        <v>261</v>
      </c>
      <c r="C160" s="18"/>
      <c r="H160" s="19" t="s">
        <v>14</v>
      </c>
      <c r="I160" s="19">
        <v>84</v>
      </c>
    </row>
    <row r="161" spans="1:9" x14ac:dyDescent="0.2">
      <c r="A161" s="19" t="s">
        <v>20</v>
      </c>
      <c r="B161" s="19">
        <v>107</v>
      </c>
      <c r="C161" s="18"/>
      <c r="H161" s="19" t="s">
        <v>14</v>
      </c>
      <c r="I161" s="19">
        <v>91</v>
      </c>
    </row>
    <row r="162" spans="1:9" x14ac:dyDescent="0.2">
      <c r="A162" s="19" t="s">
        <v>20</v>
      </c>
      <c r="B162" s="19">
        <v>199</v>
      </c>
      <c r="C162" s="18"/>
      <c r="H162" s="19" t="s">
        <v>14</v>
      </c>
      <c r="I162" s="19">
        <v>792</v>
      </c>
    </row>
    <row r="163" spans="1:9" x14ac:dyDescent="0.2">
      <c r="A163" s="19" t="s">
        <v>20</v>
      </c>
      <c r="B163" s="19">
        <v>5512</v>
      </c>
      <c r="C163" s="18"/>
      <c r="H163" s="19" t="s">
        <v>14</v>
      </c>
      <c r="I163" s="19">
        <v>32</v>
      </c>
    </row>
    <row r="164" spans="1:9" x14ac:dyDescent="0.2">
      <c r="A164" s="19" t="s">
        <v>20</v>
      </c>
      <c r="B164" s="19">
        <v>86</v>
      </c>
      <c r="C164" s="18"/>
      <c r="H164" s="19" t="s">
        <v>14</v>
      </c>
      <c r="I164" s="19">
        <v>186</v>
      </c>
    </row>
    <row r="165" spans="1:9" x14ac:dyDescent="0.2">
      <c r="A165" s="19" t="s">
        <v>20</v>
      </c>
      <c r="B165" s="19">
        <v>2768</v>
      </c>
      <c r="C165" s="18"/>
      <c r="H165" s="19" t="s">
        <v>14</v>
      </c>
      <c r="I165" s="19">
        <v>605</v>
      </c>
    </row>
    <row r="166" spans="1:9" x14ac:dyDescent="0.2">
      <c r="A166" s="19" t="s">
        <v>20</v>
      </c>
      <c r="B166" s="19">
        <v>48</v>
      </c>
      <c r="C166" s="18"/>
      <c r="H166" s="19" t="s">
        <v>14</v>
      </c>
      <c r="I166" s="19">
        <v>1</v>
      </c>
    </row>
    <row r="167" spans="1:9" x14ac:dyDescent="0.2">
      <c r="A167" s="19" t="s">
        <v>20</v>
      </c>
      <c r="B167" s="19">
        <v>87</v>
      </c>
      <c r="C167" s="18"/>
      <c r="H167" s="19" t="s">
        <v>14</v>
      </c>
      <c r="I167" s="19">
        <v>31</v>
      </c>
    </row>
    <row r="168" spans="1:9" x14ac:dyDescent="0.2">
      <c r="A168" s="19" t="s">
        <v>20</v>
      </c>
      <c r="B168" s="19">
        <v>1894</v>
      </c>
      <c r="C168" s="18"/>
      <c r="H168" s="19" t="s">
        <v>14</v>
      </c>
      <c r="I168" s="19">
        <v>1181</v>
      </c>
    </row>
    <row r="169" spans="1:9" x14ac:dyDescent="0.2">
      <c r="A169" s="19" t="s">
        <v>20</v>
      </c>
      <c r="B169" s="19">
        <v>282</v>
      </c>
      <c r="C169" s="18"/>
      <c r="H169" s="19" t="s">
        <v>14</v>
      </c>
      <c r="I169" s="19">
        <v>39</v>
      </c>
    </row>
    <row r="170" spans="1:9" x14ac:dyDescent="0.2">
      <c r="A170" s="19" t="s">
        <v>20</v>
      </c>
      <c r="B170" s="19">
        <v>116</v>
      </c>
      <c r="C170" s="18"/>
      <c r="H170" s="19" t="s">
        <v>14</v>
      </c>
      <c r="I170" s="19">
        <v>46</v>
      </c>
    </row>
    <row r="171" spans="1:9" x14ac:dyDescent="0.2">
      <c r="A171" s="19" t="s">
        <v>20</v>
      </c>
      <c r="B171" s="19">
        <v>83</v>
      </c>
      <c r="C171" s="18"/>
      <c r="H171" s="19" t="s">
        <v>14</v>
      </c>
      <c r="I171" s="19">
        <v>105</v>
      </c>
    </row>
    <row r="172" spans="1:9" x14ac:dyDescent="0.2">
      <c r="A172" s="19" t="s">
        <v>20</v>
      </c>
      <c r="B172" s="19">
        <v>91</v>
      </c>
      <c r="C172" s="18"/>
      <c r="H172" s="19" t="s">
        <v>14</v>
      </c>
      <c r="I172" s="19">
        <v>535</v>
      </c>
    </row>
    <row r="173" spans="1:9" x14ac:dyDescent="0.2">
      <c r="A173" s="19" t="s">
        <v>20</v>
      </c>
      <c r="B173" s="19">
        <v>546</v>
      </c>
      <c r="C173" s="18"/>
      <c r="H173" s="19" t="s">
        <v>14</v>
      </c>
      <c r="I173" s="19">
        <v>16</v>
      </c>
    </row>
    <row r="174" spans="1:9" x14ac:dyDescent="0.2">
      <c r="A174" s="19" t="s">
        <v>20</v>
      </c>
      <c r="B174" s="19">
        <v>393</v>
      </c>
      <c r="C174" s="18"/>
      <c r="H174" s="19" t="s">
        <v>14</v>
      </c>
      <c r="I174" s="19">
        <v>575</v>
      </c>
    </row>
    <row r="175" spans="1:9" x14ac:dyDescent="0.2">
      <c r="A175" s="19" t="s">
        <v>20</v>
      </c>
      <c r="B175" s="19">
        <v>133</v>
      </c>
      <c r="C175" s="18"/>
      <c r="H175" s="19" t="s">
        <v>14</v>
      </c>
      <c r="I175" s="19">
        <v>1120</v>
      </c>
    </row>
    <row r="176" spans="1:9" x14ac:dyDescent="0.2">
      <c r="A176" s="19" t="s">
        <v>20</v>
      </c>
      <c r="B176" s="19">
        <v>254</v>
      </c>
      <c r="C176" s="18"/>
      <c r="H176" s="19" t="s">
        <v>14</v>
      </c>
      <c r="I176" s="19">
        <v>113</v>
      </c>
    </row>
    <row r="177" spans="1:9" x14ac:dyDescent="0.2">
      <c r="A177" s="19" t="s">
        <v>20</v>
      </c>
      <c r="B177" s="19">
        <v>176</v>
      </c>
      <c r="C177" s="18"/>
      <c r="H177" s="19" t="s">
        <v>14</v>
      </c>
      <c r="I177" s="19">
        <v>1538</v>
      </c>
    </row>
    <row r="178" spans="1:9" x14ac:dyDescent="0.2">
      <c r="A178" s="19" t="s">
        <v>20</v>
      </c>
      <c r="B178" s="19">
        <v>337</v>
      </c>
      <c r="C178" s="18"/>
      <c r="H178" s="19" t="s">
        <v>14</v>
      </c>
      <c r="I178" s="19">
        <v>9</v>
      </c>
    </row>
    <row r="179" spans="1:9" x14ac:dyDescent="0.2">
      <c r="A179" s="19" t="s">
        <v>20</v>
      </c>
      <c r="B179" s="19">
        <v>107</v>
      </c>
      <c r="C179" s="18"/>
      <c r="H179" s="19" t="s">
        <v>14</v>
      </c>
      <c r="I179" s="19">
        <v>554</v>
      </c>
    </row>
    <row r="180" spans="1:9" x14ac:dyDescent="0.2">
      <c r="A180" s="19" t="s">
        <v>20</v>
      </c>
      <c r="B180" s="19">
        <v>183</v>
      </c>
      <c r="C180" s="18"/>
      <c r="H180" s="19" t="s">
        <v>14</v>
      </c>
      <c r="I180" s="19">
        <v>648</v>
      </c>
    </row>
    <row r="181" spans="1:9" x14ac:dyDescent="0.2">
      <c r="A181" s="19" t="s">
        <v>20</v>
      </c>
      <c r="B181" s="19">
        <v>72</v>
      </c>
      <c r="C181" s="18"/>
      <c r="H181" s="19" t="s">
        <v>14</v>
      </c>
      <c r="I181" s="19">
        <v>21</v>
      </c>
    </row>
    <row r="182" spans="1:9" x14ac:dyDescent="0.2">
      <c r="A182" s="19" t="s">
        <v>20</v>
      </c>
      <c r="B182" s="19">
        <v>295</v>
      </c>
      <c r="C182" s="18"/>
      <c r="H182" s="19" t="s">
        <v>14</v>
      </c>
      <c r="I182" s="19">
        <v>54</v>
      </c>
    </row>
    <row r="183" spans="1:9" x14ac:dyDescent="0.2">
      <c r="A183" s="19" t="s">
        <v>20</v>
      </c>
      <c r="B183" s="19">
        <v>142</v>
      </c>
      <c r="C183" s="18"/>
      <c r="H183" s="19" t="s">
        <v>14</v>
      </c>
      <c r="I183" s="19">
        <v>120</v>
      </c>
    </row>
    <row r="184" spans="1:9" x14ac:dyDescent="0.2">
      <c r="A184" s="19" t="s">
        <v>20</v>
      </c>
      <c r="B184" s="19">
        <v>85</v>
      </c>
      <c r="C184" s="18"/>
      <c r="H184" s="19" t="s">
        <v>14</v>
      </c>
      <c r="I184" s="19">
        <v>579</v>
      </c>
    </row>
    <row r="185" spans="1:9" x14ac:dyDescent="0.2">
      <c r="A185" s="19" t="s">
        <v>20</v>
      </c>
      <c r="B185" s="19">
        <v>659</v>
      </c>
      <c r="C185" s="18"/>
      <c r="H185" s="19" t="s">
        <v>14</v>
      </c>
      <c r="I185" s="19">
        <v>2072</v>
      </c>
    </row>
    <row r="186" spans="1:9" x14ac:dyDescent="0.2">
      <c r="A186" s="19" t="s">
        <v>20</v>
      </c>
      <c r="B186" s="19">
        <v>121</v>
      </c>
      <c r="C186" s="18"/>
      <c r="H186" s="19" t="s">
        <v>14</v>
      </c>
      <c r="I186" s="19">
        <v>0</v>
      </c>
    </row>
    <row r="187" spans="1:9" x14ac:dyDescent="0.2">
      <c r="A187" s="19" t="s">
        <v>20</v>
      </c>
      <c r="B187" s="19">
        <v>3742</v>
      </c>
      <c r="C187" s="18"/>
      <c r="H187" s="19" t="s">
        <v>14</v>
      </c>
      <c r="I187" s="19">
        <v>1796</v>
      </c>
    </row>
    <row r="188" spans="1:9" x14ac:dyDescent="0.2">
      <c r="A188" s="19" t="s">
        <v>20</v>
      </c>
      <c r="B188" s="19">
        <v>223</v>
      </c>
      <c r="C188" s="18"/>
      <c r="H188" s="19" t="s">
        <v>14</v>
      </c>
      <c r="I188" s="19">
        <v>62</v>
      </c>
    </row>
    <row r="189" spans="1:9" x14ac:dyDescent="0.2">
      <c r="A189" s="19" t="s">
        <v>20</v>
      </c>
      <c r="B189" s="19">
        <v>133</v>
      </c>
      <c r="C189" s="18"/>
      <c r="H189" s="19" t="s">
        <v>14</v>
      </c>
      <c r="I189" s="19">
        <v>347</v>
      </c>
    </row>
    <row r="190" spans="1:9" x14ac:dyDescent="0.2">
      <c r="A190" s="19" t="s">
        <v>20</v>
      </c>
      <c r="B190" s="19">
        <v>5168</v>
      </c>
      <c r="C190" s="18"/>
      <c r="H190" s="19" t="s">
        <v>14</v>
      </c>
      <c r="I190" s="19">
        <v>19</v>
      </c>
    </row>
    <row r="191" spans="1:9" x14ac:dyDescent="0.2">
      <c r="A191" s="19" t="s">
        <v>20</v>
      </c>
      <c r="B191" s="19">
        <v>307</v>
      </c>
      <c r="C191" s="18"/>
      <c r="H191" s="19" t="s">
        <v>14</v>
      </c>
      <c r="I191" s="19">
        <v>1258</v>
      </c>
    </row>
    <row r="192" spans="1:9" x14ac:dyDescent="0.2">
      <c r="A192" s="19" t="s">
        <v>20</v>
      </c>
      <c r="B192" s="19">
        <v>2441</v>
      </c>
      <c r="C192" s="18"/>
      <c r="H192" s="19" t="s">
        <v>14</v>
      </c>
      <c r="I192" s="19">
        <v>362</v>
      </c>
    </row>
    <row r="193" spans="1:9" x14ac:dyDescent="0.2">
      <c r="A193" s="19" t="s">
        <v>20</v>
      </c>
      <c r="B193" s="19">
        <v>1385</v>
      </c>
      <c r="C193" s="18"/>
      <c r="H193" s="19" t="s">
        <v>14</v>
      </c>
      <c r="I193" s="19">
        <v>133</v>
      </c>
    </row>
    <row r="194" spans="1:9" x14ac:dyDescent="0.2">
      <c r="A194" s="19" t="s">
        <v>20</v>
      </c>
      <c r="B194" s="19">
        <v>190</v>
      </c>
      <c r="C194" s="18"/>
      <c r="H194" s="19" t="s">
        <v>14</v>
      </c>
      <c r="I194" s="19">
        <v>846</v>
      </c>
    </row>
    <row r="195" spans="1:9" x14ac:dyDescent="0.2">
      <c r="A195" s="19" t="s">
        <v>20</v>
      </c>
      <c r="B195" s="19">
        <v>470</v>
      </c>
      <c r="C195" s="18"/>
      <c r="H195" s="19" t="s">
        <v>14</v>
      </c>
      <c r="I195" s="19">
        <v>10</v>
      </c>
    </row>
    <row r="196" spans="1:9" x14ac:dyDescent="0.2">
      <c r="A196" s="19" t="s">
        <v>20</v>
      </c>
      <c r="B196" s="19">
        <v>253</v>
      </c>
      <c r="C196" s="18"/>
      <c r="H196" s="19" t="s">
        <v>14</v>
      </c>
      <c r="I196" s="19">
        <v>191</v>
      </c>
    </row>
    <row r="197" spans="1:9" x14ac:dyDescent="0.2">
      <c r="A197" s="19" t="s">
        <v>20</v>
      </c>
      <c r="B197" s="19">
        <v>1113</v>
      </c>
      <c r="C197" s="18"/>
      <c r="H197" s="19" t="s">
        <v>14</v>
      </c>
      <c r="I197" s="19">
        <v>1979</v>
      </c>
    </row>
    <row r="198" spans="1:9" x14ac:dyDescent="0.2">
      <c r="A198" s="19" t="s">
        <v>20</v>
      </c>
      <c r="B198" s="19">
        <v>2283</v>
      </c>
      <c r="C198" s="18"/>
      <c r="H198" s="19" t="s">
        <v>14</v>
      </c>
      <c r="I198" s="19">
        <v>63</v>
      </c>
    </row>
    <row r="199" spans="1:9" x14ac:dyDescent="0.2">
      <c r="A199" s="19" t="s">
        <v>20</v>
      </c>
      <c r="B199" s="19">
        <v>1095</v>
      </c>
      <c r="C199" s="18"/>
      <c r="H199" s="19" t="s">
        <v>14</v>
      </c>
      <c r="I199" s="19">
        <v>6080</v>
      </c>
    </row>
    <row r="200" spans="1:9" x14ac:dyDescent="0.2">
      <c r="A200" s="19" t="s">
        <v>20</v>
      </c>
      <c r="B200" s="19">
        <v>1690</v>
      </c>
      <c r="C200" s="18"/>
      <c r="H200" s="19" t="s">
        <v>14</v>
      </c>
      <c r="I200" s="19">
        <v>80</v>
      </c>
    </row>
    <row r="201" spans="1:9" x14ac:dyDescent="0.2">
      <c r="A201" s="19" t="s">
        <v>20</v>
      </c>
      <c r="B201" s="19">
        <v>191</v>
      </c>
      <c r="C201" s="18"/>
      <c r="H201" s="19" t="s">
        <v>14</v>
      </c>
      <c r="I201" s="19">
        <v>9</v>
      </c>
    </row>
    <row r="202" spans="1:9" x14ac:dyDescent="0.2">
      <c r="A202" s="19" t="s">
        <v>20</v>
      </c>
      <c r="B202" s="19">
        <v>2013</v>
      </c>
      <c r="C202" s="18"/>
      <c r="H202" s="19" t="s">
        <v>14</v>
      </c>
      <c r="I202" s="19">
        <v>1784</v>
      </c>
    </row>
    <row r="203" spans="1:9" x14ac:dyDescent="0.2">
      <c r="A203" s="19" t="s">
        <v>20</v>
      </c>
      <c r="B203" s="19">
        <v>1703</v>
      </c>
      <c r="C203" s="18"/>
      <c r="H203" s="19" t="s">
        <v>14</v>
      </c>
      <c r="I203" s="19">
        <v>243</v>
      </c>
    </row>
    <row r="204" spans="1:9" x14ac:dyDescent="0.2">
      <c r="A204" s="19" t="s">
        <v>20</v>
      </c>
      <c r="B204" s="19">
        <v>80</v>
      </c>
      <c r="C204" s="18"/>
      <c r="H204" s="19" t="s">
        <v>14</v>
      </c>
      <c r="I204" s="19">
        <v>1296</v>
      </c>
    </row>
    <row r="205" spans="1:9" x14ac:dyDescent="0.2">
      <c r="A205" s="19" t="s">
        <v>20</v>
      </c>
      <c r="B205" s="19">
        <v>41</v>
      </c>
      <c r="C205" s="18"/>
      <c r="H205" s="19" t="s">
        <v>14</v>
      </c>
      <c r="I205" s="19">
        <v>77</v>
      </c>
    </row>
    <row r="206" spans="1:9" x14ac:dyDescent="0.2">
      <c r="A206" s="19" t="s">
        <v>20</v>
      </c>
      <c r="B206" s="19">
        <v>187</v>
      </c>
      <c r="C206" s="18"/>
      <c r="H206" s="19" t="s">
        <v>14</v>
      </c>
      <c r="I206" s="19">
        <v>395</v>
      </c>
    </row>
    <row r="207" spans="1:9" x14ac:dyDescent="0.2">
      <c r="A207" s="19" t="s">
        <v>20</v>
      </c>
      <c r="B207" s="19">
        <v>2875</v>
      </c>
      <c r="C207" s="18"/>
      <c r="H207" s="19" t="s">
        <v>14</v>
      </c>
      <c r="I207" s="19">
        <v>49</v>
      </c>
    </row>
    <row r="208" spans="1:9" x14ac:dyDescent="0.2">
      <c r="A208" s="19" t="s">
        <v>20</v>
      </c>
      <c r="B208" s="19">
        <v>88</v>
      </c>
      <c r="C208" s="18"/>
      <c r="H208" s="19" t="s">
        <v>14</v>
      </c>
      <c r="I208" s="19">
        <v>180</v>
      </c>
    </row>
    <row r="209" spans="1:9" x14ac:dyDescent="0.2">
      <c r="A209" s="19" t="s">
        <v>20</v>
      </c>
      <c r="B209" s="19">
        <v>191</v>
      </c>
      <c r="C209" s="18"/>
      <c r="H209" s="19" t="s">
        <v>14</v>
      </c>
      <c r="I209" s="19">
        <v>2690</v>
      </c>
    </row>
    <row r="210" spans="1:9" x14ac:dyDescent="0.2">
      <c r="A210" s="19" t="s">
        <v>20</v>
      </c>
      <c r="B210" s="19">
        <v>139</v>
      </c>
      <c r="C210" s="18"/>
      <c r="H210" s="19" t="s">
        <v>14</v>
      </c>
      <c r="I210" s="19">
        <v>2779</v>
      </c>
    </row>
    <row r="211" spans="1:9" x14ac:dyDescent="0.2">
      <c r="A211" s="19" t="s">
        <v>20</v>
      </c>
      <c r="B211" s="19">
        <v>186</v>
      </c>
      <c r="C211" s="18"/>
      <c r="H211" s="19" t="s">
        <v>14</v>
      </c>
      <c r="I211" s="19">
        <v>92</v>
      </c>
    </row>
    <row r="212" spans="1:9" x14ac:dyDescent="0.2">
      <c r="A212" s="19" t="s">
        <v>20</v>
      </c>
      <c r="B212" s="19">
        <v>112</v>
      </c>
      <c r="C212" s="18"/>
      <c r="H212" s="19" t="s">
        <v>14</v>
      </c>
      <c r="I212" s="19">
        <v>1028</v>
      </c>
    </row>
    <row r="213" spans="1:9" x14ac:dyDescent="0.2">
      <c r="A213" s="19" t="s">
        <v>20</v>
      </c>
      <c r="B213" s="19">
        <v>101</v>
      </c>
      <c r="C213" s="18"/>
      <c r="H213" s="19" t="s">
        <v>14</v>
      </c>
      <c r="I213" s="19">
        <v>26</v>
      </c>
    </row>
    <row r="214" spans="1:9" x14ac:dyDescent="0.2">
      <c r="A214" s="19" t="s">
        <v>20</v>
      </c>
      <c r="B214" s="19">
        <v>206</v>
      </c>
      <c r="C214" s="18"/>
      <c r="H214" s="19" t="s">
        <v>14</v>
      </c>
      <c r="I214" s="19">
        <v>1790</v>
      </c>
    </row>
    <row r="215" spans="1:9" x14ac:dyDescent="0.2">
      <c r="A215" s="19" t="s">
        <v>20</v>
      </c>
      <c r="B215" s="19">
        <v>154</v>
      </c>
      <c r="C215" s="18"/>
      <c r="H215" s="19" t="s">
        <v>14</v>
      </c>
      <c r="I215" s="19">
        <v>37</v>
      </c>
    </row>
    <row r="216" spans="1:9" x14ac:dyDescent="0.2">
      <c r="A216" s="19" t="s">
        <v>20</v>
      </c>
      <c r="B216" s="19">
        <v>5966</v>
      </c>
      <c r="C216" s="18"/>
      <c r="H216" s="19" t="s">
        <v>14</v>
      </c>
      <c r="I216" s="19">
        <v>35</v>
      </c>
    </row>
    <row r="217" spans="1:9" x14ac:dyDescent="0.2">
      <c r="A217" s="19" t="s">
        <v>20</v>
      </c>
      <c r="B217" s="19">
        <v>169</v>
      </c>
      <c r="C217" s="18"/>
      <c r="H217" s="19" t="s">
        <v>14</v>
      </c>
      <c r="I217" s="19">
        <v>558</v>
      </c>
    </row>
    <row r="218" spans="1:9" x14ac:dyDescent="0.2">
      <c r="A218" s="19" t="s">
        <v>20</v>
      </c>
      <c r="B218" s="19">
        <v>2106</v>
      </c>
      <c r="C218" s="18"/>
      <c r="H218" s="19" t="s">
        <v>14</v>
      </c>
      <c r="I218" s="19">
        <v>64</v>
      </c>
    </row>
    <row r="219" spans="1:9" x14ac:dyDescent="0.2">
      <c r="A219" s="19" t="s">
        <v>20</v>
      </c>
      <c r="B219" s="19">
        <v>131</v>
      </c>
      <c r="C219" s="18"/>
      <c r="H219" s="19" t="s">
        <v>14</v>
      </c>
      <c r="I219" s="19">
        <v>245</v>
      </c>
    </row>
    <row r="220" spans="1:9" x14ac:dyDescent="0.2">
      <c r="A220" s="19" t="s">
        <v>20</v>
      </c>
      <c r="B220" s="19">
        <v>84</v>
      </c>
      <c r="C220" s="18"/>
      <c r="H220" s="19" t="s">
        <v>14</v>
      </c>
      <c r="I220" s="19">
        <v>71</v>
      </c>
    </row>
    <row r="221" spans="1:9" x14ac:dyDescent="0.2">
      <c r="A221" s="19" t="s">
        <v>20</v>
      </c>
      <c r="B221" s="19">
        <v>155</v>
      </c>
      <c r="C221" s="18"/>
      <c r="H221" s="19" t="s">
        <v>14</v>
      </c>
      <c r="I221" s="19">
        <v>42</v>
      </c>
    </row>
    <row r="222" spans="1:9" x14ac:dyDescent="0.2">
      <c r="A222" s="19" t="s">
        <v>20</v>
      </c>
      <c r="B222" s="19">
        <v>189</v>
      </c>
      <c r="C222" s="18"/>
      <c r="H222" s="19" t="s">
        <v>14</v>
      </c>
      <c r="I222" s="19">
        <v>156</v>
      </c>
    </row>
    <row r="223" spans="1:9" x14ac:dyDescent="0.2">
      <c r="A223" s="19" t="s">
        <v>20</v>
      </c>
      <c r="B223" s="19">
        <v>4799</v>
      </c>
      <c r="C223" s="18"/>
      <c r="H223" s="19" t="s">
        <v>14</v>
      </c>
      <c r="I223" s="19">
        <v>1368</v>
      </c>
    </row>
    <row r="224" spans="1:9" x14ac:dyDescent="0.2">
      <c r="A224" s="19" t="s">
        <v>20</v>
      </c>
      <c r="B224" s="19">
        <v>1137</v>
      </c>
      <c r="C224" s="18"/>
      <c r="H224" s="19" t="s">
        <v>14</v>
      </c>
      <c r="I224" s="19">
        <v>102</v>
      </c>
    </row>
    <row r="225" spans="1:9" x14ac:dyDescent="0.2">
      <c r="A225" s="19" t="s">
        <v>20</v>
      </c>
      <c r="B225" s="19">
        <v>1152</v>
      </c>
      <c r="C225" s="18"/>
      <c r="H225" s="19" t="s">
        <v>14</v>
      </c>
      <c r="I225" s="19">
        <v>86</v>
      </c>
    </row>
    <row r="226" spans="1:9" x14ac:dyDescent="0.2">
      <c r="A226" s="19" t="s">
        <v>20</v>
      </c>
      <c r="B226" s="19">
        <v>50</v>
      </c>
      <c r="C226" s="18"/>
      <c r="H226" s="19" t="s">
        <v>14</v>
      </c>
      <c r="I226" s="19">
        <v>253</v>
      </c>
    </row>
    <row r="227" spans="1:9" x14ac:dyDescent="0.2">
      <c r="A227" s="19" t="s">
        <v>20</v>
      </c>
      <c r="B227" s="19">
        <v>3059</v>
      </c>
      <c r="C227" s="18"/>
      <c r="H227" s="19" t="s">
        <v>14</v>
      </c>
      <c r="I227" s="19">
        <v>157</v>
      </c>
    </row>
    <row r="228" spans="1:9" x14ac:dyDescent="0.2">
      <c r="A228" s="19" t="s">
        <v>20</v>
      </c>
      <c r="B228" s="19">
        <v>34</v>
      </c>
      <c r="C228" s="18"/>
      <c r="H228" s="19" t="s">
        <v>14</v>
      </c>
      <c r="I228" s="19">
        <v>183</v>
      </c>
    </row>
    <row r="229" spans="1:9" x14ac:dyDescent="0.2">
      <c r="A229" s="19" t="s">
        <v>20</v>
      </c>
      <c r="B229" s="19">
        <v>220</v>
      </c>
      <c r="C229" s="18"/>
      <c r="H229" s="19" t="s">
        <v>14</v>
      </c>
      <c r="I229" s="19">
        <v>82</v>
      </c>
    </row>
    <row r="230" spans="1:9" x14ac:dyDescent="0.2">
      <c r="A230" s="19" t="s">
        <v>20</v>
      </c>
      <c r="B230" s="19">
        <v>1604</v>
      </c>
      <c r="C230" s="18"/>
      <c r="H230" s="19" t="s">
        <v>14</v>
      </c>
      <c r="I230" s="19">
        <v>1</v>
      </c>
    </row>
    <row r="231" spans="1:9" x14ac:dyDescent="0.2">
      <c r="A231" s="19" t="s">
        <v>20</v>
      </c>
      <c r="B231" s="19">
        <v>454</v>
      </c>
      <c r="C231" s="18"/>
      <c r="H231" s="19" t="s">
        <v>14</v>
      </c>
      <c r="I231" s="19">
        <v>1198</v>
      </c>
    </row>
    <row r="232" spans="1:9" x14ac:dyDescent="0.2">
      <c r="A232" s="19" t="s">
        <v>20</v>
      </c>
      <c r="B232" s="19">
        <v>123</v>
      </c>
      <c r="C232" s="18"/>
      <c r="H232" s="19" t="s">
        <v>14</v>
      </c>
      <c r="I232" s="19">
        <v>648</v>
      </c>
    </row>
    <row r="233" spans="1:9" x14ac:dyDescent="0.2">
      <c r="A233" s="19" t="s">
        <v>20</v>
      </c>
      <c r="B233" s="19">
        <v>299</v>
      </c>
      <c r="C233" s="18"/>
      <c r="H233" s="19" t="s">
        <v>14</v>
      </c>
      <c r="I233" s="19">
        <v>64</v>
      </c>
    </row>
    <row r="234" spans="1:9" x14ac:dyDescent="0.2">
      <c r="A234" s="19" t="s">
        <v>20</v>
      </c>
      <c r="B234" s="19">
        <v>2237</v>
      </c>
      <c r="C234" s="18"/>
      <c r="H234" s="19" t="s">
        <v>14</v>
      </c>
      <c r="I234" s="19">
        <v>62</v>
      </c>
    </row>
    <row r="235" spans="1:9" x14ac:dyDescent="0.2">
      <c r="A235" s="19" t="s">
        <v>20</v>
      </c>
      <c r="B235" s="19">
        <v>645</v>
      </c>
      <c r="C235" s="18"/>
      <c r="H235" s="19" t="s">
        <v>14</v>
      </c>
      <c r="I235" s="19">
        <v>750</v>
      </c>
    </row>
    <row r="236" spans="1:9" x14ac:dyDescent="0.2">
      <c r="A236" s="19" t="s">
        <v>20</v>
      </c>
      <c r="B236" s="19">
        <v>484</v>
      </c>
      <c r="C236" s="18"/>
      <c r="H236" s="19" t="s">
        <v>14</v>
      </c>
      <c r="I236" s="19">
        <v>105</v>
      </c>
    </row>
    <row r="237" spans="1:9" x14ac:dyDescent="0.2">
      <c r="A237" s="19" t="s">
        <v>20</v>
      </c>
      <c r="B237" s="19">
        <v>154</v>
      </c>
      <c r="C237" s="18"/>
      <c r="H237" s="19" t="s">
        <v>14</v>
      </c>
      <c r="I237" s="19">
        <v>2604</v>
      </c>
    </row>
    <row r="238" spans="1:9" x14ac:dyDescent="0.2">
      <c r="A238" s="19" t="s">
        <v>20</v>
      </c>
      <c r="B238" s="19">
        <v>82</v>
      </c>
      <c r="C238" s="18"/>
      <c r="H238" s="19" t="s">
        <v>14</v>
      </c>
      <c r="I238" s="19">
        <v>65</v>
      </c>
    </row>
    <row r="239" spans="1:9" x14ac:dyDescent="0.2">
      <c r="A239" s="19" t="s">
        <v>20</v>
      </c>
      <c r="B239" s="19">
        <v>134</v>
      </c>
      <c r="C239" s="18"/>
      <c r="H239" s="19" t="s">
        <v>14</v>
      </c>
      <c r="I239" s="19">
        <v>94</v>
      </c>
    </row>
    <row r="240" spans="1:9" x14ac:dyDescent="0.2">
      <c r="A240" s="19" t="s">
        <v>20</v>
      </c>
      <c r="B240" s="19">
        <v>5203</v>
      </c>
      <c r="C240" s="18"/>
      <c r="H240" s="19" t="s">
        <v>14</v>
      </c>
      <c r="I240" s="19">
        <v>257</v>
      </c>
    </row>
    <row r="241" spans="1:9" x14ac:dyDescent="0.2">
      <c r="A241" s="19" t="s">
        <v>20</v>
      </c>
      <c r="B241" s="19">
        <v>94</v>
      </c>
      <c r="C241" s="18"/>
      <c r="H241" s="19" t="s">
        <v>14</v>
      </c>
      <c r="I241" s="19">
        <v>2928</v>
      </c>
    </row>
    <row r="242" spans="1:9" x14ac:dyDescent="0.2">
      <c r="A242" s="19" t="s">
        <v>20</v>
      </c>
      <c r="B242" s="19">
        <v>205</v>
      </c>
      <c r="C242" s="18"/>
      <c r="H242" s="19" t="s">
        <v>14</v>
      </c>
      <c r="I242" s="19">
        <v>4697</v>
      </c>
    </row>
    <row r="243" spans="1:9" x14ac:dyDescent="0.2">
      <c r="A243" s="19" t="s">
        <v>20</v>
      </c>
      <c r="B243" s="19">
        <v>92</v>
      </c>
      <c r="C243" s="18"/>
      <c r="H243" s="19" t="s">
        <v>14</v>
      </c>
      <c r="I243" s="19">
        <v>2915</v>
      </c>
    </row>
    <row r="244" spans="1:9" x14ac:dyDescent="0.2">
      <c r="A244" s="19" t="s">
        <v>20</v>
      </c>
      <c r="B244" s="19">
        <v>219</v>
      </c>
      <c r="C244" s="18"/>
      <c r="H244" s="19" t="s">
        <v>14</v>
      </c>
      <c r="I244" s="19">
        <v>18</v>
      </c>
    </row>
    <row r="245" spans="1:9" x14ac:dyDescent="0.2">
      <c r="A245" s="19" t="s">
        <v>20</v>
      </c>
      <c r="B245" s="19">
        <v>2526</v>
      </c>
      <c r="C245" s="18"/>
      <c r="H245" s="19" t="s">
        <v>14</v>
      </c>
      <c r="I245" s="19">
        <v>602</v>
      </c>
    </row>
    <row r="246" spans="1:9" x14ac:dyDescent="0.2">
      <c r="A246" s="19" t="s">
        <v>20</v>
      </c>
      <c r="B246" s="19">
        <v>94</v>
      </c>
      <c r="C246" s="18"/>
      <c r="H246" s="19" t="s">
        <v>14</v>
      </c>
      <c r="I246" s="19">
        <v>1</v>
      </c>
    </row>
    <row r="247" spans="1:9" x14ac:dyDescent="0.2">
      <c r="A247" s="19" t="s">
        <v>20</v>
      </c>
      <c r="B247" s="19">
        <v>1713</v>
      </c>
      <c r="C247" s="18"/>
      <c r="H247" s="19" t="s">
        <v>14</v>
      </c>
      <c r="I247" s="19">
        <v>3868</v>
      </c>
    </row>
    <row r="248" spans="1:9" x14ac:dyDescent="0.2">
      <c r="A248" s="19" t="s">
        <v>20</v>
      </c>
      <c r="B248" s="19">
        <v>249</v>
      </c>
      <c r="C248" s="18"/>
      <c r="H248" s="19" t="s">
        <v>14</v>
      </c>
      <c r="I248" s="19">
        <v>504</v>
      </c>
    </row>
    <row r="249" spans="1:9" x14ac:dyDescent="0.2">
      <c r="A249" s="19" t="s">
        <v>20</v>
      </c>
      <c r="B249" s="19">
        <v>192</v>
      </c>
      <c r="C249" s="18"/>
      <c r="H249" s="19" t="s">
        <v>14</v>
      </c>
      <c r="I249" s="19">
        <v>14</v>
      </c>
    </row>
    <row r="250" spans="1:9" x14ac:dyDescent="0.2">
      <c r="A250" s="19" t="s">
        <v>20</v>
      </c>
      <c r="B250" s="19">
        <v>247</v>
      </c>
      <c r="C250" s="18"/>
      <c r="H250" s="19" t="s">
        <v>14</v>
      </c>
      <c r="I250" s="19">
        <v>750</v>
      </c>
    </row>
    <row r="251" spans="1:9" x14ac:dyDescent="0.2">
      <c r="A251" s="19" t="s">
        <v>20</v>
      </c>
      <c r="B251" s="19">
        <v>2293</v>
      </c>
      <c r="C251" s="18"/>
      <c r="H251" s="19" t="s">
        <v>14</v>
      </c>
      <c r="I251" s="19">
        <v>77</v>
      </c>
    </row>
    <row r="252" spans="1:9" x14ac:dyDescent="0.2">
      <c r="A252" s="19" t="s">
        <v>20</v>
      </c>
      <c r="B252" s="19">
        <v>3131</v>
      </c>
      <c r="C252" s="18"/>
      <c r="H252" s="19" t="s">
        <v>14</v>
      </c>
      <c r="I252" s="19">
        <v>752</v>
      </c>
    </row>
    <row r="253" spans="1:9" x14ac:dyDescent="0.2">
      <c r="A253" s="19" t="s">
        <v>20</v>
      </c>
      <c r="B253" s="19">
        <v>143</v>
      </c>
      <c r="C253" s="18"/>
      <c r="H253" s="19" t="s">
        <v>14</v>
      </c>
      <c r="I253" s="19">
        <v>131</v>
      </c>
    </row>
    <row r="254" spans="1:9" x14ac:dyDescent="0.2">
      <c r="A254" s="19" t="s">
        <v>20</v>
      </c>
      <c r="B254" s="19">
        <v>296</v>
      </c>
      <c r="C254" s="18"/>
      <c r="H254" s="19" t="s">
        <v>14</v>
      </c>
      <c r="I254" s="19">
        <v>87</v>
      </c>
    </row>
    <row r="255" spans="1:9" x14ac:dyDescent="0.2">
      <c r="A255" s="19" t="s">
        <v>20</v>
      </c>
      <c r="B255" s="19">
        <v>170</v>
      </c>
      <c r="C255" s="18"/>
      <c r="H255" s="19" t="s">
        <v>14</v>
      </c>
      <c r="I255" s="19">
        <v>1063</v>
      </c>
    </row>
    <row r="256" spans="1:9" x14ac:dyDescent="0.2">
      <c r="A256" s="19" t="s">
        <v>20</v>
      </c>
      <c r="B256" s="19">
        <v>86</v>
      </c>
      <c r="C256" s="18"/>
      <c r="H256" s="19" t="s">
        <v>14</v>
      </c>
      <c r="I256" s="19">
        <v>76</v>
      </c>
    </row>
    <row r="257" spans="1:9" x14ac:dyDescent="0.2">
      <c r="A257" s="19" t="s">
        <v>20</v>
      </c>
      <c r="B257" s="19">
        <v>6286</v>
      </c>
      <c r="C257" s="18"/>
      <c r="H257" s="19" t="s">
        <v>14</v>
      </c>
      <c r="I257" s="19">
        <v>4428</v>
      </c>
    </row>
    <row r="258" spans="1:9" x14ac:dyDescent="0.2">
      <c r="A258" s="19" t="s">
        <v>20</v>
      </c>
      <c r="B258" s="19">
        <v>3727</v>
      </c>
      <c r="C258" s="18"/>
      <c r="H258" s="19" t="s">
        <v>14</v>
      </c>
      <c r="I258" s="19">
        <v>58</v>
      </c>
    </row>
    <row r="259" spans="1:9" x14ac:dyDescent="0.2">
      <c r="A259" s="19" t="s">
        <v>20</v>
      </c>
      <c r="B259" s="19">
        <v>1605</v>
      </c>
      <c r="C259" s="18"/>
      <c r="H259" s="19" t="s">
        <v>14</v>
      </c>
      <c r="I259" s="19">
        <v>111</v>
      </c>
    </row>
    <row r="260" spans="1:9" x14ac:dyDescent="0.2">
      <c r="A260" s="19" t="s">
        <v>20</v>
      </c>
      <c r="B260" s="19">
        <v>2120</v>
      </c>
      <c r="C260" s="18"/>
      <c r="H260" s="19" t="s">
        <v>14</v>
      </c>
      <c r="I260" s="19">
        <v>2955</v>
      </c>
    </row>
    <row r="261" spans="1:9" x14ac:dyDescent="0.2">
      <c r="A261" s="19" t="s">
        <v>20</v>
      </c>
      <c r="B261" s="19">
        <v>50</v>
      </c>
      <c r="C261" s="18"/>
      <c r="H261" s="19" t="s">
        <v>14</v>
      </c>
      <c r="I261" s="19">
        <v>1657</v>
      </c>
    </row>
    <row r="262" spans="1:9" x14ac:dyDescent="0.2">
      <c r="A262" s="19" t="s">
        <v>20</v>
      </c>
      <c r="B262" s="19">
        <v>2080</v>
      </c>
      <c r="C262" s="18"/>
      <c r="H262" s="19" t="s">
        <v>14</v>
      </c>
      <c r="I262" s="19">
        <v>926</v>
      </c>
    </row>
    <row r="263" spans="1:9" x14ac:dyDescent="0.2">
      <c r="A263" s="19" t="s">
        <v>20</v>
      </c>
      <c r="B263" s="19">
        <v>2105</v>
      </c>
      <c r="C263" s="18"/>
      <c r="H263" s="19" t="s">
        <v>14</v>
      </c>
      <c r="I263" s="19">
        <v>77</v>
      </c>
    </row>
    <row r="264" spans="1:9" x14ac:dyDescent="0.2">
      <c r="A264" s="19" t="s">
        <v>20</v>
      </c>
      <c r="B264" s="19">
        <v>2436</v>
      </c>
      <c r="C264" s="18"/>
      <c r="H264" s="19" t="s">
        <v>14</v>
      </c>
      <c r="I264" s="19">
        <v>1748</v>
      </c>
    </row>
    <row r="265" spans="1:9" x14ac:dyDescent="0.2">
      <c r="A265" s="19" t="s">
        <v>20</v>
      </c>
      <c r="B265" s="19">
        <v>80</v>
      </c>
      <c r="C265" s="18"/>
      <c r="H265" s="19" t="s">
        <v>14</v>
      </c>
      <c r="I265" s="19">
        <v>79</v>
      </c>
    </row>
    <row r="266" spans="1:9" x14ac:dyDescent="0.2">
      <c r="A266" s="19" t="s">
        <v>20</v>
      </c>
      <c r="B266" s="19">
        <v>42</v>
      </c>
      <c r="C266" s="18"/>
      <c r="H266" s="19" t="s">
        <v>14</v>
      </c>
      <c r="I266" s="19">
        <v>889</v>
      </c>
    </row>
    <row r="267" spans="1:9" x14ac:dyDescent="0.2">
      <c r="A267" s="19" t="s">
        <v>20</v>
      </c>
      <c r="B267" s="19">
        <v>139</v>
      </c>
      <c r="C267" s="18"/>
      <c r="H267" s="19" t="s">
        <v>14</v>
      </c>
      <c r="I267" s="19">
        <v>56</v>
      </c>
    </row>
    <row r="268" spans="1:9" x14ac:dyDescent="0.2">
      <c r="A268" s="19" t="s">
        <v>20</v>
      </c>
      <c r="B268" s="19">
        <v>159</v>
      </c>
      <c r="C268" s="18"/>
      <c r="H268" s="19" t="s">
        <v>14</v>
      </c>
      <c r="I268" s="19">
        <v>1</v>
      </c>
    </row>
    <row r="269" spans="1:9" x14ac:dyDescent="0.2">
      <c r="A269" s="19" t="s">
        <v>20</v>
      </c>
      <c r="B269" s="19">
        <v>381</v>
      </c>
      <c r="C269" s="18"/>
      <c r="H269" s="19" t="s">
        <v>14</v>
      </c>
      <c r="I269" s="19">
        <v>83</v>
      </c>
    </row>
    <row r="270" spans="1:9" x14ac:dyDescent="0.2">
      <c r="A270" s="19" t="s">
        <v>20</v>
      </c>
      <c r="B270" s="19">
        <v>194</v>
      </c>
      <c r="C270" s="18"/>
      <c r="H270" s="19" t="s">
        <v>14</v>
      </c>
      <c r="I270" s="19">
        <v>2025</v>
      </c>
    </row>
    <row r="271" spans="1:9" x14ac:dyDescent="0.2">
      <c r="A271" s="19" t="s">
        <v>20</v>
      </c>
      <c r="B271" s="19">
        <v>106</v>
      </c>
      <c r="C271" s="18"/>
      <c r="H271" s="19" t="s">
        <v>14</v>
      </c>
      <c r="I271" s="19">
        <v>14</v>
      </c>
    </row>
    <row r="272" spans="1:9" x14ac:dyDescent="0.2">
      <c r="A272" s="19" t="s">
        <v>20</v>
      </c>
      <c r="B272" s="19">
        <v>142</v>
      </c>
      <c r="C272" s="18"/>
      <c r="H272" s="19" t="s">
        <v>14</v>
      </c>
      <c r="I272" s="19">
        <v>656</v>
      </c>
    </row>
    <row r="273" spans="1:9" x14ac:dyDescent="0.2">
      <c r="A273" s="19" t="s">
        <v>20</v>
      </c>
      <c r="B273" s="19">
        <v>211</v>
      </c>
      <c r="C273" s="18"/>
      <c r="H273" s="19" t="s">
        <v>14</v>
      </c>
      <c r="I273" s="19">
        <v>1596</v>
      </c>
    </row>
    <row r="274" spans="1:9" x14ac:dyDescent="0.2">
      <c r="A274" s="19" t="s">
        <v>20</v>
      </c>
      <c r="B274" s="19">
        <v>2756</v>
      </c>
      <c r="C274" s="18"/>
      <c r="H274" s="19" t="s">
        <v>14</v>
      </c>
      <c r="I274" s="19">
        <v>10</v>
      </c>
    </row>
    <row r="275" spans="1:9" x14ac:dyDescent="0.2">
      <c r="A275" s="19" t="s">
        <v>20</v>
      </c>
      <c r="B275" s="19">
        <v>173</v>
      </c>
      <c r="C275" s="18"/>
      <c r="H275" s="19" t="s">
        <v>14</v>
      </c>
      <c r="I275" s="19">
        <v>1121</v>
      </c>
    </row>
    <row r="276" spans="1:9" x14ac:dyDescent="0.2">
      <c r="A276" s="19" t="s">
        <v>20</v>
      </c>
      <c r="B276" s="19">
        <v>87</v>
      </c>
      <c r="C276" s="18"/>
      <c r="H276" s="19" t="s">
        <v>14</v>
      </c>
      <c r="I276" s="19">
        <v>15</v>
      </c>
    </row>
    <row r="277" spans="1:9" x14ac:dyDescent="0.2">
      <c r="A277" s="19" t="s">
        <v>20</v>
      </c>
      <c r="B277" s="19">
        <v>1572</v>
      </c>
      <c r="C277" s="18"/>
      <c r="H277" s="19" t="s">
        <v>14</v>
      </c>
      <c r="I277" s="19">
        <v>191</v>
      </c>
    </row>
    <row r="278" spans="1:9" x14ac:dyDescent="0.2">
      <c r="A278" s="19" t="s">
        <v>20</v>
      </c>
      <c r="B278" s="19">
        <v>2346</v>
      </c>
      <c r="C278" s="18"/>
      <c r="H278" s="19" t="s">
        <v>14</v>
      </c>
      <c r="I278" s="19">
        <v>16</v>
      </c>
    </row>
    <row r="279" spans="1:9" x14ac:dyDescent="0.2">
      <c r="A279" s="19" t="s">
        <v>20</v>
      </c>
      <c r="B279" s="19">
        <v>115</v>
      </c>
      <c r="C279" s="18"/>
      <c r="H279" s="19" t="s">
        <v>14</v>
      </c>
      <c r="I279" s="19">
        <v>17</v>
      </c>
    </row>
    <row r="280" spans="1:9" x14ac:dyDescent="0.2">
      <c r="A280" s="19" t="s">
        <v>20</v>
      </c>
      <c r="B280" s="19">
        <v>85</v>
      </c>
      <c r="C280" s="18"/>
      <c r="H280" s="19" t="s">
        <v>14</v>
      </c>
      <c r="I280" s="19">
        <v>34</v>
      </c>
    </row>
    <row r="281" spans="1:9" x14ac:dyDescent="0.2">
      <c r="A281" s="19" t="s">
        <v>20</v>
      </c>
      <c r="B281" s="19">
        <v>144</v>
      </c>
      <c r="C281" s="18"/>
      <c r="H281" s="19" t="s">
        <v>14</v>
      </c>
      <c r="I281" s="19">
        <v>1</v>
      </c>
    </row>
    <row r="282" spans="1:9" x14ac:dyDescent="0.2">
      <c r="A282" s="19" t="s">
        <v>20</v>
      </c>
      <c r="B282" s="19">
        <v>2443</v>
      </c>
      <c r="C282" s="18"/>
      <c r="H282" s="19" t="s">
        <v>14</v>
      </c>
      <c r="I282" s="19">
        <v>1274</v>
      </c>
    </row>
    <row r="283" spans="1:9" x14ac:dyDescent="0.2">
      <c r="A283" s="19" t="s">
        <v>20</v>
      </c>
      <c r="B283" s="19">
        <v>64</v>
      </c>
      <c r="C283" s="18"/>
      <c r="H283" s="19" t="s">
        <v>14</v>
      </c>
      <c r="I283" s="19">
        <v>210</v>
      </c>
    </row>
    <row r="284" spans="1:9" x14ac:dyDescent="0.2">
      <c r="A284" s="19" t="s">
        <v>20</v>
      </c>
      <c r="B284" s="19">
        <v>268</v>
      </c>
      <c r="C284" s="18"/>
      <c r="H284" s="19" t="s">
        <v>14</v>
      </c>
      <c r="I284" s="19">
        <v>248</v>
      </c>
    </row>
    <row r="285" spans="1:9" x14ac:dyDescent="0.2">
      <c r="A285" s="19" t="s">
        <v>20</v>
      </c>
      <c r="B285" s="19">
        <v>195</v>
      </c>
      <c r="C285" s="18"/>
      <c r="H285" s="19" t="s">
        <v>14</v>
      </c>
      <c r="I285" s="19">
        <v>513</v>
      </c>
    </row>
    <row r="286" spans="1:9" x14ac:dyDescent="0.2">
      <c r="A286" s="19" t="s">
        <v>20</v>
      </c>
      <c r="B286" s="19">
        <v>186</v>
      </c>
      <c r="C286" s="18"/>
      <c r="H286" s="19" t="s">
        <v>14</v>
      </c>
      <c r="I286" s="19">
        <v>3410</v>
      </c>
    </row>
    <row r="287" spans="1:9" x14ac:dyDescent="0.2">
      <c r="A287" s="19" t="s">
        <v>20</v>
      </c>
      <c r="B287" s="19">
        <v>460</v>
      </c>
      <c r="C287" s="18"/>
      <c r="H287" s="19" t="s">
        <v>14</v>
      </c>
      <c r="I287" s="19">
        <v>10</v>
      </c>
    </row>
    <row r="288" spans="1:9" x14ac:dyDescent="0.2">
      <c r="A288" s="19" t="s">
        <v>20</v>
      </c>
      <c r="B288" s="19">
        <v>2528</v>
      </c>
      <c r="C288" s="18"/>
      <c r="H288" s="19" t="s">
        <v>14</v>
      </c>
      <c r="I288" s="19">
        <v>2201</v>
      </c>
    </row>
    <row r="289" spans="1:9" x14ac:dyDescent="0.2">
      <c r="A289" s="19" t="s">
        <v>20</v>
      </c>
      <c r="B289" s="19">
        <v>3657</v>
      </c>
      <c r="C289" s="18"/>
      <c r="H289" s="19" t="s">
        <v>14</v>
      </c>
      <c r="I289" s="19">
        <v>676</v>
      </c>
    </row>
    <row r="290" spans="1:9" x14ac:dyDescent="0.2">
      <c r="A290" s="19" t="s">
        <v>20</v>
      </c>
      <c r="B290" s="19">
        <v>131</v>
      </c>
      <c r="C290" s="18"/>
      <c r="H290" s="19" t="s">
        <v>14</v>
      </c>
      <c r="I290" s="19">
        <v>831</v>
      </c>
    </row>
    <row r="291" spans="1:9" x14ac:dyDescent="0.2">
      <c r="A291" s="19" t="s">
        <v>20</v>
      </c>
      <c r="B291" s="19">
        <v>239</v>
      </c>
      <c r="C291" s="18"/>
      <c r="H291" s="19" t="s">
        <v>14</v>
      </c>
      <c r="I291" s="19">
        <v>859</v>
      </c>
    </row>
    <row r="292" spans="1:9" x14ac:dyDescent="0.2">
      <c r="A292" s="19" t="s">
        <v>20</v>
      </c>
      <c r="B292" s="19">
        <v>78</v>
      </c>
      <c r="C292" s="18"/>
      <c r="H292" s="19" t="s">
        <v>14</v>
      </c>
      <c r="I292" s="19">
        <v>45</v>
      </c>
    </row>
    <row r="293" spans="1:9" x14ac:dyDescent="0.2">
      <c r="A293" s="19" t="s">
        <v>20</v>
      </c>
      <c r="B293" s="19">
        <v>1773</v>
      </c>
      <c r="C293" s="18"/>
      <c r="H293" s="19" t="s">
        <v>14</v>
      </c>
      <c r="I293" s="19">
        <v>6</v>
      </c>
    </row>
    <row r="294" spans="1:9" x14ac:dyDescent="0.2">
      <c r="A294" s="19" t="s">
        <v>20</v>
      </c>
      <c r="B294" s="19">
        <v>32</v>
      </c>
      <c r="C294" s="18"/>
      <c r="H294" s="19" t="s">
        <v>14</v>
      </c>
      <c r="I294" s="19">
        <v>7</v>
      </c>
    </row>
    <row r="295" spans="1:9" x14ac:dyDescent="0.2">
      <c r="A295" s="19" t="s">
        <v>20</v>
      </c>
      <c r="B295" s="19">
        <v>369</v>
      </c>
      <c r="C295" s="18"/>
      <c r="H295" s="19" t="s">
        <v>14</v>
      </c>
      <c r="I295" s="19">
        <v>31</v>
      </c>
    </row>
    <row r="296" spans="1:9" x14ac:dyDescent="0.2">
      <c r="A296" s="19" t="s">
        <v>20</v>
      </c>
      <c r="B296" s="19">
        <v>89</v>
      </c>
      <c r="C296" s="18"/>
      <c r="H296" s="19" t="s">
        <v>14</v>
      </c>
      <c r="I296" s="19">
        <v>78</v>
      </c>
    </row>
    <row r="297" spans="1:9" x14ac:dyDescent="0.2">
      <c r="A297" s="19" t="s">
        <v>20</v>
      </c>
      <c r="B297" s="19">
        <v>147</v>
      </c>
      <c r="C297" s="18"/>
      <c r="H297" s="19" t="s">
        <v>14</v>
      </c>
      <c r="I297" s="19">
        <v>1225</v>
      </c>
    </row>
    <row r="298" spans="1:9" x14ac:dyDescent="0.2">
      <c r="A298" s="19" t="s">
        <v>20</v>
      </c>
      <c r="B298" s="19">
        <v>126</v>
      </c>
      <c r="C298" s="18"/>
      <c r="H298" s="19" t="s">
        <v>14</v>
      </c>
      <c r="I298" s="19">
        <v>1</v>
      </c>
    </row>
    <row r="299" spans="1:9" x14ac:dyDescent="0.2">
      <c r="A299" s="19" t="s">
        <v>20</v>
      </c>
      <c r="B299" s="19">
        <v>2218</v>
      </c>
      <c r="C299" s="18"/>
      <c r="H299" s="19" t="s">
        <v>14</v>
      </c>
      <c r="I299" s="19">
        <v>67</v>
      </c>
    </row>
    <row r="300" spans="1:9" x14ac:dyDescent="0.2">
      <c r="A300" s="19" t="s">
        <v>20</v>
      </c>
      <c r="B300" s="19">
        <v>202</v>
      </c>
      <c r="C300" s="18"/>
      <c r="H300" s="19" t="s">
        <v>14</v>
      </c>
      <c r="I300" s="19">
        <v>19</v>
      </c>
    </row>
    <row r="301" spans="1:9" x14ac:dyDescent="0.2">
      <c r="A301" s="19" t="s">
        <v>20</v>
      </c>
      <c r="B301" s="19">
        <v>140</v>
      </c>
      <c r="C301" s="18"/>
      <c r="H301" s="19" t="s">
        <v>14</v>
      </c>
      <c r="I301" s="19">
        <v>2108</v>
      </c>
    </row>
    <row r="302" spans="1:9" x14ac:dyDescent="0.2">
      <c r="A302" s="19" t="s">
        <v>20</v>
      </c>
      <c r="B302" s="19">
        <v>1052</v>
      </c>
      <c r="C302" s="18"/>
      <c r="H302" s="19" t="s">
        <v>14</v>
      </c>
      <c r="I302" s="19">
        <v>679</v>
      </c>
    </row>
    <row r="303" spans="1:9" x14ac:dyDescent="0.2">
      <c r="A303" s="19" t="s">
        <v>20</v>
      </c>
      <c r="B303" s="19">
        <v>247</v>
      </c>
      <c r="C303" s="18"/>
      <c r="H303" s="19" t="s">
        <v>14</v>
      </c>
      <c r="I303" s="19">
        <v>36</v>
      </c>
    </row>
    <row r="304" spans="1:9" x14ac:dyDescent="0.2">
      <c r="A304" s="19" t="s">
        <v>20</v>
      </c>
      <c r="B304" s="19">
        <v>84</v>
      </c>
      <c r="C304" s="18"/>
      <c r="H304" s="19" t="s">
        <v>14</v>
      </c>
      <c r="I304" s="19">
        <v>47</v>
      </c>
    </row>
    <row r="305" spans="1:9" x14ac:dyDescent="0.2">
      <c r="A305" s="19" t="s">
        <v>20</v>
      </c>
      <c r="B305" s="19">
        <v>88</v>
      </c>
      <c r="C305" s="18"/>
      <c r="H305" s="19" t="s">
        <v>14</v>
      </c>
      <c r="I305" s="19">
        <v>70</v>
      </c>
    </row>
    <row r="306" spans="1:9" x14ac:dyDescent="0.2">
      <c r="A306" s="19" t="s">
        <v>20</v>
      </c>
      <c r="B306" s="19">
        <v>156</v>
      </c>
      <c r="C306" s="18"/>
      <c r="H306" s="19" t="s">
        <v>14</v>
      </c>
      <c r="I306" s="19">
        <v>154</v>
      </c>
    </row>
    <row r="307" spans="1:9" x14ac:dyDescent="0.2">
      <c r="A307" s="19" t="s">
        <v>20</v>
      </c>
      <c r="B307" s="19">
        <v>2985</v>
      </c>
      <c r="C307" s="18"/>
      <c r="H307" s="19" t="s">
        <v>14</v>
      </c>
      <c r="I307" s="19">
        <v>22</v>
      </c>
    </row>
    <row r="308" spans="1:9" x14ac:dyDescent="0.2">
      <c r="A308" s="19" t="s">
        <v>20</v>
      </c>
      <c r="B308" s="19">
        <v>762</v>
      </c>
      <c r="C308" s="18"/>
      <c r="H308" s="19" t="s">
        <v>14</v>
      </c>
      <c r="I308" s="19">
        <v>1758</v>
      </c>
    </row>
    <row r="309" spans="1:9" x14ac:dyDescent="0.2">
      <c r="A309" s="19" t="s">
        <v>20</v>
      </c>
      <c r="B309" s="19">
        <v>554</v>
      </c>
      <c r="C309" s="18"/>
      <c r="H309" s="19" t="s">
        <v>14</v>
      </c>
      <c r="I309" s="19">
        <v>94</v>
      </c>
    </row>
    <row r="310" spans="1:9" x14ac:dyDescent="0.2">
      <c r="A310" s="19" t="s">
        <v>20</v>
      </c>
      <c r="B310" s="19">
        <v>135</v>
      </c>
      <c r="C310" s="18"/>
      <c r="H310" s="19" t="s">
        <v>14</v>
      </c>
      <c r="I310" s="19">
        <v>33</v>
      </c>
    </row>
    <row r="311" spans="1:9" x14ac:dyDescent="0.2">
      <c r="A311" s="19" t="s">
        <v>20</v>
      </c>
      <c r="B311" s="19">
        <v>122</v>
      </c>
      <c r="C311" s="18"/>
      <c r="H311" s="19" t="s">
        <v>14</v>
      </c>
      <c r="I311" s="19">
        <v>1</v>
      </c>
    </row>
    <row r="312" spans="1:9" x14ac:dyDescent="0.2">
      <c r="A312" s="19" t="s">
        <v>20</v>
      </c>
      <c r="B312" s="19">
        <v>221</v>
      </c>
      <c r="C312" s="18"/>
      <c r="H312" s="19" t="s">
        <v>14</v>
      </c>
      <c r="I312" s="19">
        <v>31</v>
      </c>
    </row>
    <row r="313" spans="1:9" x14ac:dyDescent="0.2">
      <c r="A313" s="19" t="s">
        <v>20</v>
      </c>
      <c r="B313" s="19">
        <v>126</v>
      </c>
      <c r="C313" s="18"/>
      <c r="H313" s="19" t="s">
        <v>14</v>
      </c>
      <c r="I313" s="19">
        <v>35</v>
      </c>
    </row>
    <row r="314" spans="1:9" x14ac:dyDescent="0.2">
      <c r="A314" s="19" t="s">
        <v>20</v>
      </c>
      <c r="B314" s="19">
        <v>1022</v>
      </c>
      <c r="C314" s="18"/>
      <c r="H314" s="19" t="s">
        <v>14</v>
      </c>
      <c r="I314" s="19">
        <v>63</v>
      </c>
    </row>
    <row r="315" spans="1:9" x14ac:dyDescent="0.2">
      <c r="A315" s="19" t="s">
        <v>20</v>
      </c>
      <c r="B315" s="19">
        <v>3177</v>
      </c>
      <c r="C315" s="18"/>
      <c r="H315" s="19" t="s">
        <v>14</v>
      </c>
      <c r="I315" s="19">
        <v>526</v>
      </c>
    </row>
    <row r="316" spans="1:9" x14ac:dyDescent="0.2">
      <c r="A316" s="19" t="s">
        <v>20</v>
      </c>
      <c r="B316" s="19">
        <v>198</v>
      </c>
      <c r="C316" s="18"/>
      <c r="H316" s="19" t="s">
        <v>14</v>
      </c>
      <c r="I316" s="19">
        <v>121</v>
      </c>
    </row>
    <row r="317" spans="1:9" x14ac:dyDescent="0.2">
      <c r="A317" s="19" t="s">
        <v>20</v>
      </c>
      <c r="B317" s="19">
        <v>85</v>
      </c>
      <c r="C317" s="18"/>
      <c r="H317" s="19" t="s">
        <v>14</v>
      </c>
      <c r="I317" s="19">
        <v>67</v>
      </c>
    </row>
    <row r="318" spans="1:9" x14ac:dyDescent="0.2">
      <c r="A318" s="19" t="s">
        <v>20</v>
      </c>
      <c r="B318" s="19">
        <v>3596</v>
      </c>
      <c r="C318" s="18"/>
      <c r="H318" s="19" t="s">
        <v>14</v>
      </c>
      <c r="I318" s="19">
        <v>57</v>
      </c>
    </row>
    <row r="319" spans="1:9" x14ac:dyDescent="0.2">
      <c r="A319" s="19" t="s">
        <v>20</v>
      </c>
      <c r="B319" s="19">
        <v>244</v>
      </c>
      <c r="C319" s="18"/>
      <c r="H319" s="19" t="s">
        <v>14</v>
      </c>
      <c r="I319" s="19">
        <v>1229</v>
      </c>
    </row>
    <row r="320" spans="1:9" x14ac:dyDescent="0.2">
      <c r="A320" s="19" t="s">
        <v>20</v>
      </c>
      <c r="B320" s="19">
        <v>5180</v>
      </c>
      <c r="C320" s="18"/>
      <c r="H320" s="19" t="s">
        <v>14</v>
      </c>
      <c r="I320" s="19">
        <v>12</v>
      </c>
    </row>
    <row r="321" spans="1:9" x14ac:dyDescent="0.2">
      <c r="A321" s="19" t="s">
        <v>20</v>
      </c>
      <c r="B321" s="19">
        <v>589</v>
      </c>
      <c r="C321" s="18"/>
      <c r="H321" s="19" t="s">
        <v>14</v>
      </c>
      <c r="I321" s="19">
        <v>452</v>
      </c>
    </row>
    <row r="322" spans="1:9" x14ac:dyDescent="0.2">
      <c r="A322" s="19" t="s">
        <v>20</v>
      </c>
      <c r="B322" s="19">
        <v>2725</v>
      </c>
      <c r="C322" s="18"/>
      <c r="H322" s="19" t="s">
        <v>14</v>
      </c>
      <c r="I322" s="19">
        <v>1886</v>
      </c>
    </row>
    <row r="323" spans="1:9" x14ac:dyDescent="0.2">
      <c r="A323" s="19" t="s">
        <v>20</v>
      </c>
      <c r="B323" s="19">
        <v>300</v>
      </c>
      <c r="C323" s="18"/>
      <c r="H323" s="19" t="s">
        <v>14</v>
      </c>
      <c r="I323" s="19">
        <v>1825</v>
      </c>
    </row>
    <row r="324" spans="1:9" x14ac:dyDescent="0.2">
      <c r="A324" s="19" t="s">
        <v>20</v>
      </c>
      <c r="B324" s="19">
        <v>144</v>
      </c>
      <c r="C324" s="18"/>
      <c r="H324" s="19" t="s">
        <v>14</v>
      </c>
      <c r="I324" s="19">
        <v>31</v>
      </c>
    </row>
    <row r="325" spans="1:9" x14ac:dyDescent="0.2">
      <c r="A325" s="19" t="s">
        <v>20</v>
      </c>
      <c r="B325" s="19">
        <v>87</v>
      </c>
      <c r="C325" s="18"/>
      <c r="H325" s="19" t="s">
        <v>14</v>
      </c>
      <c r="I325" s="19">
        <v>107</v>
      </c>
    </row>
    <row r="326" spans="1:9" x14ac:dyDescent="0.2">
      <c r="A326" s="19" t="s">
        <v>20</v>
      </c>
      <c r="B326" s="19">
        <v>3116</v>
      </c>
      <c r="C326" s="18"/>
      <c r="H326" s="19" t="s">
        <v>14</v>
      </c>
      <c r="I326" s="19">
        <v>27</v>
      </c>
    </row>
    <row r="327" spans="1:9" x14ac:dyDescent="0.2">
      <c r="A327" s="19" t="s">
        <v>20</v>
      </c>
      <c r="B327" s="19">
        <v>909</v>
      </c>
      <c r="C327" s="18"/>
      <c r="H327" s="19" t="s">
        <v>14</v>
      </c>
      <c r="I327" s="19">
        <v>1221</v>
      </c>
    </row>
    <row r="328" spans="1:9" x14ac:dyDescent="0.2">
      <c r="A328" s="19" t="s">
        <v>20</v>
      </c>
      <c r="B328" s="19">
        <v>1613</v>
      </c>
      <c r="C328" s="18"/>
      <c r="H328" s="19" t="s">
        <v>14</v>
      </c>
      <c r="I328" s="19">
        <v>1</v>
      </c>
    </row>
    <row r="329" spans="1:9" x14ac:dyDescent="0.2">
      <c r="A329" s="19" t="s">
        <v>20</v>
      </c>
      <c r="B329" s="19">
        <v>136</v>
      </c>
      <c r="C329" s="18"/>
      <c r="H329" s="19" t="s">
        <v>14</v>
      </c>
      <c r="I329" s="19">
        <v>16</v>
      </c>
    </row>
    <row r="330" spans="1:9" x14ac:dyDescent="0.2">
      <c r="A330" s="19" t="s">
        <v>20</v>
      </c>
      <c r="B330" s="19">
        <v>130</v>
      </c>
      <c r="C330" s="18"/>
      <c r="H330" s="19" t="s">
        <v>14</v>
      </c>
      <c r="I330" s="19">
        <v>41</v>
      </c>
    </row>
    <row r="331" spans="1:9" x14ac:dyDescent="0.2">
      <c r="A331" s="19" t="s">
        <v>20</v>
      </c>
      <c r="B331" s="19">
        <v>102</v>
      </c>
      <c r="C331" s="18"/>
      <c r="H331" s="19" t="s">
        <v>14</v>
      </c>
      <c r="I331" s="19">
        <v>523</v>
      </c>
    </row>
    <row r="332" spans="1:9" x14ac:dyDescent="0.2">
      <c r="A332" s="19" t="s">
        <v>20</v>
      </c>
      <c r="B332" s="19">
        <v>4006</v>
      </c>
      <c r="C332" s="18"/>
      <c r="H332" s="19" t="s">
        <v>14</v>
      </c>
      <c r="I332" s="19">
        <v>141</v>
      </c>
    </row>
    <row r="333" spans="1:9" x14ac:dyDescent="0.2">
      <c r="A333" s="19" t="s">
        <v>20</v>
      </c>
      <c r="B333" s="19">
        <v>1629</v>
      </c>
      <c r="C333" s="18"/>
      <c r="H333" s="19" t="s">
        <v>14</v>
      </c>
      <c r="I333" s="19">
        <v>52</v>
      </c>
    </row>
    <row r="334" spans="1:9" x14ac:dyDescent="0.2">
      <c r="A334" s="19" t="s">
        <v>20</v>
      </c>
      <c r="B334" s="19">
        <v>2188</v>
      </c>
      <c r="C334" s="18"/>
      <c r="H334" s="19" t="s">
        <v>14</v>
      </c>
      <c r="I334" s="19">
        <v>225</v>
      </c>
    </row>
    <row r="335" spans="1:9" x14ac:dyDescent="0.2">
      <c r="A335" s="19" t="s">
        <v>20</v>
      </c>
      <c r="B335" s="19">
        <v>2409</v>
      </c>
      <c r="C335" s="18"/>
      <c r="H335" s="19" t="s">
        <v>14</v>
      </c>
      <c r="I335" s="19">
        <v>38</v>
      </c>
    </row>
    <row r="336" spans="1:9" x14ac:dyDescent="0.2">
      <c r="A336" s="19" t="s">
        <v>20</v>
      </c>
      <c r="B336" s="19">
        <v>194</v>
      </c>
      <c r="C336" s="18"/>
      <c r="H336" s="19" t="s">
        <v>14</v>
      </c>
      <c r="I336" s="19">
        <v>15</v>
      </c>
    </row>
    <row r="337" spans="1:9" x14ac:dyDescent="0.2">
      <c r="A337" s="19" t="s">
        <v>20</v>
      </c>
      <c r="B337" s="19">
        <v>1140</v>
      </c>
      <c r="C337" s="18"/>
      <c r="H337" s="19" t="s">
        <v>14</v>
      </c>
      <c r="I337" s="19">
        <v>37</v>
      </c>
    </row>
    <row r="338" spans="1:9" x14ac:dyDescent="0.2">
      <c r="A338" s="19" t="s">
        <v>20</v>
      </c>
      <c r="B338" s="19">
        <v>102</v>
      </c>
      <c r="C338" s="18"/>
      <c r="H338" s="19" t="s">
        <v>14</v>
      </c>
      <c r="I338" s="19">
        <v>112</v>
      </c>
    </row>
    <row r="339" spans="1:9" x14ac:dyDescent="0.2">
      <c r="A339" s="19" t="s">
        <v>20</v>
      </c>
      <c r="B339" s="19">
        <v>2857</v>
      </c>
      <c r="C339" s="18"/>
      <c r="H339" s="19" t="s">
        <v>14</v>
      </c>
      <c r="I339" s="19">
        <v>21</v>
      </c>
    </row>
    <row r="340" spans="1:9" x14ac:dyDescent="0.2">
      <c r="A340" s="19" t="s">
        <v>20</v>
      </c>
      <c r="B340" s="19">
        <v>107</v>
      </c>
      <c r="C340" s="18"/>
      <c r="H340" s="19" t="s">
        <v>14</v>
      </c>
      <c r="I340" s="19">
        <v>67</v>
      </c>
    </row>
    <row r="341" spans="1:9" x14ac:dyDescent="0.2">
      <c r="A341" s="19" t="s">
        <v>20</v>
      </c>
      <c r="B341" s="19">
        <v>160</v>
      </c>
      <c r="C341" s="18"/>
      <c r="H341" s="19" t="s">
        <v>14</v>
      </c>
      <c r="I341" s="19">
        <v>78</v>
      </c>
    </row>
    <row r="342" spans="1:9" x14ac:dyDescent="0.2">
      <c r="A342" s="19" t="s">
        <v>20</v>
      </c>
      <c r="B342" s="19">
        <v>2230</v>
      </c>
      <c r="C342" s="18"/>
      <c r="H342" s="19" t="s">
        <v>14</v>
      </c>
      <c r="I342" s="19">
        <v>67</v>
      </c>
    </row>
    <row r="343" spans="1:9" x14ac:dyDescent="0.2">
      <c r="A343" s="19" t="s">
        <v>20</v>
      </c>
      <c r="B343" s="19">
        <v>316</v>
      </c>
      <c r="C343" s="18"/>
      <c r="H343" s="19" t="s">
        <v>14</v>
      </c>
      <c r="I343" s="19">
        <v>263</v>
      </c>
    </row>
    <row r="344" spans="1:9" x14ac:dyDescent="0.2">
      <c r="A344" s="19" t="s">
        <v>20</v>
      </c>
      <c r="B344" s="19">
        <v>117</v>
      </c>
      <c r="C344" s="18"/>
      <c r="H344" s="19" t="s">
        <v>14</v>
      </c>
      <c r="I344" s="19">
        <v>1691</v>
      </c>
    </row>
    <row r="345" spans="1:9" x14ac:dyDescent="0.2">
      <c r="A345" s="19" t="s">
        <v>20</v>
      </c>
      <c r="B345" s="19">
        <v>6406</v>
      </c>
      <c r="C345" s="18"/>
      <c r="H345" s="19" t="s">
        <v>14</v>
      </c>
      <c r="I345" s="19">
        <v>181</v>
      </c>
    </row>
    <row r="346" spans="1:9" x14ac:dyDescent="0.2">
      <c r="A346" s="19" t="s">
        <v>20</v>
      </c>
      <c r="B346" s="19">
        <v>192</v>
      </c>
      <c r="C346" s="18"/>
      <c r="H346" s="19" t="s">
        <v>14</v>
      </c>
      <c r="I346" s="19">
        <v>13</v>
      </c>
    </row>
    <row r="347" spans="1:9" x14ac:dyDescent="0.2">
      <c r="A347" s="19" t="s">
        <v>20</v>
      </c>
      <c r="B347" s="19">
        <v>26</v>
      </c>
      <c r="C347" s="18"/>
      <c r="H347" s="19" t="s">
        <v>14</v>
      </c>
      <c r="I347" s="19">
        <v>1</v>
      </c>
    </row>
    <row r="348" spans="1:9" x14ac:dyDescent="0.2">
      <c r="A348" s="19" t="s">
        <v>20</v>
      </c>
      <c r="B348" s="19">
        <v>723</v>
      </c>
      <c r="C348" s="18"/>
      <c r="H348" s="19" t="s">
        <v>14</v>
      </c>
      <c r="I348" s="19">
        <v>21</v>
      </c>
    </row>
    <row r="349" spans="1:9" x14ac:dyDescent="0.2">
      <c r="A349" s="19" t="s">
        <v>20</v>
      </c>
      <c r="B349" s="19">
        <v>170</v>
      </c>
      <c r="C349" s="18"/>
      <c r="H349" s="19" t="s">
        <v>14</v>
      </c>
      <c r="I349" s="19">
        <v>830</v>
      </c>
    </row>
    <row r="350" spans="1:9" x14ac:dyDescent="0.2">
      <c r="A350" s="19" t="s">
        <v>20</v>
      </c>
      <c r="B350" s="19">
        <v>238</v>
      </c>
      <c r="C350" s="18"/>
      <c r="H350" s="19" t="s">
        <v>14</v>
      </c>
      <c r="I350" s="19">
        <v>130</v>
      </c>
    </row>
    <row r="351" spans="1:9" x14ac:dyDescent="0.2">
      <c r="A351" s="19" t="s">
        <v>20</v>
      </c>
      <c r="B351" s="19">
        <v>55</v>
      </c>
      <c r="C351" s="18"/>
      <c r="H351" s="19" t="s">
        <v>14</v>
      </c>
      <c r="I351" s="19">
        <v>55</v>
      </c>
    </row>
    <row r="352" spans="1:9" x14ac:dyDescent="0.2">
      <c r="A352" s="19" t="s">
        <v>20</v>
      </c>
      <c r="B352" s="19">
        <v>128</v>
      </c>
      <c r="C352" s="18"/>
      <c r="H352" s="19" t="s">
        <v>14</v>
      </c>
      <c r="I352" s="19">
        <v>114</v>
      </c>
    </row>
    <row r="353" spans="1:9" x14ac:dyDescent="0.2">
      <c r="A353" s="19" t="s">
        <v>20</v>
      </c>
      <c r="B353" s="19">
        <v>2144</v>
      </c>
      <c r="C353" s="18"/>
      <c r="H353" s="19" t="s">
        <v>14</v>
      </c>
      <c r="I353" s="19">
        <v>594</v>
      </c>
    </row>
    <row r="354" spans="1:9" x14ac:dyDescent="0.2">
      <c r="A354" s="19" t="s">
        <v>20</v>
      </c>
      <c r="B354" s="19">
        <v>2693</v>
      </c>
      <c r="C354" s="18"/>
      <c r="H354" s="19" t="s">
        <v>14</v>
      </c>
      <c r="I354" s="19">
        <v>24</v>
      </c>
    </row>
    <row r="355" spans="1:9" x14ac:dyDescent="0.2">
      <c r="A355" s="19" t="s">
        <v>20</v>
      </c>
      <c r="B355" s="19">
        <v>432</v>
      </c>
      <c r="C355" s="18"/>
      <c r="H355" s="19" t="s">
        <v>14</v>
      </c>
      <c r="I355" s="19">
        <v>252</v>
      </c>
    </row>
    <row r="356" spans="1:9" x14ac:dyDescent="0.2">
      <c r="A356" s="19" t="s">
        <v>20</v>
      </c>
      <c r="B356" s="19">
        <v>189</v>
      </c>
      <c r="C356" s="18"/>
      <c r="H356" s="19" t="s">
        <v>14</v>
      </c>
      <c r="I356" s="19">
        <v>67</v>
      </c>
    </row>
    <row r="357" spans="1:9" x14ac:dyDescent="0.2">
      <c r="A357" s="19" t="s">
        <v>20</v>
      </c>
      <c r="B357" s="19">
        <v>154</v>
      </c>
      <c r="C357" s="18"/>
      <c r="H357" s="19" t="s">
        <v>14</v>
      </c>
      <c r="I357" s="19">
        <v>742</v>
      </c>
    </row>
    <row r="358" spans="1:9" x14ac:dyDescent="0.2">
      <c r="A358" s="19" t="s">
        <v>20</v>
      </c>
      <c r="B358" s="19">
        <v>96</v>
      </c>
      <c r="C358" s="18"/>
      <c r="H358" s="19" t="s">
        <v>14</v>
      </c>
      <c r="I358" s="19">
        <v>75</v>
      </c>
    </row>
    <row r="359" spans="1:9" x14ac:dyDescent="0.2">
      <c r="A359" s="19" t="s">
        <v>20</v>
      </c>
      <c r="B359" s="19">
        <v>3063</v>
      </c>
      <c r="C359" s="18"/>
      <c r="H359" s="19" t="s">
        <v>14</v>
      </c>
      <c r="I359" s="19">
        <v>4405</v>
      </c>
    </row>
    <row r="360" spans="1:9" x14ac:dyDescent="0.2">
      <c r="A360" s="19" t="s">
        <v>20</v>
      </c>
      <c r="B360" s="19">
        <v>2266</v>
      </c>
      <c r="C360" s="18"/>
      <c r="H360" s="19" t="s">
        <v>14</v>
      </c>
      <c r="I360" s="19">
        <v>92</v>
      </c>
    </row>
    <row r="361" spans="1:9" x14ac:dyDescent="0.2">
      <c r="A361" s="19" t="s">
        <v>20</v>
      </c>
      <c r="B361" s="19">
        <v>194</v>
      </c>
      <c r="C361" s="18"/>
      <c r="H361" s="19" t="s">
        <v>14</v>
      </c>
      <c r="I361" s="19">
        <v>64</v>
      </c>
    </row>
    <row r="362" spans="1:9" x14ac:dyDescent="0.2">
      <c r="A362" s="19" t="s">
        <v>20</v>
      </c>
      <c r="B362" s="19">
        <v>129</v>
      </c>
      <c r="C362" s="18"/>
      <c r="H362" s="19" t="s">
        <v>14</v>
      </c>
      <c r="I362" s="19">
        <v>64</v>
      </c>
    </row>
    <row r="363" spans="1:9" x14ac:dyDescent="0.2">
      <c r="A363" s="19" t="s">
        <v>20</v>
      </c>
      <c r="B363" s="19">
        <v>375</v>
      </c>
      <c r="C363" s="18"/>
      <c r="H363" s="19" t="s">
        <v>14</v>
      </c>
      <c r="I363" s="19">
        <v>842</v>
      </c>
    </row>
    <row r="364" spans="1:9" x14ac:dyDescent="0.2">
      <c r="A364" s="19" t="s">
        <v>20</v>
      </c>
      <c r="B364" s="19">
        <v>409</v>
      </c>
      <c r="C364" s="18"/>
      <c r="H364" s="19" t="s">
        <v>14</v>
      </c>
      <c r="I364" s="19">
        <v>112</v>
      </c>
    </row>
    <row r="365" spans="1:9" x14ac:dyDescent="0.2">
      <c r="A365" s="19" t="s">
        <v>20</v>
      </c>
      <c r="B365" s="19">
        <v>234</v>
      </c>
      <c r="C365" s="18"/>
      <c r="H365" s="19" t="s">
        <v>14</v>
      </c>
      <c r="I365" s="19">
        <v>374</v>
      </c>
    </row>
    <row r="366" spans="1:9" x14ac:dyDescent="0.2">
      <c r="A366" s="19" t="s">
        <v>20</v>
      </c>
      <c r="B366" s="19">
        <v>3016</v>
      </c>
      <c r="C366" s="18"/>
      <c r="D366" s="18"/>
      <c r="E366" s="18"/>
    </row>
    <row r="367" spans="1:9" x14ac:dyDescent="0.2">
      <c r="A367" s="19" t="s">
        <v>20</v>
      </c>
      <c r="B367" s="19">
        <v>264</v>
      </c>
      <c r="C367" s="18"/>
      <c r="D367" s="18"/>
      <c r="E367" s="18"/>
    </row>
    <row r="368" spans="1:9" x14ac:dyDescent="0.2">
      <c r="A368" s="19" t="s">
        <v>20</v>
      </c>
      <c r="B368" s="19">
        <v>272</v>
      </c>
      <c r="C368" s="18"/>
      <c r="D368" s="18"/>
      <c r="E368" s="18"/>
    </row>
    <row r="369" spans="1:5" x14ac:dyDescent="0.2">
      <c r="A369" s="19" t="s">
        <v>20</v>
      </c>
      <c r="B369" s="19">
        <v>419</v>
      </c>
      <c r="C369" s="18"/>
      <c r="D369" s="18"/>
      <c r="E369" s="18"/>
    </row>
    <row r="370" spans="1:5" x14ac:dyDescent="0.2">
      <c r="A370" s="19" t="s">
        <v>20</v>
      </c>
      <c r="B370" s="19">
        <v>1621</v>
      </c>
      <c r="C370" s="18"/>
      <c r="D370" s="18"/>
      <c r="E370" s="18"/>
    </row>
    <row r="371" spans="1:5" x14ac:dyDescent="0.2">
      <c r="A371" s="19" t="s">
        <v>20</v>
      </c>
      <c r="B371" s="19">
        <v>1101</v>
      </c>
      <c r="C371" s="18"/>
      <c r="D371" s="18"/>
      <c r="E371" s="18"/>
    </row>
    <row r="372" spans="1:5" x14ac:dyDescent="0.2">
      <c r="A372" s="19" t="s">
        <v>20</v>
      </c>
      <c r="B372" s="19">
        <v>1073</v>
      </c>
      <c r="C372" s="18"/>
      <c r="D372" s="18"/>
      <c r="E372" s="18"/>
    </row>
    <row r="373" spans="1:5" x14ac:dyDescent="0.2">
      <c r="A373" s="19" t="s">
        <v>20</v>
      </c>
      <c r="B373" s="19">
        <v>331</v>
      </c>
      <c r="C373" s="18"/>
      <c r="D373" s="18"/>
      <c r="E373" s="18"/>
    </row>
    <row r="374" spans="1:5" x14ac:dyDescent="0.2">
      <c r="A374" s="19" t="s">
        <v>20</v>
      </c>
      <c r="B374" s="19">
        <v>1170</v>
      </c>
      <c r="C374" s="18"/>
      <c r="D374" s="18"/>
      <c r="E374" s="18"/>
    </row>
    <row r="375" spans="1:5" x14ac:dyDescent="0.2">
      <c r="A375" s="19" t="s">
        <v>20</v>
      </c>
      <c r="B375" s="19">
        <v>363</v>
      </c>
      <c r="C375" s="18"/>
      <c r="D375" s="18"/>
      <c r="E375" s="18"/>
    </row>
    <row r="376" spans="1:5" x14ac:dyDescent="0.2">
      <c r="A376" s="19" t="s">
        <v>20</v>
      </c>
      <c r="B376" s="19">
        <v>103</v>
      </c>
      <c r="C376" s="18"/>
      <c r="D376" s="18"/>
      <c r="E376" s="18"/>
    </row>
    <row r="377" spans="1:5" x14ac:dyDescent="0.2">
      <c r="A377" s="19" t="s">
        <v>20</v>
      </c>
      <c r="B377" s="19">
        <v>147</v>
      </c>
      <c r="C377" s="18"/>
      <c r="D377" s="18"/>
      <c r="E377" s="18"/>
    </row>
    <row r="378" spans="1:5" x14ac:dyDescent="0.2">
      <c r="A378" s="19" t="s">
        <v>20</v>
      </c>
      <c r="B378" s="19">
        <v>110</v>
      </c>
      <c r="C378" s="18"/>
      <c r="D378" s="18"/>
      <c r="E378" s="18"/>
    </row>
    <row r="379" spans="1:5" x14ac:dyDescent="0.2">
      <c r="A379" s="19" t="s">
        <v>20</v>
      </c>
      <c r="B379" s="19">
        <v>134</v>
      </c>
      <c r="C379" s="18"/>
      <c r="D379" s="18"/>
      <c r="E379" s="18"/>
    </row>
    <row r="380" spans="1:5" x14ac:dyDescent="0.2">
      <c r="A380" s="19" t="s">
        <v>20</v>
      </c>
      <c r="B380" s="19">
        <v>269</v>
      </c>
      <c r="C380" s="18"/>
      <c r="D380" s="18"/>
      <c r="E380" s="18"/>
    </row>
    <row r="381" spans="1:5" x14ac:dyDescent="0.2">
      <c r="A381" s="19" t="s">
        <v>20</v>
      </c>
      <c r="B381" s="19">
        <v>175</v>
      </c>
      <c r="C381" s="18"/>
      <c r="D381" s="18"/>
      <c r="E381" s="18"/>
    </row>
    <row r="382" spans="1:5" x14ac:dyDescent="0.2">
      <c r="A382" s="19" t="s">
        <v>20</v>
      </c>
      <c r="B382" s="19">
        <v>69</v>
      </c>
      <c r="C382" s="18"/>
      <c r="D382" s="18"/>
      <c r="E382" s="18"/>
    </row>
    <row r="383" spans="1:5" x14ac:dyDescent="0.2">
      <c r="A383" s="19" t="s">
        <v>20</v>
      </c>
      <c r="B383" s="19">
        <v>190</v>
      </c>
      <c r="C383" s="18"/>
      <c r="D383" s="18"/>
      <c r="E383" s="18"/>
    </row>
    <row r="384" spans="1:5" x14ac:dyDescent="0.2">
      <c r="A384" s="19" t="s">
        <v>20</v>
      </c>
      <c r="B384" s="19">
        <v>237</v>
      </c>
      <c r="C384" s="18"/>
      <c r="D384" s="18"/>
      <c r="E384" s="18"/>
    </row>
    <row r="385" spans="1:5" x14ac:dyDescent="0.2">
      <c r="A385" s="19" t="s">
        <v>20</v>
      </c>
      <c r="B385" s="19">
        <v>196</v>
      </c>
      <c r="C385" s="18"/>
      <c r="D385" s="18"/>
      <c r="E385" s="18"/>
    </row>
    <row r="386" spans="1:5" x14ac:dyDescent="0.2">
      <c r="A386" s="19" t="s">
        <v>20</v>
      </c>
      <c r="B386" s="19">
        <v>7295</v>
      </c>
      <c r="C386" s="18"/>
      <c r="D386" s="18"/>
      <c r="E386" s="18"/>
    </row>
    <row r="387" spans="1:5" x14ac:dyDescent="0.2">
      <c r="A387" s="19" t="s">
        <v>20</v>
      </c>
      <c r="B387" s="19">
        <v>2893</v>
      </c>
      <c r="C387" s="18"/>
      <c r="D387" s="18"/>
      <c r="E387" s="18"/>
    </row>
    <row r="388" spans="1:5" x14ac:dyDescent="0.2">
      <c r="A388" s="19" t="s">
        <v>20</v>
      </c>
      <c r="B388" s="19">
        <v>820</v>
      </c>
      <c r="C388" s="18"/>
      <c r="D388" s="18"/>
      <c r="E388" s="18"/>
    </row>
    <row r="389" spans="1:5" x14ac:dyDescent="0.2">
      <c r="A389" s="19" t="s">
        <v>20</v>
      </c>
      <c r="B389" s="19">
        <v>2038</v>
      </c>
      <c r="C389" s="18"/>
      <c r="D389" s="18"/>
      <c r="E389" s="18"/>
    </row>
    <row r="390" spans="1:5" x14ac:dyDescent="0.2">
      <c r="A390" s="19" t="s">
        <v>20</v>
      </c>
      <c r="B390" s="19">
        <v>116</v>
      </c>
      <c r="C390" s="18"/>
      <c r="D390" s="18"/>
      <c r="E390" s="18"/>
    </row>
    <row r="391" spans="1:5" x14ac:dyDescent="0.2">
      <c r="A391" s="19" t="s">
        <v>20</v>
      </c>
      <c r="B391" s="19">
        <v>1345</v>
      </c>
      <c r="C391" s="18"/>
      <c r="D391" s="18"/>
      <c r="E391" s="18"/>
    </row>
    <row r="392" spans="1:5" x14ac:dyDescent="0.2">
      <c r="A392" s="19" t="s">
        <v>20</v>
      </c>
      <c r="B392" s="19">
        <v>168</v>
      </c>
      <c r="C392" s="18"/>
      <c r="D392" s="18"/>
      <c r="E392" s="18"/>
    </row>
    <row r="393" spans="1:5" x14ac:dyDescent="0.2">
      <c r="A393" s="19" t="s">
        <v>20</v>
      </c>
      <c r="B393" s="19">
        <v>137</v>
      </c>
      <c r="C393" s="18"/>
      <c r="D393" s="18"/>
      <c r="E393" s="18"/>
    </row>
    <row r="394" spans="1:5" x14ac:dyDescent="0.2">
      <c r="A394" s="19" t="s">
        <v>20</v>
      </c>
      <c r="B394" s="19">
        <v>186</v>
      </c>
      <c r="C394" s="18"/>
      <c r="D394" s="18"/>
      <c r="E394" s="18"/>
    </row>
    <row r="395" spans="1:5" x14ac:dyDescent="0.2">
      <c r="A395" s="19" t="s">
        <v>20</v>
      </c>
      <c r="B395" s="19">
        <v>125</v>
      </c>
      <c r="C395" s="18"/>
      <c r="D395" s="18"/>
      <c r="E395" s="18"/>
    </row>
    <row r="396" spans="1:5" x14ac:dyDescent="0.2">
      <c r="A396" s="19" t="s">
        <v>20</v>
      </c>
      <c r="B396" s="19">
        <v>202</v>
      </c>
      <c r="C396" s="18"/>
      <c r="D396" s="18"/>
      <c r="E396" s="18"/>
    </row>
    <row r="397" spans="1:5" x14ac:dyDescent="0.2">
      <c r="A397" s="19" t="s">
        <v>20</v>
      </c>
      <c r="B397" s="19">
        <v>103</v>
      </c>
      <c r="C397" s="18"/>
      <c r="D397" s="18"/>
      <c r="E397" s="18"/>
    </row>
    <row r="398" spans="1:5" x14ac:dyDescent="0.2">
      <c r="A398" s="19" t="s">
        <v>20</v>
      </c>
      <c r="B398" s="19">
        <v>1785</v>
      </c>
      <c r="C398" s="18"/>
      <c r="D398" s="18"/>
      <c r="E398" s="18"/>
    </row>
    <row r="399" spans="1:5" x14ac:dyDescent="0.2">
      <c r="A399" s="19" t="s">
        <v>20</v>
      </c>
      <c r="B399" s="19">
        <v>157</v>
      </c>
      <c r="C399" s="18"/>
      <c r="D399" s="18"/>
      <c r="E399" s="18"/>
    </row>
    <row r="400" spans="1:5" x14ac:dyDescent="0.2">
      <c r="A400" s="19" t="s">
        <v>20</v>
      </c>
      <c r="B400" s="19">
        <v>555</v>
      </c>
      <c r="C400" s="18"/>
      <c r="D400" s="18"/>
      <c r="E400" s="18"/>
    </row>
    <row r="401" spans="1:5" x14ac:dyDescent="0.2">
      <c r="A401" s="19" t="s">
        <v>20</v>
      </c>
      <c r="B401" s="19">
        <v>297</v>
      </c>
      <c r="C401" s="18"/>
      <c r="D401" s="18"/>
      <c r="E401" s="18"/>
    </row>
    <row r="402" spans="1:5" x14ac:dyDescent="0.2">
      <c r="A402" s="19" t="s">
        <v>20</v>
      </c>
      <c r="B402" s="19">
        <v>123</v>
      </c>
      <c r="C402" s="18"/>
      <c r="D402" s="18"/>
      <c r="E402" s="18"/>
    </row>
    <row r="403" spans="1:5" x14ac:dyDescent="0.2">
      <c r="A403" s="19" t="s">
        <v>20</v>
      </c>
      <c r="B403" s="19">
        <v>3036</v>
      </c>
      <c r="C403" s="18"/>
      <c r="D403" s="18"/>
      <c r="E403" s="18"/>
    </row>
    <row r="404" spans="1:5" x14ac:dyDescent="0.2">
      <c r="A404" s="19" t="s">
        <v>20</v>
      </c>
      <c r="B404" s="19">
        <v>144</v>
      </c>
      <c r="C404" s="18"/>
      <c r="D404" s="18"/>
      <c r="E404" s="18"/>
    </row>
    <row r="405" spans="1:5" x14ac:dyDescent="0.2">
      <c r="A405" s="19" t="s">
        <v>20</v>
      </c>
      <c r="B405" s="19">
        <v>121</v>
      </c>
      <c r="C405" s="18"/>
      <c r="D405" s="18"/>
      <c r="E405" s="18"/>
    </row>
    <row r="406" spans="1:5" x14ac:dyDescent="0.2">
      <c r="A406" s="19" t="s">
        <v>20</v>
      </c>
      <c r="B406" s="19">
        <v>181</v>
      </c>
      <c r="C406" s="18"/>
      <c r="D406" s="18"/>
      <c r="E406" s="18"/>
    </row>
    <row r="407" spans="1:5" x14ac:dyDescent="0.2">
      <c r="A407" s="19" t="s">
        <v>20</v>
      </c>
      <c r="B407" s="19">
        <v>122</v>
      </c>
      <c r="C407" s="18"/>
      <c r="D407" s="18"/>
      <c r="E407" s="18"/>
    </row>
    <row r="408" spans="1:5" x14ac:dyDescent="0.2">
      <c r="A408" s="19" t="s">
        <v>20</v>
      </c>
      <c r="B408" s="19">
        <v>1071</v>
      </c>
      <c r="C408" s="18"/>
      <c r="D408" s="18"/>
      <c r="E408" s="18"/>
    </row>
    <row r="409" spans="1:5" x14ac:dyDescent="0.2">
      <c r="A409" s="19" t="s">
        <v>20</v>
      </c>
      <c r="B409" s="19">
        <v>980</v>
      </c>
      <c r="C409" s="18"/>
      <c r="D409" s="18"/>
      <c r="E409" s="18"/>
    </row>
    <row r="410" spans="1:5" x14ac:dyDescent="0.2">
      <c r="A410" s="19" t="s">
        <v>20</v>
      </c>
      <c r="B410" s="19">
        <v>536</v>
      </c>
      <c r="C410" s="18"/>
      <c r="D410" s="18"/>
      <c r="E410" s="18"/>
    </row>
    <row r="411" spans="1:5" x14ac:dyDescent="0.2">
      <c r="A411" s="19" t="s">
        <v>20</v>
      </c>
      <c r="B411" s="19">
        <v>1991</v>
      </c>
      <c r="C411" s="18"/>
      <c r="D411" s="18"/>
      <c r="E411" s="18"/>
    </row>
    <row r="412" spans="1:5" x14ac:dyDescent="0.2">
      <c r="A412" s="19" t="s">
        <v>20</v>
      </c>
      <c r="B412" s="19">
        <v>180</v>
      </c>
      <c r="C412" s="18"/>
      <c r="D412" s="18"/>
      <c r="E412" s="18"/>
    </row>
    <row r="413" spans="1:5" x14ac:dyDescent="0.2">
      <c r="A413" s="19" t="s">
        <v>20</v>
      </c>
      <c r="B413" s="19">
        <v>130</v>
      </c>
      <c r="C413" s="18"/>
      <c r="D413" s="18"/>
      <c r="E413" s="18"/>
    </row>
    <row r="414" spans="1:5" x14ac:dyDescent="0.2">
      <c r="A414" s="19" t="s">
        <v>20</v>
      </c>
      <c r="B414" s="19">
        <v>122</v>
      </c>
      <c r="C414" s="18"/>
      <c r="D414" s="18"/>
      <c r="E414" s="18"/>
    </row>
    <row r="415" spans="1:5" x14ac:dyDescent="0.2">
      <c r="A415" s="19" t="s">
        <v>20</v>
      </c>
      <c r="B415" s="19">
        <v>140</v>
      </c>
      <c r="C415" s="18"/>
      <c r="D415" s="18"/>
      <c r="E415" s="18"/>
    </row>
    <row r="416" spans="1:5" x14ac:dyDescent="0.2">
      <c r="A416" s="19" t="s">
        <v>20</v>
      </c>
      <c r="B416" s="19">
        <v>3388</v>
      </c>
      <c r="C416" s="18"/>
      <c r="D416" s="18"/>
      <c r="E416" s="18"/>
    </row>
    <row r="417" spans="1:5" x14ac:dyDescent="0.2">
      <c r="A417" s="19" t="s">
        <v>20</v>
      </c>
      <c r="B417" s="19">
        <v>280</v>
      </c>
      <c r="C417" s="18"/>
      <c r="D417" s="18"/>
      <c r="E417" s="18"/>
    </row>
    <row r="418" spans="1:5" x14ac:dyDescent="0.2">
      <c r="A418" s="19" t="s">
        <v>20</v>
      </c>
      <c r="B418" s="19">
        <v>366</v>
      </c>
      <c r="C418" s="18"/>
      <c r="D418" s="18"/>
      <c r="E418" s="18"/>
    </row>
    <row r="419" spans="1:5" x14ac:dyDescent="0.2">
      <c r="A419" s="19" t="s">
        <v>20</v>
      </c>
      <c r="B419" s="19">
        <v>270</v>
      </c>
      <c r="C419" s="18"/>
      <c r="D419" s="18"/>
      <c r="E419" s="18"/>
    </row>
    <row r="420" spans="1:5" x14ac:dyDescent="0.2">
      <c r="A420" s="19" t="s">
        <v>20</v>
      </c>
      <c r="B420" s="19">
        <v>137</v>
      </c>
      <c r="C420" s="18"/>
      <c r="D420" s="18"/>
      <c r="E420" s="18"/>
    </row>
    <row r="421" spans="1:5" x14ac:dyDescent="0.2">
      <c r="A421" s="19" t="s">
        <v>20</v>
      </c>
      <c r="B421" s="19">
        <v>3205</v>
      </c>
      <c r="C421" s="18"/>
      <c r="D421" s="18"/>
      <c r="E421" s="18"/>
    </row>
    <row r="422" spans="1:5" x14ac:dyDescent="0.2">
      <c r="A422" s="19" t="s">
        <v>20</v>
      </c>
      <c r="B422" s="19">
        <v>288</v>
      </c>
      <c r="C422" s="18"/>
      <c r="D422" s="18"/>
      <c r="E422" s="18"/>
    </row>
    <row r="423" spans="1:5" x14ac:dyDescent="0.2">
      <c r="A423" s="19" t="s">
        <v>20</v>
      </c>
      <c r="B423" s="19">
        <v>148</v>
      </c>
      <c r="C423" s="18"/>
      <c r="D423" s="18"/>
      <c r="E423" s="18"/>
    </row>
    <row r="424" spans="1:5" x14ac:dyDescent="0.2">
      <c r="A424" s="19" t="s">
        <v>20</v>
      </c>
      <c r="B424" s="19">
        <v>114</v>
      </c>
      <c r="C424" s="18"/>
      <c r="D424" s="18"/>
      <c r="E424" s="18"/>
    </row>
    <row r="425" spans="1:5" x14ac:dyDescent="0.2">
      <c r="A425" s="19" t="s">
        <v>20</v>
      </c>
      <c r="B425" s="19">
        <v>1518</v>
      </c>
      <c r="C425" s="18"/>
      <c r="D425" s="18"/>
      <c r="E425" s="18"/>
    </row>
    <row r="426" spans="1:5" x14ac:dyDescent="0.2">
      <c r="A426" s="19" t="s">
        <v>20</v>
      </c>
      <c r="B426" s="19">
        <v>166</v>
      </c>
      <c r="C426" s="18"/>
      <c r="D426" s="18"/>
      <c r="E426" s="18"/>
    </row>
    <row r="427" spans="1:5" x14ac:dyDescent="0.2">
      <c r="A427" s="19" t="s">
        <v>20</v>
      </c>
      <c r="B427" s="19">
        <v>100</v>
      </c>
      <c r="C427" s="18"/>
      <c r="D427" s="18"/>
      <c r="E427" s="18"/>
    </row>
    <row r="428" spans="1:5" x14ac:dyDescent="0.2">
      <c r="A428" s="19" t="s">
        <v>20</v>
      </c>
      <c r="B428" s="19">
        <v>235</v>
      </c>
      <c r="C428" s="18"/>
      <c r="D428" s="18"/>
      <c r="E428" s="18"/>
    </row>
    <row r="429" spans="1:5" x14ac:dyDescent="0.2">
      <c r="A429" s="19" t="s">
        <v>20</v>
      </c>
      <c r="B429" s="19">
        <v>148</v>
      </c>
      <c r="C429" s="18"/>
      <c r="D429" s="18"/>
      <c r="E429" s="18"/>
    </row>
    <row r="430" spans="1:5" x14ac:dyDescent="0.2">
      <c r="A430" s="19" t="s">
        <v>20</v>
      </c>
      <c r="B430" s="19">
        <v>198</v>
      </c>
      <c r="C430" s="18"/>
      <c r="D430" s="18"/>
      <c r="E430" s="18"/>
    </row>
    <row r="431" spans="1:5" x14ac:dyDescent="0.2">
      <c r="A431" s="19" t="s">
        <v>20</v>
      </c>
      <c r="B431" s="19">
        <v>150</v>
      </c>
      <c r="C431" s="18"/>
      <c r="D431" s="18"/>
      <c r="E431" s="18"/>
    </row>
    <row r="432" spans="1:5" x14ac:dyDescent="0.2">
      <c r="A432" s="19" t="s">
        <v>20</v>
      </c>
      <c r="B432" s="19">
        <v>216</v>
      </c>
      <c r="C432" s="18"/>
      <c r="D432" s="18"/>
      <c r="E432" s="18"/>
    </row>
    <row r="433" spans="1:5" x14ac:dyDescent="0.2">
      <c r="A433" s="19" t="s">
        <v>20</v>
      </c>
      <c r="B433" s="19">
        <v>5139</v>
      </c>
      <c r="C433" s="18"/>
      <c r="D433" s="18"/>
      <c r="E433" s="18"/>
    </row>
    <row r="434" spans="1:5" x14ac:dyDescent="0.2">
      <c r="A434" s="19" t="s">
        <v>20</v>
      </c>
      <c r="B434" s="19">
        <v>2353</v>
      </c>
      <c r="C434" s="18"/>
      <c r="D434" s="18"/>
      <c r="E434" s="18"/>
    </row>
    <row r="435" spans="1:5" x14ac:dyDescent="0.2">
      <c r="A435" s="19" t="s">
        <v>20</v>
      </c>
      <c r="B435" s="19">
        <v>78</v>
      </c>
      <c r="C435" s="18"/>
      <c r="D435" s="18"/>
      <c r="E435" s="18"/>
    </row>
    <row r="436" spans="1:5" x14ac:dyDescent="0.2">
      <c r="A436" s="19" t="s">
        <v>20</v>
      </c>
      <c r="B436" s="19">
        <v>174</v>
      </c>
      <c r="C436" s="18"/>
      <c r="D436" s="18"/>
      <c r="E436" s="18"/>
    </row>
    <row r="437" spans="1:5" x14ac:dyDescent="0.2">
      <c r="A437" s="19" t="s">
        <v>20</v>
      </c>
      <c r="B437" s="19">
        <v>164</v>
      </c>
      <c r="C437" s="18"/>
      <c r="D437" s="18"/>
      <c r="E437" s="18"/>
    </row>
    <row r="438" spans="1:5" x14ac:dyDescent="0.2">
      <c r="A438" s="19" t="s">
        <v>20</v>
      </c>
      <c r="B438" s="19">
        <v>161</v>
      </c>
      <c r="C438" s="18"/>
      <c r="D438" s="18"/>
      <c r="E438" s="18"/>
    </row>
    <row r="439" spans="1:5" x14ac:dyDescent="0.2">
      <c r="A439" s="19" t="s">
        <v>20</v>
      </c>
      <c r="B439" s="19">
        <v>138</v>
      </c>
      <c r="C439" s="18"/>
      <c r="D439" s="18"/>
      <c r="E439" s="18"/>
    </row>
    <row r="440" spans="1:5" x14ac:dyDescent="0.2">
      <c r="A440" s="19" t="s">
        <v>20</v>
      </c>
      <c r="B440" s="19">
        <v>3308</v>
      </c>
      <c r="C440" s="18"/>
      <c r="D440" s="18"/>
      <c r="E440" s="18"/>
    </row>
    <row r="441" spans="1:5" x14ac:dyDescent="0.2">
      <c r="A441" s="19" t="s">
        <v>20</v>
      </c>
      <c r="B441" s="19">
        <v>127</v>
      </c>
      <c r="C441" s="18"/>
      <c r="D441" s="18"/>
      <c r="E441" s="18"/>
    </row>
    <row r="442" spans="1:5" x14ac:dyDescent="0.2">
      <c r="A442" s="19" t="s">
        <v>20</v>
      </c>
      <c r="B442" s="19">
        <v>207</v>
      </c>
      <c r="C442" s="18"/>
      <c r="D442" s="18"/>
      <c r="E442" s="18"/>
    </row>
    <row r="443" spans="1:5" x14ac:dyDescent="0.2">
      <c r="A443" s="19" t="s">
        <v>20</v>
      </c>
      <c r="B443" s="19">
        <v>181</v>
      </c>
      <c r="C443" s="18"/>
      <c r="D443" s="18"/>
      <c r="E443" s="18"/>
    </row>
    <row r="444" spans="1:5" x14ac:dyDescent="0.2">
      <c r="A444" s="19" t="s">
        <v>20</v>
      </c>
      <c r="B444" s="19">
        <v>110</v>
      </c>
      <c r="C444" s="18"/>
      <c r="D444" s="18"/>
      <c r="E444" s="18"/>
    </row>
    <row r="445" spans="1:5" x14ac:dyDescent="0.2">
      <c r="A445" s="19" t="s">
        <v>20</v>
      </c>
      <c r="B445" s="19">
        <v>185</v>
      </c>
      <c r="C445" s="18"/>
      <c r="D445" s="18"/>
      <c r="E445" s="18"/>
    </row>
    <row r="446" spans="1:5" x14ac:dyDescent="0.2">
      <c r="A446" s="19" t="s">
        <v>20</v>
      </c>
      <c r="B446" s="19">
        <v>121</v>
      </c>
      <c r="C446" s="18"/>
      <c r="D446" s="18"/>
      <c r="E446" s="18"/>
    </row>
    <row r="447" spans="1:5" x14ac:dyDescent="0.2">
      <c r="A447" s="19" t="s">
        <v>20</v>
      </c>
      <c r="B447" s="19">
        <v>106</v>
      </c>
      <c r="C447" s="18"/>
      <c r="D447" s="18"/>
      <c r="E447" s="18"/>
    </row>
    <row r="448" spans="1:5" x14ac:dyDescent="0.2">
      <c r="A448" s="19" t="s">
        <v>20</v>
      </c>
      <c r="B448" s="19">
        <v>142</v>
      </c>
      <c r="C448" s="18"/>
      <c r="D448" s="18"/>
      <c r="E448" s="18"/>
    </row>
    <row r="449" spans="1:5" x14ac:dyDescent="0.2">
      <c r="A449" s="19" t="s">
        <v>20</v>
      </c>
      <c r="B449" s="19">
        <v>233</v>
      </c>
      <c r="C449" s="18"/>
      <c r="D449" s="18"/>
      <c r="E449" s="18"/>
    </row>
    <row r="450" spans="1:5" x14ac:dyDescent="0.2">
      <c r="A450" s="19" t="s">
        <v>20</v>
      </c>
      <c r="B450" s="19">
        <v>218</v>
      </c>
      <c r="C450" s="18"/>
      <c r="D450" s="18"/>
      <c r="E450" s="18"/>
    </row>
    <row r="451" spans="1:5" x14ac:dyDescent="0.2">
      <c r="A451" s="19" t="s">
        <v>20</v>
      </c>
      <c r="B451" s="19">
        <v>76</v>
      </c>
      <c r="C451" s="18"/>
      <c r="D451" s="18"/>
      <c r="E451" s="18"/>
    </row>
    <row r="452" spans="1:5" x14ac:dyDescent="0.2">
      <c r="A452" s="19" t="s">
        <v>20</v>
      </c>
      <c r="B452" s="19">
        <v>43</v>
      </c>
      <c r="C452" s="18"/>
      <c r="D452" s="18"/>
      <c r="E452" s="18"/>
    </row>
    <row r="453" spans="1:5" x14ac:dyDescent="0.2">
      <c r="A453" s="19" t="s">
        <v>20</v>
      </c>
      <c r="B453" s="19">
        <v>221</v>
      </c>
      <c r="C453" s="18"/>
      <c r="D453" s="18"/>
      <c r="E453" s="18"/>
    </row>
    <row r="454" spans="1:5" x14ac:dyDescent="0.2">
      <c r="A454" s="19" t="s">
        <v>20</v>
      </c>
      <c r="B454" s="19">
        <v>2805</v>
      </c>
      <c r="C454" s="18"/>
      <c r="D454" s="18"/>
      <c r="E454" s="18"/>
    </row>
    <row r="455" spans="1:5" x14ac:dyDescent="0.2">
      <c r="A455" s="19" t="s">
        <v>20</v>
      </c>
      <c r="B455" s="19">
        <v>68</v>
      </c>
      <c r="C455" s="18"/>
      <c r="D455" s="18"/>
      <c r="E455" s="18"/>
    </row>
    <row r="456" spans="1:5" x14ac:dyDescent="0.2">
      <c r="A456" s="19" t="s">
        <v>20</v>
      </c>
      <c r="B456" s="19">
        <v>183</v>
      </c>
      <c r="C456" s="18"/>
      <c r="D456" s="18"/>
      <c r="E456" s="18"/>
    </row>
    <row r="457" spans="1:5" x14ac:dyDescent="0.2">
      <c r="A457" s="19" t="s">
        <v>20</v>
      </c>
      <c r="B457" s="19">
        <v>133</v>
      </c>
      <c r="C457" s="18"/>
      <c r="D457" s="18"/>
      <c r="E457" s="18"/>
    </row>
    <row r="458" spans="1:5" x14ac:dyDescent="0.2">
      <c r="A458" s="19" t="s">
        <v>20</v>
      </c>
      <c r="B458" s="19">
        <v>2489</v>
      </c>
      <c r="C458" s="18"/>
      <c r="D458" s="18"/>
      <c r="E458" s="18"/>
    </row>
    <row r="459" spans="1:5" x14ac:dyDescent="0.2">
      <c r="A459" s="19" t="s">
        <v>20</v>
      </c>
      <c r="B459" s="19">
        <v>69</v>
      </c>
      <c r="C459" s="18"/>
      <c r="D459" s="18"/>
      <c r="E459" s="18"/>
    </row>
    <row r="460" spans="1:5" x14ac:dyDescent="0.2">
      <c r="A460" s="19" t="s">
        <v>20</v>
      </c>
      <c r="B460" s="19">
        <v>279</v>
      </c>
      <c r="C460" s="18"/>
      <c r="D460" s="18"/>
      <c r="E460" s="18"/>
    </row>
    <row r="461" spans="1:5" x14ac:dyDescent="0.2">
      <c r="A461" s="19" t="s">
        <v>20</v>
      </c>
      <c r="B461" s="19">
        <v>210</v>
      </c>
      <c r="C461" s="18"/>
      <c r="D461" s="18"/>
      <c r="E461" s="18"/>
    </row>
    <row r="462" spans="1:5" x14ac:dyDescent="0.2">
      <c r="A462" s="19" t="s">
        <v>20</v>
      </c>
      <c r="B462" s="19">
        <v>2100</v>
      </c>
      <c r="C462" s="18"/>
      <c r="D462" s="18"/>
      <c r="E462" s="18"/>
    </row>
    <row r="463" spans="1:5" x14ac:dyDescent="0.2">
      <c r="A463" s="19" t="s">
        <v>20</v>
      </c>
      <c r="B463" s="19">
        <v>252</v>
      </c>
      <c r="C463" s="18"/>
      <c r="D463" s="18"/>
      <c r="E463" s="18"/>
    </row>
    <row r="464" spans="1:5" x14ac:dyDescent="0.2">
      <c r="A464" s="19" t="s">
        <v>20</v>
      </c>
      <c r="B464" s="19">
        <v>1280</v>
      </c>
      <c r="C464" s="18"/>
      <c r="D464" s="18"/>
      <c r="E464" s="18"/>
    </row>
    <row r="465" spans="1:5" x14ac:dyDescent="0.2">
      <c r="A465" s="19" t="s">
        <v>20</v>
      </c>
      <c r="B465" s="19">
        <v>157</v>
      </c>
      <c r="C465" s="18"/>
      <c r="D465" s="18"/>
      <c r="E465" s="18"/>
    </row>
    <row r="466" spans="1:5" x14ac:dyDescent="0.2">
      <c r="A466" s="19" t="s">
        <v>20</v>
      </c>
      <c r="B466" s="19">
        <v>194</v>
      </c>
      <c r="C466" s="18"/>
      <c r="D466" s="18"/>
      <c r="E466" s="18"/>
    </row>
    <row r="467" spans="1:5" x14ac:dyDescent="0.2">
      <c r="A467" s="19" t="s">
        <v>20</v>
      </c>
      <c r="B467" s="19">
        <v>82</v>
      </c>
      <c r="C467" s="18"/>
      <c r="D467" s="18"/>
      <c r="E467" s="18"/>
    </row>
    <row r="468" spans="1:5" x14ac:dyDescent="0.2">
      <c r="A468" s="19" t="s">
        <v>20</v>
      </c>
      <c r="B468" s="19">
        <v>4233</v>
      </c>
      <c r="C468" s="18"/>
      <c r="D468" s="18"/>
      <c r="E468" s="18"/>
    </row>
    <row r="469" spans="1:5" x14ac:dyDescent="0.2">
      <c r="A469" s="19" t="s">
        <v>20</v>
      </c>
      <c r="B469" s="19">
        <v>1297</v>
      </c>
      <c r="C469" s="18"/>
      <c r="D469" s="18"/>
      <c r="E469" s="18"/>
    </row>
    <row r="470" spans="1:5" x14ac:dyDescent="0.2">
      <c r="A470" s="19" t="s">
        <v>20</v>
      </c>
      <c r="B470" s="19">
        <v>165</v>
      </c>
      <c r="C470" s="18"/>
      <c r="D470" s="18"/>
      <c r="E470" s="18"/>
    </row>
    <row r="471" spans="1:5" x14ac:dyDescent="0.2">
      <c r="A471" s="19" t="s">
        <v>20</v>
      </c>
      <c r="B471" s="19">
        <v>119</v>
      </c>
      <c r="C471" s="18"/>
      <c r="D471" s="18"/>
      <c r="E471" s="18"/>
    </row>
    <row r="472" spans="1:5" x14ac:dyDescent="0.2">
      <c r="A472" s="19" t="s">
        <v>20</v>
      </c>
      <c r="B472" s="19">
        <v>1797</v>
      </c>
      <c r="C472" s="18"/>
      <c r="D472" s="18"/>
      <c r="E472" s="18"/>
    </row>
    <row r="473" spans="1:5" x14ac:dyDescent="0.2">
      <c r="A473" s="19" t="s">
        <v>20</v>
      </c>
      <c r="B473" s="19">
        <v>261</v>
      </c>
      <c r="C473" s="18"/>
      <c r="D473" s="18"/>
      <c r="E473" s="18"/>
    </row>
    <row r="474" spans="1:5" x14ac:dyDescent="0.2">
      <c r="A474" s="19" t="s">
        <v>20</v>
      </c>
      <c r="B474" s="19">
        <v>157</v>
      </c>
      <c r="C474" s="18"/>
      <c r="D474" s="18"/>
      <c r="E474" s="18"/>
    </row>
    <row r="475" spans="1:5" x14ac:dyDescent="0.2">
      <c r="A475" s="19" t="s">
        <v>20</v>
      </c>
      <c r="B475" s="19">
        <v>3533</v>
      </c>
      <c r="C475" s="18"/>
      <c r="D475" s="18"/>
      <c r="E475" s="18"/>
    </row>
    <row r="476" spans="1:5" x14ac:dyDescent="0.2">
      <c r="A476" s="19" t="s">
        <v>20</v>
      </c>
      <c r="B476" s="19">
        <v>155</v>
      </c>
      <c r="C476" s="18"/>
      <c r="D476" s="18"/>
      <c r="E476" s="18"/>
    </row>
    <row r="477" spans="1:5" x14ac:dyDescent="0.2">
      <c r="A477" s="19" t="s">
        <v>20</v>
      </c>
      <c r="B477" s="19">
        <v>132</v>
      </c>
      <c r="C477" s="18"/>
      <c r="D477" s="18"/>
      <c r="E477" s="18"/>
    </row>
    <row r="478" spans="1:5" x14ac:dyDescent="0.2">
      <c r="A478" s="19" t="s">
        <v>20</v>
      </c>
      <c r="B478" s="19">
        <v>1354</v>
      </c>
      <c r="C478" s="18"/>
      <c r="D478" s="18"/>
      <c r="E478" s="18"/>
    </row>
    <row r="479" spans="1:5" x14ac:dyDescent="0.2">
      <c r="A479" s="19" t="s">
        <v>20</v>
      </c>
      <c r="B479" s="19">
        <v>48</v>
      </c>
      <c r="C479" s="18"/>
      <c r="D479" s="18"/>
      <c r="E479" s="18"/>
    </row>
    <row r="480" spans="1:5" x14ac:dyDescent="0.2">
      <c r="A480" s="19" t="s">
        <v>20</v>
      </c>
      <c r="B480" s="19">
        <v>110</v>
      </c>
      <c r="C480" s="18"/>
      <c r="D480" s="18"/>
      <c r="E480" s="18"/>
    </row>
    <row r="481" spans="1:5" x14ac:dyDescent="0.2">
      <c r="A481" s="19" t="s">
        <v>20</v>
      </c>
      <c r="B481" s="19">
        <v>172</v>
      </c>
      <c r="C481" s="18"/>
      <c r="D481" s="18"/>
      <c r="E481" s="18"/>
    </row>
    <row r="482" spans="1:5" x14ac:dyDescent="0.2">
      <c r="A482" s="19" t="s">
        <v>20</v>
      </c>
      <c r="B482" s="19">
        <v>307</v>
      </c>
      <c r="C482" s="18"/>
      <c r="D482" s="18"/>
      <c r="E482" s="18"/>
    </row>
    <row r="483" spans="1:5" x14ac:dyDescent="0.2">
      <c r="A483" s="19" t="s">
        <v>20</v>
      </c>
      <c r="B483" s="19">
        <v>160</v>
      </c>
      <c r="C483" s="18"/>
      <c r="D483" s="18"/>
      <c r="E483" s="18"/>
    </row>
    <row r="484" spans="1:5" x14ac:dyDescent="0.2">
      <c r="A484" s="19" t="s">
        <v>20</v>
      </c>
      <c r="B484" s="19">
        <v>1467</v>
      </c>
      <c r="C484" s="18"/>
      <c r="D484" s="18"/>
      <c r="E484" s="18"/>
    </row>
    <row r="485" spans="1:5" x14ac:dyDescent="0.2">
      <c r="A485" s="19" t="s">
        <v>20</v>
      </c>
      <c r="B485" s="19">
        <v>2662</v>
      </c>
      <c r="C485" s="18"/>
      <c r="D485" s="18"/>
      <c r="E485" s="18"/>
    </row>
    <row r="486" spans="1:5" x14ac:dyDescent="0.2">
      <c r="A486" s="19" t="s">
        <v>20</v>
      </c>
      <c r="B486" s="19">
        <v>452</v>
      </c>
      <c r="C486" s="18"/>
      <c r="D486" s="18"/>
      <c r="E486" s="18"/>
    </row>
    <row r="487" spans="1:5" x14ac:dyDescent="0.2">
      <c r="A487" s="19" t="s">
        <v>20</v>
      </c>
      <c r="B487" s="19">
        <v>158</v>
      </c>
      <c r="C487" s="18"/>
      <c r="D487" s="18"/>
      <c r="E487" s="18"/>
    </row>
    <row r="488" spans="1:5" x14ac:dyDescent="0.2">
      <c r="A488" s="19" t="s">
        <v>20</v>
      </c>
      <c r="B488" s="19">
        <v>225</v>
      </c>
      <c r="C488" s="18"/>
      <c r="D488" s="18"/>
      <c r="E488" s="18"/>
    </row>
    <row r="489" spans="1:5" x14ac:dyDescent="0.2">
      <c r="A489" s="19" t="s">
        <v>20</v>
      </c>
      <c r="B489" s="19">
        <v>65</v>
      </c>
      <c r="C489" s="18"/>
      <c r="D489" s="18"/>
      <c r="E489" s="18"/>
    </row>
    <row r="490" spans="1:5" x14ac:dyDescent="0.2">
      <c r="A490" s="19" t="s">
        <v>20</v>
      </c>
      <c r="B490" s="19">
        <v>163</v>
      </c>
      <c r="C490" s="18"/>
      <c r="D490" s="18"/>
      <c r="E490" s="18"/>
    </row>
    <row r="491" spans="1:5" x14ac:dyDescent="0.2">
      <c r="A491" s="19" t="s">
        <v>20</v>
      </c>
      <c r="B491" s="19">
        <v>85</v>
      </c>
      <c r="C491" s="18"/>
      <c r="D491" s="18"/>
      <c r="E491" s="18"/>
    </row>
    <row r="492" spans="1:5" x14ac:dyDescent="0.2">
      <c r="A492" s="19" t="s">
        <v>20</v>
      </c>
      <c r="B492" s="19">
        <v>217</v>
      </c>
      <c r="C492" s="18"/>
      <c r="D492" s="18"/>
      <c r="E492" s="18"/>
    </row>
    <row r="493" spans="1:5" x14ac:dyDescent="0.2">
      <c r="A493" s="19" t="s">
        <v>20</v>
      </c>
      <c r="B493" s="19">
        <v>150</v>
      </c>
      <c r="C493" s="18"/>
      <c r="D493" s="18"/>
      <c r="E493" s="18"/>
    </row>
    <row r="494" spans="1:5" x14ac:dyDescent="0.2">
      <c r="A494" s="19" t="s">
        <v>20</v>
      </c>
      <c r="B494" s="19">
        <v>3272</v>
      </c>
      <c r="C494" s="18"/>
      <c r="D494" s="18"/>
      <c r="E494" s="18"/>
    </row>
    <row r="495" spans="1:5" x14ac:dyDescent="0.2">
      <c r="A495" s="19" t="s">
        <v>20</v>
      </c>
      <c r="B495" s="19">
        <v>300</v>
      </c>
      <c r="C495" s="18"/>
      <c r="D495" s="18"/>
      <c r="E495" s="18"/>
    </row>
    <row r="496" spans="1:5" x14ac:dyDescent="0.2">
      <c r="A496" s="19" t="s">
        <v>20</v>
      </c>
      <c r="B496" s="19">
        <v>126</v>
      </c>
      <c r="C496" s="18"/>
      <c r="D496" s="18"/>
      <c r="E496" s="18"/>
    </row>
    <row r="497" spans="1:5" x14ac:dyDescent="0.2">
      <c r="A497" s="19" t="s">
        <v>20</v>
      </c>
      <c r="B497" s="19">
        <v>2320</v>
      </c>
      <c r="C497" s="18"/>
      <c r="D497" s="18"/>
      <c r="E497" s="18"/>
    </row>
    <row r="498" spans="1:5" x14ac:dyDescent="0.2">
      <c r="A498" s="19" t="s">
        <v>20</v>
      </c>
      <c r="B498" s="19">
        <v>81</v>
      </c>
      <c r="C498" s="18"/>
      <c r="D498" s="18"/>
      <c r="E498" s="18"/>
    </row>
    <row r="499" spans="1:5" x14ac:dyDescent="0.2">
      <c r="A499" s="19" t="s">
        <v>20</v>
      </c>
      <c r="B499" s="19">
        <v>1887</v>
      </c>
      <c r="C499" s="18"/>
      <c r="D499" s="18"/>
      <c r="E499" s="18"/>
    </row>
    <row r="500" spans="1:5" x14ac:dyDescent="0.2">
      <c r="A500" s="19" t="s">
        <v>20</v>
      </c>
      <c r="B500" s="19">
        <v>4358</v>
      </c>
      <c r="C500" s="18"/>
      <c r="D500" s="18"/>
      <c r="E500" s="18"/>
    </row>
    <row r="501" spans="1:5" x14ac:dyDescent="0.2">
      <c r="A501" s="19" t="s">
        <v>20</v>
      </c>
      <c r="B501" s="19">
        <v>53</v>
      </c>
      <c r="C501" s="18"/>
      <c r="D501" s="18"/>
      <c r="E501" s="18"/>
    </row>
    <row r="502" spans="1:5" x14ac:dyDescent="0.2">
      <c r="A502" s="19" t="s">
        <v>20</v>
      </c>
      <c r="B502" s="19">
        <v>2414</v>
      </c>
      <c r="C502" s="18"/>
      <c r="D502" s="18"/>
      <c r="E502" s="18"/>
    </row>
    <row r="503" spans="1:5" x14ac:dyDescent="0.2">
      <c r="A503" s="19" t="s">
        <v>20</v>
      </c>
      <c r="B503" s="19">
        <v>80</v>
      </c>
      <c r="C503" s="18"/>
      <c r="D503" s="18"/>
      <c r="E503" s="18"/>
    </row>
    <row r="504" spans="1:5" x14ac:dyDescent="0.2">
      <c r="A504" s="19" t="s">
        <v>20</v>
      </c>
      <c r="B504" s="19">
        <v>193</v>
      </c>
      <c r="C504" s="18"/>
      <c r="D504" s="18"/>
      <c r="E504" s="18"/>
    </row>
    <row r="505" spans="1:5" x14ac:dyDescent="0.2">
      <c r="A505" s="19" t="s">
        <v>20</v>
      </c>
      <c r="B505" s="19">
        <v>52</v>
      </c>
      <c r="C505" s="18"/>
      <c r="D505" s="18"/>
      <c r="E505" s="18"/>
    </row>
    <row r="506" spans="1:5" x14ac:dyDescent="0.2">
      <c r="A506" s="19" t="s">
        <v>20</v>
      </c>
      <c r="B506" s="19">
        <v>290</v>
      </c>
      <c r="C506" s="18"/>
      <c r="D506" s="18"/>
      <c r="E506" s="18"/>
    </row>
    <row r="507" spans="1:5" x14ac:dyDescent="0.2">
      <c r="A507" s="19" t="s">
        <v>20</v>
      </c>
      <c r="B507" s="19">
        <v>122</v>
      </c>
      <c r="C507" s="18"/>
      <c r="D507" s="18"/>
      <c r="E507" s="18"/>
    </row>
    <row r="508" spans="1:5" x14ac:dyDescent="0.2">
      <c r="A508" s="19" t="s">
        <v>20</v>
      </c>
      <c r="B508" s="19">
        <v>1470</v>
      </c>
      <c r="C508" s="18"/>
      <c r="D508" s="18"/>
      <c r="E508" s="18"/>
    </row>
    <row r="509" spans="1:5" x14ac:dyDescent="0.2">
      <c r="A509" s="19" t="s">
        <v>20</v>
      </c>
      <c r="B509" s="19">
        <v>165</v>
      </c>
      <c r="C509" s="18"/>
      <c r="D509" s="18"/>
      <c r="E509" s="18"/>
    </row>
    <row r="510" spans="1:5" x14ac:dyDescent="0.2">
      <c r="A510" s="19" t="s">
        <v>20</v>
      </c>
      <c r="B510" s="19">
        <v>182</v>
      </c>
      <c r="C510" s="18"/>
      <c r="D510" s="18"/>
      <c r="E510" s="18"/>
    </row>
    <row r="511" spans="1:5" x14ac:dyDescent="0.2">
      <c r="A511" s="19" t="s">
        <v>20</v>
      </c>
      <c r="B511" s="19">
        <v>199</v>
      </c>
      <c r="C511" s="18"/>
      <c r="D511" s="18"/>
      <c r="E511" s="18"/>
    </row>
    <row r="512" spans="1:5" x14ac:dyDescent="0.2">
      <c r="A512" s="19" t="s">
        <v>20</v>
      </c>
      <c r="B512" s="19">
        <v>56</v>
      </c>
      <c r="C512" s="18"/>
      <c r="D512" s="18"/>
      <c r="E512" s="18"/>
    </row>
    <row r="513" spans="1:5" x14ac:dyDescent="0.2">
      <c r="A513" s="19" t="s">
        <v>20</v>
      </c>
      <c r="B513" s="19">
        <v>1460</v>
      </c>
      <c r="C513" s="18"/>
      <c r="D513" s="18"/>
      <c r="E513" s="18"/>
    </row>
    <row r="514" spans="1:5" x14ac:dyDescent="0.2">
      <c r="A514" s="19" t="s">
        <v>20</v>
      </c>
      <c r="B514" s="19">
        <v>123</v>
      </c>
      <c r="C514" s="18"/>
      <c r="D514" s="18"/>
      <c r="E514" s="18"/>
    </row>
    <row r="515" spans="1:5" x14ac:dyDescent="0.2">
      <c r="A515" s="19" t="s">
        <v>20</v>
      </c>
      <c r="B515" s="19">
        <v>159</v>
      </c>
      <c r="C515" s="18"/>
      <c r="D515" s="18"/>
      <c r="E515" s="18"/>
    </row>
    <row r="516" spans="1:5" x14ac:dyDescent="0.2">
      <c r="A516" s="19" t="s">
        <v>20</v>
      </c>
      <c r="B516" s="19">
        <v>110</v>
      </c>
      <c r="C516" s="18"/>
      <c r="D516" s="18"/>
      <c r="E516" s="18"/>
    </row>
    <row r="517" spans="1:5" x14ac:dyDescent="0.2">
      <c r="A517" s="19" t="s">
        <v>20</v>
      </c>
      <c r="B517" s="19">
        <v>236</v>
      </c>
      <c r="C517" s="18"/>
      <c r="D517" s="18"/>
      <c r="E517" s="18"/>
    </row>
    <row r="518" spans="1:5" x14ac:dyDescent="0.2">
      <c r="A518" s="19" t="s">
        <v>20</v>
      </c>
      <c r="B518" s="19">
        <v>191</v>
      </c>
      <c r="C518" s="18"/>
      <c r="D518" s="18"/>
      <c r="E518" s="18"/>
    </row>
    <row r="519" spans="1:5" x14ac:dyDescent="0.2">
      <c r="A519" s="19" t="s">
        <v>20</v>
      </c>
      <c r="B519" s="19">
        <v>3934</v>
      </c>
      <c r="C519" s="18"/>
      <c r="D519" s="18"/>
      <c r="E519" s="18"/>
    </row>
    <row r="520" spans="1:5" x14ac:dyDescent="0.2">
      <c r="A520" s="19" t="s">
        <v>20</v>
      </c>
      <c r="B520" s="19">
        <v>80</v>
      </c>
      <c r="C520" s="18"/>
      <c r="D520" s="18"/>
      <c r="E520" s="18"/>
    </row>
    <row r="521" spans="1:5" x14ac:dyDescent="0.2">
      <c r="A521" s="19" t="s">
        <v>20</v>
      </c>
      <c r="B521" s="19">
        <v>462</v>
      </c>
      <c r="C521" s="18"/>
      <c r="D521" s="18"/>
      <c r="E521" s="18"/>
    </row>
    <row r="522" spans="1:5" x14ac:dyDescent="0.2">
      <c r="A522" s="19" t="s">
        <v>20</v>
      </c>
      <c r="B522" s="19">
        <v>179</v>
      </c>
      <c r="C522" s="18"/>
      <c r="D522" s="18"/>
      <c r="E522" s="18"/>
    </row>
    <row r="523" spans="1:5" x14ac:dyDescent="0.2">
      <c r="A523" s="19" t="s">
        <v>20</v>
      </c>
      <c r="B523" s="19">
        <v>1866</v>
      </c>
      <c r="C523" s="18"/>
      <c r="D523" s="18"/>
      <c r="E523" s="18"/>
    </row>
    <row r="524" spans="1:5" x14ac:dyDescent="0.2">
      <c r="A524" s="19" t="s">
        <v>20</v>
      </c>
      <c r="B524" s="19">
        <v>156</v>
      </c>
      <c r="C524" s="18"/>
      <c r="D524" s="18"/>
      <c r="E524" s="18"/>
    </row>
    <row r="525" spans="1:5" x14ac:dyDescent="0.2">
      <c r="A525" s="19" t="s">
        <v>20</v>
      </c>
      <c r="B525" s="19">
        <v>255</v>
      </c>
      <c r="C525" s="18"/>
      <c r="D525" s="18"/>
      <c r="E525" s="18"/>
    </row>
    <row r="526" spans="1:5" x14ac:dyDescent="0.2">
      <c r="A526" s="19" t="s">
        <v>20</v>
      </c>
      <c r="B526" s="19">
        <v>2261</v>
      </c>
      <c r="C526" s="18"/>
      <c r="D526" s="18"/>
      <c r="E526" s="18"/>
    </row>
    <row r="527" spans="1:5" x14ac:dyDescent="0.2">
      <c r="A527" s="19" t="s">
        <v>20</v>
      </c>
      <c r="B527" s="19">
        <v>40</v>
      </c>
      <c r="C527" s="18"/>
      <c r="D527" s="18"/>
      <c r="E527" s="18"/>
    </row>
    <row r="528" spans="1:5" x14ac:dyDescent="0.2">
      <c r="A528" s="19" t="s">
        <v>20</v>
      </c>
      <c r="B528" s="19">
        <v>2289</v>
      </c>
      <c r="C528" s="18"/>
      <c r="D528" s="18"/>
      <c r="E528" s="18"/>
    </row>
    <row r="529" spans="1:5" x14ac:dyDescent="0.2">
      <c r="A529" s="19" t="s">
        <v>20</v>
      </c>
      <c r="B529" s="19">
        <v>65</v>
      </c>
      <c r="C529" s="18"/>
      <c r="D529" s="18"/>
      <c r="E529" s="18"/>
    </row>
    <row r="530" spans="1:5" x14ac:dyDescent="0.2">
      <c r="A530" s="19" t="s">
        <v>20</v>
      </c>
      <c r="B530" s="19">
        <v>3777</v>
      </c>
      <c r="C530" s="18"/>
      <c r="D530" s="18"/>
      <c r="E530" s="18"/>
    </row>
    <row r="531" spans="1:5" x14ac:dyDescent="0.2">
      <c r="A531" s="19" t="s">
        <v>20</v>
      </c>
      <c r="B531" s="19">
        <v>184</v>
      </c>
      <c r="C531" s="18"/>
      <c r="D531" s="18"/>
      <c r="E531" s="18"/>
    </row>
    <row r="532" spans="1:5" x14ac:dyDescent="0.2">
      <c r="A532" s="19" t="s">
        <v>20</v>
      </c>
      <c r="B532" s="19">
        <v>85</v>
      </c>
      <c r="C532" s="18"/>
      <c r="D532" s="18"/>
      <c r="E532" s="18"/>
    </row>
    <row r="533" spans="1:5" x14ac:dyDescent="0.2">
      <c r="A533" s="19" t="s">
        <v>20</v>
      </c>
      <c r="B533" s="19">
        <v>144</v>
      </c>
      <c r="C533" s="18"/>
      <c r="D533" s="18"/>
      <c r="E533" s="18"/>
    </row>
    <row r="534" spans="1:5" x14ac:dyDescent="0.2">
      <c r="A534" s="19" t="s">
        <v>20</v>
      </c>
      <c r="B534" s="19">
        <v>1902</v>
      </c>
      <c r="C534" s="18"/>
      <c r="D534" s="18"/>
      <c r="E534" s="18"/>
    </row>
    <row r="535" spans="1:5" x14ac:dyDescent="0.2">
      <c r="A535" s="19" t="s">
        <v>20</v>
      </c>
      <c r="B535" s="19">
        <v>105</v>
      </c>
      <c r="C535" s="18"/>
      <c r="D535" s="18"/>
      <c r="E535" s="18"/>
    </row>
    <row r="536" spans="1:5" x14ac:dyDescent="0.2">
      <c r="A536" s="19" t="s">
        <v>20</v>
      </c>
      <c r="B536" s="19">
        <v>132</v>
      </c>
      <c r="C536" s="18"/>
      <c r="D536" s="18"/>
      <c r="E536" s="18"/>
    </row>
    <row r="537" spans="1:5" x14ac:dyDescent="0.2">
      <c r="A537" s="19" t="s">
        <v>20</v>
      </c>
      <c r="B537" s="19">
        <v>96</v>
      </c>
      <c r="C537" s="18"/>
      <c r="D537" s="18"/>
      <c r="E537" s="18"/>
    </row>
    <row r="538" spans="1:5" x14ac:dyDescent="0.2">
      <c r="A538" s="19" t="s">
        <v>20</v>
      </c>
      <c r="B538" s="19">
        <v>114</v>
      </c>
      <c r="C538" s="18"/>
      <c r="D538" s="18"/>
      <c r="E538" s="18"/>
    </row>
    <row r="539" spans="1:5" x14ac:dyDescent="0.2">
      <c r="A539" s="19" t="s">
        <v>20</v>
      </c>
      <c r="B539" s="19">
        <v>203</v>
      </c>
      <c r="C539" s="18"/>
      <c r="D539" s="18"/>
      <c r="E539" s="18"/>
    </row>
    <row r="540" spans="1:5" x14ac:dyDescent="0.2">
      <c r="A540" s="19" t="s">
        <v>20</v>
      </c>
      <c r="B540" s="19">
        <v>1559</v>
      </c>
      <c r="C540" s="18"/>
      <c r="D540" s="18"/>
      <c r="E540" s="18"/>
    </row>
    <row r="541" spans="1:5" x14ac:dyDescent="0.2">
      <c r="A541" s="19" t="s">
        <v>20</v>
      </c>
      <c r="B541" s="19">
        <v>1548</v>
      </c>
      <c r="C541" s="18"/>
      <c r="D541" s="18"/>
      <c r="E541" s="18"/>
    </row>
    <row r="542" spans="1:5" x14ac:dyDescent="0.2">
      <c r="A542" s="19" t="s">
        <v>20</v>
      </c>
      <c r="B542" s="19">
        <v>80</v>
      </c>
      <c r="C542" s="18"/>
      <c r="D542" s="18"/>
      <c r="E542" s="18"/>
    </row>
    <row r="543" spans="1:5" x14ac:dyDescent="0.2">
      <c r="A543" s="19" t="s">
        <v>20</v>
      </c>
      <c r="B543" s="19">
        <v>131</v>
      </c>
      <c r="C543" s="18"/>
      <c r="D543" s="18"/>
      <c r="E543" s="18"/>
    </row>
    <row r="544" spans="1:5" x14ac:dyDescent="0.2">
      <c r="A544" s="19" t="s">
        <v>20</v>
      </c>
      <c r="B544" s="19">
        <v>112</v>
      </c>
      <c r="C544" s="18"/>
      <c r="D544" s="18"/>
      <c r="E544" s="18"/>
    </row>
    <row r="545" spans="1:5" x14ac:dyDescent="0.2">
      <c r="A545" s="19" t="s">
        <v>20</v>
      </c>
      <c r="B545" s="19">
        <v>155</v>
      </c>
      <c r="C545" s="18"/>
      <c r="D545" s="18"/>
      <c r="E545" s="18"/>
    </row>
    <row r="546" spans="1:5" x14ac:dyDescent="0.2">
      <c r="A546" s="19" t="s">
        <v>20</v>
      </c>
      <c r="B546" s="19">
        <v>266</v>
      </c>
      <c r="C546" s="18"/>
      <c r="D546" s="18"/>
      <c r="E546" s="18"/>
    </row>
    <row r="547" spans="1:5" x14ac:dyDescent="0.2">
      <c r="A547" s="19" t="s">
        <v>20</v>
      </c>
      <c r="B547" s="19">
        <v>155</v>
      </c>
      <c r="C547" s="18"/>
      <c r="D547" s="18"/>
      <c r="E547" s="18"/>
    </row>
    <row r="548" spans="1:5" x14ac:dyDescent="0.2">
      <c r="A548" s="19" t="s">
        <v>20</v>
      </c>
      <c r="B548" s="19">
        <v>207</v>
      </c>
      <c r="C548" s="18"/>
      <c r="D548" s="18"/>
      <c r="E548" s="18"/>
    </row>
    <row r="549" spans="1:5" x14ac:dyDescent="0.2">
      <c r="A549" s="19" t="s">
        <v>20</v>
      </c>
      <c r="B549" s="19">
        <v>245</v>
      </c>
      <c r="C549" s="18"/>
      <c r="D549" s="18"/>
      <c r="E549" s="18"/>
    </row>
    <row r="550" spans="1:5" x14ac:dyDescent="0.2">
      <c r="A550" s="19" t="s">
        <v>20</v>
      </c>
      <c r="B550" s="19">
        <v>1573</v>
      </c>
      <c r="C550" s="18"/>
      <c r="D550" s="18"/>
      <c r="E550" s="18"/>
    </row>
    <row r="551" spans="1:5" x14ac:dyDescent="0.2">
      <c r="A551" s="19" t="s">
        <v>20</v>
      </c>
      <c r="B551" s="19">
        <v>114</v>
      </c>
      <c r="C551" s="18"/>
      <c r="D551" s="18"/>
      <c r="E551" s="18"/>
    </row>
    <row r="552" spans="1:5" x14ac:dyDescent="0.2">
      <c r="A552" s="19" t="s">
        <v>20</v>
      </c>
      <c r="B552" s="19">
        <v>93</v>
      </c>
      <c r="C552" s="18"/>
      <c r="D552" s="18"/>
      <c r="E552" s="18"/>
    </row>
    <row r="553" spans="1:5" x14ac:dyDescent="0.2">
      <c r="A553" s="19" t="s">
        <v>20</v>
      </c>
      <c r="B553" s="19">
        <v>1681</v>
      </c>
      <c r="C553" s="18"/>
      <c r="D553" s="18"/>
      <c r="E553" s="18"/>
    </row>
    <row r="554" spans="1:5" x14ac:dyDescent="0.2">
      <c r="A554" s="19" t="s">
        <v>20</v>
      </c>
      <c r="B554" s="19">
        <v>32</v>
      </c>
      <c r="C554" s="18"/>
      <c r="D554" s="18"/>
      <c r="E554" s="18"/>
    </row>
    <row r="555" spans="1:5" x14ac:dyDescent="0.2">
      <c r="A555" s="19" t="s">
        <v>20</v>
      </c>
      <c r="B555" s="19">
        <v>135</v>
      </c>
      <c r="C555" s="18"/>
      <c r="D555" s="18"/>
      <c r="E555" s="18"/>
    </row>
    <row r="556" spans="1:5" x14ac:dyDescent="0.2">
      <c r="A556" s="19" t="s">
        <v>20</v>
      </c>
      <c r="B556" s="19">
        <v>140</v>
      </c>
      <c r="C556" s="18"/>
      <c r="D556" s="18"/>
      <c r="E556" s="18"/>
    </row>
    <row r="557" spans="1:5" x14ac:dyDescent="0.2">
      <c r="A557" s="19" t="s">
        <v>20</v>
      </c>
      <c r="B557" s="19">
        <v>92</v>
      </c>
      <c r="C557" s="18"/>
      <c r="D557" s="18"/>
      <c r="E557" s="18"/>
    </row>
    <row r="558" spans="1:5" x14ac:dyDescent="0.2">
      <c r="A558" s="19" t="s">
        <v>20</v>
      </c>
      <c r="B558" s="19">
        <v>1015</v>
      </c>
      <c r="C558" s="18"/>
      <c r="D558" s="18"/>
      <c r="E558" s="18"/>
    </row>
    <row r="559" spans="1:5" x14ac:dyDescent="0.2">
      <c r="A559" s="19" t="s">
        <v>20</v>
      </c>
      <c r="B559" s="19">
        <v>323</v>
      </c>
      <c r="C559" s="18"/>
      <c r="D559" s="18"/>
      <c r="E559" s="18"/>
    </row>
    <row r="560" spans="1:5" x14ac:dyDescent="0.2">
      <c r="A560" s="19" t="s">
        <v>20</v>
      </c>
      <c r="B560" s="19">
        <v>2326</v>
      </c>
      <c r="C560" s="18"/>
      <c r="D560" s="18"/>
      <c r="E560" s="18"/>
    </row>
    <row r="561" spans="1:5" x14ac:dyDescent="0.2">
      <c r="A561" s="19" t="s">
        <v>20</v>
      </c>
      <c r="B561" s="19">
        <v>381</v>
      </c>
      <c r="C561" s="18"/>
      <c r="D561" s="18"/>
      <c r="E561" s="18"/>
    </row>
    <row r="562" spans="1:5" x14ac:dyDescent="0.2">
      <c r="A562" s="19" t="s">
        <v>20</v>
      </c>
      <c r="B562" s="19">
        <v>480</v>
      </c>
      <c r="C562" s="18"/>
      <c r="D562" s="18"/>
      <c r="E562" s="18"/>
    </row>
    <row r="563" spans="1:5" x14ac:dyDescent="0.2">
      <c r="A563" s="19" t="s">
        <v>20</v>
      </c>
      <c r="B563" s="19">
        <v>226</v>
      </c>
      <c r="C563" s="18"/>
      <c r="D563" s="18"/>
      <c r="E563" s="18"/>
    </row>
    <row r="564" spans="1:5" x14ac:dyDescent="0.2">
      <c r="A564" s="19" t="s">
        <v>20</v>
      </c>
      <c r="B564" s="19">
        <v>241</v>
      </c>
      <c r="C564" s="18"/>
      <c r="D564" s="18"/>
      <c r="E564" s="18"/>
    </row>
    <row r="565" spans="1:5" x14ac:dyDescent="0.2">
      <c r="A565" s="19" t="s">
        <v>20</v>
      </c>
      <c r="B565" s="19">
        <v>132</v>
      </c>
      <c r="C565" s="18"/>
      <c r="D565" s="18"/>
      <c r="E565" s="18"/>
    </row>
    <row r="566" spans="1:5" x14ac:dyDescent="0.2">
      <c r="A566" s="19" t="s">
        <v>20</v>
      </c>
      <c r="B566" s="19">
        <v>2043</v>
      </c>
      <c r="C566" s="18"/>
      <c r="D566" s="18"/>
      <c r="E566" s="18"/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H2:H365">
    <cfRule type="containsText" dxfId="3" priority="1" operator="containsText" text="Live">
      <formula>NOT(ISERROR(SEARCH("Live",H2)))</formula>
    </cfRule>
    <cfRule type="containsText" dxfId="2" priority="2" operator="containsText" text="canceled">
      <formula>NOT(ISERROR(SEARCH("canceled",H2)))</formula>
    </cfRule>
    <cfRule type="containsText" dxfId="1" priority="3" operator="containsText" text="successful">
      <formula>NOT(ISERROR(SEARCH("successful",H2)))</formula>
    </cfRule>
    <cfRule type="containsText" dxfId="0" priority="4" operator="containsText" text="failed">
      <formula>NOT(ISERROR(SEARCH("failed",H2)))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Filter by Country</vt:lpstr>
      <vt:lpstr>Filtered by country and parent </vt:lpstr>
      <vt:lpstr>Filter by Year and category</vt:lpstr>
      <vt:lpstr>Crowfunding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2023-06-16T03:48:37Z</dcterms:modified>
</cp:coreProperties>
</file>