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mailunisaedu.sharepoint.com/sites/Sreckoprivate/Shared Documents/General/TEACHING/INFS 5100 (SP2 2021)/Week 5/Practical/"/>
    </mc:Choice>
  </mc:AlternateContent>
  <xr:revisionPtr revIDLastSave="272" documentId="8_{FA3C3E7A-1863-43C0-B7AD-5A0E34B6BED5}" xr6:coauthVersionLast="45" xr6:coauthVersionMax="45" xr10:uidLastSave="{BFE5EA92-8C2C-4093-A2F9-82D826C5D651}"/>
  <bookViews>
    <workbookView xWindow="-120" yWindow="-120" windowWidth="29040" windowHeight="17790" xr2:uid="{25BF1939-EB54-4458-90E4-3671FD920F9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4" i="1" l="1"/>
  <c r="H48" i="1"/>
  <c r="H35" i="1" l="1"/>
  <c r="H29" i="1"/>
  <c r="X17" i="1"/>
  <c r="X19" i="1" s="1"/>
  <c r="V17" i="1"/>
  <c r="V19" i="1" s="1"/>
  <c r="T17" i="1"/>
  <c r="T19" i="1" s="1"/>
  <c r="R17" i="1"/>
  <c r="R19" i="1" s="1"/>
  <c r="P17" i="1"/>
  <c r="P19" i="1" s="1"/>
  <c r="N17" i="1"/>
  <c r="N19" i="1" s="1"/>
  <c r="L17" i="1"/>
  <c r="L19" i="1" s="1"/>
  <c r="F19" i="1"/>
  <c r="H19" i="1"/>
  <c r="J19" i="1"/>
  <c r="D19" i="1"/>
  <c r="J17" i="1"/>
  <c r="H17" i="1"/>
  <c r="F17" i="1"/>
  <c r="D17" i="1"/>
  <c r="B3" i="1"/>
  <c r="B4" i="1"/>
  <c r="B1" i="1"/>
</calcChain>
</file>

<file path=xl/sharedStrings.xml><?xml version="1.0" encoding="utf-8"?>
<sst xmlns="http://schemas.openxmlformats.org/spreadsheetml/2006/main" count="58" uniqueCount="21">
  <si>
    <t>Question 2</t>
  </si>
  <si>
    <t>Question 1</t>
  </si>
  <si>
    <t>No</t>
  </si>
  <si>
    <t>Yes</t>
  </si>
  <si>
    <t>BMI</t>
  </si>
  <si>
    <t>&lt;=</t>
  </si>
  <si>
    <t>&gt;</t>
  </si>
  <si>
    <t>Gini</t>
  </si>
  <si>
    <t>Ent</t>
  </si>
  <si>
    <t>Inf gain</t>
  </si>
  <si>
    <t>Gender</t>
  </si>
  <si>
    <t>Male</t>
  </si>
  <si>
    <t>Female</t>
  </si>
  <si>
    <t>Total</t>
  </si>
  <si>
    <t>Weight error rate</t>
  </si>
  <si>
    <t>Work Type</t>
  </si>
  <si>
    <t>Private</t>
  </si>
  <si>
    <t>Self-employed</t>
  </si>
  <si>
    <t>Error rate</t>
  </si>
  <si>
    <t>Weighted Gini</t>
  </si>
  <si>
    <t xml:space="preserve">4/10*(-1/4*LOG2(1/4) -3/4 LOG2(3/4) + 6/10*(-5/6*LOG2(5/6) - 1/6*LOG2(1/6))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</si>
</sst>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D1005-4512-4989-A34A-71BE55AA5E5D}">
  <dimension ref="A1:Y55"/>
  <sheetViews>
    <sheetView tabSelected="1" zoomScaleNormal="100" workbookViewId="0">
      <selection activeCell="I45" sqref="I45"/>
    </sheetView>
  </sheetViews>
  <sheetFormatPr defaultRowHeight="15" x14ac:dyDescent="0.25"/>
  <cols>
    <col min="1" max="1" width="20.140625" customWidth="1"/>
    <col min="2" max="2" width="11.5703125" bestFit="1" customWidth="1"/>
  </cols>
  <sheetData>
    <row r="1" spans="1:25" x14ac:dyDescent="0.25">
      <c r="A1" t="s">
        <v>1</v>
      </c>
      <c r="B1">
        <f xml:space="preserve"> -6/10 * LOG(6/10, 2) - 4/10 * LOG(4/10, 2)</f>
        <v>0.97095059445466858</v>
      </c>
    </row>
    <row r="3" spans="1:25" ht="32.25" customHeight="1" x14ac:dyDescent="0.25">
      <c r="A3" t="s">
        <v>0</v>
      </c>
      <c r="B3" s="1">
        <f>(4/10 * (-(1/4) * LOG(1/4, 2) - (3/4) * LOG(3/4, 2))) + (6/10 * (-(5/6) * LOG(5/6, 2) - (1/6) * LOG(1/6, 2)))</f>
        <v>0.71452470277266555</v>
      </c>
    </row>
    <row r="4" spans="1:25" x14ac:dyDescent="0.25">
      <c r="B4">
        <f>(7/10 * (-(4/7) * LOG(4/7, 2) - (3/7) * LOG(3/7, 2))) + (3/10 * (-(2/3) * LOG(2/3, 2) - (1/3) * LOG(1/3, 2)))</f>
        <v>0.96514844544032297</v>
      </c>
    </row>
    <row r="8" spans="1:25" x14ac:dyDescent="0.25">
      <c r="K8" t="s">
        <v>2</v>
      </c>
      <c r="L8" t="s">
        <v>2</v>
      </c>
      <c r="M8" t="s">
        <v>3</v>
      </c>
      <c r="N8" t="s">
        <v>3</v>
      </c>
      <c r="O8" t="s">
        <v>3</v>
      </c>
      <c r="P8" t="s">
        <v>2</v>
      </c>
      <c r="Q8" t="s">
        <v>2</v>
      </c>
      <c r="R8" t="s">
        <v>2</v>
      </c>
      <c r="S8" t="s">
        <v>2</v>
      </c>
      <c r="T8" t="s">
        <v>3</v>
      </c>
    </row>
    <row r="9" spans="1:25" x14ac:dyDescent="0.25">
      <c r="K9" s="3" t="s">
        <v>4</v>
      </c>
      <c r="L9" s="3"/>
      <c r="M9" s="3"/>
      <c r="N9" s="3"/>
      <c r="O9" s="3"/>
      <c r="P9" s="3"/>
      <c r="Q9" s="3"/>
      <c r="R9" s="3"/>
      <c r="S9" s="3"/>
      <c r="T9" s="3"/>
    </row>
    <row r="10" spans="1:25" x14ac:dyDescent="0.25">
      <c r="K10">
        <v>14</v>
      </c>
      <c r="L10">
        <v>19</v>
      </c>
      <c r="M10">
        <v>23</v>
      </c>
      <c r="N10">
        <v>25</v>
      </c>
      <c r="O10">
        <v>27</v>
      </c>
      <c r="P10">
        <v>29</v>
      </c>
      <c r="Q10">
        <v>31</v>
      </c>
      <c r="R10">
        <v>33</v>
      </c>
      <c r="S10">
        <v>35</v>
      </c>
      <c r="T10">
        <v>37</v>
      </c>
    </row>
    <row r="13" spans="1:25" x14ac:dyDescent="0.25">
      <c r="E13">
        <v>11.5</v>
      </c>
      <c r="G13">
        <v>16.5</v>
      </c>
      <c r="I13">
        <v>21</v>
      </c>
      <c r="K13">
        <v>24</v>
      </c>
      <c r="M13">
        <v>26</v>
      </c>
      <c r="O13">
        <v>28</v>
      </c>
      <c r="Q13">
        <v>30</v>
      </c>
      <c r="S13">
        <v>32</v>
      </c>
      <c r="U13">
        <v>34</v>
      </c>
      <c r="W13">
        <v>36</v>
      </c>
      <c r="Y13">
        <v>38</v>
      </c>
    </row>
    <row r="14" spans="1:25" x14ac:dyDescent="0.25">
      <c r="D14" s="2" t="s">
        <v>5</v>
      </c>
      <c r="E14" s="2" t="s">
        <v>6</v>
      </c>
      <c r="F14" s="2" t="s">
        <v>5</v>
      </c>
      <c r="G14" s="2" t="s">
        <v>6</v>
      </c>
      <c r="H14" s="2" t="s">
        <v>5</v>
      </c>
      <c r="I14" s="2" t="s">
        <v>6</v>
      </c>
      <c r="J14" s="2" t="s">
        <v>5</v>
      </c>
      <c r="K14" s="2" t="s">
        <v>6</v>
      </c>
      <c r="L14" s="2" t="s">
        <v>5</v>
      </c>
      <c r="M14" s="2" t="s">
        <v>6</v>
      </c>
      <c r="N14" s="2" t="s">
        <v>5</v>
      </c>
      <c r="O14" s="2" t="s">
        <v>6</v>
      </c>
      <c r="P14" s="2" t="s">
        <v>5</v>
      </c>
      <c r="Q14" s="2" t="s">
        <v>6</v>
      </c>
      <c r="R14" s="2" t="s">
        <v>5</v>
      </c>
      <c r="S14" s="2" t="s">
        <v>6</v>
      </c>
      <c r="T14" s="2" t="s">
        <v>5</v>
      </c>
      <c r="U14" s="2" t="s">
        <v>6</v>
      </c>
      <c r="V14" s="2" t="s">
        <v>5</v>
      </c>
      <c r="W14" s="2" t="s">
        <v>6</v>
      </c>
      <c r="X14" s="2" t="s">
        <v>5</v>
      </c>
      <c r="Y14" s="2" t="s">
        <v>6</v>
      </c>
    </row>
    <row r="15" spans="1:25" x14ac:dyDescent="0.25">
      <c r="C15" t="s">
        <v>2</v>
      </c>
      <c r="D15">
        <v>0</v>
      </c>
      <c r="E15">
        <v>6</v>
      </c>
      <c r="F15">
        <v>1</v>
      </c>
      <c r="G15">
        <v>5</v>
      </c>
      <c r="H15">
        <v>1</v>
      </c>
      <c r="I15">
        <v>5</v>
      </c>
      <c r="J15">
        <v>2</v>
      </c>
      <c r="K15">
        <v>4</v>
      </c>
      <c r="L15">
        <v>3</v>
      </c>
      <c r="M15">
        <v>3</v>
      </c>
      <c r="N15">
        <v>3</v>
      </c>
      <c r="O15">
        <v>3</v>
      </c>
      <c r="P15">
        <v>4</v>
      </c>
      <c r="Q15">
        <v>2</v>
      </c>
      <c r="R15">
        <v>5</v>
      </c>
      <c r="S15">
        <v>1</v>
      </c>
      <c r="T15">
        <v>5</v>
      </c>
      <c r="U15">
        <v>1</v>
      </c>
      <c r="V15">
        <v>6</v>
      </c>
      <c r="W15">
        <v>0</v>
      </c>
      <c r="X15">
        <v>6</v>
      </c>
      <c r="Y15">
        <v>0</v>
      </c>
    </row>
    <row r="16" spans="1:25" x14ac:dyDescent="0.25">
      <c r="C16" t="s">
        <v>3</v>
      </c>
      <c r="D16">
        <v>0</v>
      </c>
      <c r="E16">
        <v>4</v>
      </c>
      <c r="F16">
        <v>0</v>
      </c>
      <c r="G16">
        <v>4</v>
      </c>
      <c r="H16">
        <v>1</v>
      </c>
      <c r="I16">
        <v>3</v>
      </c>
      <c r="J16">
        <v>1</v>
      </c>
      <c r="K16">
        <v>3</v>
      </c>
      <c r="L16">
        <v>1</v>
      </c>
      <c r="M16">
        <v>3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3</v>
      </c>
      <c r="U16">
        <v>1</v>
      </c>
      <c r="V16">
        <v>3</v>
      </c>
      <c r="W16">
        <v>1</v>
      </c>
      <c r="X16">
        <v>4</v>
      </c>
      <c r="Y16">
        <v>0</v>
      </c>
    </row>
    <row r="17" spans="2:25" x14ac:dyDescent="0.25">
      <c r="C17" t="s">
        <v>8</v>
      </c>
      <c r="D17" s="3">
        <f>(0) + (10/10 * (-(6/10) * LOG(6/10, 2) - (4/10) * LOG(4/10, 2)))</f>
        <v>0.97095059445466858</v>
      </c>
      <c r="E17" s="3"/>
      <c r="F17" s="3">
        <f>(1/10*(-(1/1)*LOG(1,2))+(9/10*(-(5/9)*LOG(5/9,2)-(4/9)*LOG(4/9,2))))</f>
        <v>0.89196845385440005</v>
      </c>
      <c r="G17" s="3"/>
      <c r="H17" s="3">
        <f>(2/10 * (-(1/2) * LOG(1/2, 2) - (1/2) * LOG(1/2, 2))) + (8/10 * (-(5/8) * LOG(5/8, 2) - (3/8) * LOG(3/8, 2)))</f>
        <v>0.96354720233997204</v>
      </c>
      <c r="I17" s="3"/>
      <c r="J17" s="3">
        <f>(3/10 * (-(2/3) * LOG(2/3, 2) - (1/3) * LOG(1/3, 2))) + (7/10 * (-(4/7) * LOG(4/7, 2) - (3/7) * LOG(3/7, 2)))</f>
        <v>0.96514844544032297</v>
      </c>
      <c r="K17" s="3"/>
      <c r="L17" s="3">
        <f>(4/10 * (-(3/4) * LOG(3/4, 2) - (1/4) * LOG(1/4, 2))) + (6/10 * (-(3/6) * LOG(3/6, 2) - (3/6) * LOG(3/6, 2)))</f>
        <v>0.92451124978365318</v>
      </c>
      <c r="M17" s="3"/>
      <c r="N17" s="3">
        <f>(5/10 * (-(3/5) * LOG(3/5, 2) - (2/5) * LOG(2/5, 2))) + (5/10 * (-(3/5) * LOG(3/5, 2) - (2/5) * LOG(2/5, 2)))</f>
        <v>0.97095059445466858</v>
      </c>
      <c r="O17" s="3"/>
      <c r="P17" s="3">
        <f>(6/10 * (-(4/6) * LOG(4/6, 2) - (2/6) * LOG(2/6, 2))) + (4/10 * (-(2/4) * LOG(2/4, 2) - (2/4) * LOG(2/4, 2)))</f>
        <v>0.95097750043269369</v>
      </c>
      <c r="Q17" s="3"/>
      <c r="R17" s="3">
        <f>(7/10 * (-(5/7) * LOG(5/7, 2) - (2/7) * LOG(2/7, 2))) + (3/10 * (-(1/3) * LOG(1/3, 2) - (2/3) * LOG(2/3, 2)))</f>
        <v>0.87967314821298848</v>
      </c>
      <c r="S17" s="3"/>
      <c r="T17" s="3">
        <f>(8/10 * (-(5/8) * LOG(5/8, 2) - (3/8) * LOG(3/8, 2))) + (2/10 * (-(1/2) * LOG(1/2, 2) - (1/2) * LOG(1/2, 2)))</f>
        <v>0.96354720233997204</v>
      </c>
      <c r="U17" s="3"/>
      <c r="V17" s="3">
        <f>(9/10 * (-(6/9) * LOG(6/9, 2) - (3/9) * LOG(3/9, 2))) + (1/10 * (-(0/1) - (1/1) * LOG(1/1, 2)))</f>
        <v>0.82646625064904067</v>
      </c>
      <c r="W17" s="3"/>
      <c r="X17" s="3">
        <f>(10/10 * (-(6/10) * LOG(6/10, 2) - (4/10) * LOG(4/10, 2)))</f>
        <v>0.97095059445466858</v>
      </c>
      <c r="Y17" s="3"/>
    </row>
    <row r="19" spans="2:25" x14ac:dyDescent="0.25">
      <c r="C19" t="s">
        <v>9</v>
      </c>
      <c r="D19" s="3">
        <f>$B$1-D17</f>
        <v>0</v>
      </c>
      <c r="E19" s="3"/>
      <c r="F19" s="3">
        <f t="shared" ref="F19" si="0">$B$1-F17</f>
        <v>7.8982140600268536E-2</v>
      </c>
      <c r="G19" s="3"/>
      <c r="H19" s="3">
        <f t="shared" ref="H19" si="1">$B$1-H17</f>
        <v>7.4033921146965387E-3</v>
      </c>
      <c r="I19" s="3"/>
      <c r="J19" s="3">
        <f t="shared" ref="J19" si="2">$B$1-J17</f>
        <v>5.8021490143456145E-3</v>
      </c>
      <c r="K19" s="3"/>
      <c r="L19" s="3">
        <f t="shared" ref="L19" si="3">$B$1-L17</f>
        <v>4.6439344671015403E-2</v>
      </c>
      <c r="M19" s="3"/>
      <c r="N19" s="3">
        <f t="shared" ref="N19" si="4">$B$1-N17</f>
        <v>0</v>
      </c>
      <c r="O19" s="3"/>
      <c r="P19" s="3">
        <f t="shared" ref="P19" si="5">$B$1-P17</f>
        <v>1.9973094021974891E-2</v>
      </c>
      <c r="Q19" s="3"/>
      <c r="R19" s="3">
        <f t="shared" ref="R19" si="6">$B$1-R17</f>
        <v>9.1277446241680105E-2</v>
      </c>
      <c r="S19" s="3"/>
      <c r="T19" s="3">
        <f t="shared" ref="T19" si="7">$B$1-T17</f>
        <v>7.4033921146965387E-3</v>
      </c>
      <c r="U19" s="3"/>
      <c r="V19" s="3">
        <f t="shared" ref="V19" si="8">$B$1-V17</f>
        <v>0.14448434380562791</v>
      </c>
      <c r="W19" s="3"/>
      <c r="X19" s="3">
        <f t="shared" ref="X19" si="9">$B$1-X17</f>
        <v>0</v>
      </c>
      <c r="Y19" s="3"/>
    </row>
    <row r="24" spans="2:25" x14ac:dyDescent="0.25">
      <c r="B24" t="s">
        <v>18</v>
      </c>
    </row>
    <row r="26" spans="2:25" x14ac:dyDescent="0.25">
      <c r="B26" t="s">
        <v>10</v>
      </c>
    </row>
    <row r="28" spans="2:25" x14ac:dyDescent="0.25">
      <c r="C28">
        <v>0</v>
      </c>
      <c r="D28">
        <v>1</v>
      </c>
      <c r="E28" t="s">
        <v>13</v>
      </c>
      <c r="G28" t="s">
        <v>14</v>
      </c>
    </row>
    <row r="29" spans="2:25" x14ac:dyDescent="0.25">
      <c r="B29" t="s">
        <v>11</v>
      </c>
      <c r="C29">
        <v>1</v>
      </c>
      <c r="D29">
        <v>3</v>
      </c>
      <c r="E29">
        <v>4</v>
      </c>
      <c r="H29">
        <f>(4/10*(1-MAX(1/4, 3/4))) + (6/10*(1-MAX(5/6, 1/6)))</f>
        <v>0.19999999999999998</v>
      </c>
      <c r="K29" t="s">
        <v>20</v>
      </c>
    </row>
    <row r="30" spans="2:25" x14ac:dyDescent="0.25">
      <c r="B30" t="s">
        <v>12</v>
      </c>
      <c r="C30">
        <v>5</v>
      </c>
      <c r="D30">
        <v>1</v>
      </c>
      <c r="E30">
        <v>6</v>
      </c>
    </row>
    <row r="33" spans="2:8" x14ac:dyDescent="0.25">
      <c r="B33" t="s">
        <v>15</v>
      </c>
    </row>
    <row r="34" spans="2:8" x14ac:dyDescent="0.25">
      <c r="C34">
        <v>0</v>
      </c>
      <c r="D34">
        <v>1</v>
      </c>
    </row>
    <row r="35" spans="2:8" x14ac:dyDescent="0.25">
      <c r="B35" t="s">
        <v>16</v>
      </c>
      <c r="C35">
        <v>4</v>
      </c>
      <c r="D35">
        <v>3</v>
      </c>
      <c r="E35">
        <v>7</v>
      </c>
      <c r="H35">
        <f>(7/10*(1-MAX(4/7, 3/7))) + (3/10*(1-MAX(2/3, 1/3)))</f>
        <v>0.4</v>
      </c>
    </row>
    <row r="36" spans="2:8" x14ac:dyDescent="0.25">
      <c r="B36" t="s">
        <v>17</v>
      </c>
      <c r="C36">
        <v>2</v>
      </c>
      <c r="D36">
        <v>1</v>
      </c>
      <c r="E36">
        <v>3</v>
      </c>
    </row>
    <row r="43" spans="2:8" x14ac:dyDescent="0.25">
      <c r="B43" t="s">
        <v>7</v>
      </c>
    </row>
    <row r="45" spans="2:8" x14ac:dyDescent="0.25">
      <c r="B45" t="s">
        <v>10</v>
      </c>
    </row>
    <row r="47" spans="2:8" x14ac:dyDescent="0.25">
      <c r="C47">
        <v>0</v>
      </c>
      <c r="D47">
        <v>1</v>
      </c>
      <c r="E47" t="s">
        <v>13</v>
      </c>
      <c r="G47" t="s">
        <v>19</v>
      </c>
    </row>
    <row r="48" spans="2:8" x14ac:dyDescent="0.25">
      <c r="B48" t="s">
        <v>11</v>
      </c>
      <c r="C48">
        <v>1</v>
      </c>
      <c r="D48">
        <v>3</v>
      </c>
      <c r="E48">
        <v>4</v>
      </c>
      <c r="H48">
        <f>(4/10*(1-(1/4*1/4) - (3/4 * 3/4))) + (6/10*(1-(5/6 * 5/6) - (1/6 * 1/6)))</f>
        <v>0.31666666666666665</v>
      </c>
    </row>
    <row r="49" spans="2:8" x14ac:dyDescent="0.25">
      <c r="B49" t="s">
        <v>12</v>
      </c>
      <c r="C49">
        <v>5</v>
      </c>
      <c r="D49">
        <v>1</v>
      </c>
      <c r="E49">
        <v>6</v>
      </c>
    </row>
    <row r="52" spans="2:8" x14ac:dyDescent="0.25">
      <c r="B52" t="s">
        <v>15</v>
      </c>
    </row>
    <row r="53" spans="2:8" x14ac:dyDescent="0.25">
      <c r="C53">
        <v>0</v>
      </c>
      <c r="D53">
        <v>1</v>
      </c>
    </row>
    <row r="54" spans="2:8" x14ac:dyDescent="0.25">
      <c r="B54" t="s">
        <v>16</v>
      </c>
      <c r="C54">
        <v>4</v>
      </c>
      <c r="D54">
        <v>3</v>
      </c>
      <c r="E54">
        <v>7</v>
      </c>
      <c r="H54">
        <f>(7/10*(1-(4/7*4/7) - (3/7 * 3/7))) + (3/10*(1-(2/3 * 2/3) - (1/3 * 1/3)))</f>
        <v>0.47619047619047628</v>
      </c>
    </row>
    <row r="55" spans="2:8" x14ac:dyDescent="0.25">
      <c r="B55" t="s">
        <v>17</v>
      </c>
      <c r="C55">
        <v>2</v>
      </c>
      <c r="D55">
        <v>1</v>
      </c>
      <c r="E55">
        <v>3</v>
      </c>
    </row>
  </sheetData>
  <sortState xmlns:xlrd2="http://schemas.microsoft.com/office/spreadsheetml/2017/richdata2" ref="N7:N16">
    <sortCondition ref="N7"/>
  </sortState>
  <mergeCells count="23">
    <mergeCell ref="V17:W17"/>
    <mergeCell ref="X17:Y17"/>
    <mergeCell ref="J19:K19"/>
    <mergeCell ref="L19:M19"/>
    <mergeCell ref="T19:U19"/>
    <mergeCell ref="V19:W19"/>
    <mergeCell ref="X19:Y19"/>
    <mergeCell ref="N19:O19"/>
    <mergeCell ref="P19:Q19"/>
    <mergeCell ref="R19:S19"/>
    <mergeCell ref="K9:T9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D19:E19"/>
    <mergeCell ref="F19:G19"/>
    <mergeCell ref="H19:I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C100B-4B52-4BDF-96FD-609D0F1FFFAC}">
  <dimension ref="A1"/>
  <sheetViews>
    <sheetView workbookViewId="0">
      <selection activeCell="H30" sqref="H30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b4d0eb-5766-45bf-8846-1828b3f025c3">
      <Terms xmlns="http://schemas.microsoft.com/office/infopath/2007/PartnerControls"/>
    </lcf76f155ced4ddcb4097134ff3c332f>
    <TaxCatchAll xmlns="483c50d3-a5ab-4d41-90be-c2e433b9584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26B7A4586A1F40A67D7C716FEE48A3" ma:contentTypeVersion="12" ma:contentTypeDescription="Create a new document." ma:contentTypeScope="" ma:versionID="ea56f2c373198c52672933827bbee545">
  <xsd:schema xmlns:xsd="http://www.w3.org/2001/XMLSchema" xmlns:xs="http://www.w3.org/2001/XMLSchema" xmlns:p="http://schemas.microsoft.com/office/2006/metadata/properties" xmlns:ns2="edb4d0eb-5766-45bf-8846-1828b3f025c3" xmlns:ns3="483c50d3-a5ab-4d41-90be-c2e433b95841" targetNamespace="http://schemas.microsoft.com/office/2006/metadata/properties" ma:root="true" ma:fieldsID="653d091d94b56778881777db703a41f1" ns2:_="" ns3:_="">
    <xsd:import namespace="edb4d0eb-5766-45bf-8846-1828b3f025c3"/>
    <xsd:import namespace="483c50d3-a5ab-4d41-90be-c2e433b958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b4d0eb-5766-45bf-8846-1828b3f025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73d28307-4a2f-4d46-81dd-0b9c12a47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3c50d3-a5ab-4d41-90be-c2e433b95841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6c492890-a19b-41bc-bcbe-c78142a768f7}" ma:internalName="TaxCatchAll" ma:showField="CatchAllData" ma:web="483c50d3-a5ab-4d41-90be-c2e433b958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D95A92-736F-46ED-80F6-C8442E4619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0A151C-1E14-41C8-992D-218585D45D09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db4d0eb-5766-45bf-8846-1828b3f025c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0454CAB-C4F5-4F02-AABF-CE67D16145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Srecko Joksimovic</dc:creator>
  <cp:lastModifiedBy>Srecko Joksimovic</cp:lastModifiedBy>
  <dcterms:created xsi:type="dcterms:W3CDTF">2021-03-25T01:15:10Z</dcterms:created>
  <dcterms:modified xsi:type="dcterms:W3CDTF">2021-05-17T01:26:56Z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0x0101003026B7A4586A1F40A67D7C716FEE48A3</vt:lpwstr>
  </property>
  <property fmtid="{D5CDD505-2E9C-101B-9397-08002B2CF9AE}" pid="3" name="MediaServiceImageTags">
    <vt:lpwstr/>
  </property>
</Properties>
</file>