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D Labs\pXRF_An_Content_Calculator\data\"/>
    </mc:Choice>
  </mc:AlternateContent>
  <xr:revisionPtr revIDLastSave="0" documentId="13_ncr:1_{29656BD1-EB19-498B-AED5-5D70DE3F09A2}" xr6:coauthVersionLast="47" xr6:coauthVersionMax="47" xr10:uidLastSave="{00000000-0000-0000-0000-000000000000}"/>
  <bookViews>
    <workbookView xWindow="40770" yWindow="4125" windowWidth="21180" windowHeight="14565" xr2:uid="{3EE23A4C-32E2-4AD7-B2C3-842011D06E25}"/>
  </bookViews>
  <sheets>
    <sheet name="Brute Data" sheetId="1" r:id="rId1"/>
    <sheet name="Set Data" sheetId="2" r:id="rId2"/>
    <sheet name="Facteur de correction" sheetId="3" r:id="rId3"/>
    <sheet name="Données corrigée" sheetId="4" r:id="rId4"/>
    <sheet name="Calculs" sheetId="5" r:id="rId5"/>
    <sheet name="reca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5" l="1"/>
  <c r="N39" i="5" s="1"/>
  <c r="L39" i="5"/>
  <c r="M36" i="5"/>
  <c r="N36" i="5" s="1"/>
  <c r="L36" i="5"/>
  <c r="M33" i="5"/>
  <c r="N33" i="5" s="1"/>
  <c r="L33" i="5"/>
  <c r="M30" i="5"/>
  <c r="N30" i="5" s="1"/>
  <c r="L30" i="5"/>
  <c r="M27" i="5"/>
  <c r="N27" i="5" s="1"/>
  <c r="L27" i="5"/>
  <c r="N24" i="5"/>
  <c r="M24" i="5"/>
  <c r="L24" i="5"/>
  <c r="M21" i="5"/>
  <c r="N21" i="5" s="1"/>
  <c r="L21" i="5"/>
  <c r="M18" i="5"/>
  <c r="N18" i="5" s="1"/>
  <c r="L18" i="5"/>
  <c r="M14" i="5"/>
  <c r="N14" i="5" s="1"/>
  <c r="L14" i="5"/>
  <c r="M9" i="5"/>
  <c r="N9" i="5" s="1"/>
  <c r="L9" i="5"/>
  <c r="G21" i="5"/>
  <c r="H21" i="5"/>
  <c r="I21" i="5" s="1"/>
  <c r="G24" i="5"/>
  <c r="H24" i="5"/>
  <c r="I24" i="5" s="1"/>
  <c r="G27" i="5"/>
  <c r="H27" i="5"/>
  <c r="I27" i="5"/>
  <c r="G30" i="5"/>
  <c r="H30" i="5"/>
  <c r="I30" i="5" s="1"/>
  <c r="G33" i="5"/>
  <c r="H33" i="5"/>
  <c r="I33" i="5"/>
  <c r="G36" i="5"/>
  <c r="I36" i="5" s="1"/>
  <c r="H36" i="5"/>
  <c r="G39" i="5"/>
  <c r="H39" i="5"/>
  <c r="I39" i="5"/>
  <c r="I18" i="5"/>
  <c r="H18" i="5"/>
  <c r="G18" i="5"/>
  <c r="I14" i="5"/>
  <c r="I9" i="5"/>
  <c r="H14" i="5"/>
  <c r="G14" i="5"/>
  <c r="H9" i="5"/>
  <c r="G9" i="5"/>
  <c r="G2" i="5"/>
  <c r="H2" i="5"/>
  <c r="E39" i="4"/>
  <c r="B8" i="3"/>
  <c r="C8" i="3"/>
  <c r="D8" i="3"/>
  <c r="E8" i="3"/>
  <c r="F8" i="3"/>
  <c r="B9" i="3"/>
  <c r="C9" i="3"/>
  <c r="D9" i="3"/>
  <c r="E9" i="3"/>
  <c r="F9" i="3"/>
  <c r="C7" i="3"/>
  <c r="J3" i="3" s="1"/>
  <c r="D7" i="3"/>
  <c r="K3" i="3" s="1"/>
  <c r="E7" i="3"/>
  <c r="L3" i="3" s="1"/>
  <c r="E7" i="4" s="1"/>
  <c r="F7" i="3"/>
  <c r="B7" i="3"/>
  <c r="I3" i="3" s="1"/>
  <c r="B30" i="4" s="1"/>
  <c r="I2" i="5" l="1"/>
  <c r="D17" i="4"/>
  <c r="D33" i="4"/>
  <c r="D11" i="4"/>
  <c r="D27" i="4"/>
  <c r="D8" i="4"/>
  <c r="D24" i="4"/>
  <c r="D40" i="4"/>
  <c r="D5" i="4"/>
  <c r="D21" i="4"/>
  <c r="D37" i="4"/>
  <c r="D18" i="4"/>
  <c r="D34" i="4"/>
  <c r="D15" i="4"/>
  <c r="D31" i="4"/>
  <c r="D9" i="4"/>
  <c r="D38" i="4"/>
  <c r="D16" i="4"/>
  <c r="D12" i="4"/>
  <c r="D28" i="4"/>
  <c r="D25" i="4"/>
  <c r="D41" i="4"/>
  <c r="D6" i="4"/>
  <c r="D22" i="4"/>
  <c r="D3" i="4"/>
  <c r="D19" i="4"/>
  <c r="D32" i="4"/>
  <c r="D13" i="4"/>
  <c r="D29" i="4"/>
  <c r="D26" i="4"/>
  <c r="D7" i="4"/>
  <c r="D35" i="4"/>
  <c r="D2" i="4"/>
  <c r="D10" i="4"/>
  <c r="D4" i="4"/>
  <c r="D39" i="4"/>
  <c r="D30" i="4"/>
  <c r="D14" i="4"/>
  <c r="D36" i="4"/>
  <c r="D20" i="4"/>
  <c r="D23" i="4"/>
  <c r="C14" i="4"/>
  <c r="C30" i="4"/>
  <c r="C8" i="4"/>
  <c r="C24" i="4"/>
  <c r="C40" i="4"/>
  <c r="C5" i="4"/>
  <c r="C21" i="4"/>
  <c r="C37" i="4"/>
  <c r="C18" i="4"/>
  <c r="C34" i="4"/>
  <c r="C15" i="4"/>
  <c r="C31" i="4"/>
  <c r="C12" i="4"/>
  <c r="C28" i="4"/>
  <c r="C22" i="4"/>
  <c r="C3" i="4"/>
  <c r="C19" i="4"/>
  <c r="C16" i="4"/>
  <c r="C32" i="4"/>
  <c r="C9" i="4"/>
  <c r="C25" i="4"/>
  <c r="C41" i="4"/>
  <c r="C6" i="4"/>
  <c r="C38" i="4"/>
  <c r="C35" i="4"/>
  <c r="C13" i="4"/>
  <c r="C7" i="4"/>
  <c r="C39" i="4"/>
  <c r="C4" i="4"/>
  <c r="C29" i="4"/>
  <c r="C10" i="4"/>
  <c r="C26" i="4"/>
  <c r="C23" i="4"/>
  <c r="E17" i="4"/>
  <c r="B17" i="4"/>
  <c r="B33" i="4"/>
  <c r="B14" i="4"/>
  <c r="C11" i="4"/>
  <c r="C20" i="4"/>
  <c r="C36" i="4"/>
  <c r="E33" i="4"/>
  <c r="C17" i="4"/>
  <c r="C33" i="4"/>
  <c r="C27" i="4"/>
  <c r="B11" i="4"/>
  <c r="B27" i="4"/>
  <c r="B5" i="4"/>
  <c r="B21" i="4"/>
  <c r="B37" i="4"/>
  <c r="B18" i="4"/>
  <c r="B34" i="4"/>
  <c r="B15" i="4"/>
  <c r="B31" i="4"/>
  <c r="B12" i="4"/>
  <c r="B28" i="4"/>
  <c r="B9" i="4"/>
  <c r="B25" i="4"/>
  <c r="B41" i="4"/>
  <c r="B3" i="4"/>
  <c r="B35" i="4"/>
  <c r="B32" i="4"/>
  <c r="B26" i="4"/>
  <c r="B6" i="4"/>
  <c r="B22" i="4"/>
  <c r="B38" i="4"/>
  <c r="B19" i="4"/>
  <c r="B16" i="4"/>
  <c r="B13" i="4"/>
  <c r="B29" i="4"/>
  <c r="B7" i="4"/>
  <c r="B23" i="4"/>
  <c r="B39" i="4"/>
  <c r="B20" i="4"/>
  <c r="B10" i="4"/>
  <c r="B4" i="4"/>
  <c r="B36" i="4"/>
  <c r="B2" i="4"/>
  <c r="B8" i="4"/>
  <c r="M3" i="3"/>
  <c r="E26" i="4"/>
  <c r="E4" i="4"/>
  <c r="E20" i="4"/>
  <c r="E36" i="4"/>
  <c r="E14" i="4"/>
  <c r="E30" i="4"/>
  <c r="E11" i="4"/>
  <c r="E27" i="4"/>
  <c r="E8" i="4"/>
  <c r="E24" i="4"/>
  <c r="E40" i="4"/>
  <c r="E5" i="4"/>
  <c r="E21" i="4"/>
  <c r="E37" i="4"/>
  <c r="E18" i="4"/>
  <c r="E34" i="4"/>
  <c r="E28" i="4"/>
  <c r="E25" i="4"/>
  <c r="E22" i="4"/>
  <c r="E3" i="4"/>
  <c r="E15" i="4"/>
  <c r="E31" i="4"/>
  <c r="E12" i="4"/>
  <c r="E9" i="4"/>
  <c r="E41" i="4"/>
  <c r="E38" i="4"/>
  <c r="E16" i="4"/>
  <c r="E32" i="4"/>
  <c r="E13" i="4"/>
  <c r="E10" i="4"/>
  <c r="E6" i="4"/>
  <c r="E19" i="4"/>
  <c r="E35" i="4"/>
  <c r="E29" i="4"/>
  <c r="E2" i="4"/>
  <c r="C2" i="4"/>
  <c r="B24" i="4"/>
  <c r="B40" i="4"/>
  <c r="E23" i="4"/>
  <c r="B35" i="5" l="1"/>
  <c r="E35" i="5" s="1"/>
  <c r="C35" i="5"/>
  <c r="J35" i="5" s="1"/>
  <c r="B34" i="5"/>
  <c r="E34" i="5" s="1"/>
  <c r="C34" i="5"/>
  <c r="J34" i="5" s="1"/>
  <c r="B13" i="5"/>
  <c r="E13" i="5" s="1"/>
  <c r="F13" i="5" s="1"/>
  <c r="C13" i="5"/>
  <c r="J13" i="5" s="1"/>
  <c r="K13" i="5" s="1"/>
  <c r="B18" i="5"/>
  <c r="E18" i="5" s="1"/>
  <c r="F18" i="5" s="1"/>
  <c r="C18" i="5"/>
  <c r="J18" i="5" s="1"/>
  <c r="K18" i="5" s="1"/>
  <c r="C2" i="5"/>
  <c r="B2" i="5"/>
  <c r="E2" i="5" s="1"/>
  <c r="F2" i="5" s="1"/>
  <c r="B15" i="5"/>
  <c r="E15" i="5" s="1"/>
  <c r="C15" i="5"/>
  <c r="J15" i="5" s="1"/>
  <c r="B32" i="5"/>
  <c r="E32" i="5" s="1"/>
  <c r="C32" i="5"/>
  <c r="J32" i="5" s="1"/>
  <c r="B37" i="5"/>
  <c r="E37" i="5" s="1"/>
  <c r="C37" i="5"/>
  <c r="J37" i="5" s="1"/>
  <c r="B38" i="5"/>
  <c r="E38" i="5" s="1"/>
  <c r="C38" i="5"/>
  <c r="J38" i="5" s="1"/>
  <c r="B26" i="5"/>
  <c r="E26" i="5" s="1"/>
  <c r="C26" i="5"/>
  <c r="J26" i="5" s="1"/>
  <c r="B29" i="5"/>
  <c r="E29" i="5" s="1"/>
  <c r="C29" i="5"/>
  <c r="J29" i="5" s="1"/>
  <c r="B19" i="5"/>
  <c r="E19" i="5" s="1"/>
  <c r="F19" i="5" s="1"/>
  <c r="C19" i="5"/>
  <c r="J19" i="5" s="1"/>
  <c r="K19" i="5" s="1"/>
  <c r="B23" i="5"/>
  <c r="E23" i="5" s="1"/>
  <c r="F23" i="5" s="1"/>
  <c r="C23" i="5"/>
  <c r="J23" i="5" s="1"/>
  <c r="K23" i="5" s="1"/>
  <c r="B20" i="5"/>
  <c r="E20" i="5" s="1"/>
  <c r="F20" i="5" s="1"/>
  <c r="C20" i="5"/>
  <c r="J20" i="5" s="1"/>
  <c r="K20" i="5" s="1"/>
  <c r="B22" i="5"/>
  <c r="E22" i="5" s="1"/>
  <c r="F22" i="5" s="1"/>
  <c r="C22" i="5"/>
  <c r="J22" i="5" s="1"/>
  <c r="K22" i="5" s="1"/>
  <c r="B40" i="5"/>
  <c r="E40" i="5" s="1"/>
  <c r="C40" i="5"/>
  <c r="J40" i="5" s="1"/>
  <c r="B36" i="5"/>
  <c r="E36" i="5" s="1"/>
  <c r="C36" i="5"/>
  <c r="J36" i="5" s="1"/>
  <c r="B6" i="5"/>
  <c r="E6" i="5" s="1"/>
  <c r="F6" i="5" s="1"/>
  <c r="C6" i="5"/>
  <c r="B24" i="5"/>
  <c r="E24" i="5" s="1"/>
  <c r="F24" i="5" s="1"/>
  <c r="C24" i="5"/>
  <c r="J24" i="5" s="1"/>
  <c r="K24" i="5" s="1"/>
  <c r="B9" i="5"/>
  <c r="E9" i="5" s="1"/>
  <c r="F9" i="5" s="1"/>
  <c r="C9" i="5"/>
  <c r="J9" i="5" s="1"/>
  <c r="K9" i="5" s="1"/>
  <c r="B21" i="5"/>
  <c r="E21" i="5" s="1"/>
  <c r="F21" i="5" s="1"/>
  <c r="C21" i="5"/>
  <c r="J21" i="5" s="1"/>
  <c r="K21" i="5" s="1"/>
  <c r="B3" i="5"/>
  <c r="E3" i="5" s="1"/>
  <c r="F3" i="5" s="1"/>
  <c r="C3" i="5"/>
  <c r="B14" i="5"/>
  <c r="E14" i="5" s="1"/>
  <c r="C14" i="5"/>
  <c r="J14" i="5" s="1"/>
  <c r="B41" i="5"/>
  <c r="E41" i="5" s="1"/>
  <c r="C41" i="5"/>
  <c r="J41" i="5" s="1"/>
  <c r="B8" i="5"/>
  <c r="E8" i="5" s="1"/>
  <c r="F8" i="5" s="1"/>
  <c r="C8" i="5"/>
  <c r="B7" i="5"/>
  <c r="E7" i="5" s="1"/>
  <c r="F7" i="5" s="1"/>
  <c r="C7" i="5"/>
  <c r="B25" i="5"/>
  <c r="E25" i="5" s="1"/>
  <c r="C25" i="5"/>
  <c r="J25" i="5" s="1"/>
  <c r="B27" i="5"/>
  <c r="E27" i="5" s="1"/>
  <c r="F27" i="5" s="1"/>
  <c r="C27" i="5"/>
  <c r="J27" i="5" s="1"/>
  <c r="K27" i="5" s="1"/>
  <c r="B31" i="5"/>
  <c r="E31" i="5" s="1"/>
  <c r="C31" i="5"/>
  <c r="J31" i="5" s="1"/>
  <c r="B11" i="5"/>
  <c r="E11" i="5" s="1"/>
  <c r="F11" i="5" s="1"/>
  <c r="C11" i="5"/>
  <c r="J11" i="5" s="1"/>
  <c r="K11" i="5" s="1"/>
  <c r="B5" i="5"/>
  <c r="E5" i="5" s="1"/>
  <c r="F5" i="5" s="1"/>
  <c r="C5" i="5"/>
  <c r="B39" i="5"/>
  <c r="E39" i="5" s="1"/>
  <c r="C39" i="5"/>
  <c r="J39" i="5" s="1"/>
  <c r="B28" i="5"/>
  <c r="E28" i="5" s="1"/>
  <c r="C28" i="5"/>
  <c r="J28" i="5" s="1"/>
  <c r="B4" i="5"/>
  <c r="E4" i="5" s="1"/>
  <c r="F4" i="5" s="1"/>
  <c r="C4" i="5"/>
  <c r="C12" i="5"/>
  <c r="J12" i="5" s="1"/>
  <c r="K12" i="5" s="1"/>
  <c r="B12" i="5"/>
  <c r="E12" i="5" s="1"/>
  <c r="F12" i="5" s="1"/>
  <c r="B33" i="5"/>
  <c r="E33" i="5" s="1"/>
  <c r="C33" i="5"/>
  <c r="J33" i="5" s="1"/>
  <c r="F7" i="4"/>
  <c r="F23" i="4"/>
  <c r="F39" i="4"/>
  <c r="F17" i="4"/>
  <c r="F33" i="4"/>
  <c r="F14" i="4"/>
  <c r="F30" i="4"/>
  <c r="F11" i="4"/>
  <c r="F27" i="4"/>
  <c r="F8" i="4"/>
  <c r="F24" i="4"/>
  <c r="F40" i="4"/>
  <c r="F5" i="4"/>
  <c r="F21" i="4"/>
  <c r="F37" i="4"/>
  <c r="F15" i="4"/>
  <c r="F12" i="4"/>
  <c r="F9" i="4"/>
  <c r="F41" i="4"/>
  <c r="F18" i="4"/>
  <c r="F34" i="4"/>
  <c r="F31" i="4"/>
  <c r="F28" i="4"/>
  <c r="F25" i="4"/>
  <c r="F6" i="4"/>
  <c r="F22" i="4"/>
  <c r="F38" i="4"/>
  <c r="F32" i="4"/>
  <c r="F3" i="4"/>
  <c r="F19" i="4"/>
  <c r="F35" i="4"/>
  <c r="F16" i="4"/>
  <c r="F4" i="4"/>
  <c r="F2" i="4"/>
  <c r="F20" i="4"/>
  <c r="F26" i="4"/>
  <c r="F10" i="4"/>
  <c r="F36" i="4"/>
  <c r="F29" i="4"/>
  <c r="F13" i="4"/>
  <c r="B30" i="5"/>
  <c r="E30" i="5" s="1"/>
  <c r="F30" i="5" s="1"/>
  <c r="C30" i="5"/>
  <c r="J30" i="5" s="1"/>
  <c r="K30" i="5" s="1"/>
  <c r="B10" i="5"/>
  <c r="E10" i="5" s="1"/>
  <c r="F10" i="5" s="1"/>
  <c r="C10" i="5"/>
  <c r="J10" i="5" s="1"/>
  <c r="K10" i="5" s="1"/>
  <c r="B16" i="5"/>
  <c r="E16" i="5" s="1"/>
  <c r="C16" i="5"/>
  <c r="J16" i="5" s="1"/>
  <c r="B17" i="5"/>
  <c r="E17" i="5" s="1"/>
  <c r="C17" i="5"/>
  <c r="J17" i="5" s="1"/>
</calcChain>
</file>

<file path=xl/sharedStrings.xml><?xml version="1.0" encoding="utf-8"?>
<sst xmlns="http://schemas.openxmlformats.org/spreadsheetml/2006/main" count="374" uniqueCount="71">
  <si>
    <t>SAMPLE</t>
  </si>
  <si>
    <t>Nd</t>
  </si>
  <si>
    <t>Pr</t>
  </si>
  <si>
    <t>Ce</t>
  </si>
  <si>
    <t>La</t>
  </si>
  <si>
    <t>Ba</t>
  </si>
  <si>
    <t>Bal</t>
  </si>
  <si>
    <t>Sr</t>
  </si>
  <si>
    <t>Cu</t>
  </si>
  <si>
    <t>Fe</t>
  </si>
  <si>
    <t>Ca</t>
  </si>
  <si>
    <t>K</t>
  </si>
  <si>
    <t>Al</t>
  </si>
  <si>
    <t>P</t>
  </si>
  <si>
    <t>Si</t>
  </si>
  <si>
    <t>Cl</t>
  </si>
  <si>
    <t>S</t>
  </si>
  <si>
    <t>&lt; LOD</t>
  </si>
  <si>
    <t>Microsonde Base Data</t>
  </si>
  <si>
    <t>Facteur de correction</t>
  </si>
  <si>
    <t>Ca/Si</t>
  </si>
  <si>
    <t>Ca/Al</t>
  </si>
  <si>
    <t>Calcicité - Ca/Al</t>
  </si>
  <si>
    <t>Calcicité - Ca/Si</t>
  </si>
  <si>
    <t>Calcicité - Microsonde</t>
  </si>
  <si>
    <t>Erreur relative - Ca/Si</t>
  </si>
  <si>
    <t>Erreur relative - Ca/Al</t>
  </si>
  <si>
    <t>Échantillons</t>
  </si>
  <si>
    <t>19-AS-12-C1</t>
  </si>
  <si>
    <t>19-AS-12-C2</t>
  </si>
  <si>
    <t>19-AS-12-C3</t>
  </si>
  <si>
    <t>19-AS-12-C4</t>
  </si>
  <si>
    <t>19-AS-12-D1</t>
  </si>
  <si>
    <t>19-AS-12-D2</t>
  </si>
  <si>
    <t>19-AS-12-D3</t>
  </si>
  <si>
    <t>20-AT-03-A-1</t>
  </si>
  <si>
    <t>20-AT-03-A-2</t>
  </si>
  <si>
    <t>20-AT-03-A-3</t>
  </si>
  <si>
    <t>20-AT-03-A-4</t>
  </si>
  <si>
    <t>20-AT-03-A-5</t>
  </si>
  <si>
    <t>10-HGT-008-1</t>
  </si>
  <si>
    <t>10-HGT-008-2</t>
  </si>
  <si>
    <t>10-HGT-008-3</t>
  </si>
  <si>
    <t>10-HGT-008-4</t>
  </si>
  <si>
    <t>20-AT-01-C-1</t>
  </si>
  <si>
    <t>20-AT-01-C-2</t>
  </si>
  <si>
    <t>20-AT-01-C-3</t>
  </si>
  <si>
    <t>20-AT-08-1</t>
  </si>
  <si>
    <t>20-AT-08-2</t>
  </si>
  <si>
    <t>20-AT-08-3</t>
  </si>
  <si>
    <t>20-AT-06-A-1</t>
  </si>
  <si>
    <t>20-AT-06-A-2</t>
  </si>
  <si>
    <t>20-AT-06-A-3</t>
  </si>
  <si>
    <t>20-AT-01-1</t>
  </si>
  <si>
    <t>20-AT-01-2</t>
  </si>
  <si>
    <t>20-AT-01-3</t>
  </si>
  <si>
    <t>10-HGT-1-1</t>
  </si>
  <si>
    <t>10-HGT-1-2</t>
  </si>
  <si>
    <t>10-HGT-1-3</t>
  </si>
  <si>
    <t>11-DD-19-1</t>
  </si>
  <si>
    <t>11-DD-19-2</t>
  </si>
  <si>
    <t>11-DD-19-3</t>
  </si>
  <si>
    <t>20-AT-05-1</t>
  </si>
  <si>
    <t>20-AT-05-2</t>
  </si>
  <si>
    <t>20-AT-05-3</t>
  </si>
  <si>
    <t>MG-BCP-1A-1</t>
  </si>
  <si>
    <t>MG-BCP-1A-2</t>
  </si>
  <si>
    <t>MG-BCP-1A-3</t>
  </si>
  <si>
    <t>Moyenne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</si>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</sst>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4" borderId="0" xfId="0" applyFont="1" applyFill="1" applyAlignment="1">
      <alignment vertical="center"/>
    </xf>
    <xf numFmtId="164" fontId="0" fillId="0" borderId="0" xfId="0" applyNumberFormat="1"/>
    <xf numFmtId="165" fontId="2" fillId="2" borderId="1" xfId="1" applyNumberFormat="1"/>
    <xf numFmtId="0" fontId="2" fillId="2" borderId="1" xfId="1" applyFont="1"/>
    <xf numFmtId="0" fontId="5" fillId="3" borderId="3" xfId="2" applyFont="1" applyBorder="1" applyAlignment="1">
      <alignment horizontal="center" vertical="center"/>
    </xf>
    <xf numFmtId="164" fontId="5" fillId="3" borderId="3" xfId="2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2" fontId="3" fillId="0" borderId="3" xfId="0" applyNumberFormat="1" applyFont="1" applyBorder="1"/>
    <xf numFmtId="10" fontId="6" fillId="0" borderId="3" xfId="3" applyNumberFormat="1" applyFont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6" fillId="0" borderId="5" xfId="3" applyNumberFormat="1" applyFont="1" applyBorder="1" applyAlignment="1">
      <alignment horizontal="center" vertical="center"/>
    </xf>
    <xf numFmtId="2" fontId="6" fillId="0" borderId="6" xfId="3" applyNumberFormat="1" applyFont="1" applyBorder="1" applyAlignment="1">
      <alignment horizontal="center" vertical="center"/>
    </xf>
    <xf numFmtId="2" fontId="6" fillId="0" borderId="7" xfId="3" applyNumberFormat="1" applyFont="1" applyBorder="1" applyAlignment="1">
      <alignment horizontal="center" vertical="center"/>
    </xf>
    <xf numFmtId="10" fontId="6" fillId="0" borderId="5" xfId="3" applyNumberFormat="1" applyFont="1" applyBorder="1" applyAlignment="1">
      <alignment horizontal="center" vertical="center"/>
    </xf>
    <xf numFmtId="10" fontId="6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</cellXfs>
  <cellStyles count="4">
    <cellStyle name="Normal" xfId="0" builtinId="0"/>
    <cellStyle name="Note" xfId="2" builtinId="10"/>
    <cellStyle name="Output" xfId="1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4584-CA0F-44B6-B158-85AC16367CCD}">
  <dimension ref="A1:Q41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13.28515625" bestFit="1" customWidth="1"/>
    <col min="2" max="3" width="7" bestFit="1" customWidth="1"/>
    <col min="4" max="11" width="6" bestFit="1" customWidth="1"/>
    <col min="12" max="12" width="7" bestFit="1" customWidth="1"/>
    <col min="13" max="17" width="6" bestFit="1" customWidth="1"/>
  </cols>
  <sheetData>
    <row r="1" spans="1:17" x14ac:dyDescent="0.25">
      <c r="A1" s="10" t="s">
        <v>0</v>
      </c>
      <c r="B1" s="10" t="s">
        <v>14</v>
      </c>
      <c r="C1" s="10" t="s">
        <v>12</v>
      </c>
      <c r="D1" s="10" t="s">
        <v>10</v>
      </c>
      <c r="E1" s="10" t="s">
        <v>9</v>
      </c>
      <c r="F1" s="10" t="s">
        <v>11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5</v>
      </c>
      <c r="L1" s="10" t="s">
        <v>6</v>
      </c>
      <c r="M1" s="10" t="s">
        <v>7</v>
      </c>
      <c r="N1" s="10" t="s">
        <v>8</v>
      </c>
      <c r="O1" s="10" t="s">
        <v>13</v>
      </c>
      <c r="P1" s="10" t="s">
        <v>15</v>
      </c>
      <c r="Q1" s="10" t="s">
        <v>16</v>
      </c>
    </row>
    <row r="2" spans="1:17" x14ac:dyDescent="0.25">
      <c r="A2" t="s">
        <v>28</v>
      </c>
      <c r="B2">
        <v>16.806000000000001</v>
      </c>
      <c r="C2">
        <v>7.242</v>
      </c>
      <c r="D2">
        <v>6.7560000000000002</v>
      </c>
      <c r="E2">
        <v>0.35599999999999998</v>
      </c>
      <c r="F2">
        <v>0.20300000000000001</v>
      </c>
      <c r="G2">
        <v>6.2E-2</v>
      </c>
      <c r="H2">
        <v>3.5000000000000003E-2</v>
      </c>
      <c r="I2">
        <v>2.1000000000000001E-2</v>
      </c>
      <c r="J2">
        <v>1.6E-2</v>
      </c>
      <c r="K2">
        <v>1.7000000000000001E-2</v>
      </c>
      <c r="L2">
        <v>68.147000000000006</v>
      </c>
      <c r="M2">
        <v>4.8000000000000001E-2</v>
      </c>
      <c r="N2" t="s">
        <v>17</v>
      </c>
      <c r="O2" t="s">
        <v>17</v>
      </c>
      <c r="P2" t="s">
        <v>17</v>
      </c>
      <c r="Q2" t="s">
        <v>17</v>
      </c>
    </row>
    <row r="3" spans="1:17" x14ac:dyDescent="0.25">
      <c r="A3" t="s">
        <v>29</v>
      </c>
      <c r="B3">
        <v>15.949</v>
      </c>
      <c r="C3">
        <v>6.7220000000000004</v>
      </c>
      <c r="D3">
        <v>6.7380000000000004</v>
      </c>
      <c r="E3">
        <v>0.438</v>
      </c>
      <c r="F3">
        <v>0.217</v>
      </c>
      <c r="G3">
        <v>6.9000000000000006E-2</v>
      </c>
      <c r="H3">
        <v>4.2000000000000003E-2</v>
      </c>
      <c r="I3">
        <v>2.1000000000000001E-2</v>
      </c>
      <c r="J3">
        <v>2.1000000000000001E-2</v>
      </c>
      <c r="K3">
        <v>1.7999999999999999E-2</v>
      </c>
      <c r="L3">
        <v>69.694999999999993</v>
      </c>
      <c r="M3">
        <v>4.7E-2</v>
      </c>
      <c r="N3" t="s">
        <v>17</v>
      </c>
      <c r="O3" t="s">
        <v>17</v>
      </c>
      <c r="P3" t="s">
        <v>17</v>
      </c>
      <c r="Q3">
        <v>2.1000000000000001E-2</v>
      </c>
    </row>
    <row r="4" spans="1:17" x14ac:dyDescent="0.25">
      <c r="A4" t="s">
        <v>30</v>
      </c>
      <c r="B4">
        <v>15.926</v>
      </c>
      <c r="C4">
        <v>6.72</v>
      </c>
      <c r="D4">
        <v>6.6239999999999997</v>
      </c>
      <c r="E4">
        <v>0.40200000000000002</v>
      </c>
      <c r="F4">
        <v>0.224</v>
      </c>
      <c r="G4">
        <v>0.06</v>
      </c>
      <c r="H4">
        <v>3.9E-2</v>
      </c>
      <c r="I4">
        <v>1.9E-2</v>
      </c>
      <c r="J4">
        <v>1.9E-2</v>
      </c>
      <c r="K4">
        <v>1.7000000000000001E-2</v>
      </c>
      <c r="L4">
        <v>69.872</v>
      </c>
      <c r="M4">
        <v>4.7E-2</v>
      </c>
      <c r="N4" t="s">
        <v>17</v>
      </c>
      <c r="O4" t="s">
        <v>17</v>
      </c>
      <c r="P4" t="s">
        <v>17</v>
      </c>
      <c r="Q4">
        <v>2.9000000000000001E-2</v>
      </c>
    </row>
    <row r="5" spans="1:17" x14ac:dyDescent="0.25">
      <c r="A5" t="s">
        <v>31</v>
      </c>
      <c r="B5">
        <v>16.616</v>
      </c>
      <c r="C5">
        <v>7.1470000000000002</v>
      </c>
      <c r="D5">
        <v>6.83</v>
      </c>
      <c r="E5">
        <v>0.38200000000000001</v>
      </c>
      <c r="F5">
        <v>0.214</v>
      </c>
      <c r="G5">
        <v>6.8000000000000005E-2</v>
      </c>
      <c r="H5">
        <v>4.1000000000000002E-2</v>
      </c>
      <c r="I5">
        <v>2.1999999999999999E-2</v>
      </c>
      <c r="J5">
        <v>2.1999999999999999E-2</v>
      </c>
      <c r="K5">
        <v>1.7000000000000001E-2</v>
      </c>
      <c r="L5">
        <v>68.585999999999999</v>
      </c>
      <c r="M5">
        <v>4.7E-2</v>
      </c>
      <c r="N5" t="s">
        <v>17</v>
      </c>
      <c r="O5" t="s">
        <v>17</v>
      </c>
      <c r="P5" t="s">
        <v>17</v>
      </c>
      <c r="Q5" t="s">
        <v>17</v>
      </c>
    </row>
    <row r="6" spans="1:17" x14ac:dyDescent="0.25">
      <c r="A6" t="s">
        <v>32</v>
      </c>
      <c r="B6">
        <v>17.727</v>
      </c>
      <c r="C6">
        <v>8.0719999999999992</v>
      </c>
      <c r="D6">
        <v>6.8479999999999999</v>
      </c>
      <c r="E6">
        <v>0.45600000000000002</v>
      </c>
      <c r="F6">
        <v>0.191</v>
      </c>
      <c r="G6">
        <v>6.4000000000000001E-2</v>
      </c>
      <c r="H6">
        <v>4.3999999999999997E-2</v>
      </c>
      <c r="I6">
        <v>2.1999999999999999E-2</v>
      </c>
      <c r="J6">
        <v>2.1999999999999999E-2</v>
      </c>
      <c r="K6">
        <v>1.7999999999999999E-2</v>
      </c>
      <c r="L6">
        <v>66.266999999999996</v>
      </c>
      <c r="M6">
        <v>4.8000000000000001E-2</v>
      </c>
      <c r="N6" t="s">
        <v>17</v>
      </c>
      <c r="O6" t="s">
        <v>17</v>
      </c>
      <c r="P6" t="s">
        <v>17</v>
      </c>
      <c r="Q6" t="s">
        <v>17</v>
      </c>
    </row>
    <row r="7" spans="1:17" x14ac:dyDescent="0.25">
      <c r="A7" t="s">
        <v>33</v>
      </c>
      <c r="B7">
        <v>18.062000000000001</v>
      </c>
      <c r="C7">
        <v>8.1760000000000002</v>
      </c>
      <c r="D7">
        <v>6.7240000000000002</v>
      </c>
      <c r="E7">
        <v>0.27400000000000002</v>
      </c>
      <c r="F7">
        <v>0.183</v>
      </c>
      <c r="G7">
        <v>5.2999999999999999E-2</v>
      </c>
      <c r="H7">
        <v>3.5999999999999997E-2</v>
      </c>
      <c r="I7">
        <v>1.7999999999999999E-2</v>
      </c>
      <c r="J7">
        <v>1.7000000000000001E-2</v>
      </c>
      <c r="K7">
        <v>1.6E-2</v>
      </c>
      <c r="L7">
        <v>66.376999999999995</v>
      </c>
      <c r="M7">
        <v>4.8000000000000001E-2</v>
      </c>
      <c r="N7" t="s">
        <v>17</v>
      </c>
      <c r="O7" t="s">
        <v>17</v>
      </c>
      <c r="P7" t="s">
        <v>17</v>
      </c>
      <c r="Q7">
        <v>1.2999999999999999E-2</v>
      </c>
    </row>
    <row r="8" spans="1:17" x14ac:dyDescent="0.25">
      <c r="A8" t="s">
        <v>34</v>
      </c>
      <c r="B8">
        <v>18.137</v>
      </c>
      <c r="C8">
        <v>8.1430000000000007</v>
      </c>
      <c r="D8">
        <v>6.8179999999999996</v>
      </c>
      <c r="E8">
        <v>0.35</v>
      </c>
      <c r="F8">
        <v>0.182</v>
      </c>
      <c r="G8">
        <v>6.6000000000000003E-2</v>
      </c>
      <c r="H8">
        <v>3.7999999999999999E-2</v>
      </c>
      <c r="I8">
        <v>0.02</v>
      </c>
      <c r="J8">
        <v>1.7999999999999999E-2</v>
      </c>
      <c r="K8">
        <v>1.7999999999999999E-2</v>
      </c>
      <c r="L8">
        <v>65.881</v>
      </c>
      <c r="M8">
        <v>4.9000000000000002E-2</v>
      </c>
      <c r="N8" t="s">
        <v>17</v>
      </c>
      <c r="O8" t="s">
        <v>17</v>
      </c>
      <c r="P8" t="s">
        <v>17</v>
      </c>
      <c r="Q8">
        <v>0.01</v>
      </c>
    </row>
    <row r="9" spans="1:17" x14ac:dyDescent="0.25">
      <c r="A9" t="s">
        <v>35</v>
      </c>
      <c r="B9">
        <v>23.35</v>
      </c>
      <c r="C9">
        <v>8.6739999999999995</v>
      </c>
      <c r="D9">
        <v>4.0170000000000003</v>
      </c>
      <c r="E9">
        <v>0.38800000000000001</v>
      </c>
      <c r="F9">
        <v>0.57399999999999995</v>
      </c>
      <c r="G9">
        <v>5.2999999999999999E-2</v>
      </c>
      <c r="H9">
        <v>3.3000000000000002E-2</v>
      </c>
      <c r="I9">
        <v>1.7999999999999999E-2</v>
      </c>
      <c r="J9">
        <v>1.7000000000000001E-2</v>
      </c>
      <c r="K9">
        <v>0.10299999999999999</v>
      </c>
      <c r="L9">
        <v>62.530999999999999</v>
      </c>
      <c r="M9">
        <v>5.5E-2</v>
      </c>
      <c r="N9" t="s">
        <v>17</v>
      </c>
      <c r="O9">
        <v>0.16200000000000001</v>
      </c>
      <c r="P9" t="s">
        <v>17</v>
      </c>
      <c r="Q9">
        <v>2.1999999999999999E-2</v>
      </c>
    </row>
    <row r="10" spans="1:17" x14ac:dyDescent="0.25">
      <c r="A10" t="s">
        <v>36</v>
      </c>
      <c r="B10">
        <v>24.488</v>
      </c>
      <c r="C10">
        <v>8.5449999999999999</v>
      </c>
      <c r="D10">
        <v>3.6459999999999999</v>
      </c>
      <c r="E10">
        <v>0.39400000000000002</v>
      </c>
      <c r="F10">
        <v>1.135</v>
      </c>
      <c r="G10">
        <v>3.7999999999999999E-2</v>
      </c>
      <c r="H10">
        <v>0.02</v>
      </c>
      <c r="I10">
        <v>1.4999999999999999E-2</v>
      </c>
      <c r="J10">
        <v>1.2999999999999999E-2</v>
      </c>
      <c r="K10">
        <v>0.13600000000000001</v>
      </c>
      <c r="L10">
        <v>61.046999999999997</v>
      </c>
      <c r="M10">
        <v>5.7000000000000002E-2</v>
      </c>
      <c r="N10" t="s">
        <v>17</v>
      </c>
      <c r="O10">
        <v>2.5999999999999999E-2</v>
      </c>
      <c r="P10" t="s">
        <v>17</v>
      </c>
      <c r="Q10">
        <v>2.7E-2</v>
      </c>
    </row>
    <row r="11" spans="1:17" x14ac:dyDescent="0.25">
      <c r="A11" t="s">
        <v>37</v>
      </c>
      <c r="B11">
        <v>25.151</v>
      </c>
      <c r="C11">
        <v>8.7539999999999996</v>
      </c>
      <c r="D11">
        <v>3.7770000000000001</v>
      </c>
      <c r="E11">
        <v>0.41499999999999998</v>
      </c>
      <c r="F11">
        <v>0.97299999999999998</v>
      </c>
      <c r="G11">
        <v>3.5000000000000003E-2</v>
      </c>
      <c r="H11">
        <v>1.9E-2</v>
      </c>
      <c r="I11">
        <v>1.0999999999999999E-2</v>
      </c>
      <c r="J11">
        <v>7.0000000000000001E-3</v>
      </c>
      <c r="K11">
        <v>0.11600000000000001</v>
      </c>
      <c r="L11">
        <v>60.622999999999998</v>
      </c>
      <c r="M11">
        <v>5.8999999999999997E-2</v>
      </c>
      <c r="N11" t="s">
        <v>17</v>
      </c>
      <c r="O11">
        <v>2.5999999999999999E-2</v>
      </c>
      <c r="P11" t="s">
        <v>17</v>
      </c>
      <c r="Q11">
        <v>2.8000000000000001E-2</v>
      </c>
    </row>
    <row r="12" spans="1:17" x14ac:dyDescent="0.25">
      <c r="A12" t="s">
        <v>38</v>
      </c>
      <c r="B12">
        <v>25.06</v>
      </c>
      <c r="C12">
        <v>9.1310000000000002</v>
      </c>
      <c r="D12">
        <v>4.149</v>
      </c>
      <c r="E12">
        <v>0.54300000000000004</v>
      </c>
      <c r="F12">
        <v>0.55500000000000005</v>
      </c>
      <c r="G12">
        <v>4.5999999999999999E-2</v>
      </c>
      <c r="H12">
        <v>2.3E-2</v>
      </c>
      <c r="I12">
        <v>1.4E-2</v>
      </c>
      <c r="J12">
        <v>8.9999999999999993E-3</v>
      </c>
      <c r="K12">
        <v>4.8000000000000001E-2</v>
      </c>
      <c r="L12">
        <v>59.825000000000003</v>
      </c>
      <c r="M12">
        <v>6.5000000000000002E-2</v>
      </c>
      <c r="N12" t="s">
        <v>17</v>
      </c>
      <c r="O12">
        <v>2.9000000000000001E-2</v>
      </c>
      <c r="P12" t="s">
        <v>17</v>
      </c>
      <c r="Q12">
        <v>4.9000000000000002E-2</v>
      </c>
    </row>
    <row r="13" spans="1:17" x14ac:dyDescent="0.25">
      <c r="A13" t="s">
        <v>39</v>
      </c>
      <c r="B13">
        <v>26.1</v>
      </c>
      <c r="C13">
        <v>9.6969999999999992</v>
      </c>
      <c r="D13">
        <v>3.8879999999999999</v>
      </c>
      <c r="E13">
        <v>0.33200000000000002</v>
      </c>
      <c r="F13">
        <v>0.78100000000000003</v>
      </c>
      <c r="G13">
        <v>2.9000000000000001E-2</v>
      </c>
      <c r="H13">
        <v>1.7000000000000001E-2</v>
      </c>
      <c r="I13">
        <v>8.9999999999999993E-3</v>
      </c>
      <c r="J13">
        <v>7.0000000000000001E-3</v>
      </c>
      <c r="K13">
        <v>8.6999999999999994E-2</v>
      </c>
      <c r="L13">
        <v>58.969000000000001</v>
      </c>
      <c r="M13">
        <v>5.6000000000000001E-2</v>
      </c>
      <c r="N13" t="s">
        <v>17</v>
      </c>
      <c r="O13" t="s">
        <v>17</v>
      </c>
      <c r="P13" t="s">
        <v>17</v>
      </c>
      <c r="Q13" t="s">
        <v>17</v>
      </c>
    </row>
    <row r="14" spans="1:17" x14ac:dyDescent="0.25">
      <c r="A14" t="s">
        <v>40</v>
      </c>
      <c r="B14">
        <v>23.978000000000002</v>
      </c>
      <c r="C14">
        <v>10.301</v>
      </c>
      <c r="D14">
        <v>5.181</v>
      </c>
      <c r="E14">
        <v>0.66400000000000003</v>
      </c>
      <c r="F14">
        <v>0.22900000000000001</v>
      </c>
      <c r="G14">
        <v>7.4999999999999997E-2</v>
      </c>
      <c r="H14">
        <v>4.7E-2</v>
      </c>
      <c r="I14">
        <v>2.5000000000000001E-2</v>
      </c>
      <c r="J14">
        <v>2.5000000000000001E-2</v>
      </c>
      <c r="K14">
        <v>2.8000000000000001E-2</v>
      </c>
      <c r="L14">
        <v>59.238999999999997</v>
      </c>
      <c r="M14">
        <v>7.6999999999999999E-2</v>
      </c>
      <c r="N14" t="s">
        <v>17</v>
      </c>
      <c r="O14" t="s">
        <v>17</v>
      </c>
      <c r="P14" t="s">
        <v>17</v>
      </c>
      <c r="Q14">
        <v>0.13</v>
      </c>
    </row>
    <row r="15" spans="1:17" x14ac:dyDescent="0.25">
      <c r="A15" t="s">
        <v>41</v>
      </c>
      <c r="B15">
        <v>23.934000000000001</v>
      </c>
      <c r="C15">
        <v>10.414999999999999</v>
      </c>
      <c r="D15">
        <v>5.1470000000000002</v>
      </c>
      <c r="E15">
        <v>0.51900000000000002</v>
      </c>
      <c r="F15">
        <v>0.23</v>
      </c>
      <c r="G15">
        <v>7.1999999999999995E-2</v>
      </c>
      <c r="H15">
        <v>4.4999999999999998E-2</v>
      </c>
      <c r="I15">
        <v>2.5999999999999999E-2</v>
      </c>
      <c r="J15">
        <v>2.1000000000000001E-2</v>
      </c>
      <c r="K15">
        <v>2.8000000000000001E-2</v>
      </c>
      <c r="L15">
        <v>59.415999999999997</v>
      </c>
      <c r="M15">
        <v>7.6999999999999999E-2</v>
      </c>
      <c r="N15" t="s">
        <v>17</v>
      </c>
      <c r="O15" t="s">
        <v>17</v>
      </c>
      <c r="P15" t="s">
        <v>17</v>
      </c>
      <c r="Q15">
        <v>4.3999999999999997E-2</v>
      </c>
    </row>
    <row r="16" spans="1:17" x14ac:dyDescent="0.25">
      <c r="A16" t="s">
        <v>42</v>
      </c>
      <c r="B16">
        <v>23.788</v>
      </c>
      <c r="C16">
        <v>10.427</v>
      </c>
      <c r="D16">
        <v>5.125</v>
      </c>
      <c r="E16">
        <v>0.59</v>
      </c>
      <c r="F16">
        <v>0.26400000000000001</v>
      </c>
      <c r="G16">
        <v>7.8E-2</v>
      </c>
      <c r="H16">
        <v>4.8000000000000001E-2</v>
      </c>
      <c r="I16">
        <v>2.4E-2</v>
      </c>
      <c r="J16">
        <v>2.1999999999999999E-2</v>
      </c>
      <c r="K16">
        <v>2.8000000000000001E-2</v>
      </c>
      <c r="L16">
        <v>59.46</v>
      </c>
      <c r="M16">
        <v>7.6999999999999999E-2</v>
      </c>
      <c r="N16" t="s">
        <v>17</v>
      </c>
      <c r="O16" t="s">
        <v>17</v>
      </c>
      <c r="P16" t="s">
        <v>17</v>
      </c>
      <c r="Q16">
        <v>6.6000000000000003E-2</v>
      </c>
    </row>
    <row r="17" spans="1:17" x14ac:dyDescent="0.25">
      <c r="A17" t="s">
        <v>43</v>
      </c>
      <c r="B17">
        <v>23.734999999999999</v>
      </c>
      <c r="C17">
        <v>10.36</v>
      </c>
      <c r="D17">
        <v>5.2519999999999998</v>
      </c>
      <c r="E17">
        <v>0.83799999999999997</v>
      </c>
      <c r="F17">
        <v>0.24099999999999999</v>
      </c>
      <c r="G17">
        <v>7.6999999999999999E-2</v>
      </c>
      <c r="H17">
        <v>4.4999999999999998E-2</v>
      </c>
      <c r="I17">
        <v>2.7E-2</v>
      </c>
      <c r="J17">
        <v>2.4E-2</v>
      </c>
      <c r="K17">
        <v>2.7E-2</v>
      </c>
      <c r="L17">
        <v>59.192</v>
      </c>
      <c r="M17">
        <v>7.5999999999999998E-2</v>
      </c>
      <c r="N17" t="s">
        <v>17</v>
      </c>
      <c r="O17" t="s">
        <v>17</v>
      </c>
      <c r="P17" t="s">
        <v>17</v>
      </c>
      <c r="Q17">
        <v>0.10299999999999999</v>
      </c>
    </row>
    <row r="18" spans="1:17" x14ac:dyDescent="0.25">
      <c r="A18" t="s">
        <v>44</v>
      </c>
      <c r="B18">
        <v>23.623999999999999</v>
      </c>
      <c r="C18">
        <v>11.035</v>
      </c>
      <c r="D18">
        <v>5.7640000000000002</v>
      </c>
      <c r="E18">
        <v>0.76300000000000001</v>
      </c>
      <c r="F18">
        <v>0.30599999999999999</v>
      </c>
      <c r="G18">
        <v>4.8000000000000001E-2</v>
      </c>
      <c r="H18">
        <v>2.9000000000000001E-2</v>
      </c>
      <c r="I18">
        <v>1.6E-2</v>
      </c>
      <c r="J18">
        <v>1.6E-2</v>
      </c>
      <c r="K18">
        <v>2.5000000000000001E-2</v>
      </c>
      <c r="L18">
        <v>57.96</v>
      </c>
      <c r="M18">
        <v>5.2999999999999999E-2</v>
      </c>
      <c r="N18" t="s">
        <v>17</v>
      </c>
      <c r="O18" t="s">
        <v>17</v>
      </c>
      <c r="P18" t="s">
        <v>17</v>
      </c>
      <c r="Q18" t="s">
        <v>17</v>
      </c>
    </row>
    <row r="19" spans="1:17" x14ac:dyDescent="0.25">
      <c r="A19" t="s">
        <v>45</v>
      </c>
      <c r="B19">
        <v>23.44</v>
      </c>
      <c r="C19">
        <v>11.018000000000001</v>
      </c>
      <c r="D19">
        <v>5.7850000000000001</v>
      </c>
      <c r="E19">
        <v>0.75800000000000001</v>
      </c>
      <c r="F19">
        <v>0.27300000000000002</v>
      </c>
      <c r="G19">
        <v>5.1999999999999998E-2</v>
      </c>
      <c r="H19">
        <v>3.3000000000000002E-2</v>
      </c>
      <c r="I19">
        <v>1.9E-2</v>
      </c>
      <c r="J19">
        <v>1.7999999999999999E-2</v>
      </c>
      <c r="K19">
        <v>2.8000000000000001E-2</v>
      </c>
      <c r="L19">
        <v>58.12</v>
      </c>
      <c r="M19">
        <v>5.1999999999999998E-2</v>
      </c>
      <c r="N19" t="s">
        <v>17</v>
      </c>
      <c r="O19" t="s">
        <v>17</v>
      </c>
      <c r="P19" t="s">
        <v>17</v>
      </c>
      <c r="Q19" t="s">
        <v>17</v>
      </c>
    </row>
    <row r="20" spans="1:17" x14ac:dyDescent="0.25">
      <c r="A20" t="s">
        <v>46</v>
      </c>
      <c r="B20">
        <v>23.748000000000001</v>
      </c>
      <c r="C20">
        <v>11.102</v>
      </c>
      <c r="D20">
        <v>5.798</v>
      </c>
      <c r="E20">
        <v>0.64</v>
      </c>
      <c r="F20">
        <v>0.28000000000000003</v>
      </c>
      <c r="G20">
        <v>0.05</v>
      </c>
      <c r="H20">
        <v>2.9000000000000001E-2</v>
      </c>
      <c r="I20">
        <v>0.02</v>
      </c>
      <c r="J20">
        <v>1.6E-2</v>
      </c>
      <c r="K20">
        <v>2.5000000000000001E-2</v>
      </c>
      <c r="L20">
        <v>57.993000000000002</v>
      </c>
      <c r="M20">
        <v>5.2999999999999999E-2</v>
      </c>
      <c r="N20" t="s">
        <v>17</v>
      </c>
      <c r="O20" t="s">
        <v>17</v>
      </c>
      <c r="P20" t="s">
        <v>17</v>
      </c>
      <c r="Q20" t="s">
        <v>17</v>
      </c>
    </row>
    <row r="21" spans="1:17" x14ac:dyDescent="0.25">
      <c r="A21" t="s">
        <v>47</v>
      </c>
      <c r="B21">
        <v>23.978999999999999</v>
      </c>
      <c r="C21">
        <v>11.071</v>
      </c>
      <c r="D21">
        <v>5.5339999999999998</v>
      </c>
      <c r="E21">
        <v>0.35899999999999999</v>
      </c>
      <c r="F21">
        <v>0.435</v>
      </c>
      <c r="G21">
        <v>7.5999999999999998E-2</v>
      </c>
      <c r="H21">
        <v>4.5999999999999999E-2</v>
      </c>
      <c r="I21">
        <v>2.5000000000000001E-2</v>
      </c>
      <c r="J21">
        <v>2.1999999999999999E-2</v>
      </c>
      <c r="K21">
        <v>2.9000000000000001E-2</v>
      </c>
      <c r="L21">
        <v>58.345999999999997</v>
      </c>
      <c r="M21">
        <v>7.5999999999999998E-2</v>
      </c>
      <c r="N21" t="s">
        <v>17</v>
      </c>
      <c r="O21" t="s">
        <v>17</v>
      </c>
      <c r="P21" t="s">
        <v>17</v>
      </c>
      <c r="Q21" t="s">
        <v>17</v>
      </c>
    </row>
    <row r="22" spans="1:17" x14ac:dyDescent="0.25">
      <c r="A22" t="s">
        <v>48</v>
      </c>
      <c r="B22">
        <v>23.806999999999999</v>
      </c>
      <c r="C22">
        <v>10.99</v>
      </c>
      <c r="D22">
        <v>5.3819999999999997</v>
      </c>
      <c r="E22">
        <v>0.47099999999999997</v>
      </c>
      <c r="F22">
        <v>0.45</v>
      </c>
      <c r="G22">
        <v>7.6999999999999999E-2</v>
      </c>
      <c r="H22">
        <v>4.8000000000000001E-2</v>
      </c>
      <c r="I22">
        <v>2.5999999999999999E-2</v>
      </c>
      <c r="J22">
        <v>2.1999999999999999E-2</v>
      </c>
      <c r="K22">
        <v>2.9000000000000001E-2</v>
      </c>
      <c r="L22">
        <v>58.206000000000003</v>
      </c>
      <c r="M22">
        <v>7.4999999999999997E-2</v>
      </c>
      <c r="N22" t="s">
        <v>17</v>
      </c>
      <c r="O22" t="s">
        <v>17</v>
      </c>
      <c r="P22" t="s">
        <v>17</v>
      </c>
      <c r="Q22" t="s">
        <v>17</v>
      </c>
    </row>
    <row r="23" spans="1:17" x14ac:dyDescent="0.25">
      <c r="A23" t="s">
        <v>49</v>
      </c>
      <c r="B23">
        <v>24.125</v>
      </c>
      <c r="C23">
        <v>11.239000000000001</v>
      </c>
      <c r="D23">
        <v>5.5579999999999998</v>
      </c>
      <c r="E23">
        <v>0.372</v>
      </c>
      <c r="F23">
        <v>0.437</v>
      </c>
      <c r="G23">
        <v>6.9000000000000006E-2</v>
      </c>
      <c r="H23">
        <v>4.2999999999999997E-2</v>
      </c>
      <c r="I23">
        <v>0.02</v>
      </c>
      <c r="J23">
        <v>1.9E-2</v>
      </c>
      <c r="K23">
        <v>0.03</v>
      </c>
      <c r="L23">
        <v>57.976999999999997</v>
      </c>
      <c r="M23">
        <v>7.4999999999999997E-2</v>
      </c>
      <c r="N23" t="s">
        <v>17</v>
      </c>
      <c r="O23">
        <v>3.4000000000000002E-2</v>
      </c>
      <c r="P23" t="s">
        <v>17</v>
      </c>
      <c r="Q23" t="s">
        <v>17</v>
      </c>
    </row>
    <row r="24" spans="1:17" x14ac:dyDescent="0.25">
      <c r="A24" t="s">
        <v>50</v>
      </c>
      <c r="B24">
        <v>22.521999999999998</v>
      </c>
      <c r="C24">
        <v>10.393000000000001</v>
      </c>
      <c r="D24">
        <v>5.9509999999999996</v>
      </c>
      <c r="E24">
        <v>0.36699999999999999</v>
      </c>
      <c r="F24">
        <v>0.157</v>
      </c>
      <c r="G24">
        <v>7.4999999999999997E-2</v>
      </c>
      <c r="H24">
        <v>4.4999999999999998E-2</v>
      </c>
      <c r="I24">
        <v>2.1000000000000001E-2</v>
      </c>
      <c r="J24">
        <v>0.02</v>
      </c>
      <c r="K24">
        <v>2.1000000000000001E-2</v>
      </c>
      <c r="L24">
        <v>60.24</v>
      </c>
      <c r="M24">
        <v>7.4999999999999997E-2</v>
      </c>
      <c r="N24" t="s">
        <v>17</v>
      </c>
      <c r="O24" t="s">
        <v>17</v>
      </c>
      <c r="P24" t="s">
        <v>17</v>
      </c>
      <c r="Q24" t="s">
        <v>17</v>
      </c>
    </row>
    <row r="25" spans="1:17" x14ac:dyDescent="0.25">
      <c r="A25" t="s">
        <v>51</v>
      </c>
      <c r="B25">
        <v>22.254000000000001</v>
      </c>
      <c r="C25">
        <v>10.3</v>
      </c>
      <c r="D25">
        <v>5.766</v>
      </c>
      <c r="E25">
        <v>0.51</v>
      </c>
      <c r="F25">
        <v>0.16700000000000001</v>
      </c>
      <c r="G25">
        <v>6.9000000000000006E-2</v>
      </c>
      <c r="H25">
        <v>0.04</v>
      </c>
      <c r="I25">
        <v>2.1999999999999999E-2</v>
      </c>
      <c r="J25">
        <v>2.1000000000000001E-2</v>
      </c>
      <c r="K25">
        <v>2.1999999999999999E-2</v>
      </c>
      <c r="L25">
        <v>60.344000000000001</v>
      </c>
      <c r="M25">
        <v>7.3999999999999996E-2</v>
      </c>
      <c r="N25" t="s">
        <v>17</v>
      </c>
      <c r="O25" t="s">
        <v>17</v>
      </c>
      <c r="P25" t="s">
        <v>17</v>
      </c>
      <c r="Q25" t="s">
        <v>17</v>
      </c>
    </row>
    <row r="26" spans="1:17" x14ac:dyDescent="0.25">
      <c r="A26" t="s">
        <v>52</v>
      </c>
      <c r="B26">
        <v>22.782</v>
      </c>
      <c r="C26">
        <v>10.34</v>
      </c>
      <c r="D26">
        <v>5.8159999999999998</v>
      </c>
      <c r="E26">
        <v>0.16900000000000001</v>
      </c>
      <c r="F26">
        <v>9.4E-2</v>
      </c>
      <c r="G26">
        <v>7.0999999999999994E-2</v>
      </c>
      <c r="H26">
        <v>4.1000000000000002E-2</v>
      </c>
      <c r="I26">
        <v>2.4E-2</v>
      </c>
      <c r="J26">
        <v>2.4E-2</v>
      </c>
      <c r="K26">
        <v>2.3E-2</v>
      </c>
      <c r="L26">
        <v>60.514000000000003</v>
      </c>
      <c r="M26">
        <v>7.3999999999999996E-2</v>
      </c>
      <c r="N26" t="s">
        <v>17</v>
      </c>
      <c r="O26">
        <v>2.5999999999999999E-2</v>
      </c>
      <c r="P26" t="s">
        <v>17</v>
      </c>
      <c r="Q26" t="s">
        <v>17</v>
      </c>
    </row>
    <row r="27" spans="1:17" x14ac:dyDescent="0.25">
      <c r="A27" t="s">
        <v>53</v>
      </c>
      <c r="B27">
        <v>22.623999999999999</v>
      </c>
      <c r="C27">
        <v>10.134</v>
      </c>
      <c r="D27">
        <v>5.0369999999999999</v>
      </c>
      <c r="E27">
        <v>0.40600000000000003</v>
      </c>
      <c r="F27">
        <v>0.65</v>
      </c>
      <c r="G27">
        <v>6.9000000000000006E-2</v>
      </c>
      <c r="H27">
        <v>4.1000000000000002E-2</v>
      </c>
      <c r="I27">
        <v>2.5999999999999999E-2</v>
      </c>
      <c r="J27">
        <v>2.4E-2</v>
      </c>
      <c r="K27">
        <v>0.03</v>
      </c>
      <c r="L27">
        <v>60.886000000000003</v>
      </c>
      <c r="M27">
        <v>4.7E-2</v>
      </c>
      <c r="N27" t="s">
        <v>17</v>
      </c>
      <c r="O27" t="s">
        <v>17</v>
      </c>
      <c r="P27" t="s">
        <v>17</v>
      </c>
      <c r="Q27" t="s">
        <v>17</v>
      </c>
    </row>
    <row r="28" spans="1:17" x14ac:dyDescent="0.25">
      <c r="A28" t="s">
        <v>54</v>
      </c>
      <c r="B28">
        <v>23.202999999999999</v>
      </c>
      <c r="C28">
        <v>9.5960000000000001</v>
      </c>
      <c r="D28">
        <v>4.5919999999999996</v>
      </c>
      <c r="E28">
        <v>0.36199999999999999</v>
      </c>
      <c r="F28">
        <v>0.66200000000000003</v>
      </c>
      <c r="G28">
        <v>6.8000000000000005E-2</v>
      </c>
      <c r="H28">
        <v>4.2000000000000003E-2</v>
      </c>
      <c r="I28">
        <v>2.8000000000000001E-2</v>
      </c>
      <c r="J28">
        <v>2.3E-2</v>
      </c>
      <c r="K28">
        <v>2.7E-2</v>
      </c>
      <c r="L28">
        <v>61.125</v>
      </c>
      <c r="M28">
        <v>4.2999999999999997E-2</v>
      </c>
      <c r="N28" t="s">
        <v>17</v>
      </c>
      <c r="O28">
        <v>2.4E-2</v>
      </c>
      <c r="P28" t="s">
        <v>17</v>
      </c>
      <c r="Q28" t="s">
        <v>17</v>
      </c>
    </row>
    <row r="29" spans="1:17" x14ac:dyDescent="0.25">
      <c r="A29" t="s">
        <v>55</v>
      </c>
      <c r="B29">
        <v>22.661999999999999</v>
      </c>
      <c r="C29">
        <v>10.242000000000001</v>
      </c>
      <c r="D29">
        <v>5.01</v>
      </c>
      <c r="E29">
        <v>0.58699999999999997</v>
      </c>
      <c r="F29">
        <v>0.70099999999999996</v>
      </c>
      <c r="G29">
        <v>7.3999999999999996E-2</v>
      </c>
      <c r="H29">
        <v>4.2999999999999997E-2</v>
      </c>
      <c r="I29">
        <v>2.5000000000000001E-2</v>
      </c>
      <c r="J29">
        <v>2.3E-2</v>
      </c>
      <c r="K29">
        <v>2.8000000000000001E-2</v>
      </c>
      <c r="L29">
        <v>60.17</v>
      </c>
      <c r="M29">
        <v>4.9000000000000002E-2</v>
      </c>
      <c r="N29" t="s">
        <v>17</v>
      </c>
      <c r="O29" t="s">
        <v>17</v>
      </c>
      <c r="P29" t="s">
        <v>17</v>
      </c>
      <c r="Q29">
        <v>1.4E-2</v>
      </c>
    </row>
    <row r="30" spans="1:17" x14ac:dyDescent="0.25">
      <c r="A30" t="s">
        <v>56</v>
      </c>
      <c r="B30">
        <v>24.530999999999999</v>
      </c>
      <c r="C30">
        <v>10.611000000000001</v>
      </c>
      <c r="D30">
        <v>5.1100000000000003</v>
      </c>
      <c r="E30">
        <v>0.27100000000000002</v>
      </c>
      <c r="F30">
        <v>0.46</v>
      </c>
      <c r="G30">
        <v>8.1000000000000003E-2</v>
      </c>
      <c r="H30">
        <v>4.9000000000000002E-2</v>
      </c>
      <c r="I30">
        <v>2.7E-2</v>
      </c>
      <c r="J30">
        <v>2.5000000000000001E-2</v>
      </c>
      <c r="K30">
        <v>3.1E-2</v>
      </c>
      <c r="L30">
        <v>58.454000000000001</v>
      </c>
      <c r="M30">
        <v>7.6999999999999999E-2</v>
      </c>
      <c r="N30" t="s">
        <v>17</v>
      </c>
      <c r="O30" t="s">
        <v>17</v>
      </c>
      <c r="P30" t="s">
        <v>17</v>
      </c>
      <c r="Q30" t="s">
        <v>17</v>
      </c>
    </row>
    <row r="31" spans="1:17" x14ac:dyDescent="0.25">
      <c r="A31" t="s">
        <v>57</v>
      </c>
      <c r="B31">
        <v>24.187000000000001</v>
      </c>
      <c r="C31">
        <v>10.523999999999999</v>
      </c>
      <c r="D31">
        <v>5.0780000000000003</v>
      </c>
      <c r="E31">
        <v>0.30299999999999999</v>
      </c>
      <c r="F31">
        <v>0.44700000000000001</v>
      </c>
      <c r="G31">
        <v>7.2999999999999995E-2</v>
      </c>
      <c r="H31">
        <v>4.5999999999999999E-2</v>
      </c>
      <c r="I31">
        <v>2.5999999999999999E-2</v>
      </c>
      <c r="J31">
        <v>2.3E-2</v>
      </c>
      <c r="K31">
        <v>0.03</v>
      </c>
      <c r="L31">
        <v>58.957999999999998</v>
      </c>
      <c r="M31">
        <v>7.5999999999999998E-2</v>
      </c>
      <c r="N31" t="s">
        <v>17</v>
      </c>
      <c r="O31" t="s">
        <v>17</v>
      </c>
      <c r="P31" t="s">
        <v>17</v>
      </c>
      <c r="Q31">
        <v>1.7000000000000001E-2</v>
      </c>
    </row>
    <row r="32" spans="1:17" x14ac:dyDescent="0.25">
      <c r="A32" t="s">
        <v>58</v>
      </c>
      <c r="B32">
        <v>23.713999999999999</v>
      </c>
      <c r="C32">
        <v>10.148</v>
      </c>
      <c r="D32">
        <v>4.9359999999999999</v>
      </c>
      <c r="E32">
        <v>0.28299999999999997</v>
      </c>
      <c r="F32">
        <v>0.43</v>
      </c>
      <c r="G32">
        <v>6.7000000000000004E-2</v>
      </c>
      <c r="H32">
        <v>3.9E-2</v>
      </c>
      <c r="I32">
        <v>2.1999999999999999E-2</v>
      </c>
      <c r="J32">
        <v>0.02</v>
      </c>
      <c r="K32">
        <v>2.7E-2</v>
      </c>
      <c r="L32">
        <v>59.933999999999997</v>
      </c>
      <c r="M32">
        <v>7.3999999999999996E-2</v>
      </c>
      <c r="N32" t="s">
        <v>17</v>
      </c>
      <c r="O32" t="s">
        <v>17</v>
      </c>
      <c r="P32" t="s">
        <v>17</v>
      </c>
      <c r="Q32">
        <v>7.0000000000000001E-3</v>
      </c>
    </row>
    <row r="33" spans="1:17" x14ac:dyDescent="0.25">
      <c r="A33" t="s">
        <v>59</v>
      </c>
      <c r="B33">
        <v>22.888999999999999</v>
      </c>
      <c r="C33">
        <v>12.016</v>
      </c>
      <c r="D33">
        <v>6.9</v>
      </c>
      <c r="E33">
        <v>0.35699999999999998</v>
      </c>
      <c r="F33">
        <v>0.47899999999999998</v>
      </c>
      <c r="G33">
        <v>7.5999999999999998E-2</v>
      </c>
      <c r="H33">
        <v>4.2999999999999997E-2</v>
      </c>
      <c r="I33">
        <v>2.1000000000000001E-2</v>
      </c>
      <c r="J33">
        <v>2.1000000000000001E-2</v>
      </c>
      <c r="K33">
        <v>2.1000000000000001E-2</v>
      </c>
      <c r="L33">
        <v>57.122</v>
      </c>
      <c r="M33">
        <v>5.2999999999999999E-2</v>
      </c>
      <c r="N33" t="s">
        <v>17</v>
      </c>
      <c r="O33" t="s">
        <v>17</v>
      </c>
      <c r="P33" t="s">
        <v>17</v>
      </c>
      <c r="Q33" t="s">
        <v>17</v>
      </c>
    </row>
    <row r="34" spans="1:17" x14ac:dyDescent="0.25">
      <c r="A34" t="s">
        <v>60</v>
      </c>
      <c r="B34">
        <v>23.442</v>
      </c>
      <c r="C34">
        <v>12.164</v>
      </c>
      <c r="D34">
        <v>6.702</v>
      </c>
      <c r="E34">
        <v>0.47899999999999998</v>
      </c>
      <c r="F34">
        <v>0.40400000000000003</v>
      </c>
      <c r="G34">
        <v>0.08</v>
      </c>
      <c r="H34">
        <v>4.9000000000000002E-2</v>
      </c>
      <c r="I34">
        <v>2.5999999999999999E-2</v>
      </c>
      <c r="J34">
        <v>2.5999999999999999E-2</v>
      </c>
      <c r="K34">
        <v>2.3E-2</v>
      </c>
      <c r="L34">
        <v>56.134999999999998</v>
      </c>
      <c r="M34">
        <v>5.3999999999999999E-2</v>
      </c>
      <c r="N34" t="s">
        <v>17</v>
      </c>
      <c r="O34" t="s">
        <v>17</v>
      </c>
      <c r="P34" t="s">
        <v>17</v>
      </c>
      <c r="Q34">
        <v>4.2999999999999997E-2</v>
      </c>
    </row>
    <row r="35" spans="1:17" x14ac:dyDescent="0.25">
      <c r="A35" t="s">
        <v>61</v>
      </c>
      <c r="B35">
        <v>22.972000000000001</v>
      </c>
      <c r="C35">
        <v>11.291</v>
      </c>
      <c r="D35">
        <v>6.234</v>
      </c>
      <c r="E35">
        <v>0.79500000000000004</v>
      </c>
      <c r="F35">
        <v>0.377</v>
      </c>
      <c r="G35">
        <v>7.6999999999999999E-2</v>
      </c>
      <c r="H35">
        <v>4.4999999999999998E-2</v>
      </c>
      <c r="I35">
        <v>2.3E-2</v>
      </c>
      <c r="J35">
        <v>2.4E-2</v>
      </c>
      <c r="K35">
        <v>2.7E-2</v>
      </c>
      <c r="L35">
        <v>57.582000000000001</v>
      </c>
      <c r="M35">
        <v>5.2999999999999999E-2</v>
      </c>
      <c r="N35" t="s">
        <v>17</v>
      </c>
      <c r="O35" t="s">
        <v>17</v>
      </c>
      <c r="P35" t="s">
        <v>17</v>
      </c>
      <c r="Q35" t="s">
        <v>17</v>
      </c>
    </row>
    <row r="36" spans="1:17" x14ac:dyDescent="0.25">
      <c r="A36" t="s">
        <v>62</v>
      </c>
      <c r="B36">
        <v>22.631</v>
      </c>
      <c r="C36">
        <v>9.4009999999999998</v>
      </c>
      <c r="D36">
        <v>4.7460000000000004</v>
      </c>
      <c r="E36">
        <v>0.44700000000000001</v>
      </c>
      <c r="F36">
        <v>0.40600000000000003</v>
      </c>
      <c r="G36">
        <v>7.1999999999999995E-2</v>
      </c>
      <c r="H36">
        <v>4.1000000000000002E-2</v>
      </c>
      <c r="I36">
        <v>2.3E-2</v>
      </c>
      <c r="J36">
        <v>2.1999999999999999E-2</v>
      </c>
      <c r="K36">
        <v>2.5999999999999999E-2</v>
      </c>
      <c r="L36">
        <v>61.761000000000003</v>
      </c>
      <c r="M36">
        <v>7.3999999999999996E-2</v>
      </c>
      <c r="N36" t="s">
        <v>17</v>
      </c>
      <c r="O36">
        <v>4.4999999999999998E-2</v>
      </c>
      <c r="P36" t="s">
        <v>17</v>
      </c>
      <c r="Q36" t="s">
        <v>17</v>
      </c>
    </row>
    <row r="37" spans="1:17" x14ac:dyDescent="0.25">
      <c r="A37" t="s">
        <v>63</v>
      </c>
      <c r="B37">
        <v>22.614999999999998</v>
      </c>
      <c r="C37">
        <v>9.3049999999999997</v>
      </c>
      <c r="D37">
        <v>4.7089999999999996</v>
      </c>
      <c r="E37">
        <v>0.49</v>
      </c>
      <c r="F37">
        <v>0.377</v>
      </c>
      <c r="G37">
        <v>6.8000000000000005E-2</v>
      </c>
      <c r="H37">
        <v>3.6999999999999998E-2</v>
      </c>
      <c r="I37">
        <v>2.5999999999999999E-2</v>
      </c>
      <c r="J37">
        <v>0.02</v>
      </c>
      <c r="K37">
        <v>2.5000000000000001E-2</v>
      </c>
      <c r="L37">
        <v>61.81</v>
      </c>
      <c r="M37">
        <v>7.1999999999999995E-2</v>
      </c>
      <c r="N37" t="s">
        <v>17</v>
      </c>
      <c r="O37">
        <v>6.4000000000000001E-2</v>
      </c>
      <c r="P37" t="s">
        <v>17</v>
      </c>
      <c r="Q37">
        <v>1.7999999999999999E-2</v>
      </c>
    </row>
    <row r="38" spans="1:17" x14ac:dyDescent="0.25">
      <c r="A38" t="s">
        <v>64</v>
      </c>
      <c r="B38">
        <v>23.792999999999999</v>
      </c>
      <c r="C38">
        <v>10.037000000000001</v>
      </c>
      <c r="D38">
        <v>4.6920000000000002</v>
      </c>
      <c r="E38">
        <v>0.43</v>
      </c>
      <c r="F38">
        <v>0.43099999999999999</v>
      </c>
      <c r="G38">
        <v>6.5000000000000002E-2</v>
      </c>
      <c r="H38">
        <v>3.9E-2</v>
      </c>
      <c r="I38">
        <v>2.1000000000000001E-2</v>
      </c>
      <c r="J38">
        <v>2.1999999999999999E-2</v>
      </c>
      <c r="K38">
        <v>2.5999999999999999E-2</v>
      </c>
      <c r="L38">
        <v>59.94</v>
      </c>
      <c r="M38">
        <v>7.2999999999999995E-2</v>
      </c>
      <c r="N38" t="s">
        <v>17</v>
      </c>
      <c r="O38" t="s">
        <v>17</v>
      </c>
      <c r="P38" t="s">
        <v>17</v>
      </c>
      <c r="Q38">
        <v>1.0999999999999999E-2</v>
      </c>
    </row>
    <row r="39" spans="1:17" x14ac:dyDescent="0.25">
      <c r="A39" t="s">
        <v>65</v>
      </c>
      <c r="B39">
        <v>23.981999999999999</v>
      </c>
      <c r="C39">
        <v>11.173999999999999</v>
      </c>
      <c r="D39">
        <v>5.6440000000000001</v>
      </c>
      <c r="E39">
        <v>0.34</v>
      </c>
      <c r="F39">
        <v>0.48699999999999999</v>
      </c>
      <c r="G39">
        <v>8.3000000000000004E-2</v>
      </c>
      <c r="H39">
        <v>4.8000000000000001E-2</v>
      </c>
      <c r="I39">
        <v>2.5000000000000001E-2</v>
      </c>
      <c r="J39">
        <v>2.5000000000000001E-2</v>
      </c>
      <c r="K39">
        <v>3.3000000000000002E-2</v>
      </c>
      <c r="L39">
        <v>57.573</v>
      </c>
      <c r="M39">
        <v>5.3999999999999999E-2</v>
      </c>
      <c r="N39" t="s">
        <v>17</v>
      </c>
      <c r="O39" t="s">
        <v>17</v>
      </c>
      <c r="P39" t="s">
        <v>17</v>
      </c>
      <c r="Q39" t="s">
        <v>17</v>
      </c>
    </row>
    <row r="40" spans="1:17" x14ac:dyDescent="0.25">
      <c r="A40" t="s">
        <v>66</v>
      </c>
      <c r="B40">
        <v>23.856000000000002</v>
      </c>
      <c r="C40">
        <v>11.23</v>
      </c>
      <c r="D40">
        <v>5.6449999999999996</v>
      </c>
      <c r="E40">
        <v>0.33</v>
      </c>
      <c r="F40">
        <v>0.47799999999999998</v>
      </c>
      <c r="G40">
        <v>7.4999999999999997E-2</v>
      </c>
      <c r="H40">
        <v>4.5999999999999999E-2</v>
      </c>
      <c r="I40">
        <v>2.5000000000000001E-2</v>
      </c>
      <c r="J40">
        <v>2.5999999999999999E-2</v>
      </c>
      <c r="K40">
        <v>3.2000000000000001E-2</v>
      </c>
      <c r="L40">
        <v>57.887</v>
      </c>
      <c r="M40">
        <v>5.2999999999999999E-2</v>
      </c>
      <c r="N40" t="s">
        <v>17</v>
      </c>
      <c r="O40" t="s">
        <v>17</v>
      </c>
      <c r="P40" t="s">
        <v>17</v>
      </c>
      <c r="Q40" t="s">
        <v>17</v>
      </c>
    </row>
    <row r="41" spans="1:17" x14ac:dyDescent="0.25">
      <c r="A41" t="s">
        <v>67</v>
      </c>
      <c r="B41">
        <v>23.76</v>
      </c>
      <c r="C41">
        <v>10.768000000000001</v>
      </c>
      <c r="D41">
        <v>5.633</v>
      </c>
      <c r="E41">
        <v>0.33500000000000002</v>
      </c>
      <c r="F41">
        <v>0.48699999999999999</v>
      </c>
      <c r="G41">
        <v>6.8000000000000005E-2</v>
      </c>
      <c r="H41">
        <v>4.3999999999999997E-2</v>
      </c>
      <c r="I41">
        <v>2.1000000000000001E-2</v>
      </c>
      <c r="J41">
        <v>2.1999999999999999E-2</v>
      </c>
      <c r="K41">
        <v>2.9000000000000001E-2</v>
      </c>
      <c r="L41">
        <v>58.686</v>
      </c>
      <c r="M41">
        <v>5.3999999999999999E-2</v>
      </c>
      <c r="N41" t="s">
        <v>17</v>
      </c>
      <c r="O41">
        <v>6.6000000000000003E-2</v>
      </c>
      <c r="P41" t="s">
        <v>17</v>
      </c>
      <c r="Q41">
        <v>2.5000000000000001E-2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0C11-53D6-4199-A371-601DAD448893}">
  <dimension ref="A1:F41"/>
  <sheetViews>
    <sheetView workbookViewId="0">
      <selection activeCell="T9" sqref="T9"/>
    </sheetView>
  </sheetViews>
  <sheetFormatPr defaultRowHeight="15" x14ac:dyDescent="0.25"/>
  <cols>
    <col min="1" max="1" width="12.85546875" bestFit="1" customWidth="1"/>
  </cols>
  <sheetData>
    <row r="1" spans="1:6" x14ac:dyDescent="0.25">
      <c r="A1" s="1" t="s">
        <v>0</v>
      </c>
      <c r="B1" s="1" t="s">
        <v>14</v>
      </c>
      <c r="C1" s="1" t="s">
        <v>12</v>
      </c>
      <c r="D1" s="1" t="s">
        <v>10</v>
      </c>
      <c r="E1" s="1" t="s">
        <v>9</v>
      </c>
      <c r="F1" s="1" t="s">
        <v>11</v>
      </c>
    </row>
    <row r="2" spans="1:6" x14ac:dyDescent="0.25">
      <c r="A2" t="s">
        <v>28</v>
      </c>
      <c r="B2">
        <v>16.806000000000001</v>
      </c>
      <c r="C2">
        <v>7.242</v>
      </c>
      <c r="D2">
        <v>6.7560000000000002</v>
      </c>
      <c r="E2">
        <v>0.35599999999999998</v>
      </c>
      <c r="F2">
        <v>0.20300000000000001</v>
      </c>
    </row>
    <row r="3" spans="1:6" x14ac:dyDescent="0.25">
      <c r="A3" t="s">
        <v>29</v>
      </c>
      <c r="B3">
        <v>15.949</v>
      </c>
      <c r="C3">
        <v>6.7220000000000004</v>
      </c>
      <c r="D3">
        <v>6.7380000000000004</v>
      </c>
      <c r="E3">
        <v>0.438</v>
      </c>
      <c r="F3">
        <v>0.217</v>
      </c>
    </row>
    <row r="4" spans="1:6" x14ac:dyDescent="0.25">
      <c r="A4" t="s">
        <v>30</v>
      </c>
      <c r="B4">
        <v>15.926</v>
      </c>
      <c r="C4">
        <v>6.72</v>
      </c>
      <c r="D4">
        <v>6.6239999999999997</v>
      </c>
      <c r="E4">
        <v>0.40200000000000002</v>
      </c>
      <c r="F4">
        <v>0.224</v>
      </c>
    </row>
    <row r="5" spans="1:6" x14ac:dyDescent="0.25">
      <c r="A5" t="s">
        <v>31</v>
      </c>
      <c r="B5">
        <v>16.616</v>
      </c>
      <c r="C5">
        <v>7.1470000000000002</v>
      </c>
      <c r="D5">
        <v>6.83</v>
      </c>
      <c r="E5">
        <v>0.38200000000000001</v>
      </c>
      <c r="F5">
        <v>0.214</v>
      </c>
    </row>
    <row r="6" spans="1:6" x14ac:dyDescent="0.25">
      <c r="A6" t="s">
        <v>32</v>
      </c>
      <c r="B6">
        <v>17.727</v>
      </c>
      <c r="C6">
        <v>8.0719999999999992</v>
      </c>
      <c r="D6">
        <v>6.8479999999999999</v>
      </c>
      <c r="E6">
        <v>0.45600000000000002</v>
      </c>
      <c r="F6">
        <v>0.191</v>
      </c>
    </row>
    <row r="7" spans="1:6" x14ac:dyDescent="0.25">
      <c r="A7" t="s">
        <v>33</v>
      </c>
      <c r="B7">
        <v>18.062000000000001</v>
      </c>
      <c r="C7">
        <v>8.1760000000000002</v>
      </c>
      <c r="D7">
        <v>6.7240000000000002</v>
      </c>
      <c r="E7">
        <v>0.27400000000000002</v>
      </c>
      <c r="F7">
        <v>0.183</v>
      </c>
    </row>
    <row r="8" spans="1:6" x14ac:dyDescent="0.25">
      <c r="A8" t="s">
        <v>34</v>
      </c>
      <c r="B8">
        <v>18.137</v>
      </c>
      <c r="C8">
        <v>8.1430000000000007</v>
      </c>
      <c r="D8">
        <v>6.8179999999999996</v>
      </c>
      <c r="E8">
        <v>0.35</v>
      </c>
      <c r="F8">
        <v>0.182</v>
      </c>
    </row>
    <row r="9" spans="1:6" x14ac:dyDescent="0.25">
      <c r="A9" t="s">
        <v>35</v>
      </c>
      <c r="B9">
        <v>23.35</v>
      </c>
      <c r="C9">
        <v>8.6739999999999995</v>
      </c>
      <c r="D9">
        <v>4.0170000000000003</v>
      </c>
      <c r="E9">
        <v>0.38800000000000001</v>
      </c>
      <c r="F9">
        <v>0.57399999999999995</v>
      </c>
    </row>
    <row r="10" spans="1:6" x14ac:dyDescent="0.25">
      <c r="A10" t="s">
        <v>36</v>
      </c>
      <c r="B10">
        <v>24.488</v>
      </c>
      <c r="C10">
        <v>8.5449999999999999</v>
      </c>
      <c r="D10">
        <v>3.6459999999999999</v>
      </c>
      <c r="E10">
        <v>0.39400000000000002</v>
      </c>
      <c r="F10">
        <v>1.135</v>
      </c>
    </row>
    <row r="11" spans="1:6" x14ac:dyDescent="0.25">
      <c r="A11" t="s">
        <v>37</v>
      </c>
      <c r="B11">
        <v>25.151</v>
      </c>
      <c r="C11">
        <v>8.7539999999999996</v>
      </c>
      <c r="D11">
        <v>3.7770000000000001</v>
      </c>
      <c r="E11">
        <v>0.41499999999999998</v>
      </c>
      <c r="F11">
        <v>0.97299999999999998</v>
      </c>
    </row>
    <row r="12" spans="1:6" x14ac:dyDescent="0.25">
      <c r="A12" t="s">
        <v>38</v>
      </c>
      <c r="B12">
        <v>25.06</v>
      </c>
      <c r="C12">
        <v>9.1310000000000002</v>
      </c>
      <c r="D12">
        <v>4.149</v>
      </c>
      <c r="E12">
        <v>0.54300000000000004</v>
      </c>
      <c r="F12">
        <v>0.55500000000000005</v>
      </c>
    </row>
    <row r="13" spans="1:6" x14ac:dyDescent="0.25">
      <c r="A13" t="s">
        <v>39</v>
      </c>
      <c r="B13">
        <v>26.1</v>
      </c>
      <c r="C13">
        <v>9.6969999999999992</v>
      </c>
      <c r="D13">
        <v>3.8879999999999999</v>
      </c>
      <c r="E13">
        <v>0.33200000000000002</v>
      </c>
      <c r="F13">
        <v>0.78100000000000003</v>
      </c>
    </row>
    <row r="14" spans="1:6" x14ac:dyDescent="0.25">
      <c r="A14" t="s">
        <v>40</v>
      </c>
      <c r="B14">
        <v>23.978000000000002</v>
      </c>
      <c r="C14">
        <v>10.301</v>
      </c>
      <c r="D14">
        <v>5.181</v>
      </c>
      <c r="E14">
        <v>0.66400000000000003</v>
      </c>
      <c r="F14">
        <v>0.22900000000000001</v>
      </c>
    </row>
    <row r="15" spans="1:6" x14ac:dyDescent="0.25">
      <c r="A15" t="s">
        <v>41</v>
      </c>
      <c r="B15">
        <v>23.934000000000001</v>
      </c>
      <c r="C15">
        <v>10.414999999999999</v>
      </c>
      <c r="D15">
        <v>5.1470000000000002</v>
      </c>
      <c r="E15">
        <v>0.51900000000000002</v>
      </c>
      <c r="F15">
        <v>0.23</v>
      </c>
    </row>
    <row r="16" spans="1:6" x14ac:dyDescent="0.25">
      <c r="A16" t="s">
        <v>42</v>
      </c>
      <c r="B16">
        <v>23.788</v>
      </c>
      <c r="C16">
        <v>10.427</v>
      </c>
      <c r="D16">
        <v>5.125</v>
      </c>
      <c r="E16">
        <v>0.59</v>
      </c>
      <c r="F16">
        <v>0.26400000000000001</v>
      </c>
    </row>
    <row r="17" spans="1:6" x14ac:dyDescent="0.25">
      <c r="A17" t="s">
        <v>43</v>
      </c>
      <c r="B17">
        <v>23.734999999999999</v>
      </c>
      <c r="C17">
        <v>10.36</v>
      </c>
      <c r="D17">
        <v>5.2519999999999998</v>
      </c>
      <c r="E17">
        <v>0.83799999999999997</v>
      </c>
      <c r="F17">
        <v>0.24099999999999999</v>
      </c>
    </row>
    <row r="18" spans="1:6" x14ac:dyDescent="0.25">
      <c r="A18" t="s">
        <v>44</v>
      </c>
      <c r="B18">
        <v>23.623999999999999</v>
      </c>
      <c r="C18">
        <v>11.035</v>
      </c>
      <c r="D18">
        <v>5.7640000000000002</v>
      </c>
      <c r="E18">
        <v>0.76300000000000001</v>
      </c>
      <c r="F18">
        <v>0.30599999999999999</v>
      </c>
    </row>
    <row r="19" spans="1:6" x14ac:dyDescent="0.25">
      <c r="A19" t="s">
        <v>45</v>
      </c>
      <c r="B19">
        <v>23.44</v>
      </c>
      <c r="C19">
        <v>11.018000000000001</v>
      </c>
      <c r="D19">
        <v>5.7850000000000001</v>
      </c>
      <c r="E19">
        <v>0.75800000000000001</v>
      </c>
      <c r="F19">
        <v>0.27300000000000002</v>
      </c>
    </row>
    <row r="20" spans="1:6" x14ac:dyDescent="0.25">
      <c r="A20" t="s">
        <v>46</v>
      </c>
      <c r="B20">
        <v>23.748000000000001</v>
      </c>
      <c r="C20">
        <v>11.102</v>
      </c>
      <c r="D20">
        <v>5.798</v>
      </c>
      <c r="E20">
        <v>0.64</v>
      </c>
      <c r="F20">
        <v>0.28000000000000003</v>
      </c>
    </row>
    <row r="21" spans="1:6" x14ac:dyDescent="0.25">
      <c r="A21" t="s">
        <v>47</v>
      </c>
      <c r="B21">
        <v>23.978999999999999</v>
      </c>
      <c r="C21">
        <v>11.071</v>
      </c>
      <c r="D21">
        <v>5.5339999999999998</v>
      </c>
      <c r="E21">
        <v>0.35899999999999999</v>
      </c>
      <c r="F21">
        <v>0.435</v>
      </c>
    </row>
    <row r="22" spans="1:6" x14ac:dyDescent="0.25">
      <c r="A22" t="s">
        <v>48</v>
      </c>
      <c r="B22">
        <v>23.806999999999999</v>
      </c>
      <c r="C22">
        <v>10.99</v>
      </c>
      <c r="D22">
        <v>5.3819999999999997</v>
      </c>
      <c r="E22">
        <v>0.47099999999999997</v>
      </c>
      <c r="F22">
        <v>0.45</v>
      </c>
    </row>
    <row r="23" spans="1:6" x14ac:dyDescent="0.25">
      <c r="A23" t="s">
        <v>49</v>
      </c>
      <c r="B23">
        <v>24.125</v>
      </c>
      <c r="C23">
        <v>11.239000000000001</v>
      </c>
      <c r="D23">
        <v>5.5579999999999998</v>
      </c>
      <c r="E23">
        <v>0.372</v>
      </c>
      <c r="F23">
        <v>0.437</v>
      </c>
    </row>
    <row r="24" spans="1:6" x14ac:dyDescent="0.25">
      <c r="A24" t="s">
        <v>50</v>
      </c>
      <c r="B24">
        <v>22.521999999999998</v>
      </c>
      <c r="C24">
        <v>10.393000000000001</v>
      </c>
      <c r="D24">
        <v>5.9509999999999996</v>
      </c>
      <c r="E24">
        <v>0.36699999999999999</v>
      </c>
      <c r="F24">
        <v>0.157</v>
      </c>
    </row>
    <row r="25" spans="1:6" x14ac:dyDescent="0.25">
      <c r="A25" t="s">
        <v>51</v>
      </c>
      <c r="B25">
        <v>22.254000000000001</v>
      </c>
      <c r="C25">
        <v>10.3</v>
      </c>
      <c r="D25">
        <v>5.766</v>
      </c>
      <c r="E25">
        <v>0.51</v>
      </c>
      <c r="F25">
        <v>0.16700000000000001</v>
      </c>
    </row>
    <row r="26" spans="1:6" x14ac:dyDescent="0.25">
      <c r="A26" t="s">
        <v>52</v>
      </c>
      <c r="B26">
        <v>22.782</v>
      </c>
      <c r="C26">
        <v>10.34</v>
      </c>
      <c r="D26">
        <v>5.8159999999999998</v>
      </c>
      <c r="E26">
        <v>0.16900000000000001</v>
      </c>
      <c r="F26">
        <v>9.4E-2</v>
      </c>
    </row>
    <row r="27" spans="1:6" x14ac:dyDescent="0.25">
      <c r="A27" t="s">
        <v>53</v>
      </c>
      <c r="B27">
        <v>22.623999999999999</v>
      </c>
      <c r="C27">
        <v>10.134</v>
      </c>
      <c r="D27">
        <v>5.0369999999999999</v>
      </c>
      <c r="E27">
        <v>0.40600000000000003</v>
      </c>
      <c r="F27">
        <v>0.65</v>
      </c>
    </row>
    <row r="28" spans="1:6" x14ac:dyDescent="0.25">
      <c r="A28" t="s">
        <v>54</v>
      </c>
      <c r="B28">
        <v>23.202999999999999</v>
      </c>
      <c r="C28">
        <v>9.5960000000000001</v>
      </c>
      <c r="D28">
        <v>4.5919999999999996</v>
      </c>
      <c r="E28">
        <v>0.36199999999999999</v>
      </c>
      <c r="F28">
        <v>0.66200000000000003</v>
      </c>
    </row>
    <row r="29" spans="1:6" x14ac:dyDescent="0.25">
      <c r="A29" t="s">
        <v>55</v>
      </c>
      <c r="B29">
        <v>22.661999999999999</v>
      </c>
      <c r="C29">
        <v>10.242000000000001</v>
      </c>
      <c r="D29">
        <v>5.01</v>
      </c>
      <c r="E29">
        <v>0.58699999999999997</v>
      </c>
      <c r="F29">
        <v>0.70099999999999996</v>
      </c>
    </row>
    <row r="30" spans="1:6" x14ac:dyDescent="0.25">
      <c r="A30" t="s">
        <v>56</v>
      </c>
      <c r="B30">
        <v>24.530999999999999</v>
      </c>
      <c r="C30">
        <v>10.611000000000001</v>
      </c>
      <c r="D30">
        <v>5.1100000000000003</v>
      </c>
      <c r="E30">
        <v>0.27100000000000002</v>
      </c>
      <c r="F30">
        <v>0.46</v>
      </c>
    </row>
    <row r="31" spans="1:6" x14ac:dyDescent="0.25">
      <c r="A31" t="s">
        <v>57</v>
      </c>
      <c r="B31">
        <v>24.187000000000001</v>
      </c>
      <c r="C31">
        <v>10.523999999999999</v>
      </c>
      <c r="D31">
        <v>5.0780000000000003</v>
      </c>
      <c r="E31">
        <v>0.30299999999999999</v>
      </c>
      <c r="F31">
        <v>0.44700000000000001</v>
      </c>
    </row>
    <row r="32" spans="1:6" x14ac:dyDescent="0.25">
      <c r="A32" t="s">
        <v>58</v>
      </c>
      <c r="B32">
        <v>23.713999999999999</v>
      </c>
      <c r="C32">
        <v>10.148</v>
      </c>
      <c r="D32">
        <v>4.9359999999999999</v>
      </c>
      <c r="E32">
        <v>0.28299999999999997</v>
      </c>
      <c r="F32">
        <v>0.43</v>
      </c>
    </row>
    <row r="33" spans="1:6" x14ac:dyDescent="0.25">
      <c r="A33" t="s">
        <v>59</v>
      </c>
      <c r="B33">
        <v>22.888999999999999</v>
      </c>
      <c r="C33">
        <v>12.016</v>
      </c>
      <c r="D33">
        <v>6.9</v>
      </c>
      <c r="E33">
        <v>0.35699999999999998</v>
      </c>
      <c r="F33">
        <v>0.47899999999999998</v>
      </c>
    </row>
    <row r="34" spans="1:6" x14ac:dyDescent="0.25">
      <c r="A34" t="s">
        <v>60</v>
      </c>
      <c r="B34">
        <v>23.442</v>
      </c>
      <c r="C34">
        <v>12.164</v>
      </c>
      <c r="D34">
        <v>6.702</v>
      </c>
      <c r="E34">
        <v>0.47899999999999998</v>
      </c>
      <c r="F34">
        <v>0.40400000000000003</v>
      </c>
    </row>
    <row r="35" spans="1:6" x14ac:dyDescent="0.25">
      <c r="A35" t="s">
        <v>61</v>
      </c>
      <c r="B35">
        <v>22.972000000000001</v>
      </c>
      <c r="C35">
        <v>11.291</v>
      </c>
      <c r="D35">
        <v>6.234</v>
      </c>
      <c r="E35">
        <v>0.79500000000000004</v>
      </c>
      <c r="F35">
        <v>0.377</v>
      </c>
    </row>
    <row r="36" spans="1:6" x14ac:dyDescent="0.25">
      <c r="A36" t="s">
        <v>62</v>
      </c>
      <c r="B36">
        <v>22.631</v>
      </c>
      <c r="C36">
        <v>9.4009999999999998</v>
      </c>
      <c r="D36">
        <v>4.7460000000000004</v>
      </c>
      <c r="E36">
        <v>0.44700000000000001</v>
      </c>
      <c r="F36">
        <v>0.40600000000000003</v>
      </c>
    </row>
    <row r="37" spans="1:6" x14ac:dyDescent="0.25">
      <c r="A37" t="s">
        <v>63</v>
      </c>
      <c r="B37">
        <v>22.614999999999998</v>
      </c>
      <c r="C37">
        <v>9.3049999999999997</v>
      </c>
      <c r="D37">
        <v>4.7089999999999996</v>
      </c>
      <c r="E37">
        <v>0.49</v>
      </c>
      <c r="F37">
        <v>0.377</v>
      </c>
    </row>
    <row r="38" spans="1:6" x14ac:dyDescent="0.25">
      <c r="A38" t="s">
        <v>64</v>
      </c>
      <c r="B38">
        <v>23.792999999999999</v>
      </c>
      <c r="C38">
        <v>10.037000000000001</v>
      </c>
      <c r="D38">
        <v>4.6920000000000002</v>
      </c>
      <c r="E38">
        <v>0.43</v>
      </c>
      <c r="F38">
        <v>0.43099999999999999</v>
      </c>
    </row>
    <row r="39" spans="1:6" x14ac:dyDescent="0.25">
      <c r="A39" t="s">
        <v>65</v>
      </c>
      <c r="B39">
        <v>23.981999999999999</v>
      </c>
      <c r="C39">
        <v>11.173999999999999</v>
      </c>
      <c r="D39">
        <v>5.6440000000000001</v>
      </c>
      <c r="E39">
        <v>0.34</v>
      </c>
      <c r="F39">
        <v>0.48699999999999999</v>
      </c>
    </row>
    <row r="40" spans="1:6" x14ac:dyDescent="0.25">
      <c r="A40" t="s">
        <v>66</v>
      </c>
      <c r="B40">
        <v>23.856000000000002</v>
      </c>
      <c r="C40">
        <v>11.23</v>
      </c>
      <c r="D40">
        <v>5.6449999999999996</v>
      </c>
      <c r="E40">
        <v>0.33</v>
      </c>
      <c r="F40">
        <v>0.47799999999999998</v>
      </c>
    </row>
    <row r="41" spans="1:6" x14ac:dyDescent="0.25">
      <c r="A41" t="s">
        <v>67</v>
      </c>
      <c r="B41">
        <v>23.76</v>
      </c>
      <c r="C41">
        <v>10.768000000000001</v>
      </c>
      <c r="D41">
        <v>5.633</v>
      </c>
      <c r="E41">
        <v>0.33500000000000002</v>
      </c>
      <c r="F41">
        <v>0.48699999999999999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570B-0697-4147-8A73-88CC3AAE8100}">
  <dimension ref="A1:M9"/>
  <sheetViews>
    <sheetView workbookViewId="0">
      <selection activeCell="J5" sqref="J5"/>
    </sheetView>
  </sheetViews>
  <sheetFormatPr defaultRowHeight="15" x14ac:dyDescent="0.25"/>
  <cols>
    <col min="1" max="1" width="12.85546875" bestFit="1" customWidth="1"/>
    <col min="2" max="2" width="12.140625" customWidth="1"/>
    <col min="3" max="4" width="10.5703125" bestFit="1" customWidth="1"/>
    <col min="5" max="5" width="11.5703125" bestFit="1" customWidth="1"/>
    <col min="6" max="6" width="10.5703125" bestFit="1" customWidth="1"/>
  </cols>
  <sheetData>
    <row r="1" spans="1:13" x14ac:dyDescent="0.25">
      <c r="A1" s="15" t="s">
        <v>18</v>
      </c>
      <c r="B1" s="15"/>
      <c r="C1" s="15"/>
      <c r="D1" s="15"/>
      <c r="E1" s="15"/>
      <c r="I1" s="16" t="s">
        <v>19</v>
      </c>
      <c r="J1" s="16"/>
      <c r="K1" s="16"/>
      <c r="L1" s="16"/>
      <c r="M1" s="16"/>
    </row>
    <row r="2" spans="1:13" ht="15.75" x14ac:dyDescent="0.25">
      <c r="A2" s="4" t="s">
        <v>14</v>
      </c>
      <c r="B2" s="4" t="s">
        <v>12</v>
      </c>
      <c r="C2" s="4" t="s">
        <v>10</v>
      </c>
      <c r="D2" s="4" t="s">
        <v>9</v>
      </c>
      <c r="E2" s="4" t="s">
        <v>11</v>
      </c>
      <c r="I2" s="5" t="s">
        <v>14</v>
      </c>
      <c r="J2" s="5" t="s">
        <v>12</v>
      </c>
      <c r="K2" s="5" t="s">
        <v>10</v>
      </c>
      <c r="L2" s="5" t="s">
        <v>9</v>
      </c>
      <c r="M2" s="5" t="s">
        <v>11</v>
      </c>
    </row>
    <row r="3" spans="1:13" ht="15.75" x14ac:dyDescent="0.25">
      <c r="A3" s="3">
        <v>25.73</v>
      </c>
      <c r="B3" s="3">
        <v>15.17</v>
      </c>
      <c r="C3" s="3">
        <v>7.2469999999999999</v>
      </c>
      <c r="D3" s="3">
        <v>4.5999999999999999E-2</v>
      </c>
      <c r="E3" s="3">
        <v>0.316</v>
      </c>
      <c r="I3" s="6">
        <f>AVERAGEA(B7:B9)</f>
        <v>1.0781183728488104</v>
      </c>
      <c r="J3" s="6">
        <f t="shared" ref="J3:M3" si="0">AVERAGEA(C7:C9)</f>
        <v>1.3724219018970081</v>
      </c>
      <c r="K3" s="6">
        <f t="shared" si="0"/>
        <v>1.284778407344896</v>
      </c>
      <c r="L3" s="6">
        <f t="shared" si="0"/>
        <v>0.1373338299589397</v>
      </c>
      <c r="M3" s="6">
        <f t="shared" si="0"/>
        <v>0.65294304640313428</v>
      </c>
    </row>
    <row r="6" spans="1:13" x14ac:dyDescent="0.25">
      <c r="A6" s="7" t="s">
        <v>0</v>
      </c>
      <c r="B6" s="7" t="s">
        <v>14</v>
      </c>
      <c r="C6" s="7" t="s">
        <v>12</v>
      </c>
      <c r="D6" s="7" t="s">
        <v>10</v>
      </c>
      <c r="E6" s="7" t="s">
        <v>9</v>
      </c>
      <c r="F6" s="7" t="s">
        <v>11</v>
      </c>
    </row>
    <row r="7" spans="1:13" x14ac:dyDescent="0.25">
      <c r="A7" t="s">
        <v>65</v>
      </c>
      <c r="B7" s="2">
        <f>A$3/'Set Data'!B39</f>
        <v>1.0728879993328331</v>
      </c>
      <c r="C7" s="2">
        <f>B$3/'Set Data'!C39</f>
        <v>1.3576158940397351</v>
      </c>
      <c r="D7" s="2">
        <f>C$3/'Set Data'!D39</f>
        <v>1.2840184266477674</v>
      </c>
      <c r="E7" s="2">
        <f>D$3/'Set Data'!E39</f>
        <v>0.13529411764705881</v>
      </c>
      <c r="F7" s="2">
        <f>E$3/'Set Data'!F39</f>
        <v>0.64887063655030808</v>
      </c>
    </row>
    <row r="8" spans="1:13" x14ac:dyDescent="0.25">
      <c r="A8" t="s">
        <v>66</v>
      </c>
      <c r="B8" s="2">
        <f>A$3/'Set Data'!B40</f>
        <v>1.0785546613011401</v>
      </c>
      <c r="C8" s="2">
        <f>B$3/'Set Data'!C40</f>
        <v>1.3508459483526267</v>
      </c>
      <c r="D8" s="2">
        <f>C$3/'Set Data'!D40</f>
        <v>1.2837909654561559</v>
      </c>
      <c r="E8" s="2">
        <f>D$3/'Set Data'!E40</f>
        <v>0.13939393939393938</v>
      </c>
      <c r="F8" s="2">
        <f>E$3/'Set Data'!F40</f>
        <v>0.66108786610878667</v>
      </c>
    </row>
    <row r="9" spans="1:13" x14ac:dyDescent="0.25">
      <c r="A9" t="s">
        <v>67</v>
      </c>
      <c r="B9" s="2">
        <f>A$3/'Set Data'!B41</f>
        <v>1.0829124579124578</v>
      </c>
      <c r="C9" s="2">
        <f>B$3/'Set Data'!C41</f>
        <v>1.4088038632986626</v>
      </c>
      <c r="D9" s="2">
        <f>C$3/'Set Data'!D41</f>
        <v>1.2865258299307651</v>
      </c>
      <c r="E9" s="2">
        <f>D$3/'Set Data'!E41</f>
        <v>0.1373134328358209</v>
      </c>
      <c r="F9" s="2">
        <f>E$3/'Set Data'!F41</f>
        <v>0.64887063655030808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E9B4-2349-493C-9918-9446746EDEAC}">
  <dimension ref="A1:F41"/>
  <sheetViews>
    <sheetView topLeftCell="A10" workbookViewId="0">
      <selection activeCell="B2" sqref="B2"/>
    </sheetView>
  </sheetViews>
  <sheetFormatPr defaultRowHeight="15" x14ac:dyDescent="0.25"/>
  <cols>
    <col min="1" max="1" width="12.85546875" bestFit="1" customWidth="1"/>
  </cols>
  <sheetData>
    <row r="1" spans="1:6" x14ac:dyDescent="0.25">
      <c r="A1" s="1" t="s">
        <v>0</v>
      </c>
      <c r="B1" s="1" t="s">
        <v>14</v>
      </c>
      <c r="C1" s="1" t="s">
        <v>12</v>
      </c>
      <c r="D1" s="1" t="s">
        <v>10</v>
      </c>
      <c r="E1" s="1" t="s">
        <v>9</v>
      </c>
      <c r="F1" s="1" t="s">
        <v>11</v>
      </c>
    </row>
    <row r="2" spans="1:6" x14ac:dyDescent="0.25">
      <c r="A2" t="s">
        <v>28</v>
      </c>
      <c r="B2" s="2">
        <f>'Set Data'!B2*'Facteur de correction'!I$3</f>
        <v>18.118857374097107</v>
      </c>
      <c r="C2" s="2">
        <f>'Set Data'!C2*'Facteur de correction'!J$3</f>
        <v>9.9390794135381331</v>
      </c>
      <c r="D2" s="2">
        <f>'Set Data'!D2*'Facteur de correction'!K$3</f>
        <v>8.6799629200221169</v>
      </c>
      <c r="E2" s="2">
        <f>'Set Data'!E2*'Facteur de correction'!L$3</f>
        <v>4.8890843465382527E-2</v>
      </c>
      <c r="F2" s="2">
        <f>'Set Data'!F2*'Facteur de correction'!M$3</f>
        <v>0.13254743841983627</v>
      </c>
    </row>
    <row r="3" spans="1:6" x14ac:dyDescent="0.25">
      <c r="A3" t="s">
        <v>29</v>
      </c>
      <c r="B3" s="2">
        <f>'Set Data'!B3*'Facteur de correction'!I$3</f>
        <v>17.194909928565679</v>
      </c>
      <c r="C3" s="2">
        <f>'Set Data'!C3*'Facteur de correction'!J$3</f>
        <v>9.2254200245516884</v>
      </c>
      <c r="D3" s="2">
        <f>'Set Data'!D3*'Facteur de correction'!K$3</f>
        <v>8.6568369086899093</v>
      </c>
      <c r="E3" s="2">
        <f>'Set Data'!E3*'Facteur de correction'!L$3</f>
        <v>6.0152217522015584E-2</v>
      </c>
      <c r="F3" s="2">
        <f>'Set Data'!F3*'Facteur de correction'!M$3</f>
        <v>0.14168864106948015</v>
      </c>
    </row>
    <row r="4" spans="1:6" x14ac:dyDescent="0.25">
      <c r="A4" t="s">
        <v>30</v>
      </c>
      <c r="B4" s="2">
        <f>'Set Data'!B4*'Facteur de correction'!I$3</f>
        <v>17.170113205990155</v>
      </c>
      <c r="C4" s="2">
        <f>'Set Data'!C4*'Facteur de correction'!J$3</f>
        <v>9.2226751807478937</v>
      </c>
      <c r="D4" s="2">
        <f>'Set Data'!D4*'Facteur de correction'!K$3</f>
        <v>8.510372170252591</v>
      </c>
      <c r="E4" s="2">
        <f>'Set Data'!E4*'Facteur de correction'!L$3</f>
        <v>5.5208199643493758E-2</v>
      </c>
      <c r="F4" s="2">
        <f>'Set Data'!F4*'Facteur de correction'!M$3</f>
        <v>0.14625924239430207</v>
      </c>
    </row>
    <row r="5" spans="1:6" x14ac:dyDescent="0.25">
      <c r="A5" t="s">
        <v>31</v>
      </c>
      <c r="B5" s="2">
        <f>'Set Data'!B5*'Facteur de correction'!I$3</f>
        <v>17.914014883255835</v>
      </c>
      <c r="C5" s="2">
        <f>'Set Data'!C5*'Facteur de correction'!J$3</f>
        <v>9.808699332857918</v>
      </c>
      <c r="D5" s="2">
        <f>'Set Data'!D5*'Facteur de correction'!K$3</f>
        <v>8.7750365221656406</v>
      </c>
      <c r="E5" s="2">
        <f>'Set Data'!E5*'Facteur de correction'!L$3</f>
        <v>5.2461523044314964E-2</v>
      </c>
      <c r="F5" s="2">
        <f>'Set Data'!F5*'Facteur de correction'!M$3</f>
        <v>0.13972981193027073</v>
      </c>
    </row>
    <row r="6" spans="1:6" x14ac:dyDescent="0.25">
      <c r="A6" t="s">
        <v>32</v>
      </c>
      <c r="B6" s="2">
        <f>'Set Data'!B6*'Facteur de correction'!I$3</f>
        <v>19.111804395490861</v>
      </c>
      <c r="C6" s="2">
        <f>'Set Data'!C6*'Facteur de correction'!J$3</f>
        <v>11.078189592112649</v>
      </c>
      <c r="D6" s="2">
        <f>'Set Data'!D6*'Facteur de correction'!K$3</f>
        <v>8.7981625334978482</v>
      </c>
      <c r="E6" s="2">
        <f>'Set Data'!E6*'Facteur de correction'!L$3</f>
        <v>6.2624226461276508E-2</v>
      </c>
      <c r="F6" s="2">
        <f>'Set Data'!F6*'Facteur de correction'!M$3</f>
        <v>0.12471212186299865</v>
      </c>
    </row>
    <row r="7" spans="1:6" x14ac:dyDescent="0.25">
      <c r="A7" t="s">
        <v>33</v>
      </c>
      <c r="B7" s="2">
        <f>'Set Data'!B7*'Facteur de correction'!I$3</f>
        <v>19.472974050395216</v>
      </c>
      <c r="C7" s="2">
        <f>'Set Data'!C7*'Facteur de correction'!J$3</f>
        <v>11.220921469909939</v>
      </c>
      <c r="D7" s="2">
        <f>'Set Data'!D7*'Facteur de correction'!K$3</f>
        <v>8.6388500109870812</v>
      </c>
      <c r="E7" s="2">
        <f>'Set Data'!E7*'Facteur de correction'!L$3</f>
        <v>3.7629469408749477E-2</v>
      </c>
      <c r="F7" s="2">
        <f>'Set Data'!F7*'Facteur de correction'!M$3</f>
        <v>0.11948857749177356</v>
      </c>
    </row>
    <row r="8" spans="1:6" x14ac:dyDescent="0.25">
      <c r="A8" t="s">
        <v>34</v>
      </c>
      <c r="B8" s="2">
        <f>'Set Data'!B8*'Facteur de correction'!I$3</f>
        <v>19.553832928358876</v>
      </c>
      <c r="C8" s="2">
        <f>'Set Data'!C8*'Facteur de correction'!J$3</f>
        <v>11.175631547147338</v>
      </c>
      <c r="D8" s="2">
        <f>'Set Data'!D8*'Facteur de correction'!K$3</f>
        <v>8.7596191812775004</v>
      </c>
      <c r="E8" s="2">
        <f>'Set Data'!E8*'Facteur de correction'!L$3</f>
        <v>4.8066840485628891E-2</v>
      </c>
      <c r="F8" s="2">
        <f>'Set Data'!F8*'Facteur de correction'!M$3</f>
        <v>0.11883563444537043</v>
      </c>
    </row>
    <row r="9" spans="1:6" x14ac:dyDescent="0.25">
      <c r="A9" t="s">
        <v>35</v>
      </c>
      <c r="B9" s="2">
        <f>'Set Data'!B9*'Facteur de correction'!I$3</f>
        <v>25.174064006019723</v>
      </c>
      <c r="C9" s="2">
        <f>'Set Data'!C9*'Facteur de correction'!J$3</f>
        <v>11.904387577054647</v>
      </c>
      <c r="D9" s="2">
        <f>'Set Data'!D9*'Facteur de correction'!K$3</f>
        <v>5.1609548623044477</v>
      </c>
      <c r="E9" s="2">
        <f>'Set Data'!E9*'Facteur de correction'!L$3</f>
        <v>5.3285526024068601E-2</v>
      </c>
      <c r="F9" s="2">
        <f>'Set Data'!F9*'Facteur de correction'!M$3</f>
        <v>0.37478930863539905</v>
      </c>
    </row>
    <row r="10" spans="1:6" x14ac:dyDescent="0.25">
      <c r="A10" t="s">
        <v>36</v>
      </c>
      <c r="B10" s="2">
        <f>'Set Data'!B10*'Facteur de correction'!I$3</f>
        <v>26.400962714321668</v>
      </c>
      <c r="C10" s="2">
        <f>'Set Data'!C10*'Facteur de correction'!J$3</f>
        <v>11.727345151709933</v>
      </c>
      <c r="D10" s="2">
        <f>'Set Data'!D10*'Facteur de correction'!K$3</f>
        <v>4.6843020731794907</v>
      </c>
      <c r="E10" s="2">
        <f>'Set Data'!E10*'Facteur de correction'!L$3</f>
        <v>5.4109529003822245E-2</v>
      </c>
      <c r="F10" s="2">
        <f>'Set Data'!F10*'Facteur de correction'!M$3</f>
        <v>0.74109035766755738</v>
      </c>
    </row>
    <row r="11" spans="1:6" x14ac:dyDescent="0.25">
      <c r="A11" t="s">
        <v>37</v>
      </c>
      <c r="B11" s="2">
        <f>'Set Data'!B11*'Facteur de correction'!I$3</f>
        <v>27.115755195520432</v>
      </c>
      <c r="C11" s="2">
        <f>'Set Data'!C11*'Facteur de correction'!J$3</f>
        <v>12.014181329206409</v>
      </c>
      <c r="D11" s="2">
        <f>'Set Data'!D11*'Facteur de correction'!K$3</f>
        <v>4.8526080445416726</v>
      </c>
      <c r="E11" s="2">
        <f>'Set Data'!E11*'Facteur de correction'!L$3</f>
        <v>5.6993539432959969E-2</v>
      </c>
      <c r="F11" s="2">
        <f>'Set Data'!F11*'Facteur de correction'!M$3</f>
        <v>0.63531358415024963</v>
      </c>
    </row>
    <row r="12" spans="1:6" x14ac:dyDescent="0.25">
      <c r="A12" t="s">
        <v>38</v>
      </c>
      <c r="B12" s="2">
        <f>'Set Data'!B12*'Facteur de correction'!I$3</f>
        <v>27.017646423591188</v>
      </c>
      <c r="C12" s="2">
        <f>'Set Data'!C12*'Facteur de correction'!J$3</f>
        <v>12.531584386221581</v>
      </c>
      <c r="D12" s="2">
        <f>'Set Data'!D12*'Facteur de correction'!K$3</f>
        <v>5.3305456120739736</v>
      </c>
      <c r="E12" s="2">
        <f>'Set Data'!E12*'Facteur de correction'!L$3</f>
        <v>7.4572269667704263E-2</v>
      </c>
      <c r="F12" s="2">
        <f>'Set Data'!F12*'Facteur de correction'!M$3</f>
        <v>0.36238339075373954</v>
      </c>
    </row>
    <row r="13" spans="1:6" x14ac:dyDescent="0.25">
      <c r="A13" t="s">
        <v>39</v>
      </c>
      <c r="B13" s="2">
        <f>'Set Data'!B13*'Facteur de correction'!I$3</f>
        <v>28.138889531353954</v>
      </c>
      <c r="C13" s="2">
        <f>'Set Data'!C13*'Facteur de correction'!J$3</f>
        <v>13.308375182695286</v>
      </c>
      <c r="D13" s="2">
        <f>'Set Data'!D13*'Facteur de correction'!K$3</f>
        <v>4.9952184477569554</v>
      </c>
      <c r="E13" s="2">
        <f>'Set Data'!E13*'Facteur de correction'!L$3</f>
        <v>4.5594831546367981E-2</v>
      </c>
      <c r="F13" s="2">
        <f>'Set Data'!F13*'Facteur de correction'!M$3</f>
        <v>0.50994851924084794</v>
      </c>
    </row>
    <row r="14" spans="1:6" x14ac:dyDescent="0.25">
      <c r="A14" t="s">
        <v>40</v>
      </c>
      <c r="B14" s="2">
        <f>'Set Data'!B14*'Facteur de correction'!I$3</f>
        <v>25.851122344168779</v>
      </c>
      <c r="C14" s="2">
        <f>'Set Data'!C14*'Facteur de correction'!J$3</f>
        <v>14.13731801144108</v>
      </c>
      <c r="D14" s="2">
        <f>'Set Data'!D14*'Facteur de correction'!K$3</f>
        <v>6.656436928453906</v>
      </c>
      <c r="E14" s="2">
        <f>'Set Data'!E14*'Facteur de correction'!L$3</f>
        <v>9.1189663092735962E-2</v>
      </c>
      <c r="F14" s="2">
        <f>'Set Data'!F14*'Facteur de correction'!M$3</f>
        <v>0.14952395762631776</v>
      </c>
    </row>
    <row r="15" spans="1:6" x14ac:dyDescent="0.25">
      <c r="A15" t="s">
        <v>41</v>
      </c>
      <c r="B15" s="2">
        <f>'Set Data'!B15*'Facteur de correction'!I$3</f>
        <v>25.80368513576343</v>
      </c>
      <c r="C15" s="2">
        <f>'Set Data'!C15*'Facteur de correction'!J$3</f>
        <v>14.293774108257338</v>
      </c>
      <c r="D15" s="2">
        <f>'Set Data'!D15*'Facteur de correction'!K$3</f>
        <v>6.6127544626041797</v>
      </c>
      <c r="E15" s="2">
        <f>'Set Data'!E15*'Facteur de correction'!L$3</f>
        <v>7.1276257748689703E-2</v>
      </c>
      <c r="F15" s="2">
        <f>'Set Data'!F15*'Facteur de correction'!M$3</f>
        <v>0.15017690067272088</v>
      </c>
    </row>
    <row r="16" spans="1:6" x14ac:dyDescent="0.25">
      <c r="A16" t="s">
        <v>42</v>
      </c>
      <c r="B16" s="2">
        <f>'Set Data'!B16*'Facteur de correction'!I$3</f>
        <v>25.646279853327503</v>
      </c>
      <c r="C16" s="2">
        <f>'Set Data'!C16*'Facteur de correction'!J$3</f>
        <v>14.310243171080103</v>
      </c>
      <c r="D16" s="2">
        <f>'Set Data'!D16*'Facteur de correction'!K$3</f>
        <v>6.5844893376425917</v>
      </c>
      <c r="E16" s="2">
        <f>'Set Data'!E16*'Facteur de correction'!L$3</f>
        <v>8.1026959675774418E-2</v>
      </c>
      <c r="F16" s="2">
        <f>'Set Data'!F16*'Facteur de correction'!M$3</f>
        <v>0.17237696425042745</v>
      </c>
    </row>
    <row r="17" spans="1:6" x14ac:dyDescent="0.25">
      <c r="A17" t="s">
        <v>43</v>
      </c>
      <c r="B17" s="2">
        <f>'Set Data'!B17*'Facteur de correction'!I$3</f>
        <v>25.589139579566513</v>
      </c>
      <c r="C17" s="2">
        <f>'Set Data'!C17*'Facteur de correction'!J$3</f>
        <v>14.218290903653003</v>
      </c>
      <c r="D17" s="2">
        <f>'Set Data'!D17*'Facteur de correction'!K$3</f>
        <v>6.7476561953753933</v>
      </c>
      <c r="E17" s="2">
        <f>'Set Data'!E17*'Facteur de correction'!L$3</f>
        <v>0.11508574950559146</v>
      </c>
      <c r="F17" s="2">
        <f>'Set Data'!F17*'Facteur de correction'!M$3</f>
        <v>0.15735927418315535</v>
      </c>
    </row>
    <row r="18" spans="1:6" x14ac:dyDescent="0.25">
      <c r="A18" t="s">
        <v>44</v>
      </c>
      <c r="B18" s="2">
        <f>'Set Data'!B18*'Facteur de correction'!I$3</f>
        <v>25.469468440180297</v>
      </c>
      <c r="C18" s="2">
        <f>'Set Data'!C18*'Facteur de correction'!J$3</f>
        <v>15.144675687433484</v>
      </c>
      <c r="D18" s="2">
        <f>'Set Data'!D18*'Facteur de correction'!K$3</f>
        <v>7.4054627399359809</v>
      </c>
      <c r="E18" s="2">
        <f>'Set Data'!E18*'Facteur de correction'!L$3</f>
        <v>0.10478571225867099</v>
      </c>
      <c r="F18" s="2">
        <f>'Set Data'!F18*'Facteur de correction'!M$3</f>
        <v>0.19980057219935909</v>
      </c>
    </row>
    <row r="19" spans="1:6" x14ac:dyDescent="0.25">
      <c r="A19" t="s">
        <v>45</v>
      </c>
      <c r="B19" s="2">
        <f>'Set Data'!B19*'Facteur de correction'!I$3</f>
        <v>25.271094659576118</v>
      </c>
      <c r="C19" s="2">
        <f>'Set Data'!C19*'Facteur de correction'!J$3</f>
        <v>15.121344515101235</v>
      </c>
      <c r="D19" s="2">
        <f>'Set Data'!D19*'Facteur de correction'!K$3</f>
        <v>7.432443086490224</v>
      </c>
      <c r="E19" s="2">
        <f>'Set Data'!E19*'Facteur de correction'!L$3</f>
        <v>0.10409904310887629</v>
      </c>
      <c r="F19" s="2">
        <f>'Set Data'!F19*'Facteur de correction'!M$3</f>
        <v>0.17825345166805567</v>
      </c>
    </row>
    <row r="20" spans="1:6" x14ac:dyDescent="0.25">
      <c r="A20" t="s">
        <v>46</v>
      </c>
      <c r="B20" s="2">
        <f>'Set Data'!B20*'Facteur de correction'!I$3</f>
        <v>25.60315511841355</v>
      </c>
      <c r="C20" s="2">
        <f>'Set Data'!C20*'Facteur de correction'!J$3</f>
        <v>15.236627954860584</v>
      </c>
      <c r="D20" s="2">
        <f>'Set Data'!D20*'Facteur de correction'!K$3</f>
        <v>7.4491452057857073</v>
      </c>
      <c r="E20" s="2">
        <f>'Set Data'!E20*'Facteur de correction'!L$3</f>
        <v>8.7893651173721402E-2</v>
      </c>
      <c r="F20" s="2">
        <f>'Set Data'!F20*'Facteur de correction'!M$3</f>
        <v>0.18282405299287763</v>
      </c>
    </row>
    <row r="21" spans="1:6" x14ac:dyDescent="0.25">
      <c r="A21" t="s">
        <v>47</v>
      </c>
      <c r="B21" s="2">
        <f>'Set Data'!B21*'Facteur de correction'!I$3</f>
        <v>25.852200462541624</v>
      </c>
      <c r="C21" s="2">
        <f>'Set Data'!C21*'Facteur de correction'!J$3</f>
        <v>15.194082875901776</v>
      </c>
      <c r="D21" s="2">
        <f>'Set Data'!D21*'Facteur de correction'!K$3</f>
        <v>7.1099637062466545</v>
      </c>
      <c r="E21" s="2">
        <f>'Set Data'!E21*'Facteur de correction'!L$3</f>
        <v>4.9302844955259349E-2</v>
      </c>
      <c r="F21" s="2">
        <f>'Set Data'!F21*'Facteur de correction'!M$3</f>
        <v>0.28403022518536342</v>
      </c>
    </row>
    <row r="22" spans="1:6" x14ac:dyDescent="0.25">
      <c r="A22" t="s">
        <v>48</v>
      </c>
      <c r="B22" s="2">
        <f>'Set Data'!B22*'Facteur de correction'!I$3</f>
        <v>25.666764102411626</v>
      </c>
      <c r="C22" s="2">
        <f>'Set Data'!C22*'Facteur de correction'!J$3</f>
        <v>15.082916701848118</v>
      </c>
      <c r="D22" s="2">
        <f>'Set Data'!D22*'Facteur de correction'!K$3</f>
        <v>6.9146773883302295</v>
      </c>
      <c r="E22" s="2">
        <f>'Set Data'!E22*'Facteur de correction'!L$3</f>
        <v>6.4684233910660596E-2</v>
      </c>
      <c r="F22" s="2">
        <f>'Set Data'!F22*'Facteur de correction'!M$3</f>
        <v>0.29382437088141045</v>
      </c>
    </row>
    <row r="23" spans="1:6" x14ac:dyDescent="0.25">
      <c r="A23" t="s">
        <v>49</v>
      </c>
      <c r="B23" s="2">
        <f>'Set Data'!B23*'Facteur de correction'!I$3</f>
        <v>26.009605744977552</v>
      </c>
      <c r="C23" s="2">
        <f>'Set Data'!C23*'Facteur de correction'!J$3</f>
        <v>15.424649755420475</v>
      </c>
      <c r="D23" s="2">
        <f>'Set Data'!D23*'Facteur de correction'!K$3</f>
        <v>7.1407983880229322</v>
      </c>
      <c r="E23" s="2">
        <f>'Set Data'!E23*'Facteur de correction'!L$3</f>
        <v>5.1088184744725568E-2</v>
      </c>
      <c r="F23" s="2">
        <f>'Set Data'!F23*'Facteur de correction'!M$3</f>
        <v>0.28533611127816966</v>
      </c>
    </row>
    <row r="24" spans="1:6" x14ac:dyDescent="0.25">
      <c r="A24" t="s">
        <v>50</v>
      </c>
      <c r="B24" s="2">
        <f>'Set Data'!B24*'Facteur de correction'!I$3</f>
        <v>24.281381993300908</v>
      </c>
      <c r="C24" s="2">
        <f>'Set Data'!C24*'Facteur de correction'!J$3</f>
        <v>14.263580826415605</v>
      </c>
      <c r="D24" s="2">
        <f>'Set Data'!D24*'Facteur de correction'!K$3</f>
        <v>7.6457163021094754</v>
      </c>
      <c r="E24" s="2">
        <f>'Set Data'!E24*'Facteur de correction'!L$3</f>
        <v>5.0401515594930869E-2</v>
      </c>
      <c r="F24" s="2">
        <f>'Set Data'!F24*'Facteur de correction'!M$3</f>
        <v>0.10251205828529208</v>
      </c>
    </row>
    <row r="25" spans="1:6" x14ac:dyDescent="0.25">
      <c r="A25" t="s">
        <v>51</v>
      </c>
      <c r="B25" s="2">
        <f>'Set Data'!B25*'Facteur de correction'!I$3</f>
        <v>23.992446269377428</v>
      </c>
      <c r="C25" s="2">
        <f>'Set Data'!C25*'Facteur de correction'!J$3</f>
        <v>14.135945589539185</v>
      </c>
      <c r="D25" s="2">
        <f>'Set Data'!D25*'Facteur de correction'!K$3</f>
        <v>7.4080322967506707</v>
      </c>
      <c r="E25" s="2">
        <f>'Set Data'!E25*'Facteur de correction'!L$3</f>
        <v>7.0040253279059245E-2</v>
      </c>
      <c r="F25" s="2">
        <f>'Set Data'!F25*'Facteur de correction'!M$3</f>
        <v>0.10904148874932343</v>
      </c>
    </row>
    <row r="26" spans="1:6" x14ac:dyDescent="0.25">
      <c r="A26" t="s">
        <v>52</v>
      </c>
      <c r="B26" s="2">
        <f>'Set Data'!B26*'Facteur de correction'!I$3</f>
        <v>24.561692770241599</v>
      </c>
      <c r="C26" s="2">
        <f>'Set Data'!C26*'Facteur de correction'!J$3</f>
        <v>14.190842465615063</v>
      </c>
      <c r="D26" s="2">
        <f>'Set Data'!D26*'Facteur de correction'!K$3</f>
        <v>7.4722712171179149</v>
      </c>
      <c r="E26" s="2">
        <f>'Set Data'!E26*'Facteur de correction'!L$3</f>
        <v>2.3209417263060809E-2</v>
      </c>
      <c r="F26" s="2">
        <f>'Set Data'!F26*'Facteur de correction'!M$3</f>
        <v>6.1376646361894625E-2</v>
      </c>
    </row>
    <row r="27" spans="1:6" x14ac:dyDescent="0.25">
      <c r="A27" t="s">
        <v>53</v>
      </c>
      <c r="B27" s="2">
        <f>'Set Data'!B27*'Facteur de correction'!I$3</f>
        <v>24.391350067331484</v>
      </c>
      <c r="C27" s="2">
        <f>'Set Data'!C27*'Facteur de correction'!J$3</f>
        <v>13.90812355382428</v>
      </c>
      <c r="D27" s="2">
        <f>'Set Data'!D27*'Facteur de correction'!K$3</f>
        <v>6.4714288377962408</v>
      </c>
      <c r="E27" s="2">
        <f>'Set Data'!E27*'Facteur de correction'!L$3</f>
        <v>5.5757534963329518E-2</v>
      </c>
      <c r="F27" s="2">
        <f>'Set Data'!F27*'Facteur de correction'!M$3</f>
        <v>0.42441298016203727</v>
      </c>
    </row>
    <row r="28" spans="1:6" x14ac:dyDescent="0.25">
      <c r="A28" t="s">
        <v>54</v>
      </c>
      <c r="B28" s="2">
        <f>'Set Data'!B28*'Facteur de correction'!I$3</f>
        <v>25.015580605210946</v>
      </c>
      <c r="C28" s="2">
        <f>'Set Data'!C28*'Facteur de correction'!J$3</f>
        <v>13.169760570603689</v>
      </c>
      <c r="D28" s="2">
        <f>'Set Data'!D28*'Facteur de correction'!K$3</f>
        <v>5.8997024465277619</v>
      </c>
      <c r="E28" s="2">
        <f>'Set Data'!E28*'Facteur de correction'!L$3</f>
        <v>4.9714846445136171E-2</v>
      </c>
      <c r="F28" s="2">
        <f>'Set Data'!F28*'Facteur de correction'!M$3</f>
        <v>0.43224829671887494</v>
      </c>
    </row>
    <row r="29" spans="1:6" x14ac:dyDescent="0.25">
      <c r="A29" t="s">
        <v>55</v>
      </c>
      <c r="B29" s="2">
        <f>'Set Data'!B29*'Facteur de correction'!I$3</f>
        <v>24.432318565499742</v>
      </c>
      <c r="C29" s="2">
        <f>'Set Data'!C29*'Facteur de correction'!J$3</f>
        <v>14.056345119229158</v>
      </c>
      <c r="D29" s="2">
        <f>'Set Data'!D29*'Facteur de correction'!K$3</f>
        <v>6.4367398207979285</v>
      </c>
      <c r="E29" s="2">
        <f>'Set Data'!E29*'Facteur de correction'!L$3</f>
        <v>8.0614958185897603E-2</v>
      </c>
      <c r="F29" s="2">
        <f>'Set Data'!F29*'Facteur de correction'!M$3</f>
        <v>0.45771307552859708</v>
      </c>
    </row>
    <row r="30" spans="1:6" x14ac:dyDescent="0.25">
      <c r="A30" t="s">
        <v>56</v>
      </c>
      <c r="B30" s="2">
        <f>'Set Data'!B30*'Facteur de correction'!I$3</f>
        <v>26.447321804354168</v>
      </c>
      <c r="C30" s="2">
        <f>'Set Data'!C30*'Facteur de correction'!J$3</f>
        <v>14.562768801029154</v>
      </c>
      <c r="D30" s="2">
        <f>'Set Data'!D30*'Facteur de correction'!K$3</f>
        <v>6.5652176615324187</v>
      </c>
      <c r="E30" s="2">
        <f>'Set Data'!E30*'Facteur de correction'!L$3</f>
        <v>3.7217467918872663E-2</v>
      </c>
      <c r="F30" s="2">
        <f>'Set Data'!F30*'Facteur de correction'!M$3</f>
        <v>0.30035380134544176</v>
      </c>
    </row>
    <row r="31" spans="1:6" x14ac:dyDescent="0.25">
      <c r="A31" t="s">
        <v>57</v>
      </c>
      <c r="B31" s="2">
        <f>'Set Data'!B31*'Facteur de correction'!I$3</f>
        <v>26.076449084094179</v>
      </c>
      <c r="C31" s="2">
        <f>'Set Data'!C31*'Facteur de correction'!J$3</f>
        <v>14.443368095564113</v>
      </c>
      <c r="D31" s="2">
        <f>'Set Data'!D31*'Facteur de correction'!K$3</f>
        <v>6.5241047524973821</v>
      </c>
      <c r="E31" s="2">
        <f>'Set Data'!E31*'Facteur de correction'!L$3</f>
        <v>4.1612150477558729E-2</v>
      </c>
      <c r="F31" s="2">
        <f>'Set Data'!F31*'Facteur de correction'!M$3</f>
        <v>0.29186554174220103</v>
      </c>
    </row>
    <row r="32" spans="1:6" x14ac:dyDescent="0.25">
      <c r="A32" t="s">
        <v>58</v>
      </c>
      <c r="B32" s="2">
        <f>'Set Data'!B32*'Facteur de correction'!I$3</f>
        <v>25.566499093736688</v>
      </c>
      <c r="C32" s="2">
        <f>'Set Data'!C32*'Facteur de correction'!J$3</f>
        <v>13.927337460450838</v>
      </c>
      <c r="D32" s="2">
        <f>'Set Data'!D32*'Facteur de correction'!K$3</f>
        <v>6.3416662186544066</v>
      </c>
      <c r="E32" s="2">
        <f>'Set Data'!E32*'Facteur de correction'!L$3</f>
        <v>3.8865473878379929E-2</v>
      </c>
      <c r="F32" s="2">
        <f>'Set Data'!F32*'Facteur de correction'!M$3</f>
        <v>0.28076550995334776</v>
      </c>
    </row>
    <row r="33" spans="1:6" x14ac:dyDescent="0.25">
      <c r="A33" t="s">
        <v>59</v>
      </c>
      <c r="B33" s="2">
        <f>'Set Data'!B33*'Facteur de correction'!I$3</f>
        <v>24.67705143613642</v>
      </c>
      <c r="C33" s="2">
        <f>'Set Data'!C33*'Facteur de correction'!J$3</f>
        <v>16.491021573194448</v>
      </c>
      <c r="D33" s="2">
        <f>'Set Data'!D33*'Facteur de correction'!K$3</f>
        <v>8.864971010679783</v>
      </c>
      <c r="E33" s="2">
        <f>'Set Data'!E33*'Facteur de correction'!L$3</f>
        <v>4.9028177295341473E-2</v>
      </c>
      <c r="F33" s="2">
        <f>'Set Data'!F33*'Facteur de correction'!M$3</f>
        <v>0.31275971922710133</v>
      </c>
    </row>
    <row r="34" spans="1:6" x14ac:dyDescent="0.25">
      <c r="A34" t="s">
        <v>60</v>
      </c>
      <c r="B34" s="2">
        <f>'Set Data'!B34*'Facteur de correction'!I$3</f>
        <v>25.273250896321812</v>
      </c>
      <c r="C34" s="2">
        <f>'Set Data'!C34*'Facteur de correction'!J$3</f>
        <v>16.694140014675206</v>
      </c>
      <c r="D34" s="2">
        <f>'Set Data'!D34*'Facteur de correction'!K$3</f>
        <v>8.6105848860254923</v>
      </c>
      <c r="E34" s="2">
        <f>'Set Data'!E34*'Facteur de correction'!L$3</f>
        <v>6.5782904550332116E-2</v>
      </c>
      <c r="F34" s="2">
        <f>'Set Data'!F34*'Facteur de correction'!M$3</f>
        <v>0.26378899074686624</v>
      </c>
    </row>
    <row r="35" spans="1:6" x14ac:dyDescent="0.25">
      <c r="A35" t="s">
        <v>61</v>
      </c>
      <c r="B35" s="2">
        <f>'Set Data'!B35*'Facteur de correction'!I$3</f>
        <v>24.766535261082876</v>
      </c>
      <c r="C35" s="2">
        <f>'Set Data'!C35*'Facteur de correction'!J$3</f>
        <v>15.496015694319119</v>
      </c>
      <c r="D35" s="2">
        <f>'Set Data'!D35*'Facteur de correction'!K$3</f>
        <v>8.0093085913880824</v>
      </c>
      <c r="E35" s="2">
        <f>'Set Data'!E35*'Facteur de correction'!L$3</f>
        <v>0.10918039481735706</v>
      </c>
      <c r="F35" s="2">
        <f>'Set Data'!F35*'Facteur de correction'!M$3</f>
        <v>0.24615952849398162</v>
      </c>
    </row>
    <row r="36" spans="1:6" x14ac:dyDescent="0.25">
      <c r="A36" t="s">
        <v>62</v>
      </c>
      <c r="B36" s="2">
        <f>'Set Data'!B36*'Facteur de correction'!I$3</f>
        <v>24.39889689594143</v>
      </c>
      <c r="C36" s="2">
        <f>'Set Data'!C36*'Facteur de correction'!J$3</f>
        <v>12.902138299733773</v>
      </c>
      <c r="D36" s="2">
        <f>'Set Data'!D36*'Facteur de correction'!K$3</f>
        <v>6.0975583212588766</v>
      </c>
      <c r="E36" s="2">
        <f>'Set Data'!E36*'Facteur de correction'!L$3</f>
        <v>6.1388221991646043E-2</v>
      </c>
      <c r="F36" s="2">
        <f>'Set Data'!F36*'Facteur de correction'!M$3</f>
        <v>0.26509487683967253</v>
      </c>
    </row>
    <row r="37" spans="1:6" x14ac:dyDescent="0.25">
      <c r="A37" t="s">
        <v>63</v>
      </c>
      <c r="B37" s="2">
        <f>'Set Data'!B37*'Facteur de correction'!I$3</f>
        <v>24.381647001975846</v>
      </c>
      <c r="C37" s="2">
        <f>'Set Data'!C37*'Facteur de correction'!J$3</f>
        <v>12.770385797151659</v>
      </c>
      <c r="D37" s="2">
        <f>'Set Data'!D37*'Facteur de correction'!K$3</f>
        <v>6.0500215201871148</v>
      </c>
      <c r="E37" s="2">
        <f>'Set Data'!E37*'Facteur de correction'!L$3</f>
        <v>6.7293576679880451E-2</v>
      </c>
      <c r="F37" s="2">
        <f>'Set Data'!F37*'Facteur de correction'!M$3</f>
        <v>0.24615952849398162</v>
      </c>
    </row>
    <row r="38" spans="1:6" x14ac:dyDescent="0.25">
      <c r="A38" t="s">
        <v>64</v>
      </c>
      <c r="B38" s="2">
        <f>'Set Data'!B38*'Facteur de correction'!I$3</f>
        <v>25.651670445191744</v>
      </c>
      <c r="C38" s="2">
        <f>'Set Data'!C38*'Facteur de correction'!J$3</f>
        <v>13.774998629340271</v>
      </c>
      <c r="D38" s="2">
        <f>'Set Data'!D38*'Facteur de correction'!K$3</f>
        <v>6.0281802872622521</v>
      </c>
      <c r="E38" s="2">
        <f>'Set Data'!E38*'Facteur de correction'!L$3</f>
        <v>5.9053546882344071E-2</v>
      </c>
      <c r="F38" s="2">
        <f>'Set Data'!F38*'Facteur de correction'!M$3</f>
        <v>0.28141845299975088</v>
      </c>
    </row>
    <row r="39" spans="1:6" x14ac:dyDescent="0.25">
      <c r="A39" t="s">
        <v>65</v>
      </c>
      <c r="B39" s="2">
        <f>'Set Data'!B39*'Facteur de correction'!I$3</f>
        <v>25.855434817660171</v>
      </c>
      <c r="C39" s="2">
        <f>'Set Data'!C39*'Facteur de correction'!J$3</f>
        <v>15.335442331797168</v>
      </c>
      <c r="D39" s="2">
        <f>'Set Data'!D39*'Facteur de correction'!K$3</f>
        <v>7.2512893310545934</v>
      </c>
      <c r="E39" s="2">
        <f>'Set Data'!E39*'Facteur de correction'!L$3</f>
        <v>4.6693502186039501E-2</v>
      </c>
      <c r="F39" s="2">
        <f>'Set Data'!F39*'Facteur de correction'!M$3</f>
        <v>0.3179832635983264</v>
      </c>
    </row>
    <row r="40" spans="1:6" x14ac:dyDescent="0.25">
      <c r="A40" t="s">
        <v>66</v>
      </c>
      <c r="B40" s="2">
        <f>'Set Data'!B40*'Facteur de correction'!I$3</f>
        <v>25.719591902681223</v>
      </c>
      <c r="C40" s="2">
        <f>'Set Data'!C40*'Facteur de correction'!J$3</f>
        <v>15.412297958303402</v>
      </c>
      <c r="D40" s="2">
        <f>'Set Data'!D40*'Facteur de correction'!K$3</f>
        <v>7.2525741094619374</v>
      </c>
      <c r="E40" s="2">
        <f>'Set Data'!E40*'Facteur de correction'!L$3</f>
        <v>4.5320163886450104E-2</v>
      </c>
      <c r="F40" s="2">
        <f>'Set Data'!F40*'Facteur de correction'!M$3</f>
        <v>0.31210677618069815</v>
      </c>
    </row>
    <row r="41" spans="1:6" x14ac:dyDescent="0.25">
      <c r="A41" t="s">
        <v>67</v>
      </c>
      <c r="B41" s="2">
        <f>'Set Data'!B41*'Facteur de correction'!I$3</f>
        <v>25.616092538887738</v>
      </c>
      <c r="C41" s="2">
        <f>'Set Data'!C41*'Facteur de correction'!J$3</f>
        <v>14.778239039626984</v>
      </c>
      <c r="D41" s="2">
        <f>'Set Data'!D41*'Facteur de correction'!K$3</f>
        <v>7.237156768573799</v>
      </c>
      <c r="E41" s="2">
        <f>'Set Data'!E41*'Facteur de correction'!L$3</f>
        <v>4.6006833036244803E-2</v>
      </c>
      <c r="F41" s="2">
        <f>'Set Data'!F41*'Facteur de correction'!M$3</f>
        <v>0.3179832635983264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0EBA-CE0C-4139-8C3A-B903FA052262}">
  <dimension ref="A1:N41"/>
  <sheetViews>
    <sheetView topLeftCell="A7" workbookViewId="0">
      <selection activeCell="D34" sqref="D34"/>
    </sheetView>
  </sheetViews>
  <sheetFormatPr defaultRowHeight="15" x14ac:dyDescent="0.25"/>
  <cols>
    <col min="1" max="1" width="12.5703125" customWidth="1"/>
    <col min="4" max="4" width="12" customWidth="1"/>
    <col min="5" max="5" width="12.85546875" customWidth="1"/>
    <col min="6" max="9" width="15.7109375" customWidth="1"/>
    <col min="10" max="10" width="12.85546875" customWidth="1"/>
    <col min="11" max="11" width="15.28515625" customWidth="1"/>
    <col min="12" max="14" width="15.7109375" customWidth="1"/>
    <col min="15" max="15" width="9.140625" customWidth="1"/>
  </cols>
  <sheetData>
    <row r="1" spans="1:14" s="9" customFormat="1" ht="30" x14ac:dyDescent="0.25">
      <c r="A1" s="8" t="s">
        <v>27</v>
      </c>
      <c r="B1" s="8" t="s">
        <v>20</v>
      </c>
      <c r="C1" s="8" t="s">
        <v>21</v>
      </c>
      <c r="D1" s="8" t="s">
        <v>24</v>
      </c>
      <c r="E1" s="8" t="s">
        <v>23</v>
      </c>
      <c r="F1" s="8" t="s">
        <v>25</v>
      </c>
      <c r="G1" s="8" t="s">
        <v>68</v>
      </c>
      <c r="H1" s="8" t="s">
        <v>69</v>
      </c>
      <c r="I1" s="8" t="s">
        <v>70</v>
      </c>
      <c r="J1" s="8" t="s">
        <v>22</v>
      </c>
      <c r="K1" s="8" t="s">
        <v>26</v>
      </c>
      <c r="L1" s="8" t="s">
        <v>68</v>
      </c>
      <c r="M1" s="8" t="s">
        <v>69</v>
      </c>
      <c r="N1" s="8" t="s">
        <v>70</v>
      </c>
    </row>
    <row r="2" spans="1:14" x14ac:dyDescent="0.25">
      <c r="A2" s="11" t="s">
        <v>28</v>
      </c>
      <c r="B2" s="12">
        <f>'Données corrigée'!D2/'Données corrigée'!B2</f>
        <v>0.47905685997788555</v>
      </c>
      <c r="C2" s="12">
        <f>'Données corrigée'!D2/'Données corrigée'!C2</f>
        <v>0.87331658787221689</v>
      </c>
      <c r="D2" s="7">
        <v>61.72</v>
      </c>
      <c r="E2" s="13">
        <f>(-0.0038+(SQRT((1.2592*10^(-5))+(1.2*10^(-4))*B2)))/(2*(3*10^(-5)))</f>
        <v>76.188492117169673</v>
      </c>
      <c r="F2" s="14">
        <f>ABS((D2-E2)/D2)</f>
        <v>0.23442145361584049</v>
      </c>
      <c r="G2" s="17">
        <f>AVERAGEA(E2:E8)</f>
        <v>75.591516269939603</v>
      </c>
      <c r="H2" s="17">
        <f>STDEVA(E2:E8)</f>
        <v>2.8593468733418477</v>
      </c>
      <c r="I2" s="20">
        <f>H2/G2</f>
        <v>3.7826293404818509E-2</v>
      </c>
      <c r="J2" s="7"/>
      <c r="K2" s="14"/>
      <c r="L2" s="17"/>
      <c r="M2" s="17"/>
      <c r="N2" s="20"/>
    </row>
    <row r="3" spans="1:14" x14ac:dyDescent="0.25">
      <c r="A3" s="11" t="s">
        <v>29</v>
      </c>
      <c r="B3" s="12">
        <f>'Données corrigée'!D3/'Données corrigée'!B3</f>
        <v>0.503453460626067</v>
      </c>
      <c r="C3" s="12">
        <f>'Données corrigée'!D3/'Données corrigée'!C3</f>
        <v>0.93836778007412081</v>
      </c>
      <c r="D3" s="7">
        <v>61.72</v>
      </c>
      <c r="E3" s="13">
        <f t="shared" ref="E3:E41" si="0">(-0.0038+(SQRT((1.2592*10^(-5))+(1.2*10^(-4))*B3)))/(2*(3*10^(-5)))</f>
        <v>79.072986044167195</v>
      </c>
      <c r="F3" s="14">
        <f t="shared" ref="F3:F30" si="1">ABS((D3-E3)/D3)</f>
        <v>0.28115661121463376</v>
      </c>
      <c r="G3" s="18"/>
      <c r="H3" s="18"/>
      <c r="I3" s="21"/>
      <c r="J3" s="7"/>
      <c r="K3" s="14"/>
      <c r="L3" s="18"/>
      <c r="M3" s="18"/>
      <c r="N3" s="21"/>
    </row>
    <row r="4" spans="1:14" x14ac:dyDescent="0.25">
      <c r="A4" s="11" t="s">
        <v>30</v>
      </c>
      <c r="B4" s="12">
        <f>'Données corrigée'!D4/'Données corrigée'!B4</f>
        <v>0.4956503238012181</v>
      </c>
      <c r="C4" s="12">
        <f>'Données corrigée'!D4/'Données corrigée'!C4</f>
        <v>0.92276611758134797</v>
      </c>
      <c r="D4" s="7">
        <v>61.72</v>
      </c>
      <c r="E4" s="13">
        <f t="shared" si="0"/>
        <v>78.15679083728989</v>
      </c>
      <c r="F4" s="14">
        <f t="shared" si="1"/>
        <v>0.26631223002737997</v>
      </c>
      <c r="G4" s="18"/>
      <c r="H4" s="18"/>
      <c r="I4" s="21"/>
      <c r="J4" s="7"/>
      <c r="K4" s="14"/>
      <c r="L4" s="18"/>
      <c r="M4" s="18"/>
      <c r="N4" s="21"/>
    </row>
    <row r="5" spans="1:14" x14ac:dyDescent="0.25">
      <c r="A5" s="11" t="s">
        <v>31</v>
      </c>
      <c r="B5" s="12">
        <f>'Données corrigée'!D5/'Données corrigée'!B5</f>
        <v>0.48984198011176355</v>
      </c>
      <c r="C5" s="12">
        <f>'Données corrigée'!D5/'Données corrigée'!C5</f>
        <v>0.89461774944720385</v>
      </c>
      <c r="D5" s="7">
        <v>61.72</v>
      </c>
      <c r="E5" s="13">
        <f t="shared" si="0"/>
        <v>77.470941394045695</v>
      </c>
      <c r="F5" s="14">
        <f t="shared" si="1"/>
        <v>0.25519995777779808</v>
      </c>
      <c r="G5" s="18"/>
      <c r="H5" s="18"/>
      <c r="I5" s="21"/>
      <c r="J5" s="7"/>
      <c r="K5" s="14"/>
      <c r="L5" s="18"/>
      <c r="M5" s="18"/>
      <c r="N5" s="21"/>
    </row>
    <row r="6" spans="1:14" x14ac:dyDescent="0.25">
      <c r="A6" s="11" t="s">
        <v>32</v>
      </c>
      <c r="B6" s="12">
        <f>'Données corrigée'!D6/'Données corrigée'!B6</f>
        <v>0.46035226980314015</v>
      </c>
      <c r="C6" s="12">
        <f>'Données corrigée'!D6/'Données corrigée'!C6</f>
        <v>0.79418775607179404</v>
      </c>
      <c r="D6" s="7">
        <v>61.72</v>
      </c>
      <c r="E6" s="13">
        <f t="shared" si="0"/>
        <v>73.935940132662878</v>
      </c>
      <c r="F6" s="14">
        <f t="shared" si="1"/>
        <v>0.19792514796926247</v>
      </c>
      <c r="G6" s="18"/>
      <c r="H6" s="18"/>
      <c r="I6" s="21"/>
      <c r="J6" s="7"/>
      <c r="K6" s="14"/>
      <c r="L6" s="18"/>
      <c r="M6" s="18"/>
      <c r="N6" s="21"/>
    </row>
    <row r="7" spans="1:14" x14ac:dyDescent="0.25">
      <c r="A7" s="11" t="s">
        <v>33</v>
      </c>
      <c r="B7" s="12">
        <f>'Données corrigée'!D7/'Données corrigée'!B7</f>
        <v>0.44363280044589543</v>
      </c>
      <c r="C7" s="12">
        <f>'Données corrigée'!D7/'Données corrigée'!C7</f>
        <v>0.76988775245892693</v>
      </c>
      <c r="D7" s="7">
        <v>61.72</v>
      </c>
      <c r="E7" s="13">
        <f t="shared" si="0"/>
        <v>71.890694829715258</v>
      </c>
      <c r="F7" s="14">
        <f t="shared" si="1"/>
        <v>0.16478766736414874</v>
      </c>
      <c r="G7" s="18"/>
      <c r="H7" s="18"/>
      <c r="I7" s="21"/>
      <c r="J7" s="7"/>
      <c r="K7" s="14"/>
      <c r="L7" s="18"/>
      <c r="M7" s="18"/>
      <c r="N7" s="21"/>
    </row>
    <row r="8" spans="1:14" x14ac:dyDescent="0.25">
      <c r="A8" s="11" t="s">
        <v>34</v>
      </c>
      <c r="B8" s="12">
        <f>'Données corrigée'!D8/'Données corrigée'!B8</f>
        <v>0.44797453334959442</v>
      </c>
      <c r="C8" s="12">
        <f>'Données corrigée'!D8/'Données corrigée'!C8</f>
        <v>0.78381424300924252</v>
      </c>
      <c r="D8" s="7">
        <v>61.72</v>
      </c>
      <c r="E8" s="13">
        <f t="shared" si="0"/>
        <v>72.424768534526706</v>
      </c>
      <c r="F8" s="14">
        <f t="shared" si="1"/>
        <v>0.17344083821332967</v>
      </c>
      <c r="G8" s="19"/>
      <c r="H8" s="19"/>
      <c r="I8" s="22"/>
      <c r="J8" s="7"/>
      <c r="K8" s="14"/>
      <c r="L8" s="19"/>
      <c r="M8" s="19"/>
      <c r="N8" s="22"/>
    </row>
    <row r="9" spans="1:14" x14ac:dyDescent="0.25">
      <c r="A9" s="11" t="s">
        <v>35</v>
      </c>
      <c r="B9" s="12">
        <f>'Données corrigée'!D9/'Données corrigée'!B9</f>
        <v>0.2050107944855602</v>
      </c>
      <c r="C9" s="12">
        <f>'Données corrigée'!D9/'Données corrigée'!C9</f>
        <v>0.433533840266763</v>
      </c>
      <c r="D9" s="7">
        <v>33.86</v>
      </c>
      <c r="E9" s="13">
        <f t="shared" si="0"/>
        <v>38.31051019541389</v>
      </c>
      <c r="F9" s="14">
        <f t="shared" si="1"/>
        <v>0.13143857635599204</v>
      </c>
      <c r="G9" s="17">
        <f>AVERAGEA(E9:E13)</f>
        <v>35.33484997081446</v>
      </c>
      <c r="H9" s="17">
        <f>STDEVA(E9:E13)</f>
        <v>2.1849236071025002</v>
      </c>
      <c r="I9" s="20">
        <f>H9/G9</f>
        <v>6.1834806399551218E-2</v>
      </c>
      <c r="J9" s="13">
        <f t="shared" ref="J9:J41" si="2">(-0.0107+(SQRT((1.21706*10^(-4))-(1.6*10^(-4))*C9)))/(2*(-4*10^(-5)))</f>
        <v>43.316507900386114</v>
      </c>
      <c r="K9" s="14">
        <f t="shared" ref="K9:K30" si="3">ABS((D9-J9)/D9)</f>
        <v>0.27928257236816639</v>
      </c>
      <c r="L9" s="17">
        <f>AVERAGEA(J9:J13)</f>
        <v>39.828754846174448</v>
      </c>
      <c r="M9" s="17">
        <f>STDEVA(J9:J13)</f>
        <v>3.0464715060157674</v>
      </c>
      <c r="N9" s="20">
        <f>M9/L9</f>
        <v>7.6489247976286687E-2</v>
      </c>
    </row>
    <row r="10" spans="1:14" x14ac:dyDescent="0.25">
      <c r="A10" s="11" t="s">
        <v>36</v>
      </c>
      <c r="B10" s="12">
        <f>'Données corrigée'!D10/'Données corrigée'!B10</f>
        <v>0.17742921437627759</v>
      </c>
      <c r="C10" s="12">
        <f>'Données corrigée'!D10/'Données corrigée'!C10</f>
        <v>0.39943414409496464</v>
      </c>
      <c r="D10" s="7">
        <v>33.86</v>
      </c>
      <c r="E10" s="13">
        <f t="shared" si="0"/>
        <v>33.682567031780515</v>
      </c>
      <c r="F10" s="14">
        <f t="shared" si="1"/>
        <v>5.2401939816740881E-3</v>
      </c>
      <c r="G10" s="18"/>
      <c r="H10" s="18"/>
      <c r="I10" s="21"/>
      <c r="J10" s="13">
        <f t="shared" si="2"/>
        <v>38.719957920529751</v>
      </c>
      <c r="K10" s="14">
        <f t="shared" si="3"/>
        <v>0.14353094862757684</v>
      </c>
      <c r="L10" s="18"/>
      <c r="M10" s="18"/>
      <c r="N10" s="21"/>
    </row>
    <row r="11" spans="1:14" x14ac:dyDescent="0.25">
      <c r="A11" s="11" t="s">
        <v>37</v>
      </c>
      <c r="B11" s="12">
        <f>'Données corrigée'!D11/'Données corrigée'!B11</f>
        <v>0.17895898563589818</v>
      </c>
      <c r="C11" s="12">
        <f>'Données corrigée'!D11/'Données corrigée'!C11</f>
        <v>0.40390667591681917</v>
      </c>
      <c r="D11" s="7">
        <v>33.86</v>
      </c>
      <c r="E11" s="13">
        <f t="shared" si="0"/>
        <v>33.945016256770131</v>
      </c>
      <c r="F11" s="14">
        <f t="shared" si="1"/>
        <v>2.5108167977002894E-3</v>
      </c>
      <c r="G11" s="18"/>
      <c r="H11" s="18"/>
      <c r="I11" s="21"/>
      <c r="J11" s="13">
        <f t="shared" si="2"/>
        <v>39.310095287640607</v>
      </c>
      <c r="K11" s="14">
        <f t="shared" si="3"/>
        <v>0.16095969544124653</v>
      </c>
      <c r="L11" s="18"/>
      <c r="M11" s="18"/>
      <c r="N11" s="21"/>
    </row>
    <row r="12" spans="1:14" x14ac:dyDescent="0.25">
      <c r="A12" s="11" t="s">
        <v>38</v>
      </c>
      <c r="B12" s="12">
        <f>'Données corrigée'!D12/'Données corrigée'!B12</f>
        <v>0.19729866652705411</v>
      </c>
      <c r="C12" s="12">
        <f>'Données corrigée'!D12/'Données corrigée'!C12</f>
        <v>0.42536884784775369</v>
      </c>
      <c r="D12" s="7">
        <v>33.86</v>
      </c>
      <c r="E12" s="13">
        <f t="shared" si="0"/>
        <v>37.037977285519545</v>
      </c>
      <c r="F12" s="14">
        <f t="shared" si="1"/>
        <v>9.3856387640860781E-2</v>
      </c>
      <c r="G12" s="18"/>
      <c r="H12" s="18"/>
      <c r="I12" s="21"/>
      <c r="J12" s="13">
        <f t="shared" si="2"/>
        <v>42.194872869914278</v>
      </c>
      <c r="K12" s="14">
        <f>ABS((D12-J12)/D12)</f>
        <v>0.24615690696734432</v>
      </c>
      <c r="L12" s="18"/>
      <c r="M12" s="18"/>
      <c r="N12" s="21"/>
    </row>
    <row r="13" spans="1:14" x14ac:dyDescent="0.25">
      <c r="A13" s="11" t="s">
        <v>39</v>
      </c>
      <c r="B13" s="12">
        <f>'Données corrigée'!D13/'Données corrigée'!B13</f>
        <v>0.17752009872994451</v>
      </c>
      <c r="C13" s="12">
        <f>'Données corrigée'!D13/'Données corrigée'!C13</f>
        <v>0.37534397544278547</v>
      </c>
      <c r="D13" s="7">
        <v>33.86</v>
      </c>
      <c r="E13" s="13">
        <f t="shared" si="0"/>
        <v>33.698179084588212</v>
      </c>
      <c r="F13" s="14">
        <f t="shared" si="1"/>
        <v>4.7791174073180086E-3</v>
      </c>
      <c r="G13" s="19"/>
      <c r="H13" s="19"/>
      <c r="I13" s="22"/>
      <c r="J13" s="13">
        <f t="shared" si="2"/>
        <v>35.602340252401497</v>
      </c>
      <c r="K13" s="14">
        <f t="shared" si="3"/>
        <v>5.1457184063836314E-2</v>
      </c>
      <c r="L13" s="19"/>
      <c r="M13" s="19"/>
      <c r="N13" s="22"/>
    </row>
    <row r="14" spans="1:14" x14ac:dyDescent="0.25">
      <c r="A14" s="11" t="s">
        <v>40</v>
      </c>
      <c r="B14" s="12">
        <f>'Données corrigée'!D14/'Données corrigée'!B14</f>
        <v>0.25749121604213032</v>
      </c>
      <c r="C14" s="12">
        <f>'Données corrigée'!D14/'Données corrigée'!C14</f>
        <v>0.47084156436652058</v>
      </c>
      <c r="D14" s="7"/>
      <c r="E14" s="13">
        <f t="shared" si="0"/>
        <v>46.579442596107441</v>
      </c>
      <c r="F14" s="14"/>
      <c r="G14" s="17">
        <f>AVERAGEA(E14:E17)</f>
        <v>46.738849569583252</v>
      </c>
      <c r="H14" s="17">
        <f>STDEVA(E14:E17)</f>
        <v>0.52350424018437258</v>
      </c>
      <c r="I14" s="20">
        <f>H14/G14</f>
        <v>1.1200623143387319E-2</v>
      </c>
      <c r="J14" s="13">
        <f t="shared" si="2"/>
        <v>48.629359783675341</v>
      </c>
      <c r="K14" s="14"/>
      <c r="L14" s="17">
        <f>AVERAGEA(J14:J17)</f>
        <v>48.07770903605013</v>
      </c>
      <c r="M14" s="17">
        <f>STDEVA(J14:J17)</f>
        <v>0.99177872427528679</v>
      </c>
      <c r="N14" s="20">
        <f>M14/L14</f>
        <v>2.0628660228623225E-2</v>
      </c>
    </row>
    <row r="15" spans="1:14" x14ac:dyDescent="0.25">
      <c r="A15" s="11" t="s">
        <v>41</v>
      </c>
      <c r="B15" s="12">
        <f>'Données corrigée'!D15/'Données corrigée'!B15</f>
        <v>0.25627170800650578</v>
      </c>
      <c r="C15" s="12">
        <f>'Données corrigée'!D15/'Données corrigée'!C15</f>
        <v>0.46263180126682374</v>
      </c>
      <c r="D15" s="7"/>
      <c r="E15" s="13">
        <f t="shared" si="0"/>
        <v>46.394366199014939</v>
      </c>
      <c r="F15" s="14"/>
      <c r="G15" s="18"/>
      <c r="H15" s="18"/>
      <c r="I15" s="21"/>
      <c r="J15" s="13">
        <f t="shared" si="2"/>
        <v>47.432171781668366</v>
      </c>
      <c r="K15" s="14"/>
      <c r="L15" s="18"/>
      <c r="M15" s="18"/>
      <c r="N15" s="21"/>
    </row>
    <row r="16" spans="1:14" x14ac:dyDescent="0.25">
      <c r="A16" s="11" t="s">
        <v>42</v>
      </c>
      <c r="B16" s="12">
        <f>'Données corrigée'!D16/'Données corrigée'!B16</f>
        <v>0.25674247396892069</v>
      </c>
      <c r="C16" s="12">
        <f>'Données corrigée'!D16/'Données corrigée'!C16</f>
        <v>0.46012421025446559</v>
      </c>
      <c r="D16" s="7"/>
      <c r="E16" s="13">
        <f t="shared" si="0"/>
        <v>46.465848099901713</v>
      </c>
      <c r="F16" s="14"/>
      <c r="G16" s="18"/>
      <c r="H16" s="18"/>
      <c r="I16" s="21"/>
      <c r="J16" s="13">
        <f t="shared" si="2"/>
        <v>47.069799010164026</v>
      </c>
      <c r="K16" s="14"/>
      <c r="L16" s="18"/>
      <c r="M16" s="18"/>
      <c r="N16" s="21"/>
    </row>
    <row r="17" spans="1:14" x14ac:dyDescent="0.25">
      <c r="A17" s="11" t="s">
        <v>43</v>
      </c>
      <c r="B17" s="12">
        <f>'Données corrigée'!D17/'Données corrigée'!B17</f>
        <v>0.26369218763273872</v>
      </c>
      <c r="C17" s="12">
        <f>'Données corrigée'!D17/'Données corrigée'!C17</f>
        <v>0.47457575886576964</v>
      </c>
      <c r="D17" s="7"/>
      <c r="E17" s="13">
        <f t="shared" si="0"/>
        <v>47.515741383308914</v>
      </c>
      <c r="F17" s="14"/>
      <c r="G17" s="19"/>
      <c r="H17" s="19"/>
      <c r="I17" s="22"/>
      <c r="J17" s="13">
        <f t="shared" si="2"/>
        <v>49.179505568692804</v>
      </c>
      <c r="K17" s="14"/>
      <c r="L17" s="19"/>
      <c r="M17" s="19"/>
      <c r="N17" s="22"/>
    </row>
    <row r="18" spans="1:14" x14ac:dyDescent="0.25">
      <c r="A18" s="11" t="s">
        <v>44</v>
      </c>
      <c r="B18" s="12">
        <f>'Données corrigée'!D18/'Données corrigée'!B18</f>
        <v>0.29075843327194145</v>
      </c>
      <c r="C18" s="12">
        <f>'Données corrigée'!D18/'Données corrigée'!C18</f>
        <v>0.48898126924439667</v>
      </c>
      <c r="D18" s="7">
        <v>54.62</v>
      </c>
      <c r="E18" s="13">
        <f t="shared" si="0"/>
        <v>51.513197104068908</v>
      </c>
      <c r="F18" s="14">
        <f t="shared" si="1"/>
        <v>5.6880316659302259E-2</v>
      </c>
      <c r="G18" s="17">
        <f>AVERAGEA(E18:E20)</f>
        <v>51.683999960483312</v>
      </c>
      <c r="H18" s="17">
        <f>STDEVA(E18:E20)</f>
        <v>0.27256288525465233</v>
      </c>
      <c r="I18" s="20">
        <f>H18/G18</f>
        <v>5.2736414647289133E-3</v>
      </c>
      <c r="J18" s="13">
        <f t="shared" si="2"/>
        <v>51.336222214425312</v>
      </c>
      <c r="K18" s="14">
        <f t="shared" si="3"/>
        <v>6.0120428150397018E-2</v>
      </c>
      <c r="L18" s="17">
        <f>AVERAGEA(J18:J20)</f>
        <v>51.460627267235431</v>
      </c>
      <c r="M18" s="17">
        <f>STDEVA(J18:J20)</f>
        <v>0.22660343915183734</v>
      </c>
      <c r="N18" s="20">
        <f>M18/L18</f>
        <v>4.403433288426197E-3</v>
      </c>
    </row>
    <row r="19" spans="1:14" x14ac:dyDescent="0.25">
      <c r="A19" s="11" t="s">
        <v>45</v>
      </c>
      <c r="B19" s="12">
        <f>'Données corrigée'!D19/'Données corrigée'!B19</f>
        <v>0.29410847399417289</v>
      </c>
      <c r="C19" s="12">
        <f>'Données corrigée'!D19/'Données corrigée'!C19</f>
        <v>0.49151998878589565</v>
      </c>
      <c r="D19" s="7">
        <v>51.8</v>
      </c>
      <c r="E19" s="13">
        <f t="shared" si="0"/>
        <v>51.998334380194258</v>
      </c>
      <c r="F19" s="14">
        <f t="shared" si="1"/>
        <v>3.8288490384992468E-3</v>
      </c>
      <c r="G19" s="18"/>
      <c r="H19" s="18"/>
      <c r="I19" s="21"/>
      <c r="J19" s="13">
        <f t="shared" si="2"/>
        <v>51.722182886824235</v>
      </c>
      <c r="K19" s="14">
        <f t="shared" si="3"/>
        <v>1.5022608721189513E-3</v>
      </c>
      <c r="L19" s="18"/>
      <c r="M19" s="18"/>
      <c r="N19" s="21"/>
    </row>
    <row r="20" spans="1:14" x14ac:dyDescent="0.25">
      <c r="A20" s="11" t="s">
        <v>46</v>
      </c>
      <c r="B20" s="12">
        <f>'Données corrigée'!D20/'Données corrigée'!B20</f>
        <v>0.29094637638735205</v>
      </c>
      <c r="C20" s="12">
        <f>'Données corrigée'!D20/'Données corrigée'!C20</f>
        <v>0.48889723026999432</v>
      </c>
      <c r="D20" s="7">
        <v>51.8</v>
      </c>
      <c r="E20" s="13">
        <f t="shared" si="0"/>
        <v>51.540468397186785</v>
      </c>
      <c r="F20" s="14">
        <f t="shared" si="1"/>
        <v>5.0102626025716555E-3</v>
      </c>
      <c r="G20" s="19"/>
      <c r="H20" s="19"/>
      <c r="I20" s="22"/>
      <c r="J20" s="13">
        <f t="shared" si="2"/>
        <v>51.323476700456766</v>
      </c>
      <c r="K20" s="14">
        <f t="shared" si="3"/>
        <v>9.1992914969735787E-3</v>
      </c>
      <c r="L20" s="19"/>
      <c r="M20" s="19"/>
      <c r="N20" s="22"/>
    </row>
    <row r="21" spans="1:14" x14ac:dyDescent="0.25">
      <c r="A21" s="11" t="s">
        <v>47</v>
      </c>
      <c r="B21" s="12">
        <f>'Données corrigée'!D21/'Données corrigée'!B21</f>
        <v>0.27502354070589036</v>
      </c>
      <c r="C21" s="12">
        <f>'Données corrigée'!D21/'Données corrigée'!C21</f>
        <v>0.46794293306924423</v>
      </c>
      <c r="D21" s="7">
        <v>49.37</v>
      </c>
      <c r="E21" s="13">
        <f t="shared" si="0"/>
        <v>49.206566856069671</v>
      </c>
      <c r="F21" s="14">
        <f t="shared" si="1"/>
        <v>3.3103735857874564E-3</v>
      </c>
      <c r="G21" s="17">
        <f t="shared" ref="G21" si="4">AVERAGEA(E21:E23)</f>
        <v>48.904376384095237</v>
      </c>
      <c r="H21" s="17">
        <f t="shared" ref="H21" si="5">STDEVA(E21:E23)</f>
        <v>0.46333113221350847</v>
      </c>
      <c r="I21" s="20">
        <f t="shared" ref="I21" si="6">H21/G21</f>
        <v>9.4742263672785276E-3</v>
      </c>
      <c r="J21" s="13">
        <f t="shared" si="2"/>
        <v>48.204753648908714</v>
      </c>
      <c r="K21" s="14">
        <f t="shared" si="3"/>
        <v>2.3602316206021549E-2</v>
      </c>
      <c r="L21" s="17">
        <f t="shared" ref="L21" si="7">AVERAGEA(J21:J23)</f>
        <v>47.503497630117295</v>
      </c>
      <c r="M21" s="17">
        <f t="shared" ref="M21" si="8">STDEVA(J21:J23)</f>
        <v>0.68879403876522538</v>
      </c>
      <c r="N21" s="20">
        <f t="shared" ref="N21" si="9">M21/L21</f>
        <v>1.4499859444634427E-2</v>
      </c>
    </row>
    <row r="22" spans="1:14" x14ac:dyDescent="0.25">
      <c r="A22" s="11" t="s">
        <v>48</v>
      </c>
      <c r="B22" s="12">
        <f>'Données corrigée'!D22/'Données corrigée'!B22</f>
        <v>0.26940199242648327</v>
      </c>
      <c r="C22" s="12">
        <f>'Données corrigée'!D22/'Données corrigée'!C22</f>
        <v>0.45844431319328111</v>
      </c>
      <c r="D22" s="7">
        <v>49.37</v>
      </c>
      <c r="E22" s="13">
        <f t="shared" si="0"/>
        <v>48.3709378114796</v>
      </c>
      <c r="F22" s="14">
        <f t="shared" si="1"/>
        <v>2.0236220144225197E-2</v>
      </c>
      <c r="G22" s="18"/>
      <c r="H22" s="18"/>
      <c r="I22" s="21"/>
      <c r="J22" s="13">
        <f t="shared" si="2"/>
        <v>46.827881582603077</v>
      </c>
      <c r="K22" s="14">
        <f t="shared" si="3"/>
        <v>5.1491156925195888E-2</v>
      </c>
      <c r="L22" s="18"/>
      <c r="M22" s="18"/>
      <c r="N22" s="21"/>
    </row>
    <row r="23" spans="1:14" x14ac:dyDescent="0.25">
      <c r="A23" s="11" t="s">
        <v>49</v>
      </c>
      <c r="B23" s="12">
        <f>'Données corrigée'!D23/'Données corrigée'!B23</f>
        <v>0.27454466084714946</v>
      </c>
      <c r="C23" s="12">
        <f>'Données corrigée'!D23/'Données corrigée'!C23</f>
        <v>0.46294719823466579</v>
      </c>
      <c r="D23" s="7">
        <v>49.37</v>
      </c>
      <c r="E23" s="13">
        <f t="shared" si="0"/>
        <v>49.135624484736439</v>
      </c>
      <c r="F23" s="14">
        <f t="shared" si="1"/>
        <v>4.7473266206918786E-3</v>
      </c>
      <c r="G23" s="19"/>
      <c r="H23" s="19"/>
      <c r="I23" s="22"/>
      <c r="J23" s="13">
        <f t="shared" si="2"/>
        <v>47.47785765884008</v>
      </c>
      <c r="K23" s="14">
        <f t="shared" si="3"/>
        <v>3.8325751289445369E-2</v>
      </c>
      <c r="L23" s="19"/>
      <c r="M23" s="19"/>
      <c r="N23" s="22"/>
    </row>
    <row r="24" spans="1:14" x14ac:dyDescent="0.25">
      <c r="A24" s="11" t="s">
        <v>50</v>
      </c>
      <c r="B24" s="12">
        <f>'Données corrigée'!D24/'Données corrigée'!B24</f>
        <v>0.31487978337554606</v>
      </c>
      <c r="C24" s="12">
        <f>'Données corrigée'!D24/'Données corrigée'!C24</f>
        <v>0.53603063600620549</v>
      </c>
      <c r="D24" s="7">
        <v>53.04</v>
      </c>
      <c r="E24" s="13">
        <f t="shared" si="0"/>
        <v>54.961935198263681</v>
      </c>
      <c r="F24" s="14">
        <f t="shared" si="1"/>
        <v>3.6235580661079986E-2</v>
      </c>
      <c r="G24" s="17">
        <f t="shared" ref="G24" si="10">AVERAGEA(E24:E26)</f>
        <v>54.17009921393111</v>
      </c>
      <c r="H24" s="17">
        <f t="shared" ref="H24" si="11">STDEVA(E24:E26)</f>
        <v>0.7580575681449182</v>
      </c>
      <c r="I24" s="20">
        <f t="shared" ref="I24" si="12">H24/G24</f>
        <v>1.3994022147738027E-2</v>
      </c>
      <c r="J24" s="13">
        <f t="shared" si="2"/>
        <v>58.811381118645748</v>
      </c>
      <c r="K24" s="14">
        <f t="shared" si="3"/>
        <v>0.10881186121126978</v>
      </c>
      <c r="L24" s="17">
        <f t="shared" ref="L24" si="13">AVERAGEA(J24:J26)</f>
        <v>57.632875949027692</v>
      </c>
      <c r="M24" s="17">
        <f t="shared" ref="M24" si="14">STDEVA(J24:J26)</f>
        <v>1.0407363270619634</v>
      </c>
      <c r="N24" s="20">
        <f t="shared" ref="N24" si="15">M24/L24</f>
        <v>1.805803215481426E-2</v>
      </c>
    </row>
    <row r="25" spans="1:14" x14ac:dyDescent="0.25">
      <c r="A25" s="11" t="s">
        <v>51</v>
      </c>
      <c r="B25" s="12">
        <f>'Données corrigée'!D25/'Données corrigée'!B25</f>
        <v>0.3087651927434284</v>
      </c>
      <c r="C25" s="12">
        <f>'Données corrigée'!D25/'Données corrigée'!C25</f>
        <v>0.52405636749427842</v>
      </c>
      <c r="D25" s="7"/>
      <c r="E25" s="13">
        <f t="shared" si="0"/>
        <v>54.097288180926689</v>
      </c>
      <c r="F25" s="14"/>
      <c r="G25" s="18"/>
      <c r="H25" s="18"/>
      <c r="I25" s="21"/>
      <c r="J25" s="13">
        <f t="shared" si="2"/>
        <v>56.839966112066755</v>
      </c>
      <c r="K25" s="14"/>
      <c r="L25" s="18"/>
      <c r="M25" s="18"/>
      <c r="N25" s="21"/>
    </row>
    <row r="26" spans="1:14" x14ac:dyDescent="0.25">
      <c r="A26" s="11" t="s">
        <v>52</v>
      </c>
      <c r="B26" s="12">
        <f>'Données corrigée'!D26/'Données corrigée'!B26</f>
        <v>0.30422460239268007</v>
      </c>
      <c r="C26" s="12">
        <f>'Données corrigée'!D26/'Données corrigée'!C26</f>
        <v>0.52655585707638608</v>
      </c>
      <c r="D26" s="7"/>
      <c r="E26" s="13">
        <f t="shared" si="0"/>
        <v>53.451074262602944</v>
      </c>
      <c r="F26" s="14"/>
      <c r="G26" s="19"/>
      <c r="H26" s="19"/>
      <c r="I26" s="22"/>
      <c r="J26" s="13">
        <f t="shared" si="2"/>
        <v>57.247280616370581</v>
      </c>
      <c r="K26" s="14"/>
      <c r="L26" s="19"/>
      <c r="M26" s="19"/>
      <c r="N26" s="22"/>
    </row>
    <row r="27" spans="1:14" x14ac:dyDescent="0.25">
      <c r="A27" s="11" t="s">
        <v>53</v>
      </c>
      <c r="B27" s="12">
        <f>'Données corrigée'!D27/'Données corrigée'!B27</f>
        <v>0.26531654951169509</v>
      </c>
      <c r="C27" s="12">
        <f>'Données corrigée'!D27/'Données corrigée'!C27</f>
        <v>0.46529848636675425</v>
      </c>
      <c r="D27" s="7">
        <v>51.46</v>
      </c>
      <c r="E27" s="13">
        <f t="shared" si="0"/>
        <v>47.759703178866417</v>
      </c>
      <c r="F27" s="14">
        <f t="shared" si="1"/>
        <v>7.1906273243948382E-2</v>
      </c>
      <c r="G27" s="17">
        <f t="shared" ref="G27" si="16">AVERAGEA(E27:E29)</f>
        <v>46.161758849668644</v>
      </c>
      <c r="H27" s="17">
        <f t="shared" ref="H27" si="17">STDEVA(E27:E29)</f>
        <v>2.5290263489836309</v>
      </c>
      <c r="I27" s="20">
        <f t="shared" ref="I27" si="18">H27/G27</f>
        <v>5.4786178256762519E-2</v>
      </c>
      <c r="J27" s="13">
        <f t="shared" si="2"/>
        <v>47.819211915454048</v>
      </c>
      <c r="K27" s="14">
        <f t="shared" si="3"/>
        <v>7.074986561496216E-2</v>
      </c>
      <c r="L27" s="17">
        <f t="shared" ref="L27" si="19">AVERAGEA(J27:J29)</f>
        <v>46.635745263271673</v>
      </c>
      <c r="M27" s="17">
        <f t="shared" ref="M27" si="20">STDEVA(J27:J29)</f>
        <v>1.2463005297729832</v>
      </c>
      <c r="N27" s="20">
        <f t="shared" ref="N27" si="21">M27/L27</f>
        <v>2.6724147383884875E-2</v>
      </c>
    </row>
    <row r="28" spans="1:14" x14ac:dyDescent="0.25">
      <c r="A28" s="11" t="s">
        <v>54</v>
      </c>
      <c r="B28" s="12">
        <f>'Données corrigée'!D28/'Données corrigée'!B28</f>
        <v>0.23584111596829405</v>
      </c>
      <c r="C28" s="12">
        <f>'Données corrigée'!D28/'Données corrigée'!C28</f>
        <v>0.44797340201434849</v>
      </c>
      <c r="D28" s="7"/>
      <c r="E28" s="13">
        <f t="shared" si="0"/>
        <v>43.245971928308556</v>
      </c>
      <c r="F28" s="14"/>
      <c r="G28" s="18"/>
      <c r="H28" s="18"/>
      <c r="I28" s="21"/>
      <c r="J28" s="13">
        <f t="shared" si="2"/>
        <v>45.334913902426756</v>
      </c>
      <c r="K28" s="14"/>
      <c r="L28" s="18"/>
      <c r="M28" s="18"/>
      <c r="N28" s="21"/>
    </row>
    <row r="29" spans="1:14" x14ac:dyDescent="0.25">
      <c r="A29" s="11" t="s">
        <v>55</v>
      </c>
      <c r="B29" s="12">
        <f>'Données corrigée'!D29/'Données corrigée'!B29</f>
        <v>0.26345186207121113</v>
      </c>
      <c r="C29" s="12">
        <f>'Données corrigée'!D29/'Données corrigée'!C29</f>
        <v>0.45792414501778506</v>
      </c>
      <c r="D29" s="7"/>
      <c r="E29" s="13">
        <f t="shared" si="0"/>
        <v>47.479601441830958</v>
      </c>
      <c r="F29" s="14"/>
      <c r="G29" s="19"/>
      <c r="H29" s="19"/>
      <c r="I29" s="22"/>
      <c r="J29" s="13">
        <f t="shared" si="2"/>
        <v>46.753109971934201</v>
      </c>
      <c r="K29" s="14"/>
      <c r="L29" s="19"/>
      <c r="M29" s="19"/>
      <c r="N29" s="22"/>
    </row>
    <row r="30" spans="1:14" x14ac:dyDescent="0.25">
      <c r="A30" s="11" t="s">
        <v>56</v>
      </c>
      <c r="B30" s="12">
        <f>'Données corrigée'!D30/'Données corrigée'!B30</f>
        <v>0.24823752325846282</v>
      </c>
      <c r="C30" s="12">
        <f>'Données corrigée'!D30/'Données corrigée'!C30</f>
        <v>0.45082207588631451</v>
      </c>
      <c r="D30" s="7">
        <v>45</v>
      </c>
      <c r="E30" s="13">
        <f t="shared" si="0"/>
        <v>45.167182270940188</v>
      </c>
      <c r="F30" s="14">
        <f t="shared" si="1"/>
        <v>3.7151615764486222E-3</v>
      </c>
      <c r="G30" s="17">
        <f t="shared" ref="G30" si="22">AVERAGEA(E30:E32)</f>
        <v>45.257280397448163</v>
      </c>
      <c r="H30" s="17">
        <f t="shared" ref="H30" si="23">STDEVA(E30:E32)</f>
        <v>0.18214013717524896</v>
      </c>
      <c r="I30" s="20">
        <f t="shared" ref="I30" si="24">H30/G30</f>
        <v>4.0245488808805874E-3</v>
      </c>
      <c r="J30" s="13">
        <f t="shared" si="2"/>
        <v>45.738576861624729</v>
      </c>
      <c r="K30" s="14">
        <f t="shared" si="3"/>
        <v>1.64128191472162E-2</v>
      </c>
      <c r="L30" s="17">
        <f t="shared" ref="L30" si="25">AVERAGEA(J30:J32)</f>
        <v>45.994933914232377</v>
      </c>
      <c r="M30" s="17">
        <f t="shared" ref="M30" si="26">STDEVA(J30:J32)</f>
        <v>0.34144197313456842</v>
      </c>
      <c r="N30" s="20">
        <f t="shared" ref="N30" si="27">M30/L30</f>
        <v>7.4234691536085636E-3</v>
      </c>
    </row>
    <row r="31" spans="1:14" x14ac:dyDescent="0.25">
      <c r="A31" s="11" t="s">
        <v>57</v>
      </c>
      <c r="B31" s="12">
        <f>'Données corrigée'!D31/'Données corrigée'!B31</f>
        <v>0.25019145557195066</v>
      </c>
      <c r="C31" s="12">
        <f>'Données corrigée'!D31/'Données corrigée'!C31</f>
        <v>0.4517024498254727</v>
      </c>
      <c r="D31" s="7"/>
      <c r="E31" s="13">
        <f t="shared" si="0"/>
        <v>45.466910064875407</v>
      </c>
      <c r="F31" s="14"/>
      <c r="G31" s="18"/>
      <c r="H31" s="18"/>
      <c r="I31" s="21"/>
      <c r="J31" s="13">
        <f t="shared" si="2"/>
        <v>45.86370269283622</v>
      </c>
      <c r="K31" s="14"/>
      <c r="L31" s="18"/>
      <c r="M31" s="18"/>
      <c r="N31" s="21"/>
    </row>
    <row r="32" spans="1:14" x14ac:dyDescent="0.25">
      <c r="A32" s="11" t="s">
        <v>58</v>
      </c>
      <c r="B32" s="12">
        <f>'Données corrigée'!D32/'Données corrigée'!B32</f>
        <v>0.24804593680986209</v>
      </c>
      <c r="C32" s="12">
        <f>'Données corrigée'!D32/'Données corrigée'!C32</f>
        <v>0.45533945283243837</v>
      </c>
      <c r="D32" s="7"/>
      <c r="E32" s="13">
        <f t="shared" si="0"/>
        <v>45.137748856528901</v>
      </c>
      <c r="F32" s="14"/>
      <c r="G32" s="19"/>
      <c r="H32" s="19"/>
      <c r="I32" s="22"/>
      <c r="J32" s="13">
        <f t="shared" si="2"/>
        <v>46.38252218823618</v>
      </c>
      <c r="K32" s="14"/>
      <c r="L32" s="19"/>
      <c r="M32" s="19"/>
      <c r="N32" s="22"/>
    </row>
    <row r="33" spans="1:14" x14ac:dyDescent="0.25">
      <c r="A33" s="11" t="s">
        <v>59</v>
      </c>
      <c r="B33" s="12">
        <f>'Données corrigée'!D33/'Données corrigée'!B33</f>
        <v>0.35923947533286554</v>
      </c>
      <c r="C33" s="12">
        <f>'Données corrigée'!D33/'Données corrigée'!C33</f>
        <v>0.53756348394386122</v>
      </c>
      <c r="D33" s="7"/>
      <c r="E33" s="13">
        <f t="shared" si="0"/>
        <v>61.054877344125821</v>
      </c>
      <c r="F33" s="14"/>
      <c r="G33" s="17">
        <f t="shared" ref="G33" si="28">AVERAGEA(E33:E35)</f>
        <v>58.585183158571887</v>
      </c>
      <c r="H33" s="17">
        <f t="shared" ref="H33" si="29">STDEVA(E33:E35)</f>
        <v>2.4500516306072173</v>
      </c>
      <c r="I33" s="20">
        <f t="shared" ref="I33" si="30">H33/G33</f>
        <v>4.1820328938388551E-2</v>
      </c>
      <c r="J33" s="13">
        <f t="shared" si="2"/>
        <v>59.067502710451151</v>
      </c>
      <c r="K33" s="14"/>
      <c r="L33" s="17">
        <f t="shared" ref="L33" si="31">AVERAGEA(J33:J35)</f>
        <v>56.751393927768589</v>
      </c>
      <c r="M33" s="17">
        <f t="shared" ref="M33" si="32">STDEVA(J33:J35)</f>
        <v>2.0076591749593278</v>
      </c>
      <c r="N33" s="20">
        <f t="shared" ref="N33" si="33">M33/L33</f>
        <v>3.5376385248168774E-2</v>
      </c>
    </row>
    <row r="34" spans="1:14" x14ac:dyDescent="0.25">
      <c r="A34" s="11" t="s">
        <v>60</v>
      </c>
      <c r="B34" s="12">
        <f>'Données corrigée'!D34/'Données corrigée'!B34</f>
        <v>0.34069953728345448</v>
      </c>
      <c r="C34" s="12">
        <f>'Données corrigée'!D34/'Données corrigée'!C34</f>
        <v>0.51578487292284858</v>
      </c>
      <c r="D34" s="7"/>
      <c r="E34" s="13">
        <f t="shared" si="0"/>
        <v>58.545413872894514</v>
      </c>
      <c r="F34" s="14"/>
      <c r="G34" s="18"/>
      <c r="H34" s="18"/>
      <c r="I34" s="21"/>
      <c r="J34" s="13">
        <f t="shared" si="2"/>
        <v>55.507168526894517</v>
      </c>
      <c r="K34" s="14"/>
      <c r="L34" s="18"/>
      <c r="M34" s="18"/>
      <c r="N34" s="21"/>
    </row>
    <row r="35" spans="1:14" x14ac:dyDescent="0.25">
      <c r="A35" s="11" t="s">
        <v>61</v>
      </c>
      <c r="B35" s="12">
        <f>'Données corrigée'!D35/'Données corrigée'!B35</f>
        <v>0.32339237228606554</v>
      </c>
      <c r="C35" s="12">
        <f>'Données corrigée'!D35/'Données corrigée'!C35</f>
        <v>0.51686244705626594</v>
      </c>
      <c r="D35" s="7"/>
      <c r="E35" s="13">
        <f t="shared" si="0"/>
        <v>56.155258258695355</v>
      </c>
      <c r="F35" s="14"/>
      <c r="G35" s="19"/>
      <c r="H35" s="19"/>
      <c r="I35" s="22"/>
      <c r="J35" s="13">
        <f t="shared" si="2"/>
        <v>55.679510545960106</v>
      </c>
      <c r="K35" s="14"/>
      <c r="L35" s="19"/>
      <c r="M35" s="19"/>
      <c r="N35" s="22"/>
    </row>
    <row r="36" spans="1:14" x14ac:dyDescent="0.25">
      <c r="A36" s="11" t="s">
        <v>62</v>
      </c>
      <c r="B36" s="12">
        <f>'Données corrigée'!D36/'Données corrigée'!B36</f>
        <v>0.24991122948157377</v>
      </c>
      <c r="C36" s="12">
        <f>'Données corrigée'!D36/'Données corrigée'!C36</f>
        <v>0.47260060151306049</v>
      </c>
      <c r="D36" s="7"/>
      <c r="E36" s="13">
        <f t="shared" si="0"/>
        <v>45.423974898482683</v>
      </c>
      <c r="F36" s="14"/>
      <c r="G36" s="17">
        <f t="shared" ref="G36" si="34">AVERAGEA(E36:E38)</f>
        <v>44.563503399608351</v>
      </c>
      <c r="H36" s="17">
        <f t="shared" ref="H36" si="35">STDEVA(E36:E38)</f>
        <v>1.2621469171156561</v>
      </c>
      <c r="I36" s="20">
        <f t="shared" ref="I36" si="36">H36/G36</f>
        <v>2.8322434746608109E-2</v>
      </c>
      <c r="J36" s="13">
        <f t="shared" si="2"/>
        <v>48.888068239206994</v>
      </c>
      <c r="K36" s="14"/>
      <c r="L36" s="17">
        <f t="shared" ref="L36" si="37">AVERAGEA(J36:J38)</f>
        <v>47.276312401615151</v>
      </c>
      <c r="M36" s="17">
        <f t="shared" ref="M36" si="38">STDEVA(J36:J38)</f>
        <v>2.9401541229804313</v>
      </c>
      <c r="N36" s="20">
        <f t="shared" ref="N36" si="39">M36/L36</f>
        <v>6.2190851477662706E-2</v>
      </c>
    </row>
    <row r="37" spans="1:14" x14ac:dyDescent="0.25">
      <c r="A37" s="11" t="s">
        <v>63</v>
      </c>
      <c r="B37" s="12">
        <f>'Données corrigée'!D37/'Données corrigée'!B37</f>
        <v>0.24813834437422672</v>
      </c>
      <c r="C37" s="12">
        <f>'Données corrigée'!D37/'Données corrigée'!C37</f>
        <v>0.47375401309618442</v>
      </c>
      <c r="D37" s="7"/>
      <c r="E37" s="13">
        <f t="shared" si="0"/>
        <v>45.151946421964965</v>
      </c>
      <c r="F37" s="14"/>
      <c r="G37" s="18"/>
      <c r="H37" s="18"/>
      <c r="I37" s="21"/>
      <c r="J37" s="13">
        <f t="shared" si="2"/>
        <v>49.058133964380083</v>
      </c>
      <c r="K37" s="14"/>
      <c r="L37" s="18"/>
      <c r="M37" s="18"/>
      <c r="N37" s="21"/>
    </row>
    <row r="38" spans="1:14" x14ac:dyDescent="0.25">
      <c r="A38" s="11" t="s">
        <v>64</v>
      </c>
      <c r="B38" s="12">
        <f>'Données corrigée'!D38/'Données corrigée'!B38</f>
        <v>0.23500147096237933</v>
      </c>
      <c r="C38" s="12">
        <f>'Données corrigée'!D38/'Données corrigée'!C38</f>
        <v>0.43761748726583805</v>
      </c>
      <c r="D38" s="7"/>
      <c r="E38" s="13">
        <f t="shared" si="0"/>
        <v>43.114588878377411</v>
      </c>
      <c r="F38" s="14"/>
      <c r="G38" s="19"/>
      <c r="H38" s="19"/>
      <c r="I38" s="22"/>
      <c r="J38" s="13">
        <f t="shared" si="2"/>
        <v>43.882735001258382</v>
      </c>
      <c r="K38" s="14"/>
      <c r="L38" s="19"/>
      <c r="M38" s="19"/>
      <c r="N38" s="22"/>
    </row>
    <row r="39" spans="1:14" x14ac:dyDescent="0.25">
      <c r="A39" s="11" t="s">
        <v>65</v>
      </c>
      <c r="B39" s="12">
        <f>'Données corrigée'!D39/'Données corrigée'!B39</f>
        <v>0.2804551299250132</v>
      </c>
      <c r="C39" s="12">
        <f>'Données corrigée'!D39/'Données corrigée'!C39</f>
        <v>0.47284513704697367</v>
      </c>
      <c r="D39" s="7"/>
      <c r="E39" s="13">
        <f t="shared" si="0"/>
        <v>50.008107051953601</v>
      </c>
      <c r="F39" s="14"/>
      <c r="G39" s="17">
        <f t="shared" ref="G39" si="40">AVERAGEA(E39:E41)</f>
        <v>50.184351866662688</v>
      </c>
      <c r="H39" s="17">
        <f t="shared" ref="H39" si="41">STDEVA(E39:E41)</f>
        <v>0.15764217129440361</v>
      </c>
      <c r="I39" s="20">
        <f t="shared" ref="I39" si="42">H39/G39</f>
        <v>3.1412614775468452E-3</v>
      </c>
      <c r="J39" s="13">
        <f t="shared" si="2"/>
        <v>48.924095502460695</v>
      </c>
      <c r="K39" s="14"/>
      <c r="L39" s="17">
        <f t="shared" ref="L39" si="43">AVERAGEA(J39:J41)</f>
        <v>49.653859914321828</v>
      </c>
      <c r="M39" s="17">
        <f t="shared" ref="M39" si="44">STDEVA(J39:J41)</f>
        <v>1.5626684526995271</v>
      </c>
      <c r="N39" s="20">
        <f t="shared" ref="N39" si="45">M39/L39</f>
        <v>3.1471238195699698E-2</v>
      </c>
    </row>
    <row r="40" spans="1:14" x14ac:dyDescent="0.25">
      <c r="A40" s="11" t="s">
        <v>66</v>
      </c>
      <c r="B40" s="12">
        <f>'Données corrigée'!D40/'Données corrigée'!B40</f>
        <v>0.28198636031646634</v>
      </c>
      <c r="C40" s="12">
        <f>'Données corrigée'!D40/'Données corrigée'!C40</f>
        <v>0.47057058779184846</v>
      </c>
      <c r="D40" s="7"/>
      <c r="E40" s="13">
        <f t="shared" si="0"/>
        <v>50.233048671465909</v>
      </c>
      <c r="F40" s="14"/>
      <c r="G40" s="18"/>
      <c r="H40" s="18"/>
      <c r="I40" s="21"/>
      <c r="J40" s="13">
        <f t="shared" si="2"/>
        <v>48.589576062564191</v>
      </c>
      <c r="K40" s="14"/>
      <c r="L40" s="18"/>
      <c r="M40" s="18"/>
      <c r="N40" s="21"/>
    </row>
    <row r="41" spans="1:14" x14ac:dyDescent="0.25">
      <c r="A41" s="11" t="s">
        <v>67</v>
      </c>
      <c r="B41" s="12">
        <f>'Données corrigée'!D41/'Données corrigée'!B41</f>
        <v>0.28252383760665628</v>
      </c>
      <c r="C41" s="12">
        <f>'Données corrigée'!D41/'Données corrigée'!C41</f>
        <v>0.48971712726853223</v>
      </c>
      <c r="D41" s="7"/>
      <c r="E41" s="13">
        <f t="shared" si="0"/>
        <v>50.311899876568546</v>
      </c>
      <c r="F41" s="14"/>
      <c r="G41" s="19"/>
      <c r="H41" s="19"/>
      <c r="I41" s="22"/>
      <c r="J41" s="13">
        <f t="shared" si="2"/>
        <v>51.447908177940612</v>
      </c>
      <c r="K41" s="14"/>
      <c r="L41" s="19"/>
      <c r="M41" s="19"/>
      <c r="N41" s="22"/>
    </row>
  </sheetData>
  <mergeCells count="66">
    <mergeCell ref="H2:H8"/>
    <mergeCell ref="H21:H23"/>
    <mergeCell ref="H33:H35"/>
    <mergeCell ref="G2:G8"/>
    <mergeCell ref="G9:G13"/>
    <mergeCell ref="G14:G17"/>
    <mergeCell ref="G18:G20"/>
    <mergeCell ref="G21:G23"/>
    <mergeCell ref="G24:G26"/>
    <mergeCell ref="G27:G29"/>
    <mergeCell ref="G30:G32"/>
    <mergeCell ref="G33:G35"/>
    <mergeCell ref="G36:G38"/>
    <mergeCell ref="G39:G41"/>
    <mergeCell ref="H39:H41"/>
    <mergeCell ref="I39:I41"/>
    <mergeCell ref="L2:L8"/>
    <mergeCell ref="L18:L20"/>
    <mergeCell ref="L27:L29"/>
    <mergeCell ref="L36:L38"/>
    <mergeCell ref="I21:I23"/>
    <mergeCell ref="H24:H26"/>
    <mergeCell ref="I24:I26"/>
    <mergeCell ref="H27:H29"/>
    <mergeCell ref="I27:I29"/>
    <mergeCell ref="H30:H32"/>
    <mergeCell ref="I30:I32"/>
    <mergeCell ref="I2:I8"/>
    <mergeCell ref="H9:H13"/>
    <mergeCell ref="I9:I13"/>
    <mergeCell ref="L14:L17"/>
    <mergeCell ref="M14:M17"/>
    <mergeCell ref="N14:N17"/>
    <mergeCell ref="I33:I35"/>
    <mergeCell ref="H36:H38"/>
    <mergeCell ref="I36:I38"/>
    <mergeCell ref="H14:H17"/>
    <mergeCell ref="I14:I17"/>
    <mergeCell ref="H18:H20"/>
    <mergeCell ref="I18:I20"/>
    <mergeCell ref="M2:M8"/>
    <mergeCell ref="N2:N8"/>
    <mergeCell ref="L9:L13"/>
    <mergeCell ref="M9:M13"/>
    <mergeCell ref="N9:N13"/>
    <mergeCell ref="L33:L35"/>
    <mergeCell ref="M33:M35"/>
    <mergeCell ref="N33:N35"/>
    <mergeCell ref="M18:M20"/>
    <mergeCell ref="N18:N20"/>
    <mergeCell ref="L21:L23"/>
    <mergeCell ref="M21:M23"/>
    <mergeCell ref="N21:N23"/>
    <mergeCell ref="L24:L26"/>
    <mergeCell ref="M24:M26"/>
    <mergeCell ref="N24:N26"/>
    <mergeCell ref="M27:M29"/>
    <mergeCell ref="N27:N29"/>
    <mergeCell ref="L30:L32"/>
    <mergeCell ref="M30:M32"/>
    <mergeCell ref="N30:N32"/>
    <mergeCell ref="M36:M38"/>
    <mergeCell ref="N36:N38"/>
    <mergeCell ref="L39:L41"/>
    <mergeCell ref="M39:M41"/>
    <mergeCell ref="N39:N4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4EC0-C42A-48A3-863B-0681C7C6AB63}">
  <dimension ref="A1:H1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20.7109375" bestFit="1" customWidth="1"/>
    <col min="3" max="3" width="14.7109375" bestFit="1" customWidth="1"/>
    <col min="4" max="4" width="20.140625" bestFit="1" customWidth="1"/>
    <col min="5" max="5" width="12" bestFit="1" customWidth="1"/>
    <col min="6" max="6" width="15" bestFit="1" customWidth="1"/>
    <col min="7" max="7" width="20.42578125" bestFit="1" customWidth="1"/>
    <col min="8" max="8" width="12" bestFit="1" customWidth="1"/>
  </cols>
  <sheetData>
    <row r="1" spans="1:8" x14ac:dyDescent="0.25">
      <c r="A1" s="7" t="s">
        <v>27</v>
      </c>
      <c r="B1" s="7" t="s">
        <v>24</v>
      </c>
      <c r="C1" s="7" t="s">
        <v>23</v>
      </c>
      <c r="D1" s="7" t="s">
        <v>25</v>
      </c>
      <c r="E1" s="7" t="s">
        <v>68</v>
      </c>
      <c r="F1" s="7" t="s">
        <v>22</v>
      </c>
      <c r="G1" s="7" t="s">
        <v>26</v>
      </c>
      <c r="H1" s="7" t="s">
        <v>68</v>
      </c>
    </row>
    <row r="2" spans="1:8" x14ac:dyDescent="0.25">
      <c r="A2" s="11" t="s">
        <v>28</v>
      </c>
      <c r="B2" s="11">
        <v>61.72</v>
      </c>
      <c r="C2" s="11">
        <v>76.188492117169673</v>
      </c>
      <c r="D2" s="11">
        <v>0.23442145361584049</v>
      </c>
      <c r="E2" s="11">
        <v>75.591516269939603</v>
      </c>
      <c r="F2" s="11"/>
      <c r="G2" s="11"/>
      <c r="H2" s="11"/>
    </row>
    <row r="3" spans="1:8" x14ac:dyDescent="0.25">
      <c r="A3" s="11" t="s">
        <v>35</v>
      </c>
      <c r="B3" s="11">
        <v>33.86</v>
      </c>
      <c r="C3" s="11">
        <v>38.31051019541389</v>
      </c>
      <c r="D3" s="11">
        <v>0.13143857635599204</v>
      </c>
      <c r="E3" s="11">
        <v>35.33484997081446</v>
      </c>
      <c r="F3" s="11">
        <v>43.316507900386114</v>
      </c>
      <c r="G3" s="11">
        <v>0.27928257236816639</v>
      </c>
      <c r="H3" s="11">
        <v>39.828754846174448</v>
      </c>
    </row>
    <row r="4" spans="1:8" x14ac:dyDescent="0.25">
      <c r="A4" s="11" t="s">
        <v>40</v>
      </c>
      <c r="B4" s="11"/>
      <c r="C4" s="11">
        <v>46.579442596107441</v>
      </c>
      <c r="D4" s="11"/>
      <c r="E4" s="11">
        <v>46.738849569583252</v>
      </c>
      <c r="F4" s="11">
        <v>48.629359783675341</v>
      </c>
      <c r="G4" s="11"/>
      <c r="H4" s="11">
        <v>48.07770903605013</v>
      </c>
    </row>
    <row r="5" spans="1:8" x14ac:dyDescent="0.25">
      <c r="A5" s="11" t="s">
        <v>44</v>
      </c>
      <c r="B5" s="11">
        <v>54.62</v>
      </c>
      <c r="C5" s="11">
        <v>51.513197104068908</v>
      </c>
      <c r="D5" s="11">
        <v>5.6880316659302259E-2</v>
      </c>
      <c r="E5" s="11">
        <v>51.683999960483312</v>
      </c>
      <c r="F5" s="11">
        <v>51.336222214425312</v>
      </c>
      <c r="G5" s="11">
        <v>6.0120428150397018E-2</v>
      </c>
      <c r="H5" s="11">
        <v>51.460627267235431</v>
      </c>
    </row>
    <row r="6" spans="1:8" x14ac:dyDescent="0.25">
      <c r="A6" s="11" t="s">
        <v>47</v>
      </c>
      <c r="B6" s="11">
        <v>49.37</v>
      </c>
      <c r="C6" s="11">
        <v>49.206566856069671</v>
      </c>
      <c r="D6" s="11">
        <v>3.3103735857874564E-3</v>
      </c>
      <c r="E6" s="11">
        <v>48.904376384095237</v>
      </c>
      <c r="F6" s="11">
        <v>48.204753648908714</v>
      </c>
      <c r="G6" s="11">
        <v>2.3602316206021549E-2</v>
      </c>
      <c r="H6" s="11">
        <v>47.503497630117295</v>
      </c>
    </row>
    <row r="7" spans="1:8" x14ac:dyDescent="0.25">
      <c r="A7" s="11" t="s">
        <v>50</v>
      </c>
      <c r="B7" s="11">
        <v>53.04</v>
      </c>
      <c r="C7" s="11">
        <v>54.961935198263681</v>
      </c>
      <c r="D7" s="11">
        <v>3.6235580661079986E-2</v>
      </c>
      <c r="E7" s="11">
        <v>54.17009921393111</v>
      </c>
      <c r="F7" s="11">
        <v>58.811381118645748</v>
      </c>
      <c r="G7" s="11">
        <v>0.10881186121126978</v>
      </c>
      <c r="H7" s="11">
        <v>57.632875949027692</v>
      </c>
    </row>
    <row r="8" spans="1:8" x14ac:dyDescent="0.25">
      <c r="A8" s="11" t="s">
        <v>53</v>
      </c>
      <c r="B8" s="11">
        <v>51.46</v>
      </c>
      <c r="C8" s="11">
        <v>47.759703178866417</v>
      </c>
      <c r="D8" s="11">
        <v>7.1906273243948382E-2</v>
      </c>
      <c r="E8" s="11">
        <v>46.161758849668644</v>
      </c>
      <c r="F8" s="11">
        <v>47.819211915454048</v>
      </c>
      <c r="G8" s="11">
        <v>7.074986561496216E-2</v>
      </c>
      <c r="H8" s="11">
        <v>46.635745263271673</v>
      </c>
    </row>
    <row r="9" spans="1:8" x14ac:dyDescent="0.25">
      <c r="A9" s="11" t="s">
        <v>56</v>
      </c>
      <c r="B9" s="11">
        <v>45</v>
      </c>
      <c r="C9" s="11">
        <v>45.167182270940188</v>
      </c>
      <c r="D9" s="11">
        <v>3.7151615764486222E-3</v>
      </c>
      <c r="E9" s="11">
        <v>45.257280397448163</v>
      </c>
      <c r="F9" s="11">
        <v>45.738576861624729</v>
      </c>
      <c r="G9" s="11">
        <v>1.64128191472162E-2</v>
      </c>
      <c r="H9" s="11">
        <v>45.994933914232377</v>
      </c>
    </row>
    <row r="10" spans="1:8" x14ac:dyDescent="0.25">
      <c r="A10" s="11" t="s">
        <v>59</v>
      </c>
      <c r="B10" s="11"/>
      <c r="C10" s="11">
        <v>61.054877344125821</v>
      </c>
      <c r="D10" s="11"/>
      <c r="E10" s="11">
        <v>58.585183158571887</v>
      </c>
      <c r="F10" s="11">
        <v>59.067502710451151</v>
      </c>
      <c r="G10" s="11"/>
      <c r="H10" s="11">
        <v>56.751393927768589</v>
      </c>
    </row>
    <row r="11" spans="1:8" x14ac:dyDescent="0.25">
      <c r="A11" s="11" t="s">
        <v>62</v>
      </c>
      <c r="B11" s="11"/>
      <c r="C11" s="11">
        <v>45.423974898482683</v>
      </c>
      <c r="D11" s="11"/>
      <c r="E11" s="11">
        <v>44.563503399608351</v>
      </c>
      <c r="F11" s="11">
        <v>48.888068239206994</v>
      </c>
      <c r="G11" s="11"/>
      <c r="H11" s="11">
        <v>47.276312401615151</v>
      </c>
    </row>
    <row r="12" spans="1:8" x14ac:dyDescent="0.25">
      <c r="A12" s="11" t="s">
        <v>65</v>
      </c>
      <c r="B12" s="11"/>
      <c r="C12" s="11">
        <v>50.008107051953601</v>
      </c>
      <c r="D12" s="11"/>
      <c r="E12" s="11">
        <v>50.184351866662688</v>
      </c>
      <c r="F12" s="11">
        <v>48.924095502460695</v>
      </c>
      <c r="G12" s="11"/>
      <c r="H12" s="11">
        <v>49.653859914321828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Brute Data</vt:lpstr>
      <vt:lpstr>Set Data</vt:lpstr>
      <vt:lpstr>Facteur de correction</vt:lpstr>
      <vt:lpstr>Données corrigée</vt:lpstr>
      <vt:lpstr>Calculs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2021-11-14T06:47:10Z</dcterms:created>
  <dc:creator>Alex TONDOH</dc:creator>
  <cp:lastModifiedBy>Alex TONDOH</cp:lastModifiedBy>
  <dcterms:modified xsi:type="dcterms:W3CDTF">2022-03-24T03:16:30Z</dcterms:modified>
</cp:coreProperties>
</file>