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hidePivotFieldList="1" autoCompressPictures="0"/>
  <bookViews>
    <workbookView xWindow="0" yWindow="0" windowWidth="20730" windowHeight="11760" tabRatio="500" firstSheet="1" activeTab="13"/>
  </bookViews>
  <sheets>
    <sheet name="Principal - ABP" sheetId="1" r:id="rId1"/>
    <sheet name="PM" sheetId="9" r:id="rId2"/>
    <sheet name="TAG" sheetId="4" r:id="rId3"/>
    <sheet name="V1" sheetId="6" r:id="rId4"/>
    <sheet name="V2" sheetId="7" r:id="rId5"/>
    <sheet name="PD" sheetId="2" r:id="rId6"/>
    <sheet name="TDS" sheetId="10" r:id="rId7"/>
    <sheet name="RV" sheetId="11" r:id="rId8"/>
    <sheet name="SMBI" sheetId="8" r:id="rId9"/>
    <sheet name="EL" sheetId="12" r:id="rId10"/>
    <sheet name="SDM" sheetId="13" r:id="rId11"/>
    <sheet name="SMA" sheetId="14" r:id="rId12"/>
    <sheet name="NM" sheetId="15" r:id="rId13"/>
    <sheet name="PD1" sheetId="17" r:id="rId14"/>
  </sheets>
  <externalReferences>
    <externalReference r:id="rId15"/>
  </externalReferences>
  <definedNames>
    <definedName name="Graficos1">TAG!$F$8:$H$21</definedName>
  </definedNames>
  <calcPr calcId="145621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9" i="6" l="1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2" i="6"/>
  <c r="L42" i="6"/>
  <c r="K42" i="6"/>
  <c r="F9" i="6"/>
  <c r="O19" i="1"/>
  <c r="C16" i="14"/>
  <c r="C17" i="14"/>
  <c r="C19" i="14"/>
  <c r="G19" i="1"/>
  <c r="C15" i="6"/>
  <c r="C16" i="6"/>
  <c r="C18" i="6"/>
  <c r="C20" i="10"/>
  <c r="C22" i="10"/>
  <c r="C16" i="10"/>
  <c r="I34" i="10"/>
  <c r="K10" i="10"/>
  <c r="K11" i="10"/>
  <c r="K12" i="10"/>
  <c r="K13" i="10"/>
  <c r="K14" i="10"/>
  <c r="K15" i="10"/>
  <c r="K16" i="10"/>
  <c r="K18" i="10"/>
  <c r="K21" i="10"/>
  <c r="K24" i="10"/>
  <c r="K26" i="10"/>
  <c r="K27" i="10"/>
  <c r="K31" i="10"/>
  <c r="K34" i="10"/>
  <c r="C21" i="10"/>
  <c r="C15" i="10"/>
  <c r="J10" i="10"/>
  <c r="J11" i="10"/>
  <c r="J12" i="10"/>
  <c r="J13" i="10"/>
  <c r="J14" i="10"/>
  <c r="J15" i="10"/>
  <c r="J16" i="10"/>
  <c r="J18" i="10"/>
  <c r="J21" i="10"/>
  <c r="J24" i="10"/>
  <c r="J26" i="10"/>
  <c r="J27" i="10"/>
  <c r="J31" i="10"/>
  <c r="J34" i="10"/>
  <c r="K30" i="10"/>
  <c r="J30" i="10"/>
  <c r="C24" i="10"/>
  <c r="C23" i="10"/>
  <c r="C11" i="10"/>
  <c r="C20" i="14"/>
  <c r="K12" i="14"/>
  <c r="K13" i="14"/>
  <c r="K14" i="14"/>
  <c r="K15" i="14"/>
  <c r="K11" i="14"/>
  <c r="L17" i="14"/>
  <c r="C21" i="14"/>
  <c r="J17" i="14"/>
  <c r="C18" i="14"/>
  <c r="I12" i="14"/>
  <c r="I13" i="14"/>
  <c r="I14" i="14"/>
  <c r="I15" i="14"/>
  <c r="I11" i="14"/>
  <c r="I17" i="14"/>
  <c r="K17" i="14"/>
  <c r="H17" i="14"/>
  <c r="K19" i="1"/>
  <c r="C15" i="11"/>
  <c r="C17" i="11"/>
  <c r="C16" i="11"/>
  <c r="C11" i="11"/>
  <c r="P19" i="1"/>
  <c r="C13" i="15"/>
  <c r="N19" i="1"/>
  <c r="C13" i="13"/>
  <c r="M19" i="1"/>
  <c r="C13" i="12"/>
  <c r="C14" i="15"/>
  <c r="C9" i="15"/>
  <c r="C12" i="14"/>
  <c r="C14" i="13"/>
  <c r="C9" i="13"/>
  <c r="C14" i="12"/>
  <c r="C9" i="12"/>
  <c r="L19" i="1"/>
  <c r="C13" i="8"/>
  <c r="E19" i="1"/>
  <c r="C15" i="9"/>
  <c r="Q10" i="9"/>
  <c r="Q11" i="9"/>
  <c r="Q12" i="9"/>
  <c r="Q13" i="9"/>
  <c r="Q14" i="9"/>
  <c r="Q15" i="9"/>
  <c r="Q16" i="9"/>
  <c r="Q17" i="9"/>
  <c r="Q18" i="9"/>
  <c r="Q19" i="9"/>
  <c r="Q20" i="9"/>
  <c r="Q21" i="9"/>
  <c r="Q22" i="9"/>
  <c r="Q23" i="9"/>
  <c r="Q24" i="9"/>
  <c r="Q25" i="9"/>
  <c r="Q26" i="9"/>
  <c r="Q27" i="9"/>
  <c r="Q28" i="9"/>
  <c r="Q29" i="9"/>
  <c r="Q30" i="9"/>
  <c r="Q31" i="9"/>
  <c r="Q32" i="9"/>
  <c r="Q33" i="9"/>
  <c r="Q34" i="9"/>
  <c r="Q35" i="9"/>
  <c r="Q36" i="9"/>
  <c r="Q37" i="9"/>
  <c r="Q38" i="9"/>
  <c r="Q39" i="9"/>
  <c r="Q40" i="9"/>
  <c r="Q43" i="9"/>
  <c r="C20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3" i="9"/>
  <c r="C17" i="9"/>
  <c r="C19" i="9"/>
  <c r="C16" i="9"/>
  <c r="C18" i="9"/>
  <c r="C11" i="9"/>
  <c r="C14" i="8"/>
  <c r="C9" i="8"/>
  <c r="H19" i="1"/>
  <c r="C15" i="7"/>
  <c r="I19" i="1"/>
  <c r="C15" i="2"/>
  <c r="C17" i="7"/>
  <c r="C16" i="7"/>
  <c r="C11" i="7"/>
  <c r="N42" i="6"/>
  <c r="C20" i="6"/>
  <c r="C17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C19" i="6"/>
  <c r="C11" i="6"/>
  <c r="C17" i="2"/>
  <c r="C16" i="2"/>
  <c r="C11" i="2"/>
  <c r="Q15" i="1"/>
  <c r="Q16" i="1"/>
  <c r="Q17" i="1"/>
  <c r="Q18" i="1"/>
  <c r="Q14" i="1"/>
  <c r="Q13" i="1"/>
  <c r="Q19" i="1"/>
  <c r="R13" i="1"/>
  <c r="R14" i="1"/>
  <c r="R15" i="1"/>
  <c r="R16" i="1"/>
  <c r="R17" i="1"/>
  <c r="R18" i="1"/>
  <c r="R20" i="1"/>
  <c r="F19" i="1"/>
  <c r="C15" i="4"/>
  <c r="I21" i="4"/>
  <c r="I55" i="4"/>
  <c r="I118" i="4"/>
  <c r="C20" i="4"/>
  <c r="I97" i="4"/>
  <c r="I76" i="4"/>
  <c r="I37" i="4"/>
  <c r="H118" i="4"/>
  <c r="H97" i="4"/>
  <c r="H76" i="4"/>
  <c r="H21" i="4"/>
  <c r="H55" i="4"/>
  <c r="C17" i="4"/>
  <c r="C19" i="4"/>
  <c r="H37" i="4"/>
  <c r="C16" i="4"/>
  <c r="C18" i="4"/>
  <c r="C11" i="4"/>
  <c r="F20" i="1"/>
  <c r="G20" i="1"/>
  <c r="H20" i="1"/>
  <c r="I20" i="1"/>
  <c r="J19" i="1"/>
  <c r="J20" i="1"/>
  <c r="K20" i="1"/>
  <c r="L20" i="1"/>
  <c r="M20" i="1"/>
  <c r="N20" i="1"/>
  <c r="O20" i="1"/>
  <c r="P20" i="1"/>
  <c r="E20" i="1"/>
  <c r="C19" i="1"/>
</calcChain>
</file>

<file path=xl/sharedStrings.xml><?xml version="1.0" encoding="utf-8"?>
<sst xmlns="http://schemas.openxmlformats.org/spreadsheetml/2006/main" count="1120" uniqueCount="420">
  <si>
    <t>Apellidos</t>
  </si>
  <si>
    <t>Nombre</t>
  </si>
  <si>
    <t>Total asignaturas</t>
  </si>
  <si>
    <t>Total puntos</t>
  </si>
  <si>
    <t>Obligatorias</t>
  </si>
  <si>
    <t>Intinerario de Creación y Entretenimiento Digital</t>
  </si>
  <si>
    <t>Itinerario de Gestión de Contenidos</t>
  </si>
  <si>
    <t>Proyecto individual</t>
  </si>
  <si>
    <t>Hito 1</t>
  </si>
  <si>
    <t>Hito 2</t>
  </si>
  <si>
    <t>Hito 3</t>
  </si>
  <si>
    <t>% evaluación</t>
  </si>
  <si>
    <t>Item 1</t>
  </si>
  <si>
    <t>Vídeo con animación del logo de la empresa</t>
  </si>
  <si>
    <t>20-30%</t>
  </si>
  <si>
    <t>Item 2</t>
  </si>
  <si>
    <t>Cartel juego/proyecto</t>
  </si>
  <si>
    <t>10-20%</t>
  </si>
  <si>
    <t>Item 3</t>
  </si>
  <si>
    <t>Trailer juego/proyecto</t>
  </si>
  <si>
    <t>50-60%</t>
  </si>
  <si>
    <t>2 personas</t>
  </si>
  <si>
    <t>Item 4</t>
  </si>
  <si>
    <t>30-50%</t>
  </si>
  <si>
    <t>Making of juego/proyecto</t>
  </si>
  <si>
    <t>20-40%</t>
  </si>
  <si>
    <t>3 personas</t>
  </si>
  <si>
    <t>Item 5</t>
  </si>
  <si>
    <t>30-40%</t>
  </si>
  <si>
    <t>Créditos</t>
  </si>
  <si>
    <t>5-15%</t>
  </si>
  <si>
    <t>4 personas</t>
  </si>
  <si>
    <t>10-25%</t>
  </si>
  <si>
    <t>20-35%</t>
  </si>
  <si>
    <t>15-30%</t>
  </si>
  <si>
    <t>Item 6</t>
  </si>
  <si>
    <t>Vídeo final juego / explicación parte del proyecto</t>
  </si>
  <si>
    <t>5 personas</t>
  </si>
  <si>
    <t>5-10%</t>
  </si>
  <si>
    <t>Item 7</t>
  </si>
  <si>
    <t>HUD / Imágenes menús</t>
  </si>
  <si>
    <t>6 personas</t>
  </si>
  <si>
    <t>Item 8</t>
  </si>
  <si>
    <t>Videos de carga / explicación parte del proyecto</t>
  </si>
  <si>
    <r>
      <rPr>
        <b/>
        <sz val="12"/>
        <color theme="1"/>
        <rFont val="Calibri"/>
        <family val="2"/>
        <scheme val="minor"/>
      </rPr>
      <t>PM</t>
    </r>
    <r>
      <rPr>
        <sz val="12"/>
        <color theme="1"/>
        <rFont val="Calibri"/>
        <family val="2"/>
        <charset val="204"/>
        <scheme val="minor"/>
      </rPr>
      <t xml:space="preserve"> - Proyectos Multimedia</t>
    </r>
  </si>
  <si>
    <r>
      <rPr>
        <b/>
        <sz val="12"/>
        <color theme="1"/>
        <rFont val="Calibri"/>
        <family val="2"/>
        <scheme val="minor"/>
      </rPr>
      <t>TAG</t>
    </r>
    <r>
      <rPr>
        <sz val="12"/>
        <color theme="1"/>
        <rFont val="Calibri"/>
        <family val="2"/>
        <charset val="204"/>
        <scheme val="minor"/>
      </rPr>
      <t xml:space="preserve"> - Técnicas Avanzadas de Gráficos</t>
    </r>
  </si>
  <si>
    <r>
      <rPr>
        <b/>
        <sz val="12"/>
        <color theme="1"/>
        <rFont val="Calibri"/>
        <family val="2"/>
        <scheme val="minor"/>
      </rPr>
      <t>V1</t>
    </r>
    <r>
      <rPr>
        <sz val="12"/>
        <color theme="1"/>
        <rFont val="Calibri"/>
        <family val="2"/>
        <charset val="204"/>
        <scheme val="minor"/>
      </rPr>
      <t xml:space="preserve"> - Videojuegos 1</t>
    </r>
  </si>
  <si>
    <r>
      <rPr>
        <b/>
        <sz val="12"/>
        <color theme="1"/>
        <rFont val="Calibri"/>
        <family val="2"/>
        <scheme val="minor"/>
      </rPr>
      <t>V2</t>
    </r>
    <r>
      <rPr>
        <sz val="12"/>
        <color theme="1"/>
        <rFont val="Calibri"/>
        <family val="2"/>
        <charset val="204"/>
        <scheme val="minor"/>
      </rPr>
      <t xml:space="preserve"> - Videojuegos 2</t>
    </r>
  </si>
  <si>
    <r>
      <rPr>
        <b/>
        <sz val="12"/>
        <color theme="1"/>
        <rFont val="Calibri"/>
        <family val="2"/>
        <scheme val="minor"/>
      </rPr>
      <t>PD</t>
    </r>
    <r>
      <rPr>
        <sz val="12"/>
        <color theme="1"/>
        <rFont val="Calibri"/>
        <family val="2"/>
        <charset val="204"/>
        <scheme val="minor"/>
      </rPr>
      <t xml:space="preserve"> - Postproducción Digital</t>
    </r>
  </si>
  <si>
    <r>
      <rPr>
        <b/>
        <sz val="12"/>
        <color theme="1"/>
        <rFont val="Calibri"/>
        <family val="2"/>
        <scheme val="minor"/>
      </rPr>
      <t>TDS</t>
    </r>
    <r>
      <rPr>
        <sz val="12"/>
        <color theme="1"/>
        <rFont val="Calibri"/>
        <family val="2"/>
        <charset val="204"/>
        <scheme val="minor"/>
      </rPr>
      <t xml:space="preserve"> - Técnicas para el Diseño Sonoro</t>
    </r>
  </si>
  <si>
    <r>
      <rPr>
        <b/>
        <sz val="12"/>
        <color theme="1"/>
        <rFont val="Calibri"/>
        <family val="2"/>
        <scheme val="minor"/>
      </rPr>
      <t>RV</t>
    </r>
    <r>
      <rPr>
        <sz val="12"/>
        <color theme="1"/>
        <rFont val="Calibri"/>
        <family val="2"/>
        <charset val="204"/>
        <scheme val="minor"/>
      </rPr>
      <t xml:space="preserve"> - Realidad Virtual</t>
    </r>
  </si>
  <si>
    <r>
      <rPr>
        <b/>
        <sz val="12"/>
        <color theme="1"/>
        <rFont val="Calibri"/>
        <family val="2"/>
        <scheme val="minor"/>
      </rPr>
      <t>SMBI</t>
    </r>
    <r>
      <rPr>
        <sz val="12"/>
        <color theme="1"/>
        <rFont val="Calibri"/>
        <family val="2"/>
        <charset val="204"/>
        <scheme val="minor"/>
      </rPr>
      <t xml:space="preserve"> - Servicios Multimedia Basados en Internet</t>
    </r>
  </si>
  <si>
    <r>
      <rPr>
        <b/>
        <sz val="12"/>
        <color theme="1"/>
        <rFont val="Calibri"/>
        <family val="2"/>
        <scheme val="minor"/>
      </rPr>
      <t>EL</t>
    </r>
    <r>
      <rPr>
        <sz val="12"/>
        <color theme="1"/>
        <rFont val="Calibri"/>
        <family val="2"/>
        <charset val="204"/>
        <scheme val="minor"/>
      </rPr>
      <t xml:space="preserve"> - ELearning</t>
    </r>
  </si>
  <si>
    <r>
      <rPr>
        <b/>
        <sz val="12"/>
        <color theme="1"/>
        <rFont val="Calibri"/>
        <family val="2"/>
        <scheme val="minor"/>
      </rPr>
      <t>SDM</t>
    </r>
    <r>
      <rPr>
        <sz val="12"/>
        <color theme="1"/>
        <rFont val="Calibri"/>
        <family val="2"/>
        <charset val="204"/>
        <scheme val="minor"/>
      </rPr>
      <t xml:space="preserve"> - Sistemas de Difusión Multimedia</t>
    </r>
  </si>
  <si>
    <r>
      <rPr>
        <b/>
        <sz val="12"/>
        <color theme="1"/>
        <rFont val="Calibri"/>
        <family val="2"/>
        <scheme val="minor"/>
      </rPr>
      <t>SMA</t>
    </r>
    <r>
      <rPr>
        <sz val="12"/>
        <color theme="1"/>
        <rFont val="Calibri"/>
        <family val="2"/>
        <charset val="204"/>
        <scheme val="minor"/>
      </rPr>
      <t xml:space="preserve"> - Servicios Multimedia Avanzados</t>
    </r>
  </si>
  <si>
    <r>
      <rPr>
        <b/>
        <sz val="12"/>
        <color theme="1"/>
        <rFont val="Calibri"/>
        <family val="2"/>
        <scheme val="minor"/>
      </rPr>
      <t>NM</t>
    </r>
    <r>
      <rPr>
        <sz val="12"/>
        <color theme="1"/>
        <rFont val="Calibri"/>
        <family val="2"/>
        <charset val="204"/>
        <scheme val="minor"/>
      </rPr>
      <t xml:space="preserve"> - Negocio y Multimedia</t>
    </r>
  </si>
  <si>
    <t>Entregable 1</t>
  </si>
  <si>
    <t>Entregable 2</t>
  </si>
  <si>
    <t>Entregable 3</t>
  </si>
  <si>
    <t>Entregable 4</t>
  </si>
  <si>
    <t>Entregable 5</t>
  </si>
  <si>
    <t>Entregable 6</t>
  </si>
  <si>
    <t>Entregable 7</t>
  </si>
  <si>
    <t>Entregable 8</t>
  </si>
  <si>
    <t>Entregable 9</t>
  </si>
  <si>
    <t>Entregable 10</t>
  </si>
  <si>
    <t>Entregable 11</t>
  </si>
  <si>
    <t>Entregable 12</t>
  </si>
  <si>
    <t>Entregable 13</t>
  </si>
  <si>
    <t>Entregable 14</t>
  </si>
  <si>
    <t>Entregable 15</t>
  </si>
  <si>
    <t>Entregable 16</t>
  </si>
  <si>
    <t>Entregable 17</t>
  </si>
  <si>
    <t>Entregable 18</t>
  </si>
  <si>
    <t>Entregable 19</t>
  </si>
  <si>
    <t>Gestor de recursos: Parser de objetos en formato obj, salida en modo texto</t>
  </si>
  <si>
    <t>Arbol de la escena: Tipos de datos para entidades de tipo cámara y luz. Salida en modo texto</t>
  </si>
  <si>
    <t>Arbol de la escena: Tipos de datos para entidades de tipo malla. Salida en modo texto</t>
  </si>
  <si>
    <t>Gestor de recursos: Carga de modelos obj en las entidades de tipo malla. Salida en modo texto</t>
  </si>
  <si>
    <t>Gestor de recursos: Carga de materiales y texturas. Salida en modo texto</t>
  </si>
  <si>
    <t>Visualización: visualizador OpenGL 4.X de las entidades tipo malla. Shader básico. Añadiendo materiales y texturas.</t>
  </si>
  <si>
    <t>Tiempo</t>
  </si>
  <si>
    <t>Arbol de la escena: Tipos de datos para nodos (completo) y entidades (sólo clase padre; clases hijas sin contenido), construcción del árbol, recorrido del árbol, salida en modo texto</t>
  </si>
  <si>
    <t>Visualización: visualizador OpenGL 4.X simple, con datos por programa. Shader básico.</t>
  </si>
  <si>
    <t>Gestor de recursos: Carga de materiales. Salida en modo texto</t>
  </si>
  <si>
    <t>Visualización: visualizador OpenGL 4.X de las entidades tipo malla. Shader básico. Añadiendo materiales.</t>
  </si>
  <si>
    <t>Aplicación básica: cargador de modelos, movimiento del modelo. Integración con el motor</t>
  </si>
  <si>
    <t>Visualización: visualizador OpenGL 4.X de las entidades tipo malla. Shader básico. Integración con el motor. Sin materiales, texturas, cámara ni luces</t>
  </si>
  <si>
    <t>Visualización: visualizador OpenGL 4.X de las entidades tipo malla. Shader básico. Con cámaras y luces. Visualización por pasadas múltiples.</t>
  </si>
  <si>
    <t>Gestor de recursos: Parser de objetos en multiples formatos, salida en modo texto</t>
  </si>
  <si>
    <t>Arbol de la escena: Tipos de datos para entidades de tipo transformacion (traslación, rotación y escalado relativos). Salida en modo texto</t>
  </si>
  <si>
    <t>Arbol de la escena: Tipos de datos para entidades de tipo transformacion (traslación, rotación y escalado relativos y absolutos). Salida en modo texto</t>
  </si>
  <si>
    <t>Gestor de recursos: Carga de modelos en formato múltiple en las entidades de tipo malla. Salida en modo texto</t>
  </si>
  <si>
    <t>Visualización: visualizador OpenGL 4.X de las entidades tipo malla. Shader básico. Con cámaras y luces. Visualización con registro de cámaras y luces.</t>
  </si>
  <si>
    <t>Visualización: visualizador OpenGL 4.X con un shader avanzado</t>
  </si>
  <si>
    <t>Aplicación básica: cargador de modelos, movimiento del modelo, de las luces y de la cámara. Cambio de modelo, materiales y texturas.  Integración con el motor</t>
  </si>
  <si>
    <t>Arbol de la escena: Tipos de datos para entidades de tipo transformacion (traslación, rotación y escalado relativos y absolutos. Otras transformaciones). Salida en modo texto</t>
  </si>
  <si>
    <t>Arbol de la escena: Tipos de datos para entidades de tipo cámara y luz (cámaras y luces de dos tipos). Salida en modo texto</t>
  </si>
  <si>
    <t>Arbol de la escena: Tipos de datos para entidades de tipo animación (cuadro a cuadro). Salida en modo texto</t>
  </si>
  <si>
    <t>Gestor de recursos: Carga de modelos en formato múltiple en las entidades de tipo malla. Carga de varios ficheros para animación. Salida en modo texto</t>
  </si>
  <si>
    <t>Visualización: visualizador OpenGL 4.X de las entidades tipo malla. Shader básico. Con cámaras y luces de varios tipos. Visualización con registro de cámaras y luces.</t>
  </si>
  <si>
    <t>Visualización: visualizador OpenGL 4.X con dos shaders avanzados</t>
  </si>
  <si>
    <t>Fachada: creación de una fachada entre el motor y la aplicación.</t>
  </si>
  <si>
    <t>IGC: Aplicación: cargador de modelos, movimiento del modelo, de las luces y de la cámara. Cambio de modelo, materiales y texturas. Animaciones.  Integración con el motor; ICED: Integración con el videojuego, sustitución de Irrlicht por el motor propio</t>
  </si>
  <si>
    <t>TAG</t>
  </si>
  <si>
    <t>Horas de teoría</t>
  </si>
  <si>
    <t>Horas de ABP</t>
  </si>
  <si>
    <t>Horas de trabajo de asignatura</t>
  </si>
  <si>
    <t>Total (por estudiante)</t>
  </si>
  <si>
    <t>RESUMEN ABP TAG</t>
  </si>
  <si>
    <t>Número de alumnos matriculados</t>
  </si>
  <si>
    <t>Número de horas a realizar</t>
  </si>
  <si>
    <t>Número de horas según entregables</t>
  </si>
  <si>
    <t>Semana entrega</t>
  </si>
  <si>
    <t>C1.S13</t>
  </si>
  <si>
    <t>Visualización: visualizador OpenGL 4.X simple, con datos por fichero. Shader básico.</t>
  </si>
  <si>
    <t>C2.S1</t>
  </si>
  <si>
    <t>C2.S2</t>
  </si>
  <si>
    <t>C2.S3</t>
  </si>
  <si>
    <t>C2.S4</t>
  </si>
  <si>
    <t>C2.S5</t>
  </si>
  <si>
    <t>C2.S6</t>
  </si>
  <si>
    <t>C2.S7</t>
  </si>
  <si>
    <t>C2.S8</t>
  </si>
  <si>
    <t>C2.S9</t>
  </si>
  <si>
    <t>C2.S10</t>
  </si>
  <si>
    <t>Hito</t>
  </si>
  <si>
    <t>C2.S11</t>
  </si>
  <si>
    <t>Visualización: visualizador OpenGL 4.X con tres shaders avanzados</t>
  </si>
  <si>
    <t>Puntuación</t>
  </si>
  <si>
    <t>Puntos a repartir</t>
  </si>
  <si>
    <t>Puntos según entregables</t>
  </si>
  <si>
    <t>Optimizaciones del motor (2 técnicas)</t>
  </si>
  <si>
    <t>Visualización: visualizador OpenGL 4.X con cuatro shaders avanzados</t>
  </si>
  <si>
    <t>Optimizaciones del motor (1 técnica)</t>
  </si>
  <si>
    <t>Efectos visuales (1 efecto)</t>
  </si>
  <si>
    <t>Efectos visuales (2 efectos)</t>
  </si>
  <si>
    <t>Optimizaciones del motor (4 técnicas)</t>
  </si>
  <si>
    <t>Efectos visuales (3 efectos)</t>
  </si>
  <si>
    <t>Extras (a determinar por el grupo)</t>
  </si>
  <si>
    <t>1 estudiante</t>
  </si>
  <si>
    <t>2 estudiantes</t>
  </si>
  <si>
    <t>3 estudianttes</t>
  </si>
  <si>
    <t>4 estudiantes</t>
  </si>
  <si>
    <t>5 estudiantes</t>
  </si>
  <si>
    <t>6 estudiantes</t>
  </si>
  <si>
    <t>TOTAL</t>
  </si>
  <si>
    <t>Desviación (máximo permitido 25%)</t>
  </si>
  <si>
    <t>Estudiante</t>
  </si>
  <si>
    <t>Total estudiantes</t>
  </si>
  <si>
    <t>ABP 4º MULTIMEDIA</t>
  </si>
  <si>
    <t>Esta hoja de cálculo es una ayuda para obtener el presupuesto del proyecto ABP. Los entregables, el número de horas estimadas, la puntuación y las fechas de entrega son orientativas. No será válido hasta que se hable con cada profesor y se acuerde el presupuesto final personalizado.</t>
  </si>
  <si>
    <t>Instrucciones:</t>
  </si>
  <si>
    <t>INSTRUCCIONES</t>
  </si>
  <si>
    <t>2. Revisa cada pestaña del libro, correspondiente a una asignatura. Sigue las instucciones para cada asignatura en la que estáis matriculado</t>
  </si>
  <si>
    <t>TAG: Técnicas Avanzadas de Gráficos</t>
  </si>
  <si>
    <t>PD</t>
  </si>
  <si>
    <t>PD: Postproducción Digital</t>
  </si>
  <si>
    <t>V1</t>
  </si>
  <si>
    <t>RESUMEN ABP PD</t>
  </si>
  <si>
    <t>RESUMEN ABP V1</t>
  </si>
  <si>
    <t>Item</t>
  </si>
  <si>
    <t>Categoría</t>
  </si>
  <si>
    <t>Entregable Genérico</t>
  </si>
  <si>
    <t>Hito Recom.</t>
  </si>
  <si>
    <t>Documentación</t>
  </si>
  <si>
    <r>
      <t>Documento de</t>
    </r>
    <r>
      <rPr>
        <b/>
        <sz val="12"/>
        <color rgb="FF000000"/>
        <rFont val="Calibri"/>
        <family val="2"/>
        <charset val="1"/>
      </rPr>
      <t>diseño comportamientos</t>
    </r>
    <r>
      <rPr>
        <sz val="12"/>
        <color theme="1"/>
        <rFont val="Calibri"/>
        <family val="2"/>
        <charset val="204"/>
        <scheme val="minor"/>
      </rPr>
      <t>NPCs</t>
    </r>
  </si>
  <si>
    <r>
      <t>Documento de diseño</t>
    </r>
    <r>
      <rPr>
        <b/>
        <sz val="12"/>
        <color rgb="FF000000"/>
        <rFont val="Calibri"/>
        <family val="2"/>
        <charset val="1"/>
      </rPr>
      <t>arquitectura motor</t>
    </r>
    <r>
      <rPr>
        <sz val="12"/>
        <color theme="1"/>
        <rFont val="Calibri"/>
        <family val="2"/>
        <charset val="204"/>
        <scheme val="minor"/>
      </rPr>
      <t>de IA</t>
    </r>
  </si>
  <si>
    <t>Tecnología</t>
  </si>
  <si>
    <r>
      <t>NPCs obteniendo información por</t>
    </r>
    <r>
      <rPr>
        <b/>
        <sz val="12"/>
        <color rgb="FF000000"/>
        <rFont val="Calibri"/>
        <family val="2"/>
        <charset val="1"/>
      </rPr>
      <t>sensores</t>
    </r>
  </si>
  <si>
    <t>IA diseñada</t>
  </si>
  <si>
    <r>
      <t>NPCs controlados por</t>
    </r>
    <r>
      <rPr>
        <b/>
        <sz val="12"/>
        <color rgb="FF000000"/>
        <rFont val="Calibri"/>
        <family val="2"/>
        <charset val="1"/>
      </rPr>
      <t>Máquinas de Estados Finitos</t>
    </r>
  </si>
  <si>
    <r>
      <t>NPCs controlados por</t>
    </r>
    <r>
      <rPr>
        <b/>
        <sz val="12"/>
        <color rgb="FF000000"/>
        <rFont val="Calibri"/>
        <family val="2"/>
        <charset val="1"/>
      </rPr>
      <t>Árboles de decisión</t>
    </r>
  </si>
  <si>
    <r>
      <t>NPCs controlados por</t>
    </r>
    <r>
      <rPr>
        <b/>
        <sz val="12"/>
        <color rgb="FF000000"/>
        <rFont val="Calibri"/>
        <family val="2"/>
        <charset val="1"/>
      </rPr>
      <t>Lógica Difusa</t>
    </r>
    <r>
      <rPr>
        <sz val="12"/>
        <color theme="1"/>
        <rFont val="Calibri"/>
        <family val="2"/>
        <charset val="204"/>
        <scheme val="minor"/>
      </rPr>
      <t>(motor propio)</t>
    </r>
  </si>
  <si>
    <r>
      <t>NPCs controlados por</t>
    </r>
    <r>
      <rPr>
        <b/>
        <sz val="12"/>
        <color rgb="FF000000"/>
        <rFont val="Calibri"/>
        <family val="2"/>
        <charset val="1"/>
      </rPr>
      <t>Lógica Difusa</t>
    </r>
    <r>
      <rPr>
        <sz val="12"/>
        <color theme="1"/>
        <rFont val="Calibri"/>
        <family val="2"/>
        <charset val="204"/>
        <scheme val="minor"/>
      </rPr>
      <t>(librería)</t>
    </r>
  </si>
  <si>
    <r>
      <t>NPCs controlados por</t>
    </r>
    <r>
      <rPr>
        <b/>
        <sz val="12"/>
        <color rgb="FF000000"/>
        <rFont val="Calibri"/>
        <family val="2"/>
        <charset val="1"/>
      </rPr>
      <t>Behaviour Trees</t>
    </r>
  </si>
  <si>
    <r>
      <t>NPCs con</t>
    </r>
    <r>
      <rPr>
        <b/>
        <sz val="12"/>
        <color rgb="FF000000"/>
        <rFont val="Calibri"/>
        <family val="2"/>
        <charset val="1"/>
      </rPr>
      <t>Pathfinding estándar</t>
    </r>
  </si>
  <si>
    <r>
      <t>NPCs con</t>
    </r>
    <r>
      <rPr>
        <b/>
        <sz val="12"/>
        <color rgb="FF000000"/>
        <rFont val="Calibri"/>
        <family val="2"/>
        <charset val="1"/>
      </rPr>
      <t>Pathfinding jerárquico</t>
    </r>
  </si>
  <si>
    <t>1-2</t>
  </si>
  <si>
    <r>
      <t>NPCs con</t>
    </r>
    <r>
      <rPr>
        <b/>
        <sz val="12"/>
        <color rgb="FF000000"/>
        <rFont val="Calibri"/>
        <family val="2"/>
        <charset val="1"/>
      </rPr>
      <t>Pathfinding táctico</t>
    </r>
  </si>
  <si>
    <r>
      <t>Sistema de</t>
    </r>
    <r>
      <rPr>
        <b/>
        <sz val="12"/>
        <color rgb="FF000000"/>
        <rFont val="Calibri"/>
        <family val="2"/>
        <charset val="1"/>
      </rPr>
      <t>depuración visual</t>
    </r>
    <r>
      <rPr>
        <sz val="12"/>
        <color theme="1"/>
        <rFont val="Calibri"/>
        <family val="2"/>
        <charset val="204"/>
        <scheme val="minor"/>
      </rPr>
      <t>in-game de la IA</t>
    </r>
  </si>
  <si>
    <r>
      <t>NPCs controlados por</t>
    </r>
    <r>
      <rPr>
        <b/>
        <sz val="12"/>
        <color rgb="FF000000"/>
        <rFont val="Calibri"/>
        <family val="2"/>
        <charset val="1"/>
      </rPr>
      <t>Goal-Based Oriented Behaviour</t>
    </r>
  </si>
  <si>
    <r>
      <t>Uso de</t>
    </r>
    <r>
      <rPr>
        <b/>
        <sz val="12"/>
        <color rgb="FF000000"/>
        <rFont val="Calibri"/>
        <family val="2"/>
        <charset val="1"/>
      </rPr>
      <t>Steering Behaviours</t>
    </r>
    <r>
      <rPr>
        <sz val="12"/>
        <color theme="1"/>
        <rFont val="Calibri"/>
        <family val="2"/>
        <charset val="204"/>
        <scheme val="minor"/>
      </rPr>
      <t>para control de movimiento</t>
    </r>
  </si>
  <si>
    <r>
      <t>Sistema de IA con</t>
    </r>
    <r>
      <rPr>
        <b/>
        <sz val="12"/>
        <color rgb="FF000000"/>
        <rFont val="Calibri"/>
        <family val="2"/>
        <charset val="1"/>
      </rPr>
      <t>Level-of-detail</t>
    </r>
  </si>
  <si>
    <t>2-3</t>
  </si>
  <si>
    <r>
      <t>Sistema de IA con planificador central (</t>
    </r>
    <r>
      <rPr>
        <b/>
        <sz val="12"/>
        <color rgb="FF000000"/>
        <rFont val="Calibri"/>
        <family val="2"/>
        <charset val="1"/>
      </rPr>
      <t>Scheduling</t>
    </r>
    <r>
      <rPr>
        <sz val="12"/>
        <color theme="1"/>
        <rFont val="Calibri"/>
        <family val="2"/>
        <charset val="204"/>
        <scheme val="minor"/>
      </rPr>
      <t>)</t>
    </r>
  </si>
  <si>
    <r>
      <t>Gestor de eventos</t>
    </r>
    <r>
      <rPr>
        <sz val="12"/>
        <color theme="1"/>
        <rFont val="Calibri"/>
        <family val="2"/>
        <charset val="204"/>
        <scheme val="minor"/>
      </rPr>
      <t>integrado en el motor de IA</t>
    </r>
  </si>
  <si>
    <r>
      <t>Editor de comportamientos</t>
    </r>
    <r>
      <rPr>
        <sz val="12"/>
        <color theme="1"/>
        <rFont val="Calibri"/>
        <family val="2"/>
        <charset val="204"/>
        <scheme val="minor"/>
      </rPr>
      <t>y parámetros de IA in-game</t>
    </r>
  </si>
  <si>
    <r>
      <t>Flocking</t>
    </r>
    <r>
      <rPr>
        <sz val="12"/>
        <color theme="1"/>
        <rFont val="Calibri"/>
        <family val="2"/>
        <charset val="204"/>
        <scheme val="minor"/>
      </rPr>
      <t>: comportamiento grupal emergente</t>
    </r>
  </si>
  <si>
    <t>Aprendizaje</t>
  </si>
  <si>
    <r>
      <t>Algoritmo</t>
    </r>
    <r>
      <rPr>
        <b/>
        <sz val="12"/>
        <color rgb="FF000000"/>
        <rFont val="Calibri"/>
        <family val="2"/>
        <charset val="1"/>
      </rPr>
      <t>ID3</t>
    </r>
    <r>
      <rPr>
        <sz val="12"/>
        <color theme="1"/>
        <rFont val="Calibri"/>
        <family val="2"/>
        <charset val="204"/>
        <scheme val="minor"/>
      </rPr>
      <t>para Árboles de decisión</t>
    </r>
  </si>
  <si>
    <r>
      <t>Predicción de acciones con</t>
    </r>
    <r>
      <rPr>
        <b/>
        <sz val="12"/>
        <color rgb="FF000000"/>
        <rFont val="Calibri"/>
        <family val="2"/>
        <charset val="1"/>
      </rPr>
      <t>N-Gramas</t>
    </r>
  </si>
  <si>
    <r>
      <t>Predicción de acciones con</t>
    </r>
    <r>
      <rPr>
        <b/>
        <sz val="12"/>
        <color rgb="FF000000"/>
        <rFont val="Calibri"/>
        <family val="2"/>
        <charset val="1"/>
      </rPr>
      <t>perceptrones</t>
    </r>
  </si>
  <si>
    <r>
      <t>Predicción de acciones con</t>
    </r>
    <r>
      <rPr>
        <b/>
        <sz val="12"/>
        <color rgb="FF000000"/>
        <rFont val="Calibri"/>
        <family val="2"/>
        <charset val="1"/>
      </rPr>
      <t>Redes Neuronales</t>
    </r>
    <r>
      <rPr>
        <sz val="12"/>
        <color theme="1"/>
        <rFont val="Calibri"/>
        <family val="2"/>
        <charset val="204"/>
        <scheme val="minor"/>
      </rPr>
      <t>(propias)</t>
    </r>
  </si>
  <si>
    <r>
      <t>Predicción de acciones con</t>
    </r>
    <r>
      <rPr>
        <b/>
        <sz val="12"/>
        <color rgb="FF000000"/>
        <rFont val="Calibri"/>
        <family val="2"/>
        <charset val="1"/>
      </rPr>
      <t>Redes Neuronales</t>
    </r>
    <r>
      <rPr>
        <sz val="12"/>
        <color theme="1"/>
        <rFont val="Calibri"/>
        <family val="2"/>
        <charset val="204"/>
        <scheme val="minor"/>
      </rPr>
      <t>(librería)</t>
    </r>
  </si>
  <si>
    <t>Diseño de sistema de recogida de datos y aprendizaje offline</t>
  </si>
  <si>
    <r>
      <t>Diseño de</t>
    </r>
    <r>
      <rPr>
        <b/>
        <sz val="12"/>
        <color rgb="FF000000"/>
        <rFont val="Calibri"/>
        <family val="2"/>
        <charset val="1"/>
      </rPr>
      <t>funcionalidades de red</t>
    </r>
    <r>
      <rPr>
        <sz val="12"/>
        <color theme="1"/>
        <rFont val="Calibri"/>
        <family val="2"/>
        <charset val="204"/>
        <scheme val="minor"/>
      </rPr>
      <t/>
    </r>
  </si>
  <si>
    <r>
      <t>Diseño de la</t>
    </r>
    <r>
      <rPr>
        <b/>
        <sz val="12"/>
        <color rgb="FF000000"/>
        <rFont val="Calibri"/>
        <family val="2"/>
        <charset val="1"/>
      </rPr>
      <t>arquitectura del motor de red</t>
    </r>
  </si>
  <si>
    <t>Red</t>
  </si>
  <si>
    <r>
      <t>Sistema de</t>
    </r>
    <r>
      <rPr>
        <b/>
        <sz val="12"/>
        <color rgb="FF000000"/>
        <rFont val="Calibri"/>
        <family val="2"/>
        <charset val="1"/>
      </rPr>
      <t>logros y puntuaciones web</t>
    </r>
  </si>
  <si>
    <r>
      <t>Motor de red propio</t>
    </r>
    <r>
      <rPr>
        <sz val="12"/>
        <color theme="1"/>
        <rFont val="Calibri"/>
        <family val="2"/>
        <charset val="204"/>
        <scheme val="minor"/>
      </rPr>
      <t>con comunicaciones vía sockets</t>
    </r>
  </si>
  <si>
    <t>1-3</t>
  </si>
  <si>
    <r>
      <t>Videojuego en</t>
    </r>
    <r>
      <rPr>
        <b/>
        <sz val="12"/>
        <color rgb="FF000000"/>
        <rFont val="Calibri"/>
        <family val="2"/>
        <charset val="1"/>
      </rPr>
      <t>red por turnos</t>
    </r>
    <r>
      <rPr>
        <sz val="12"/>
        <color theme="1"/>
        <rFont val="Calibri"/>
        <family val="2"/>
        <charset val="204"/>
        <scheme val="minor"/>
      </rPr>
      <t>o de información parcial</t>
    </r>
  </si>
  <si>
    <r>
      <t>Videojuego en</t>
    </r>
    <r>
      <rPr>
        <b/>
        <sz val="12"/>
        <color rgb="FF000000"/>
        <rFont val="Calibri"/>
        <family val="2"/>
        <charset val="1"/>
      </rPr>
      <t>red en tiempo real</t>
    </r>
  </si>
  <si>
    <r>
      <t>Sistema de</t>
    </r>
    <r>
      <rPr>
        <b/>
        <sz val="12"/>
        <color rgb="FF000000"/>
        <rFont val="Calibri"/>
        <family val="2"/>
        <charset val="1"/>
      </rPr>
      <t>depuración visual</t>
    </r>
    <r>
      <rPr>
        <sz val="12"/>
        <color theme="1"/>
        <rFont val="Calibri"/>
        <family val="2"/>
        <charset val="204"/>
        <scheme val="minor"/>
      </rPr>
      <t>del motor de Red</t>
    </r>
  </si>
  <si>
    <t>Selección</t>
  </si>
  <si>
    <t>Hito Elegido</t>
  </si>
  <si>
    <t>Horas estimadas</t>
  </si>
  <si>
    <t>Horas reales</t>
  </si>
  <si>
    <t>Puntos estimados</t>
  </si>
  <si>
    <t>Puntos reales</t>
  </si>
  <si>
    <t>V1: Videojuegos 1</t>
  </si>
  <si>
    <t>V2: Videojuegos 2</t>
  </si>
  <si>
    <t>V2</t>
  </si>
  <si>
    <t>Integración del motor gráfico mediante el patrón fachada</t>
  </si>
  <si>
    <t>Mecánicas jugables básicas (controles, NPCs, colisiones, etc)</t>
  </si>
  <si>
    <t>Editor y cargador de niveles</t>
  </si>
  <si>
    <t>Menús</t>
  </si>
  <si>
    <t>HUD</t>
  </si>
  <si>
    <t>10-30%</t>
  </si>
  <si>
    <t>Mecanicas jugables secundarias y power-ups</t>
  </si>
  <si>
    <t>Control de cámara</t>
  </si>
  <si>
    <t>10-15%</t>
  </si>
  <si>
    <t>Item 9</t>
  </si>
  <si>
    <t>Optimizaciones para juegos de interior/exterior (oclusiones, LOD, etc)</t>
  </si>
  <si>
    <t>20-25%</t>
  </si>
  <si>
    <t>Item 10</t>
  </si>
  <si>
    <t>Item 11</t>
  </si>
  <si>
    <t>Creación de niveles</t>
  </si>
  <si>
    <t>Sistemas de partículas y físicas (sin influencia en mecánicas jugables)</t>
  </si>
  <si>
    <t>Geometría orgánica específica para videojuegos (vegetación, agua, nubes, etc)</t>
  </si>
  <si>
    <t>4-5 personas</t>
  </si>
  <si>
    <t>Proyecto individual: el estudiante debe ponerse en contacto con el profesor para determinar los entregables</t>
  </si>
  <si>
    <t>6 o más personas: los estudiantes deben ponerse en contacto con el profesor para determinar los entregables</t>
  </si>
  <si>
    <t>SMBI: Servicios Multimedia Basados en Internet</t>
  </si>
  <si>
    <t>Para esta asignatura debéis hablar con el profesor y consensuar el contenido de la asignatura en el ABP</t>
  </si>
  <si>
    <t>SMBI</t>
  </si>
  <si>
    <t>Horas de práctica</t>
  </si>
  <si>
    <t>Horas de trabajo no presencial</t>
  </si>
  <si>
    <t>RESUMEN ABP SMBI</t>
  </si>
  <si>
    <t>RESUMEN ABP V2</t>
  </si>
  <si>
    <t>Documentación de la biblioteca</t>
  </si>
  <si>
    <t>HITO 2</t>
  </si>
  <si>
    <t>HITO 3</t>
  </si>
  <si>
    <t>TDS: Técnicas para el Diseño Sonoro</t>
  </si>
  <si>
    <t>TDS</t>
  </si>
  <si>
    <t>RESUMEN ABP TDS</t>
  </si>
  <si>
    <t>HITO 1</t>
  </si>
  <si>
    <t>Síntesis</t>
  </si>
  <si>
    <t>Grabaciones propias</t>
  </si>
  <si>
    <t>Sonidos externos</t>
  </si>
  <si>
    <t>Música</t>
  </si>
  <si>
    <t>Cue Sheet</t>
  </si>
  <si>
    <t>Hoja de metadatos</t>
  </si>
  <si>
    <t>Integración del motor de audio en el juego con prueba de concepto</t>
  </si>
  <si>
    <t>Sonido generado proceduralmente in-game</t>
  </si>
  <si>
    <t>Obligatorio</t>
  </si>
  <si>
    <t>Opcional</t>
  </si>
  <si>
    <t>Horas</t>
  </si>
  <si>
    <t>Puntos</t>
  </si>
  <si>
    <t>Entregable</t>
  </si>
  <si>
    <t>Carácter</t>
  </si>
  <si>
    <t>Ponderación</t>
  </si>
  <si>
    <t>Bloque</t>
  </si>
  <si>
    <t>TOTALES</t>
  </si>
  <si>
    <t>TOTAL HITO 1</t>
  </si>
  <si>
    <t>TOTAL HITO 2</t>
  </si>
  <si>
    <t>TOTAL HITO 3</t>
  </si>
  <si>
    <t>Porcentaje de trabajo del hito 1 (entre el 60% y el 70%)</t>
  </si>
  <si>
    <t>Porcentaje de trabajo de los hitos 2 y 3 (entre el 30% y el 40%)</t>
  </si>
  <si>
    <t>Nombre del grupo:</t>
  </si>
  <si>
    <t>1. Introduce nombre del grupo, nombres y apellidos de los estudiantes participantes en el grupo, y señala con una "x" las asignaturas en que está matriculado cada uno (Sólo puedes editar las celdas en gris).</t>
  </si>
  <si>
    <t>PM: Proyectos Multimedia</t>
  </si>
  <si>
    <t>PM</t>
  </si>
  <si>
    <t>Estimaciones</t>
  </si>
  <si>
    <t>Planificación</t>
  </si>
  <si>
    <t>PM.01</t>
  </si>
  <si>
    <t>Estimación</t>
  </si>
  <si>
    <t>Elaboración de Presupuesto (Hoja de cálculo)</t>
  </si>
  <si>
    <t>Seguimiento</t>
  </si>
  <si>
    <t>PM.02</t>
  </si>
  <si>
    <t>Rellenar Documento Informe previo (Apartado Introducción: Objetivos, funcionalidades, Herramientas)</t>
  </si>
  <si>
    <t>PM.03</t>
  </si>
  <si>
    <t>Rellenar Documento Informe previo (Apartado Estimación de costes)</t>
  </si>
  <si>
    <t>Riesgos</t>
  </si>
  <si>
    <t>PM.04</t>
  </si>
  <si>
    <t>Creación de Tareas y precedencias básicas en Cloud</t>
  </si>
  <si>
    <t>Recursos Hum.</t>
  </si>
  <si>
    <t>PM.05</t>
  </si>
  <si>
    <t>Presentación</t>
  </si>
  <si>
    <t>Elaboración de la presentación del proyecto</t>
  </si>
  <si>
    <t>Presentaciones</t>
  </si>
  <si>
    <t>PM.06</t>
  </si>
  <si>
    <t>Exposición de la presentación del proyecto</t>
  </si>
  <si>
    <t>PM.07</t>
  </si>
  <si>
    <t>Detalle Hito 1. Creación Subtareas y precedencias en Project</t>
  </si>
  <si>
    <t>Hito 0</t>
  </si>
  <si>
    <t>PM.08</t>
  </si>
  <si>
    <t>Detalle Hito 1. Asignación de recursos a las tareas en Project</t>
  </si>
  <si>
    <t>PM.09</t>
  </si>
  <si>
    <t>Rellenar Documento Informe previo (Apartado Estructura organizativa) ???</t>
  </si>
  <si>
    <t>PM.10</t>
  </si>
  <si>
    <t>Registro de tiempos y % de realización de tareas en Project</t>
  </si>
  <si>
    <t>PM.11</t>
  </si>
  <si>
    <t>Comparación de planificación prevista y real en Project</t>
  </si>
  <si>
    <t>Total</t>
  </si>
  <si>
    <t>PM.12</t>
  </si>
  <si>
    <t>Aplicación del modelo EVA en Project</t>
  </si>
  <si>
    <t>PM.13</t>
  </si>
  <si>
    <t>Confección de Informe sobre el Hito 1</t>
  </si>
  <si>
    <t>PM.14</t>
  </si>
  <si>
    <t>Rellenar Documento Informe previo (apartado Gestión de Riesgos: Plan)</t>
  </si>
  <si>
    <t>PM.15</t>
  </si>
  <si>
    <t>Rellenar Documento Informe Previo (apartado Gestión de Riesgos: monitorización)</t>
  </si>
  <si>
    <t>PM.16</t>
  </si>
  <si>
    <t>Elaboración de la presentación final Hito 1</t>
  </si>
  <si>
    <t>PM.17</t>
  </si>
  <si>
    <t>Exposición de la presentación final Hito 1</t>
  </si>
  <si>
    <t>PM.18</t>
  </si>
  <si>
    <t>Detalle Hito 2. Creación Subtareas y precedencias en Project</t>
  </si>
  <si>
    <t>PM.19</t>
  </si>
  <si>
    <t>Detalle Hito 2. Asignación de recursos a las tareas en Project</t>
  </si>
  <si>
    <t>PM.20</t>
  </si>
  <si>
    <t>PM.21</t>
  </si>
  <si>
    <t>PM.22</t>
  </si>
  <si>
    <t>Confección de Informe sobre el Hito 2</t>
  </si>
  <si>
    <t>PM.23</t>
  </si>
  <si>
    <t>Elaboración de la presentación final Hito 2</t>
  </si>
  <si>
    <t>PM.24</t>
  </si>
  <si>
    <t>Exposición de la presentación final Hito 2</t>
  </si>
  <si>
    <t>PM.25</t>
  </si>
  <si>
    <t>Detalle Hito 3. Creación Subtareas y precedencias en Project</t>
  </si>
  <si>
    <t>PM.26</t>
  </si>
  <si>
    <t>Detalle Hito 3. Asignación de recursos a las tareas en Project</t>
  </si>
  <si>
    <t>PM.27</t>
  </si>
  <si>
    <t>PM.28</t>
  </si>
  <si>
    <t>PM.29</t>
  </si>
  <si>
    <t>Confección de Informe sobre el Hito 3</t>
  </si>
  <si>
    <t>PM.30</t>
  </si>
  <si>
    <t>Elaboración de la presentación final Hito 3</t>
  </si>
  <si>
    <t>PM.31</t>
  </si>
  <si>
    <t>Exposición de la presentación final Hito 3</t>
  </si>
  <si>
    <t>150 horas totales</t>
  </si>
  <si>
    <t>* Opcional</t>
  </si>
  <si>
    <t>30 de teoría</t>
  </si>
  <si>
    <t>24 de trabajo 20% - Bloque II</t>
  </si>
  <si>
    <t>96 horas para ABP</t>
  </si>
  <si>
    <t>Horas/persona</t>
  </si>
  <si>
    <t>Horas totales grupo</t>
  </si>
  <si>
    <t>Puntos/persona</t>
  </si>
  <si>
    <t>Puntos totales grupo</t>
  </si>
  <si>
    <t>RESUMEN ABP PM</t>
  </si>
  <si>
    <t>No es necesario introducir ningún dato. Lo que aparecen son estimaciones de tiempo y de puntos según el número de miembros del grupo. Si queréis hacer algún cambio sobre esta propuesta, debéis hablar con los profesores de la asignatura y consensuarlos.</t>
  </si>
  <si>
    <t>Los entregables son los mismos para todos los grupos, pero la dedicación y la puntuación se pondera en función del número de estudiantes matriculados en PM.</t>
  </si>
  <si>
    <t>Según el número de estudiantes matriculados en TAG te saldrá resaltada una lista de entregables.</t>
  </si>
  <si>
    <t>No es necesario introducir ningún dato. Lo que aparece resaltado es una una propuesta de entregables, con estimaciones de tiempo, de puntos y de semanas de entrega. Si queréis hacer algún cambio sobre esta propuesta, debéis hablar con el profesor de la asignatura y consensuarlos.</t>
  </si>
  <si>
    <t>En V1 no hay una lista de entregables fijos. Debéis seleccionar los entregables que deseais realizar hasta completar el número de horas y de puntos.</t>
  </si>
  <si>
    <t>Según el número de estudiantes matriculados en V2 te saldrá resaltada una lista de entregables.</t>
  </si>
  <si>
    <t>No es necesario introducir ningún dato. Lo que aparece resaltado es una una propuesta de entregables, con estimaciones del porcentaje de evaluación y el hito recomendado para la entrega. Debéis ajustar el porcentaje final de evaluación, traducirlo a horas y puntos, y hablar con el profesor de la asignatura para consensuar la propuesta.</t>
  </si>
  <si>
    <t>Según el número de estudiantes matriculados en PD te saldrá resaltada una lista de entregables.</t>
  </si>
  <si>
    <t>Los entregables son los mismos para todos los grupos, pero la dedicación y la puntuación se pondera en función del número de estudiantes matriculados en TDS. También existe una parte opcional, con dedicación libre</t>
  </si>
  <si>
    <t>TIEMPO DEDICADO AL TRABAJO OBLIGATORIO</t>
  </si>
  <si>
    <t>PUNTOS PARA EL TRABAJO OBLIGATORIO</t>
  </si>
  <si>
    <t>Debes introducir el número de horas dedicadas al trabajo opcional y su puntuación (celdas C13 y C14, en gris). El resto de las horas serán para el trabajo obligatorio y se reparten según la ponderación de la columna I. Debéis hablar con el profesor para concretar los diferentes aspectos y consensuar posibles cambios.</t>
  </si>
  <si>
    <t>EL: E-Learning</t>
  </si>
  <si>
    <t>EL</t>
  </si>
  <si>
    <t>RESUMEN ABP EL</t>
  </si>
  <si>
    <t>SDM: Sistemas de Difusión Multimedia</t>
  </si>
  <si>
    <t>SDM</t>
  </si>
  <si>
    <t>RESUMEN ABP SDM</t>
  </si>
  <si>
    <t>SMA</t>
  </si>
  <si>
    <t>RESUMEN ABP SMA</t>
  </si>
  <si>
    <t>NM: Negocio y Multimedia</t>
  </si>
  <si>
    <t>NM</t>
  </si>
  <si>
    <t>RESUMEN ABP NM</t>
  </si>
  <si>
    <t>RV: Realidad Virtual</t>
  </si>
  <si>
    <t>RV</t>
  </si>
  <si>
    <t>RESUMEN ABP RV</t>
  </si>
  <si>
    <t>Captura de movimiento</t>
  </si>
  <si>
    <t>El número de personajes, su complejidad y la cantidad de movimientos  dependerá del número de componentes del grupo</t>
  </si>
  <si>
    <t>Las características, elementos del entorno y la complejidad de éstos dependerán del número de componentes del grupo</t>
  </si>
  <si>
    <t>Bocetos de los elementos</t>
  </si>
  <si>
    <t>Bocetos del entorno</t>
  </si>
  <si>
    <t>Modelado del entorno y elementos</t>
  </si>
  <si>
    <t>Texturizado del entorno y elementos</t>
  </si>
  <si>
    <t>Es posible añadir al proyecto el uso o integración con algún dispositivo como Oculus, Leap Motion, Kinect, Cave, etc.</t>
  </si>
  <si>
    <t>Uso dispositivo</t>
  </si>
  <si>
    <t>1-5%</t>
  </si>
  <si>
    <t>10-40%</t>
  </si>
  <si>
    <t>1-10%</t>
  </si>
  <si>
    <t>A consultar</t>
  </si>
  <si>
    <t>Boceto de los personajes</t>
  </si>
  <si>
    <t>Modelado de los personajes</t>
  </si>
  <si>
    <t>Texturizado de los personajes</t>
  </si>
  <si>
    <t>Rigging de los personajes</t>
  </si>
  <si>
    <t>Animación de los personajes</t>
  </si>
  <si>
    <t>Tareas</t>
  </si>
  <si>
    <t>Hito recomendado</t>
  </si>
  <si>
    <t>Porcentaje estimado</t>
  </si>
  <si>
    <t>Hito elegido</t>
  </si>
  <si>
    <t>Implementación del sistema de persistencia</t>
  </si>
  <si>
    <t>Desarrollo de API de servicios backend</t>
  </si>
  <si>
    <t>Implementación servicios frontend</t>
  </si>
  <si>
    <t>Implementación servicios integración para desarrolladores</t>
  </si>
  <si>
    <t>Seguridad y auditoría</t>
  </si>
  <si>
    <t>SMA: Servicios Multimedia Avanzados</t>
  </si>
  <si>
    <t>Para cada tarea, elegid un hito para su entrega y las horas y puntos que les váis a otorgar, tomando como referencia la estimación que se ofrece (solo las celdas en gris son editables). La suma de horas debe aproximarse al número de horas a realizar (celda C17) y el número de puntos debe ser igual a los puntos a repartir (celda C20). Debéis hablar con el profesor para concretar los diferentes aspectos y consensuar posibles cambios</t>
  </si>
  <si>
    <t>Los entregables son los mismos para todos los grupos. Su funcionalidad se dimensionará en función del número de miembros del grupo.</t>
  </si>
  <si>
    <t>Elegid vuestros entregables de la lista, poniendo una "x" en cada item seleccionado. Elegid un hito para su entrega y las horas y puntos que les váis a otorgar, tomando como referencia la estimación que se ofrece (solo las celdas en gris son editables). La suma de horas debe aproximarse al número de horas a realizar (celda C16) y el número de puntos debe ser igual a los puntos a repartir (celda C19). Debéis hablar con el profesor para concretar los diferentes aspectos y consensuar posibles cambios</t>
  </si>
  <si>
    <t>Biblioteca de sonidos (al menos 2/3)</t>
  </si>
  <si>
    <t>TIEMPO DEDICADO AL TRABAJO OPCIONAL (*)</t>
  </si>
  <si>
    <t>PUNTOS PARA EL TRABAJO OPCIONAL (*)</t>
  </si>
  <si>
    <t>Audio en proyecto</t>
  </si>
  <si>
    <t>Resto de la biblioteca (máx. 1/3), cuesheet y metadatos finales</t>
  </si>
  <si>
    <t xml:space="preserve">Integración de sonido y música en el juego </t>
  </si>
  <si>
    <t xml:space="preserve">Post producción (mezcla y masterización in-game) </t>
  </si>
  <si>
    <t>(*) El trabajo opcional servirá para subir la nota de ABP, que se calcula a partir de los trabajos obligatorios. Por tanto, el tiempo dedicado a él se consideran horas extra del ABP. La relación entre puntos opcionales y obligatorios (en el ejemplo 1/20) indica el porcentaje de la nota máxima (10) que se puede obtener. 1 punto sobre 20 serían 0,5 puntos posibles a añadir a la nota del ABP</t>
  </si>
  <si>
    <t>Roxanne</t>
  </si>
  <si>
    <t>López van Dooren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</si>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</sst>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/dd/yy"/>
    <numFmt numFmtId="165" formatCode="0.0%"/>
  </numFmts>
  <fonts count="17" x14ac:knownFonts="1">
    <font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0" tint="-0.34998626667073579"/>
      <name val="Calibri"/>
      <scheme val="minor"/>
    </font>
    <font>
      <b/>
      <sz val="12"/>
      <color theme="0" tint="-0.34998626667073579"/>
      <name val="Calibri"/>
      <scheme val="minor"/>
    </font>
    <font>
      <b/>
      <sz val="16"/>
      <color theme="1"/>
      <name val="Calibri"/>
      <scheme val="minor"/>
    </font>
    <font>
      <b/>
      <sz val="18"/>
      <color theme="1"/>
      <name val="Calibri"/>
      <scheme val="minor"/>
    </font>
    <font>
      <b/>
      <sz val="12"/>
      <color rgb="FF000000"/>
      <name val="Calibri"/>
      <family val="2"/>
      <charset val="1"/>
    </font>
    <font>
      <b/>
      <sz val="12"/>
      <color theme="0"/>
      <name val="Calibri"/>
    </font>
    <font>
      <sz val="16"/>
      <color theme="0" tint="-0.34998626667073579"/>
      <name val="Calibri"/>
      <scheme val="minor"/>
    </font>
    <font>
      <b/>
      <sz val="12"/>
      <color rgb="FFFFFFFF"/>
      <name val="Calibri"/>
      <scheme val="minor"/>
    </font>
    <font>
      <sz val="12"/>
      <color rgb="FF000000"/>
      <name val="Calibri"/>
      <family val="2"/>
      <charset val="1"/>
      <scheme val="minor"/>
    </font>
    <font>
      <b/>
      <sz val="12"/>
      <name val="Calibri"/>
      <scheme val="minor"/>
    </font>
    <font>
      <sz val="12"/>
      <name val="Calibri"/>
      <scheme val="minor"/>
    </font>
    <font>
      <sz val="8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0000"/>
        <bgColor rgb="FF111111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</fills>
  <borders count="5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/>
      <right/>
      <top/>
      <bottom style="hair">
        <color auto="1"/>
      </bottom>
      <diagonal/>
    </border>
    <border>
      <left style="medium">
        <color auto="1"/>
      </left>
      <right/>
      <top/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medium">
        <color auto="1"/>
      </left>
      <right style="hair">
        <color auto="1"/>
      </right>
      <top/>
      <bottom style="medium">
        <color auto="1"/>
      </bottom>
      <diagonal/>
    </border>
    <border>
      <left/>
      <right style="hair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</borders>
  <cellStyleXfs count="142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38">
    <xf numFmtId="0" fontId="0" fillId="0" borderId="0" xfId="0"/>
    <xf numFmtId="0" fontId="5" fillId="0" borderId="0" xfId="0" applyFont="1"/>
    <xf numFmtId="0" fontId="5" fillId="0" borderId="1" xfId="0" applyFont="1" applyBorder="1"/>
    <xf numFmtId="0" fontId="5" fillId="0" borderId="3" xfId="0" applyFont="1" applyBorder="1"/>
    <xf numFmtId="0" fontId="5" fillId="0" borderId="8" xfId="0" applyFont="1" applyBorder="1"/>
    <xf numFmtId="0" fontId="5" fillId="0" borderId="0" xfId="0" applyFont="1" applyBorder="1"/>
    <xf numFmtId="0" fontId="0" fillId="0" borderId="1" xfId="0" applyBorder="1"/>
    <xf numFmtId="0" fontId="6" fillId="0" borderId="0" xfId="0" applyFont="1" applyAlignment="1">
      <alignment horizontal="right"/>
    </xf>
    <xf numFmtId="0" fontId="6" fillId="0" borderId="0" xfId="0" applyFont="1"/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9" fontId="0" fillId="0" borderId="1" xfId="1" applyFont="1" applyBorder="1"/>
    <xf numFmtId="0" fontId="0" fillId="0" borderId="0" xfId="0" applyBorder="1"/>
    <xf numFmtId="9" fontId="0" fillId="0" borderId="0" xfId="1" applyFont="1" applyBorder="1"/>
    <xf numFmtId="0" fontId="5" fillId="5" borderId="19" xfId="0" applyFont="1" applyFill="1" applyBorder="1"/>
    <xf numFmtId="0" fontId="5" fillId="5" borderId="20" xfId="0" applyFont="1" applyFill="1" applyBorder="1"/>
    <xf numFmtId="0" fontId="5" fillId="5" borderId="21" xfId="0" applyFont="1" applyFill="1" applyBorder="1"/>
    <xf numFmtId="0" fontId="5" fillId="0" borderId="22" xfId="0" applyFont="1" applyBorder="1"/>
    <xf numFmtId="0" fontId="5" fillId="0" borderId="23" xfId="0" applyFont="1" applyBorder="1"/>
    <xf numFmtId="0" fontId="5" fillId="0" borderId="24" xfId="0" applyFont="1" applyBorder="1"/>
    <xf numFmtId="0" fontId="5" fillId="0" borderId="25" xfId="0" applyFont="1" applyBorder="1"/>
    <xf numFmtId="9" fontId="5" fillId="0" borderId="26" xfId="0" applyNumberFormat="1" applyFont="1" applyBorder="1"/>
    <xf numFmtId="9" fontId="5" fillId="0" borderId="23" xfId="0" applyNumberFormat="1" applyFont="1" applyBorder="1"/>
    <xf numFmtId="0" fontId="5" fillId="0" borderId="26" xfId="0" applyFont="1" applyBorder="1"/>
    <xf numFmtId="17" fontId="5" fillId="0" borderId="26" xfId="0" applyNumberFormat="1" applyFont="1" applyBorder="1"/>
    <xf numFmtId="0" fontId="7" fillId="0" borderId="0" xfId="0" applyFont="1" applyAlignment="1">
      <alignment horizontal="center"/>
    </xf>
    <xf numFmtId="2" fontId="0" fillId="0" borderId="0" xfId="0" applyNumberFormat="1" applyBorder="1"/>
    <xf numFmtId="0" fontId="0" fillId="0" borderId="27" xfId="0" applyBorder="1"/>
    <xf numFmtId="0" fontId="0" fillId="0" borderId="27" xfId="0" applyBorder="1" applyAlignment="1">
      <alignment horizontal="center"/>
    </xf>
    <xf numFmtId="2" fontId="0" fillId="0" borderId="27" xfId="0" applyNumberFormat="1" applyBorder="1"/>
    <xf numFmtId="0" fontId="0" fillId="0" borderId="1" xfId="0" applyBorder="1" applyAlignment="1">
      <alignment horizontal="center"/>
    </xf>
    <xf numFmtId="2" fontId="0" fillId="0" borderId="1" xfId="0" applyNumberFormat="1" applyBorder="1"/>
    <xf numFmtId="164" fontId="0" fillId="0" borderId="1" xfId="0" applyNumberFormat="1" applyFont="1" applyBorder="1" applyAlignment="1">
      <alignment horizontal="center"/>
    </xf>
    <xf numFmtId="0" fontId="9" fillId="0" borderId="1" xfId="0" applyFont="1" applyBorder="1"/>
    <xf numFmtId="14" fontId="0" fillId="0" borderId="1" xfId="0" applyNumberFormat="1" applyFont="1" applyBorder="1" applyAlignment="1">
      <alignment horizontal="center"/>
    </xf>
    <xf numFmtId="2" fontId="0" fillId="0" borderId="0" xfId="0" applyNumberFormat="1"/>
    <xf numFmtId="1" fontId="0" fillId="0" borderId="0" xfId="0" applyNumberFormat="1"/>
    <xf numFmtId="0" fontId="0" fillId="0" borderId="23" xfId="0" applyBorder="1"/>
    <xf numFmtId="9" fontId="0" fillId="0" borderId="23" xfId="0" applyNumberFormat="1" applyBorder="1"/>
    <xf numFmtId="0" fontId="0" fillId="0" borderId="25" xfId="0" applyBorder="1"/>
    <xf numFmtId="0" fontId="0" fillId="0" borderId="26" xfId="0" applyBorder="1"/>
    <xf numFmtId="0" fontId="0" fillId="0" borderId="22" xfId="0" applyBorder="1"/>
    <xf numFmtId="0" fontId="0" fillId="0" borderId="24" xfId="0" applyBorder="1"/>
    <xf numFmtId="0" fontId="11" fillId="5" borderId="28" xfId="0" applyFont="1" applyFill="1" applyBorder="1"/>
    <xf numFmtId="0" fontId="11" fillId="5" borderId="29" xfId="0" applyFont="1" applyFill="1" applyBorder="1"/>
    <xf numFmtId="0" fontId="11" fillId="5" borderId="30" xfId="0" applyFont="1" applyFill="1" applyBorder="1"/>
    <xf numFmtId="0" fontId="0" fillId="0" borderId="0" xfId="0" applyProtection="1"/>
    <xf numFmtId="0" fontId="0" fillId="0" borderId="0" xfId="0" applyAlignment="1" applyProtection="1">
      <alignment horizontal="left" vertical="center" wrapText="1"/>
    </xf>
    <xf numFmtId="0" fontId="0" fillId="0" borderId="1" xfId="0" applyBorder="1" applyAlignment="1" applyProtection="1">
      <alignment horizontal="center" vertical="center" wrapText="1"/>
    </xf>
    <xf numFmtId="0" fontId="0" fillId="0" borderId="17" xfId="0" applyBorder="1" applyAlignment="1" applyProtection="1">
      <alignment horizontal="center" vertical="center" wrapText="1"/>
    </xf>
    <xf numFmtId="0" fontId="0" fillId="2" borderId="17" xfId="0" applyFill="1" applyBorder="1" applyAlignment="1" applyProtection="1">
      <alignment horizontal="center" vertical="center" wrapText="1"/>
    </xf>
    <xf numFmtId="0" fontId="0" fillId="3" borderId="17" xfId="0" applyFill="1" applyBorder="1" applyAlignment="1" applyProtection="1">
      <alignment horizontal="center" vertical="center" wrapText="1"/>
    </xf>
    <xf numFmtId="0" fontId="0" fillId="4" borderId="17" xfId="0" applyFill="1" applyBorder="1" applyAlignment="1" applyProtection="1">
      <alignment horizontal="center" vertical="center" wrapText="1"/>
    </xf>
    <xf numFmtId="0" fontId="0" fillId="0" borderId="0" xfId="0" applyAlignment="1" applyProtection="1">
      <alignment horizontal="center" vertical="center" wrapText="1"/>
    </xf>
    <xf numFmtId="0" fontId="0" fillId="0" borderId="15" xfId="0" applyBorder="1" applyProtection="1"/>
    <xf numFmtId="0" fontId="0" fillId="0" borderId="16" xfId="0" applyBorder="1" applyProtection="1"/>
    <xf numFmtId="0" fontId="0" fillId="0" borderId="1" xfId="0" applyBorder="1" applyProtection="1"/>
    <xf numFmtId="0" fontId="0" fillId="0" borderId="18" xfId="0" applyBorder="1" applyProtection="1"/>
    <xf numFmtId="0" fontId="0" fillId="0" borderId="0" xfId="0" applyAlignment="1" applyProtection="1">
      <alignment vertical="center"/>
    </xf>
    <xf numFmtId="0" fontId="0" fillId="5" borderId="2" xfId="0" applyFill="1" applyBorder="1" applyProtection="1">
      <protection locked="0"/>
    </xf>
    <xf numFmtId="0" fontId="0" fillId="5" borderId="3" xfId="0" applyFill="1" applyBorder="1" applyProtection="1">
      <protection locked="0"/>
    </xf>
    <xf numFmtId="0" fontId="0" fillId="5" borderId="4" xfId="0" applyFill="1" applyBorder="1" applyProtection="1">
      <protection locked="0"/>
    </xf>
    <xf numFmtId="0" fontId="0" fillId="5" borderId="5" xfId="0" applyFill="1" applyBorder="1" applyProtection="1">
      <protection locked="0"/>
    </xf>
    <xf numFmtId="0" fontId="0" fillId="5" borderId="1" xfId="0" applyFill="1" applyBorder="1" applyProtection="1">
      <protection locked="0"/>
    </xf>
    <xf numFmtId="0" fontId="0" fillId="5" borderId="6" xfId="0" applyFill="1" applyBorder="1" applyProtection="1">
      <protection locked="0"/>
    </xf>
    <xf numFmtId="0" fontId="0" fillId="5" borderId="7" xfId="0" applyFill="1" applyBorder="1" applyProtection="1">
      <protection locked="0"/>
    </xf>
    <xf numFmtId="0" fontId="0" fillId="5" borderId="8" xfId="0" applyFill="1" applyBorder="1" applyProtection="1">
      <protection locked="0"/>
    </xf>
    <xf numFmtId="0" fontId="0" fillId="5" borderId="9" xfId="0" applyFill="1" applyBorder="1" applyProtection="1">
      <protection locked="0"/>
    </xf>
    <xf numFmtId="0" fontId="0" fillId="5" borderId="1" xfId="0" applyNumberFormat="1" applyFill="1" applyBorder="1" applyAlignment="1" applyProtection="1">
      <alignment horizontal="center"/>
      <protection locked="0"/>
    </xf>
    <xf numFmtId="0" fontId="0" fillId="5" borderId="1" xfId="0" applyNumberFormat="1" applyFont="1" applyFill="1" applyBorder="1" applyAlignment="1" applyProtection="1">
      <alignment horizontal="center"/>
      <protection locked="0"/>
    </xf>
    <xf numFmtId="2" fontId="0" fillId="5" borderId="1" xfId="0" applyNumberFormat="1" applyFill="1" applyBorder="1" applyProtection="1">
      <protection locked="0"/>
    </xf>
    <xf numFmtId="0" fontId="0" fillId="0" borderId="2" xfId="0" applyBorder="1"/>
    <xf numFmtId="0" fontId="0" fillId="0" borderId="3" xfId="0" applyBorder="1"/>
    <xf numFmtId="2" fontId="0" fillId="0" borderId="6" xfId="0" applyNumberFormat="1" applyBorder="1"/>
    <xf numFmtId="0" fontId="0" fillId="0" borderId="8" xfId="0" applyBorder="1"/>
    <xf numFmtId="2" fontId="0" fillId="0" borderId="8" xfId="0" applyNumberFormat="1" applyBorder="1"/>
    <xf numFmtId="2" fontId="0" fillId="0" borderId="9" xfId="0" applyNumberFormat="1" applyBorder="1"/>
    <xf numFmtId="2" fontId="0" fillId="0" borderId="3" xfId="0" applyNumberFormat="1" applyBorder="1"/>
    <xf numFmtId="2" fontId="0" fillId="0" borderId="4" xfId="0" applyNumberFormat="1" applyBorder="1"/>
    <xf numFmtId="0" fontId="0" fillId="0" borderId="7" xfId="0" applyBorder="1"/>
    <xf numFmtId="0" fontId="0" fillId="0" borderId="5" xfId="0" applyBorder="1"/>
    <xf numFmtId="0" fontId="0" fillId="0" borderId="0" xfId="0" applyAlignment="1">
      <alignment horizontal="right"/>
    </xf>
    <xf numFmtId="0" fontId="0" fillId="0" borderId="0" xfId="0" applyFill="1" applyBorder="1" applyAlignment="1">
      <alignment horizontal="right"/>
    </xf>
    <xf numFmtId="0" fontId="0" fillId="0" borderId="34" xfId="0" applyBorder="1"/>
    <xf numFmtId="0" fontId="0" fillId="0" borderId="35" xfId="0" applyBorder="1"/>
    <xf numFmtId="0" fontId="0" fillId="0" borderId="10" xfId="0" applyBorder="1"/>
    <xf numFmtId="0" fontId="8" fillId="0" borderId="0" xfId="0" applyFont="1" applyBorder="1" applyAlignment="1"/>
    <xf numFmtId="0" fontId="0" fillId="0" borderId="0" xfId="0" applyBorder="1" applyAlignment="1">
      <alignment wrapText="1"/>
    </xf>
    <xf numFmtId="0" fontId="0" fillId="0" borderId="1" xfId="0" applyFill="1" applyBorder="1"/>
    <xf numFmtId="165" fontId="0" fillId="0" borderId="1" xfId="1" applyNumberFormat="1" applyFont="1" applyBorder="1"/>
    <xf numFmtId="0" fontId="0" fillId="0" borderId="28" xfId="0" applyBorder="1" applyProtection="1"/>
    <xf numFmtId="0" fontId="13" fillId="0" borderId="0" xfId="0" applyFont="1"/>
    <xf numFmtId="0" fontId="13" fillId="0" borderId="36" xfId="0" applyFont="1" applyBorder="1"/>
    <xf numFmtId="0" fontId="13" fillId="0" borderId="36" xfId="0" applyFont="1" applyBorder="1" applyAlignment="1">
      <alignment horizontal="center"/>
    </xf>
    <xf numFmtId="2" fontId="13" fillId="0" borderId="36" xfId="0" applyNumberFormat="1" applyFont="1" applyBorder="1"/>
    <xf numFmtId="0" fontId="13" fillId="0" borderId="27" xfId="0" applyFont="1" applyBorder="1"/>
    <xf numFmtId="0" fontId="13" fillId="0" borderId="37" xfId="0" applyFont="1" applyBorder="1"/>
    <xf numFmtId="0" fontId="13" fillId="0" borderId="37" xfId="0" applyFont="1" applyBorder="1" applyAlignment="1">
      <alignment horizontal="center"/>
    </xf>
    <xf numFmtId="2" fontId="13" fillId="0" borderId="37" xfId="0" applyNumberFormat="1" applyFont="1" applyBorder="1"/>
    <xf numFmtId="0" fontId="13" fillId="0" borderId="38" xfId="0" applyFont="1" applyBorder="1" applyAlignment="1">
      <alignment horizontal="center"/>
    </xf>
    <xf numFmtId="0" fontId="13" fillId="0" borderId="38" xfId="0" applyFont="1" applyBorder="1"/>
    <xf numFmtId="0" fontId="13" fillId="0" borderId="0" xfId="0" applyFont="1" applyAlignment="1">
      <alignment horizontal="right"/>
    </xf>
    <xf numFmtId="0" fontId="13" fillId="0" borderId="39" xfId="0" applyFont="1" applyBorder="1"/>
    <xf numFmtId="0" fontId="12" fillId="6" borderId="0" xfId="0" applyFont="1" applyFill="1" applyBorder="1" applyAlignment="1">
      <alignment horizontal="center" wrapText="1"/>
    </xf>
    <xf numFmtId="0" fontId="13" fillId="0" borderId="0" xfId="0" applyFont="1" applyBorder="1"/>
    <xf numFmtId="9" fontId="13" fillId="0" borderId="0" xfId="0" applyNumberFormat="1" applyFont="1" applyBorder="1"/>
    <xf numFmtId="0" fontId="12" fillId="6" borderId="23" xfId="0" applyFont="1" applyFill="1" applyBorder="1" applyAlignment="1">
      <alignment horizontal="center" wrapText="1"/>
    </xf>
    <xf numFmtId="0" fontId="13" fillId="0" borderId="42" xfId="0" applyFont="1" applyBorder="1"/>
    <xf numFmtId="0" fontId="13" fillId="0" borderId="43" xfId="0" applyFont="1" applyBorder="1"/>
    <xf numFmtId="165" fontId="13" fillId="0" borderId="0" xfId="0" applyNumberFormat="1" applyFont="1" applyBorder="1"/>
    <xf numFmtId="2" fontId="13" fillId="0" borderId="0" xfId="0" applyNumberFormat="1" applyFont="1" applyBorder="1"/>
    <xf numFmtId="0" fontId="13" fillId="0" borderId="0" xfId="0" applyFont="1" applyBorder="1" applyAlignment="1">
      <alignment horizontal="right"/>
    </xf>
    <xf numFmtId="0" fontId="13" fillId="0" borderId="44" xfId="0" applyFont="1" applyBorder="1"/>
    <xf numFmtId="0" fontId="13" fillId="0" borderId="45" xfId="0" applyFont="1" applyBorder="1"/>
    <xf numFmtId="0" fontId="13" fillId="0" borderId="45" xfId="0" applyFont="1" applyBorder="1" applyAlignment="1">
      <alignment horizontal="center"/>
    </xf>
    <xf numFmtId="2" fontId="13" fillId="0" borderId="45" xfId="0" applyNumberFormat="1" applyFont="1" applyBorder="1"/>
    <xf numFmtId="0" fontId="13" fillId="0" borderId="25" xfId="0" applyFont="1" applyBorder="1"/>
    <xf numFmtId="0" fontId="13" fillId="0" borderId="25" xfId="0" applyFont="1" applyBorder="1" applyAlignment="1">
      <alignment horizontal="right"/>
    </xf>
    <xf numFmtId="165" fontId="13" fillId="0" borderId="25" xfId="0" applyNumberFormat="1" applyFont="1" applyBorder="1"/>
    <xf numFmtId="2" fontId="13" fillId="0" borderId="25" xfId="0" applyNumberFormat="1" applyFont="1" applyBorder="1"/>
    <xf numFmtId="0" fontId="5" fillId="0" borderId="0" xfId="0" applyFont="1" applyFill="1" applyBorder="1"/>
    <xf numFmtId="0" fontId="0" fillId="0" borderId="0" xfId="0" applyFill="1" applyBorder="1"/>
    <xf numFmtId="9" fontId="5" fillId="0" borderId="0" xfId="0" applyNumberFormat="1" applyFont="1" applyFill="1" applyBorder="1"/>
    <xf numFmtId="9" fontId="0" fillId="0" borderId="0" xfId="0" applyNumberFormat="1" applyFill="1" applyBorder="1"/>
    <xf numFmtId="0" fontId="11" fillId="0" borderId="0" xfId="0" applyFont="1" applyFill="1" applyBorder="1"/>
    <xf numFmtId="0" fontId="0" fillId="0" borderId="0" xfId="0" applyBorder="1" applyAlignment="1">
      <alignment vertical="center" wrapText="1"/>
    </xf>
    <xf numFmtId="0" fontId="2" fillId="0" borderId="0" xfId="0" applyFont="1" applyBorder="1" applyAlignment="1">
      <alignment wrapText="1"/>
    </xf>
    <xf numFmtId="0" fontId="0" fillId="0" borderId="0" xfId="0" applyBorder="1" applyAlignment="1">
      <alignment horizontal="left" wrapText="1"/>
    </xf>
    <xf numFmtId="0" fontId="15" fillId="0" borderId="1" xfId="0" applyFont="1" applyBorder="1"/>
    <xf numFmtId="9" fontId="15" fillId="0" borderId="1" xfId="0" applyNumberFormat="1" applyFont="1" applyBorder="1"/>
    <xf numFmtId="0" fontId="14" fillId="0" borderId="2" xfId="0" applyFont="1" applyFill="1" applyBorder="1"/>
    <xf numFmtId="0" fontId="14" fillId="0" borderId="3" xfId="0" applyFont="1" applyFill="1" applyBorder="1"/>
    <xf numFmtId="0" fontId="14" fillId="0" borderId="4" xfId="0" applyFont="1" applyFill="1" applyBorder="1"/>
    <xf numFmtId="0" fontId="15" fillId="0" borderId="5" xfId="0" applyFont="1" applyBorder="1"/>
    <xf numFmtId="0" fontId="15" fillId="0" borderId="6" xfId="0" applyFont="1" applyBorder="1"/>
    <xf numFmtId="0" fontId="15" fillId="0" borderId="7" xfId="0" applyFont="1" applyBorder="1"/>
    <xf numFmtId="0" fontId="15" fillId="0" borderId="8" xfId="0" applyFont="1" applyBorder="1"/>
    <xf numFmtId="9" fontId="15" fillId="0" borderId="8" xfId="0" applyNumberFormat="1" applyFont="1" applyBorder="1"/>
    <xf numFmtId="9" fontId="0" fillId="0" borderId="0" xfId="0" applyNumberFormat="1"/>
    <xf numFmtId="0" fontId="0" fillId="0" borderId="0" xfId="0" applyNumberFormat="1"/>
    <xf numFmtId="0" fontId="15" fillId="0" borderId="15" xfId="0" applyFont="1" applyFill="1" applyBorder="1" applyAlignment="1">
      <alignment horizontal="right"/>
    </xf>
    <xf numFmtId="0" fontId="0" fillId="0" borderId="46" xfId="0" applyBorder="1"/>
    <xf numFmtId="9" fontId="0" fillId="0" borderId="46" xfId="0" applyNumberFormat="1" applyBorder="1"/>
    <xf numFmtId="0" fontId="0" fillId="0" borderId="46" xfId="0" applyNumberFormat="1" applyBorder="1"/>
    <xf numFmtId="0" fontId="0" fillId="0" borderId="16" xfId="0" applyNumberFormat="1" applyBorder="1"/>
    <xf numFmtId="0" fontId="0" fillId="0" borderId="17" xfId="0" applyBorder="1"/>
    <xf numFmtId="2" fontId="0" fillId="0" borderId="17" xfId="0" applyNumberFormat="1" applyBorder="1"/>
    <xf numFmtId="2" fontId="0" fillId="0" borderId="13" xfId="0" applyNumberFormat="1" applyBorder="1"/>
    <xf numFmtId="0" fontId="0" fillId="0" borderId="0" xfId="0" applyBorder="1" applyAlignment="1">
      <alignment horizontal="center" vertical="center"/>
    </xf>
    <xf numFmtId="0" fontId="0" fillId="0" borderId="49" xfId="0" applyBorder="1"/>
    <xf numFmtId="0" fontId="0" fillId="0" borderId="6" xfId="0" applyBorder="1"/>
    <xf numFmtId="0" fontId="15" fillId="8" borderId="8" xfId="0" applyFont="1" applyFill="1" applyBorder="1"/>
    <xf numFmtId="2" fontId="15" fillId="8" borderId="8" xfId="0" applyNumberFormat="1" applyFont="1" applyFill="1" applyBorder="1"/>
    <xf numFmtId="2" fontId="15" fillId="8" borderId="9" xfId="0" applyNumberFormat="1" applyFont="1" applyFill="1" applyBorder="1"/>
    <xf numFmtId="0" fontId="0" fillId="7" borderId="1" xfId="0" applyNumberFormat="1" applyFill="1" applyBorder="1" applyProtection="1">
      <protection locked="0"/>
    </xf>
    <xf numFmtId="0" fontId="15" fillId="7" borderId="1" xfId="0" applyFont="1" applyFill="1" applyBorder="1" applyProtection="1">
      <protection locked="0"/>
    </xf>
    <xf numFmtId="0" fontId="15" fillId="7" borderId="8" xfId="0" applyFont="1" applyFill="1" applyBorder="1" applyProtection="1">
      <protection locked="0"/>
    </xf>
    <xf numFmtId="0" fontId="15" fillId="7" borderId="6" xfId="0" applyFont="1" applyFill="1" applyBorder="1" applyProtection="1">
      <protection locked="0"/>
    </xf>
    <xf numFmtId="0" fontId="15" fillId="7" borderId="9" xfId="0" applyFont="1" applyFill="1" applyBorder="1" applyProtection="1">
      <protection locked="0"/>
    </xf>
    <xf numFmtId="0" fontId="1" fillId="5" borderId="19" xfId="0" applyFont="1" applyFill="1" applyBorder="1"/>
    <xf numFmtId="0" fontId="1" fillId="5" borderId="20" xfId="0" applyFont="1" applyFill="1" applyBorder="1"/>
    <xf numFmtId="0" fontId="1" fillId="5" borderId="21" xfId="0" applyFont="1" applyFill="1" applyBorder="1"/>
    <xf numFmtId="0" fontId="1" fillId="0" borderId="22" xfId="0" applyFont="1" applyBorder="1"/>
    <xf numFmtId="0" fontId="1" fillId="0" borderId="0" xfId="0" applyFont="1" applyBorder="1"/>
    <xf numFmtId="0" fontId="1" fillId="0" borderId="23" xfId="0" applyFont="1" applyBorder="1"/>
    <xf numFmtId="0" fontId="1" fillId="0" borderId="25" xfId="0" applyFont="1" applyBorder="1"/>
    <xf numFmtId="9" fontId="1" fillId="0" borderId="26" xfId="0" applyNumberFormat="1" applyFont="1" applyBorder="1"/>
    <xf numFmtId="9" fontId="1" fillId="0" borderId="23" xfId="0" applyNumberFormat="1" applyFont="1" applyBorder="1"/>
    <xf numFmtId="0" fontId="2" fillId="2" borderId="0" xfId="0" applyFont="1" applyFill="1" applyAlignment="1" applyProtection="1">
      <alignment horizontal="center"/>
    </xf>
    <xf numFmtId="0" fontId="2" fillId="3" borderId="0" xfId="0" applyFont="1" applyFill="1" applyAlignment="1" applyProtection="1">
      <alignment horizontal="center"/>
    </xf>
    <xf numFmtId="0" fontId="2" fillId="4" borderId="0" xfId="0" applyFont="1" applyFill="1" applyAlignment="1" applyProtection="1">
      <alignment horizontal="center"/>
    </xf>
    <xf numFmtId="0" fontId="8" fillId="0" borderId="19" xfId="0" applyFont="1" applyBorder="1" applyAlignment="1" applyProtection="1">
      <alignment horizontal="center"/>
    </xf>
    <xf numFmtId="0" fontId="8" fillId="0" borderId="20" xfId="0" applyFont="1" applyBorder="1" applyAlignment="1" applyProtection="1">
      <alignment horizontal="center"/>
    </xf>
    <xf numFmtId="0" fontId="8" fillId="0" borderId="21" xfId="0" applyFont="1" applyBorder="1" applyAlignment="1" applyProtection="1">
      <alignment horizontal="center"/>
    </xf>
    <xf numFmtId="0" fontId="0" fillId="0" borderId="22" xfId="0" applyBorder="1" applyAlignment="1" applyProtection="1">
      <alignment horizontal="center" vertical="center" wrapText="1"/>
    </xf>
    <xf numFmtId="0" fontId="0" fillId="0" borderId="0" xfId="0" applyBorder="1" applyAlignment="1" applyProtection="1">
      <alignment horizontal="center" vertical="center" wrapText="1"/>
    </xf>
    <xf numFmtId="0" fontId="0" fillId="0" borderId="23" xfId="0" applyBorder="1" applyAlignment="1" applyProtection="1">
      <alignment horizontal="center" vertical="center" wrapText="1"/>
    </xf>
    <xf numFmtId="0" fontId="0" fillId="0" borderId="24" xfId="0" applyBorder="1" applyAlignment="1" applyProtection="1">
      <alignment horizontal="left" vertical="center" wrapText="1"/>
    </xf>
    <xf numFmtId="0" fontId="0" fillId="0" borderId="25" xfId="0" applyBorder="1" applyAlignment="1" applyProtection="1">
      <alignment horizontal="left" vertical="center" wrapText="1"/>
    </xf>
    <xf numFmtId="0" fontId="0" fillId="0" borderId="26" xfId="0" applyBorder="1" applyAlignment="1" applyProtection="1">
      <alignment horizontal="left" vertical="center" wrapText="1"/>
    </xf>
    <xf numFmtId="0" fontId="2" fillId="0" borderId="22" xfId="0" applyFont="1" applyBorder="1" applyAlignment="1" applyProtection="1">
      <alignment horizontal="left" vertical="center" wrapText="1"/>
    </xf>
    <xf numFmtId="0" fontId="2" fillId="0" borderId="0" xfId="0" applyFont="1" applyBorder="1" applyAlignment="1" applyProtection="1">
      <alignment horizontal="left" vertical="center" wrapText="1"/>
    </xf>
    <xf numFmtId="0" fontId="2" fillId="0" borderId="23" xfId="0" applyFont="1" applyBorder="1" applyAlignment="1" applyProtection="1">
      <alignment horizontal="left" vertical="center" wrapText="1"/>
    </xf>
    <xf numFmtId="0" fontId="0" fillId="0" borderId="22" xfId="0" applyBorder="1" applyAlignment="1" applyProtection="1">
      <alignment horizontal="left" vertical="center" wrapText="1"/>
    </xf>
    <xf numFmtId="0" fontId="0" fillId="0" borderId="0" xfId="0" applyBorder="1" applyAlignment="1" applyProtection="1">
      <alignment horizontal="left" vertical="center" wrapText="1"/>
    </xf>
    <xf numFmtId="0" fontId="0" fillId="0" borderId="23" xfId="0" applyBorder="1" applyAlignment="1" applyProtection="1">
      <alignment horizontal="left" vertical="center" wrapText="1"/>
    </xf>
    <xf numFmtId="0" fontId="0" fillId="7" borderId="29" xfId="0" applyFill="1" applyBorder="1" applyAlignment="1" applyProtection="1">
      <alignment horizontal="center"/>
      <protection locked="0"/>
    </xf>
    <xf numFmtId="0" fontId="0" fillId="7" borderId="30" xfId="0" applyFill="1" applyBorder="1" applyAlignment="1" applyProtection="1">
      <alignment horizontal="center"/>
      <protection locked="0"/>
    </xf>
    <xf numFmtId="0" fontId="12" fillId="6" borderId="20" xfId="0" applyFont="1" applyFill="1" applyBorder="1" applyAlignment="1">
      <alignment horizontal="center" vertical="center" wrapText="1"/>
    </xf>
    <xf numFmtId="0" fontId="12" fillId="6" borderId="21" xfId="0" applyFont="1" applyFill="1" applyBorder="1" applyAlignment="1">
      <alignment horizontal="center" vertical="center" wrapText="1"/>
    </xf>
    <xf numFmtId="0" fontId="8" fillId="0" borderId="19" xfId="0" applyFont="1" applyBorder="1" applyAlignment="1">
      <alignment horizontal="center"/>
    </xf>
    <xf numFmtId="0" fontId="8" fillId="0" borderId="20" xfId="0" applyFont="1" applyBorder="1" applyAlignment="1">
      <alignment horizontal="center"/>
    </xf>
    <xf numFmtId="0" fontId="8" fillId="0" borderId="21" xfId="0" applyFont="1" applyBorder="1" applyAlignment="1">
      <alignment horizontal="center"/>
    </xf>
    <xf numFmtId="0" fontId="0" fillId="0" borderId="22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2" fillId="0" borderId="22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" fillId="0" borderId="23" xfId="0" applyFont="1" applyBorder="1" applyAlignment="1">
      <alignment horizontal="left" wrapText="1"/>
    </xf>
    <xf numFmtId="0" fontId="0" fillId="0" borderId="24" xfId="0" applyBorder="1" applyAlignment="1">
      <alignment horizontal="left" wrapText="1"/>
    </xf>
    <xf numFmtId="0" fontId="0" fillId="0" borderId="25" xfId="0" applyBorder="1" applyAlignment="1">
      <alignment horizontal="left" wrapText="1"/>
    </xf>
    <xf numFmtId="0" fontId="0" fillId="0" borderId="26" xfId="0" applyBorder="1" applyAlignment="1">
      <alignment horizontal="left" wrapText="1"/>
    </xf>
    <xf numFmtId="0" fontId="12" fillId="6" borderId="19" xfId="0" applyFont="1" applyFill="1" applyBorder="1" applyAlignment="1">
      <alignment horizontal="center" vertical="center"/>
    </xf>
    <xf numFmtId="0" fontId="12" fillId="6" borderId="41" xfId="0" applyFont="1" applyFill="1" applyBorder="1" applyAlignment="1">
      <alignment horizontal="center" vertical="center"/>
    </xf>
    <xf numFmtId="0" fontId="12" fillId="6" borderId="20" xfId="0" applyFont="1" applyFill="1" applyBorder="1" applyAlignment="1">
      <alignment horizontal="center" vertical="center"/>
    </xf>
    <xf numFmtId="0" fontId="12" fillId="6" borderId="40" xfId="0" applyFont="1" applyFill="1" applyBorder="1" applyAlignment="1">
      <alignment horizontal="center" vertical="center"/>
    </xf>
    <xf numFmtId="0" fontId="12" fillId="6" borderId="40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10" fillId="6" borderId="1" xfId="0" applyFont="1" applyFill="1" applyBorder="1" applyAlignment="1">
      <alignment horizontal="center" vertical="center" wrapText="1"/>
    </xf>
    <xf numFmtId="0" fontId="0" fillId="0" borderId="22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23" xfId="0" applyBorder="1" applyAlignment="1">
      <alignment horizontal="center" wrapText="1"/>
    </xf>
    <xf numFmtId="0" fontId="10" fillId="6" borderId="1" xfId="0" applyFont="1" applyFill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34" xfId="0" applyBorder="1" applyAlignment="1">
      <alignment horizontal="center" vertical="center" wrapText="1"/>
    </xf>
    <xf numFmtId="0" fontId="0" fillId="0" borderId="47" xfId="0" applyBorder="1" applyAlignment="1">
      <alignment horizontal="center" vertical="center" wrapText="1"/>
    </xf>
    <xf numFmtId="0" fontId="0" fillId="0" borderId="48" xfId="0" applyBorder="1" applyAlignment="1">
      <alignment horizontal="center" vertical="center" wrapText="1"/>
    </xf>
    <xf numFmtId="0" fontId="0" fillId="0" borderId="49" xfId="0" applyBorder="1" applyAlignment="1">
      <alignment horizontal="center" wrapText="1"/>
    </xf>
    <xf numFmtId="0" fontId="0" fillId="0" borderId="48" xfId="0" applyBorder="1" applyAlignment="1">
      <alignment horizontal="center" wrapText="1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2" xfId="0" applyBorder="1" applyAlignment="1">
      <alignment horizontal="left" wrapText="1"/>
    </xf>
    <xf numFmtId="0" fontId="0" fillId="0" borderId="0" xfId="0" applyBorder="1" applyAlignment="1">
      <alignment horizontal="left" wrapText="1"/>
    </xf>
    <xf numFmtId="0" fontId="0" fillId="0" borderId="23" xfId="0" applyBorder="1" applyAlignment="1">
      <alignment horizontal="left" wrapText="1"/>
    </xf>
  </cellXfs>
  <cellStyles count="142">
    <cellStyle name="Hipervínculo" xfId="2" builtinId="8" hidden="1"/>
    <cellStyle name="Hipervínculo" xfId="4" builtinId="8" hidden="1"/>
    <cellStyle name="Hipervínculo" xfId="6" builtinId="8" hidden="1"/>
    <cellStyle name="Hipervínculo" xfId="8" builtinId="8" hidden="1"/>
    <cellStyle name="Hipervínculo" xfId="10" builtinId="8" hidden="1"/>
    <cellStyle name="Hipervínculo" xfId="12" builtinId="8" hidden="1"/>
    <cellStyle name="Hipervínculo" xfId="14" builtinId="8" hidden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 visitado" xfId="3" builtinId="9" hidden="1"/>
    <cellStyle name="Hipervínculo visitado" xfId="5" builtinId="9" hidden="1"/>
    <cellStyle name="Hipervínculo visitado" xfId="7" builtinId="9" hidden="1"/>
    <cellStyle name="Hipervínculo visitado" xfId="9" builtinId="9" hidden="1"/>
    <cellStyle name="Hipervínculo visitado" xfId="11" builtinId="9" hidden="1"/>
    <cellStyle name="Hipervínculo visitado" xfId="13" builtinId="9" hidden="1"/>
    <cellStyle name="Hipervínculo visitado" xfId="15" builtinId="9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Normal" xfId="0" builtinId="0"/>
    <cellStyle name="Porcentaje" xfId="1" builtinId="5"/>
  </cellStyles>
  <dxfs count="64">
    <dxf>
      <font>
        <b/>
        <i val="0"/>
        <color auto="1"/>
      </font>
      <fill>
        <patternFill>
          <bgColor rgb="FFFFC7CE"/>
        </patternFill>
      </fill>
    </dxf>
    <dxf>
      <font>
        <b/>
        <i val="0"/>
        <color auto="1"/>
      </font>
      <fill>
        <patternFill>
          <bgColor rgb="FFFFC7CE"/>
        </patternFill>
      </fill>
    </dxf>
    <dxf>
      <font>
        <b/>
        <i val="0"/>
        <color auto="1"/>
      </font>
      <fill>
        <patternFill>
          <bgColor rgb="FFFFC7CE"/>
        </patternFill>
      </fill>
    </dxf>
    <dxf>
      <font>
        <b/>
        <i val="0"/>
        <color auto="1"/>
      </font>
      <fill>
        <patternFill>
          <bgColor rgb="FFFFC7CE"/>
        </patternFill>
      </fill>
    </dxf>
    <dxf>
      <font>
        <b/>
        <i val="0"/>
        <color auto="1"/>
      </font>
      <fill>
        <patternFill>
          <bgColor rgb="FFFFC7CE"/>
        </patternFill>
      </fill>
    </dxf>
    <dxf>
      <font>
        <b/>
        <i val="0"/>
        <color auto="1"/>
      </font>
      <fill>
        <patternFill>
          <bgColor rgb="FFFFC7CE"/>
        </patternFill>
      </fill>
    </dxf>
    <dxf>
      <font>
        <b/>
        <i val="0"/>
        <color auto="1"/>
      </font>
      <fill>
        <patternFill>
          <bgColor rgb="FFFFC7CE"/>
        </patternFill>
      </fill>
    </dxf>
    <dxf>
      <font>
        <b/>
        <i val="0"/>
        <color auto="1"/>
      </font>
      <fill>
        <patternFill>
          <bgColor rgb="FFFFC7CE"/>
        </patternFill>
      </fill>
    </dxf>
    <dxf>
      <font>
        <b/>
        <i val="0"/>
        <color auto="1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b/>
        <i val="0"/>
        <color auto="1"/>
      </font>
      <fill>
        <patternFill>
          <bgColor rgb="FFFFC7CE"/>
        </patternFill>
      </fill>
    </dxf>
    <dxf>
      <font>
        <b/>
        <i val="0"/>
        <color auto="1"/>
      </font>
      <fill>
        <patternFill>
          <bgColor rgb="FFFFC7CE"/>
        </patternFill>
      </fill>
    </dxf>
    <dxf>
      <font>
        <b/>
        <i val="0"/>
        <color auto="1"/>
      </font>
      <fill>
        <patternFill>
          <bgColor rgb="FFFFC7CE"/>
        </patternFill>
      </fill>
    </dxf>
    <dxf>
      <font>
        <b/>
        <i val="0"/>
        <color auto="1"/>
      </font>
      <fill>
        <patternFill>
          <bgColor rgb="FFFFC7CE"/>
        </patternFill>
      </fill>
    </dxf>
    <dxf>
      <font>
        <b/>
        <i val="0"/>
        <color auto="1"/>
      </font>
      <fill>
        <patternFill>
          <bgColor rgb="FFFFC7CE"/>
        </patternFill>
      </fill>
    </dxf>
    <dxf>
      <font>
        <b/>
        <i val="0"/>
        <color auto="1"/>
      </font>
      <fill>
        <patternFill>
          <bgColor rgb="FFFFC7CE"/>
        </patternFill>
      </fill>
    </dxf>
    <dxf>
      <font>
        <b/>
        <i val="0"/>
        <color auto="1"/>
      </font>
      <fill>
        <patternFill>
          <bgColor rgb="FFFFC7CE"/>
        </patternFill>
      </fill>
    </dxf>
    <dxf>
      <font>
        <b/>
        <i val="0"/>
        <color auto="1"/>
      </font>
      <fill>
        <patternFill>
          <bgColor rgb="FFFFC7CE"/>
        </patternFill>
      </fill>
    </dxf>
    <dxf>
      <font>
        <b/>
        <i val="0"/>
        <color auto="1"/>
      </font>
      <fill>
        <patternFill>
          <bgColor rgb="FFFFC7CE"/>
        </patternFill>
      </fill>
    </dxf>
    <dxf>
      <font>
        <b/>
        <i val="0"/>
        <color auto="1"/>
      </font>
      <fill>
        <patternFill>
          <bgColor rgb="FFFFC7CE"/>
        </patternFill>
      </fill>
    </dxf>
    <dxf>
      <font>
        <b/>
        <i val="0"/>
        <color auto="1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b/>
        <i val="0"/>
        <color auto="1"/>
      </font>
      <fill>
        <patternFill>
          <bgColor rgb="FFFFC7CE"/>
        </patternFill>
      </fill>
    </dxf>
    <dxf>
      <font>
        <b/>
        <i val="0"/>
        <color auto="1"/>
      </font>
      <fill>
        <patternFill>
          <bgColor rgb="FFFFC7CE"/>
        </patternFill>
      </fill>
    </dxf>
    <dxf>
      <font>
        <b/>
        <i val="0"/>
        <color auto="1"/>
      </font>
      <fill>
        <patternFill>
          <bgColor rgb="FFFFC7CE"/>
        </patternFill>
      </fill>
    </dxf>
    <dxf>
      <font>
        <b/>
        <i val="0"/>
        <color auto="1"/>
      </font>
      <fill>
        <patternFill>
          <bgColor rgb="FFFFC7CE"/>
        </patternFill>
      </fill>
    </dxf>
    <dxf>
      <font>
        <b/>
        <i val="0"/>
        <color auto="1"/>
      </font>
      <fill>
        <patternFill>
          <bgColor rgb="FFFFC7CE"/>
        </patternFill>
      </fill>
    </dxf>
    <dxf>
      <font>
        <b/>
        <i val="0"/>
        <color auto="1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molina/Library/Containers/com.apple.mail/Data/Library/Mail%20Downloads/B6AA590F-40EA-4E44-9DD4-9A464EE920CD/plantilla%20AB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ncipal - ABP"/>
      <sheetName val="PM"/>
      <sheetName val="TAG"/>
      <sheetName val="V1"/>
      <sheetName val="V2"/>
      <sheetName val="PD"/>
      <sheetName val="TDS"/>
      <sheetName val="RV"/>
      <sheetName val="SMBI"/>
      <sheetName val="EL"/>
      <sheetName val="SDM"/>
      <sheetName val="SMA"/>
      <sheetName val="NM"/>
    </sheetNames>
    <sheetDataSet>
      <sheetData sheetId="0">
        <row r="19">
          <cell r="J19">
            <v>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28"/>
  <sheetViews>
    <sheetView topLeftCell="E5" workbookViewId="0">
      <selection activeCell="O13" sqref="O13"/>
    </sheetView>
  </sheetViews>
  <sheetFormatPr baseColWidth="10" defaultColWidth="10.875" defaultRowHeight="15.75" x14ac:dyDescent="0.25"/>
  <cols>
    <col min="1" max="1" width="10.875" style="46"/>
    <col min="2" max="2" width="18.125" style="46" bestFit="1" customWidth="1"/>
    <col min="3" max="3" width="24.125" style="46" customWidth="1"/>
    <col min="4" max="4" width="14.625" style="46" customWidth="1"/>
    <col min="5" max="16384" width="10.875" style="46"/>
  </cols>
  <sheetData>
    <row r="1" spans="2:18" ht="16.5" thickBot="1" x14ac:dyDescent="0.3"/>
    <row r="2" spans="2:18" ht="23.25" x14ac:dyDescent="0.35">
      <c r="B2" s="171" t="s">
        <v>150</v>
      </c>
      <c r="C2" s="172"/>
      <c r="D2" s="172"/>
      <c r="E2" s="172"/>
      <c r="F2" s="172"/>
      <c r="G2" s="172"/>
      <c r="H2" s="172"/>
      <c r="I2" s="172"/>
      <c r="J2" s="172"/>
      <c r="K2" s="172"/>
      <c r="L2" s="172"/>
      <c r="M2" s="172"/>
      <c r="N2" s="172"/>
      <c r="O2" s="172"/>
      <c r="P2" s="172"/>
      <c r="Q2" s="172"/>
      <c r="R2" s="173"/>
    </row>
    <row r="3" spans="2:18" ht="47.1" customHeight="1" x14ac:dyDescent="0.25">
      <c r="B3" s="174" t="s">
        <v>151</v>
      </c>
      <c r="C3" s="175"/>
      <c r="D3" s="175"/>
      <c r="E3" s="175"/>
      <c r="F3" s="175"/>
      <c r="G3" s="175"/>
      <c r="H3" s="175"/>
      <c r="I3" s="175"/>
      <c r="J3" s="175"/>
      <c r="K3" s="175"/>
      <c r="L3" s="175"/>
      <c r="M3" s="175"/>
      <c r="N3" s="175"/>
      <c r="O3" s="175"/>
      <c r="P3" s="175"/>
      <c r="Q3" s="175"/>
      <c r="R3" s="176"/>
    </row>
    <row r="4" spans="2:18" x14ac:dyDescent="0.25">
      <c r="B4" s="180" t="s">
        <v>153</v>
      </c>
      <c r="C4" s="181"/>
      <c r="D4" s="181"/>
      <c r="E4" s="181"/>
      <c r="F4" s="181"/>
      <c r="G4" s="181"/>
      <c r="H4" s="181"/>
      <c r="I4" s="181"/>
      <c r="J4" s="181"/>
      <c r="K4" s="181"/>
      <c r="L4" s="181"/>
      <c r="M4" s="181"/>
      <c r="N4" s="181"/>
      <c r="O4" s="181"/>
      <c r="P4" s="181"/>
      <c r="Q4" s="181"/>
      <c r="R4" s="182"/>
    </row>
    <row r="5" spans="2:18" x14ac:dyDescent="0.25">
      <c r="B5" s="183" t="s">
        <v>271</v>
      </c>
      <c r="C5" s="184" t="s">
        <v>152</v>
      </c>
      <c r="D5" s="184"/>
      <c r="E5" s="184"/>
      <c r="F5" s="184"/>
      <c r="G5" s="184"/>
      <c r="H5" s="184"/>
      <c r="I5" s="184"/>
      <c r="J5" s="184"/>
      <c r="K5" s="184"/>
      <c r="L5" s="184"/>
      <c r="M5" s="184"/>
      <c r="N5" s="184"/>
      <c r="O5" s="184"/>
      <c r="P5" s="184"/>
      <c r="Q5" s="184"/>
      <c r="R5" s="185"/>
    </row>
    <row r="6" spans="2:18" ht="16.5" thickBot="1" x14ac:dyDescent="0.3">
      <c r="B6" s="177" t="s">
        <v>154</v>
      </c>
      <c r="C6" s="178" t="s">
        <v>152</v>
      </c>
      <c r="D6" s="178"/>
      <c r="E6" s="178"/>
      <c r="F6" s="178"/>
      <c r="G6" s="178"/>
      <c r="H6" s="178"/>
      <c r="I6" s="178"/>
      <c r="J6" s="178"/>
      <c r="K6" s="178"/>
      <c r="L6" s="178"/>
      <c r="M6" s="178"/>
      <c r="N6" s="178"/>
      <c r="O6" s="178"/>
      <c r="P6" s="178"/>
      <c r="Q6" s="178"/>
      <c r="R6" s="179"/>
    </row>
    <row r="7" spans="2:18" x14ac:dyDescent="0.25">
      <c r="B7" s="47"/>
      <c r="C7" s="47"/>
      <c r="D7" s="47"/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</row>
    <row r="8" spans="2:18" ht="16.5" thickBot="1" x14ac:dyDescent="0.3">
      <c r="B8" s="47"/>
      <c r="C8" s="47"/>
      <c r="D8" s="47"/>
      <c r="E8" s="47"/>
      <c r="F8" s="47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</row>
    <row r="9" spans="2:18" ht="16.5" thickBot="1" x14ac:dyDescent="0.3">
      <c r="B9" s="90" t="s">
        <v>270</v>
      </c>
      <c r="C9" s="186" t="s">
        <v>417</v>
      </c>
      <c r="D9" s="186"/>
      <c r="E9" s="186"/>
      <c r="F9" s="187"/>
    </row>
    <row r="11" spans="2:18" x14ac:dyDescent="0.25">
      <c r="E11" s="168" t="s">
        <v>4</v>
      </c>
      <c r="F11" s="168"/>
      <c r="G11" s="169" t="s">
        <v>5</v>
      </c>
      <c r="H11" s="169"/>
      <c r="I11" s="169"/>
      <c r="J11" s="169"/>
      <c r="K11" s="169"/>
      <c r="L11" s="170" t="s">
        <v>6</v>
      </c>
      <c r="M11" s="170"/>
      <c r="N11" s="170"/>
      <c r="O11" s="170"/>
      <c r="P11" s="170"/>
    </row>
    <row r="12" spans="2:18" s="53" customFormat="1" ht="79.5" thickBot="1" x14ac:dyDescent="0.3">
      <c r="B12" s="48" t="s">
        <v>148</v>
      </c>
      <c r="C12" s="49" t="s">
        <v>0</v>
      </c>
      <c r="D12" s="49" t="s">
        <v>1</v>
      </c>
      <c r="E12" s="50" t="s">
        <v>44</v>
      </c>
      <c r="F12" s="50" t="s">
        <v>45</v>
      </c>
      <c r="G12" s="51" t="s">
        <v>46</v>
      </c>
      <c r="H12" s="51" t="s">
        <v>47</v>
      </c>
      <c r="I12" s="51" t="s">
        <v>48</v>
      </c>
      <c r="J12" s="51" t="s">
        <v>49</v>
      </c>
      <c r="K12" s="51" t="s">
        <v>50</v>
      </c>
      <c r="L12" s="52" t="s">
        <v>51</v>
      </c>
      <c r="M12" s="52" t="s">
        <v>52</v>
      </c>
      <c r="N12" s="52" t="s">
        <v>53</v>
      </c>
      <c r="O12" s="52" t="s">
        <v>54</v>
      </c>
      <c r="P12" s="52" t="s">
        <v>55</v>
      </c>
      <c r="Q12" s="48" t="s">
        <v>2</v>
      </c>
      <c r="R12" s="48" t="s">
        <v>3</v>
      </c>
    </row>
    <row r="13" spans="2:18" x14ac:dyDescent="0.25">
      <c r="B13" s="54">
        <v>1</v>
      </c>
      <c r="C13" s="59" t="s">
        <v>418</v>
      </c>
      <c r="D13" s="60" t="s">
        <v>417</v>
      </c>
      <c r="E13" s="60" t="s">
        <v>419</v>
      </c>
      <c r="F13" s="60"/>
      <c r="G13" s="60"/>
      <c r="H13" s="60"/>
      <c r="I13" s="60" t="s">
        <v>419</v>
      </c>
      <c r="J13" s="60"/>
      <c r="K13" s="60"/>
      <c r="L13" s="60"/>
      <c r="M13" s="60"/>
      <c r="N13" s="60" t="s">
        <v>419</v>
      </c>
      <c r="O13" s="60"/>
      <c r="P13" s="61"/>
      <c r="Q13" s="55">
        <f t="shared" ref="Q13:Q18" si="0">COUNTIF(E13:P13,"*")</f>
        <v>3</v>
      </c>
      <c r="R13" s="56">
        <f>Q13*10</f>
        <v>30</v>
      </c>
    </row>
    <row r="14" spans="2:18" x14ac:dyDescent="0.25">
      <c r="B14" s="54">
        <v>2</v>
      </c>
      <c r="C14" s="62"/>
      <c r="D14" s="63"/>
      <c r="E14" s="63"/>
      <c r="F14" s="63"/>
      <c r="G14" s="63"/>
      <c r="H14" s="63"/>
      <c r="I14" s="63"/>
      <c r="J14" s="63"/>
      <c r="K14" s="63"/>
      <c r="L14" s="63"/>
      <c r="M14" s="63"/>
      <c r="N14" s="63"/>
      <c r="O14" s="63"/>
      <c r="P14" s="64"/>
      <c r="Q14" s="55">
        <f t="shared" si="0"/>
        <v>0</v>
      </c>
      <c r="R14" s="56">
        <f t="shared" ref="R14:R18" si="1">Q14*10</f>
        <v>0</v>
      </c>
    </row>
    <row r="15" spans="2:18" x14ac:dyDescent="0.25">
      <c r="B15" s="54">
        <v>3</v>
      </c>
      <c r="C15" s="62"/>
      <c r="D15" s="63"/>
      <c r="E15" s="63"/>
      <c r="F15" s="63"/>
      <c r="G15" s="63"/>
      <c r="H15" s="63"/>
      <c r="I15" s="63"/>
      <c r="J15" s="63"/>
      <c r="K15" s="63"/>
      <c r="L15" s="63"/>
      <c r="M15" s="63"/>
      <c r="N15" s="63"/>
      <c r="O15" s="63"/>
      <c r="P15" s="64"/>
      <c r="Q15" s="55">
        <f t="shared" si="0"/>
        <v>0</v>
      </c>
      <c r="R15" s="56">
        <f t="shared" si="1"/>
        <v>0</v>
      </c>
    </row>
    <row r="16" spans="2:18" x14ac:dyDescent="0.25">
      <c r="B16" s="54">
        <v>4</v>
      </c>
      <c r="C16" s="62"/>
      <c r="D16" s="63"/>
      <c r="E16" s="63"/>
      <c r="F16" s="63"/>
      <c r="G16" s="63"/>
      <c r="H16" s="63"/>
      <c r="I16" s="63"/>
      <c r="J16" s="63"/>
      <c r="K16" s="63"/>
      <c r="L16" s="63"/>
      <c r="M16" s="63"/>
      <c r="N16" s="63"/>
      <c r="O16" s="63"/>
      <c r="P16" s="64"/>
      <c r="Q16" s="55">
        <f t="shared" si="0"/>
        <v>0</v>
      </c>
      <c r="R16" s="56">
        <f t="shared" si="1"/>
        <v>0</v>
      </c>
    </row>
    <row r="17" spans="2:18" x14ac:dyDescent="0.25">
      <c r="B17" s="54">
        <v>5</v>
      </c>
      <c r="C17" s="62"/>
      <c r="D17" s="63"/>
      <c r="E17" s="63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4"/>
      <c r="Q17" s="55">
        <f t="shared" si="0"/>
        <v>0</v>
      </c>
      <c r="R17" s="56">
        <f t="shared" si="1"/>
        <v>0</v>
      </c>
    </row>
    <row r="18" spans="2:18" ht="16.5" thickBot="1" x14ac:dyDescent="0.3">
      <c r="B18" s="54">
        <v>6</v>
      </c>
      <c r="C18" s="65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7"/>
      <c r="Q18" s="55">
        <f t="shared" si="0"/>
        <v>0</v>
      </c>
      <c r="R18" s="56">
        <f t="shared" si="1"/>
        <v>0</v>
      </c>
    </row>
    <row r="19" spans="2:18" x14ac:dyDescent="0.25">
      <c r="B19" s="56" t="s">
        <v>149</v>
      </c>
      <c r="C19" s="57">
        <f>COUNTIF(C13:C18,"*")</f>
        <v>1</v>
      </c>
      <c r="D19" s="57"/>
      <c r="E19" s="57">
        <f>COUNTIF(E13:E18,"*")</f>
        <v>1</v>
      </c>
      <c r="F19" s="57">
        <f t="shared" ref="F19:P19" si="2">COUNTIF(F13:F18,"*")</f>
        <v>0</v>
      </c>
      <c r="G19" s="57">
        <f t="shared" si="2"/>
        <v>0</v>
      </c>
      <c r="H19" s="57">
        <f t="shared" si="2"/>
        <v>0</v>
      </c>
      <c r="I19" s="57">
        <f t="shared" si="2"/>
        <v>1</v>
      </c>
      <c r="J19" s="57">
        <f t="shared" si="2"/>
        <v>0</v>
      </c>
      <c r="K19" s="57">
        <f t="shared" si="2"/>
        <v>0</v>
      </c>
      <c r="L19" s="57">
        <f t="shared" si="2"/>
        <v>0</v>
      </c>
      <c r="M19" s="57">
        <f t="shared" si="2"/>
        <v>0</v>
      </c>
      <c r="N19" s="57">
        <f t="shared" si="2"/>
        <v>1</v>
      </c>
      <c r="O19" s="57">
        <f t="shared" si="2"/>
        <v>0</v>
      </c>
      <c r="P19" s="57">
        <f t="shared" si="2"/>
        <v>0</v>
      </c>
      <c r="Q19" s="56">
        <f>SUM(Q13:Q18)</f>
        <v>3</v>
      </c>
      <c r="R19" s="56"/>
    </row>
    <row r="20" spans="2:18" x14ac:dyDescent="0.25">
      <c r="B20" s="56" t="s">
        <v>3</v>
      </c>
      <c r="C20" s="56"/>
      <c r="D20" s="56"/>
      <c r="E20" s="56">
        <f>E19*10</f>
        <v>10</v>
      </c>
      <c r="F20" s="56">
        <f t="shared" ref="F20:P20" si="3">F19*10</f>
        <v>0</v>
      </c>
      <c r="G20" s="56">
        <f t="shared" si="3"/>
        <v>0</v>
      </c>
      <c r="H20" s="56">
        <f t="shared" si="3"/>
        <v>0</v>
      </c>
      <c r="I20" s="56">
        <f t="shared" si="3"/>
        <v>10</v>
      </c>
      <c r="J20" s="56">
        <f t="shared" si="3"/>
        <v>0</v>
      </c>
      <c r="K20" s="56">
        <f t="shared" si="3"/>
        <v>0</v>
      </c>
      <c r="L20" s="56">
        <f t="shared" si="3"/>
        <v>0</v>
      </c>
      <c r="M20" s="56">
        <f t="shared" si="3"/>
        <v>0</v>
      </c>
      <c r="N20" s="56">
        <f t="shared" si="3"/>
        <v>10</v>
      </c>
      <c r="O20" s="56">
        <f t="shared" si="3"/>
        <v>0</v>
      </c>
      <c r="P20" s="56">
        <f t="shared" si="3"/>
        <v>0</v>
      </c>
      <c r="R20" s="56">
        <f>SUM(R13:R18)</f>
        <v>30</v>
      </c>
    </row>
    <row r="28" spans="2:18" x14ac:dyDescent="0.25">
      <c r="P28" s="58"/>
    </row>
  </sheetData>
  <sheetProtection password="C8F4" sheet="1" objects="1" scenarios="1"/>
  <mergeCells count="9">
    <mergeCell ref="E11:F11"/>
    <mergeCell ref="G11:K11"/>
    <mergeCell ref="L11:P11"/>
    <mergeCell ref="B2:R2"/>
    <mergeCell ref="B3:R3"/>
    <mergeCell ref="B6:R6"/>
    <mergeCell ref="B4:R4"/>
    <mergeCell ref="B5:R5"/>
    <mergeCell ref="C9:F9"/>
  </mergeCells>
  <phoneticPr fontId="16" type="noConversion"/>
  <pageMargins left="0.75" right="0.75" top="1" bottom="1" header="0.5" footer="0.5"/>
  <pageSetup paperSize="9" orientation="portrait" horizontalDpi="4294967292" verticalDpi="4294967292"/>
  <ignoredErrors>
    <ignoredError sqref="E19:P19 Q13:Q18" emptyCellReference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4"/>
  <sheetViews>
    <sheetView workbookViewId="0">
      <selection activeCell="E38" sqref="E38"/>
    </sheetView>
  </sheetViews>
  <sheetFormatPr baseColWidth="10" defaultRowHeight="15.75" x14ac:dyDescent="0.25"/>
  <cols>
    <col min="2" max="2" width="28.875" bestFit="1" customWidth="1"/>
  </cols>
  <sheetData>
    <row r="1" spans="2:11" ht="16.5" thickBot="1" x14ac:dyDescent="0.3"/>
    <row r="2" spans="2:11" ht="23.25" x14ac:dyDescent="0.35">
      <c r="B2" s="190" t="s">
        <v>364</v>
      </c>
      <c r="C2" s="191"/>
      <c r="D2" s="191"/>
      <c r="E2" s="191"/>
      <c r="F2" s="191"/>
      <c r="G2" s="191"/>
      <c r="H2" s="191"/>
      <c r="I2" s="191"/>
      <c r="J2" s="191"/>
      <c r="K2" s="192"/>
    </row>
    <row r="3" spans="2:11" ht="16.5" thickBot="1" x14ac:dyDescent="0.3">
      <c r="B3" s="232" t="s">
        <v>235</v>
      </c>
      <c r="C3" s="233"/>
      <c r="D3" s="233"/>
      <c r="E3" s="233"/>
      <c r="F3" s="233"/>
      <c r="G3" s="233"/>
      <c r="H3" s="233"/>
      <c r="I3" s="233"/>
      <c r="J3" s="233"/>
      <c r="K3" s="234"/>
    </row>
    <row r="5" spans="2:11" ht="21" x14ac:dyDescent="0.25">
      <c r="B5" s="10" t="s">
        <v>365</v>
      </c>
    </row>
    <row r="6" spans="2:11" x14ac:dyDescent="0.25">
      <c r="B6" s="6" t="s">
        <v>105</v>
      </c>
      <c r="C6" s="6">
        <v>30</v>
      </c>
    </row>
    <row r="7" spans="2:11" x14ac:dyDescent="0.25">
      <c r="B7" s="6" t="s">
        <v>237</v>
      </c>
      <c r="C7" s="6">
        <v>30</v>
      </c>
    </row>
    <row r="8" spans="2:11" x14ac:dyDescent="0.25">
      <c r="B8" s="6" t="s">
        <v>238</v>
      </c>
      <c r="C8" s="6">
        <v>90</v>
      </c>
    </row>
    <row r="9" spans="2:11" x14ac:dyDescent="0.25">
      <c r="B9" s="6" t="s">
        <v>108</v>
      </c>
      <c r="C9" s="6">
        <f>SUM(C6:C8)</f>
        <v>150</v>
      </c>
    </row>
    <row r="12" spans="2:11" ht="21" x14ac:dyDescent="0.35">
      <c r="B12" s="25" t="s">
        <v>366</v>
      </c>
    </row>
    <row r="13" spans="2:11" x14ac:dyDescent="0.25">
      <c r="B13" s="6" t="s">
        <v>110</v>
      </c>
      <c r="C13" s="6">
        <f>'Principal - ABP'!M19</f>
        <v>0</v>
      </c>
    </row>
    <row r="14" spans="2:11" x14ac:dyDescent="0.25">
      <c r="B14" s="6" t="s">
        <v>130</v>
      </c>
      <c r="C14" s="6">
        <f>C13*10</f>
        <v>0</v>
      </c>
    </row>
  </sheetData>
  <sheetProtection password="C8F4" sheet="1" objects="1" scenarios="1"/>
  <mergeCells count="2">
    <mergeCell ref="B2:K2"/>
    <mergeCell ref="B3:K3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4"/>
  <sheetViews>
    <sheetView workbookViewId="0">
      <selection activeCell="E38" sqref="E38"/>
    </sheetView>
  </sheetViews>
  <sheetFormatPr baseColWidth="10" defaultRowHeight="15.75" x14ac:dyDescent="0.25"/>
  <cols>
    <col min="2" max="2" width="28.875" bestFit="1" customWidth="1"/>
  </cols>
  <sheetData>
    <row r="1" spans="2:11" ht="16.5" thickBot="1" x14ac:dyDescent="0.3"/>
    <row r="2" spans="2:11" ht="23.25" x14ac:dyDescent="0.35">
      <c r="B2" s="190" t="s">
        <v>367</v>
      </c>
      <c r="C2" s="191"/>
      <c r="D2" s="191"/>
      <c r="E2" s="191"/>
      <c r="F2" s="191"/>
      <c r="G2" s="191"/>
      <c r="H2" s="191"/>
      <c r="I2" s="191"/>
      <c r="J2" s="191"/>
      <c r="K2" s="192"/>
    </row>
    <row r="3" spans="2:11" ht="16.5" thickBot="1" x14ac:dyDescent="0.3">
      <c r="B3" s="232" t="s">
        <v>235</v>
      </c>
      <c r="C3" s="233"/>
      <c r="D3" s="233"/>
      <c r="E3" s="233"/>
      <c r="F3" s="233"/>
      <c r="G3" s="233"/>
      <c r="H3" s="233"/>
      <c r="I3" s="233"/>
      <c r="J3" s="233"/>
      <c r="K3" s="234"/>
    </row>
    <row r="5" spans="2:11" ht="21" x14ac:dyDescent="0.25">
      <c r="B5" s="10" t="s">
        <v>368</v>
      </c>
    </row>
    <row r="6" spans="2:11" x14ac:dyDescent="0.25">
      <c r="B6" s="6" t="s">
        <v>105</v>
      </c>
      <c r="C6" s="6">
        <v>30</v>
      </c>
    </row>
    <row r="7" spans="2:11" x14ac:dyDescent="0.25">
      <c r="B7" s="6" t="s">
        <v>237</v>
      </c>
      <c r="C7" s="6">
        <v>30</v>
      </c>
    </row>
    <row r="8" spans="2:11" x14ac:dyDescent="0.25">
      <c r="B8" s="6" t="s">
        <v>238</v>
      </c>
      <c r="C8" s="6">
        <v>90</v>
      </c>
    </row>
    <row r="9" spans="2:11" x14ac:dyDescent="0.25">
      <c r="B9" s="6" t="s">
        <v>108</v>
      </c>
      <c r="C9" s="6">
        <f>SUM(C6:C8)</f>
        <v>150</v>
      </c>
    </row>
    <row r="12" spans="2:11" ht="21" x14ac:dyDescent="0.35">
      <c r="B12" s="25" t="s">
        <v>369</v>
      </c>
    </row>
    <row r="13" spans="2:11" x14ac:dyDescent="0.25">
      <c r="B13" s="6" t="s">
        <v>110</v>
      </c>
      <c r="C13" s="6">
        <f>'Principal - ABP'!N19</f>
        <v>1</v>
      </c>
    </row>
    <row r="14" spans="2:11" x14ac:dyDescent="0.25">
      <c r="B14" s="6" t="s">
        <v>130</v>
      </c>
      <c r="C14" s="6">
        <f>C13*10</f>
        <v>10</v>
      </c>
    </row>
  </sheetData>
  <sheetProtection password="C8F4" sheet="1" objects="1" scenarios="1"/>
  <mergeCells count="2">
    <mergeCell ref="B2:K2"/>
    <mergeCell ref="B3:K3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1"/>
  <sheetViews>
    <sheetView workbookViewId="0">
      <selection activeCell="C20" sqref="C20"/>
    </sheetView>
  </sheetViews>
  <sheetFormatPr baseColWidth="10" defaultRowHeight="15.75" x14ac:dyDescent="0.25"/>
  <cols>
    <col min="2" max="2" width="28.875" bestFit="1" customWidth="1"/>
    <col min="5" max="5" width="48.625" bestFit="1" customWidth="1"/>
    <col min="6" max="6" width="16.875" bestFit="1" customWidth="1"/>
    <col min="7" max="7" width="11.375" bestFit="1" customWidth="1"/>
    <col min="8" max="8" width="18.375" bestFit="1" customWidth="1"/>
    <col min="9" max="9" width="15" bestFit="1" customWidth="1"/>
    <col min="10" max="10" width="11.5" bestFit="1" customWidth="1"/>
    <col min="11" max="11" width="16" bestFit="1" customWidth="1"/>
    <col min="12" max="12" width="12.5" bestFit="1" customWidth="1"/>
  </cols>
  <sheetData>
    <row r="1" spans="2:16" ht="16.5" thickBot="1" x14ac:dyDescent="0.3">
      <c r="M1" s="12"/>
      <c r="N1" s="12"/>
      <c r="O1" s="12"/>
      <c r="P1" s="12"/>
    </row>
    <row r="2" spans="2:16" ht="23.1" customHeight="1" x14ac:dyDescent="0.35">
      <c r="B2" s="190" t="s">
        <v>405</v>
      </c>
      <c r="C2" s="191"/>
      <c r="D2" s="191"/>
      <c r="E2" s="191"/>
      <c r="F2" s="191"/>
      <c r="G2" s="191"/>
      <c r="H2" s="191"/>
      <c r="I2" s="191"/>
      <c r="J2" s="191"/>
      <c r="K2" s="191"/>
      <c r="L2" s="192"/>
      <c r="M2" s="86"/>
      <c r="N2" s="86"/>
      <c r="O2" s="86"/>
      <c r="P2" s="12"/>
    </row>
    <row r="3" spans="2:16" ht="36" customHeight="1" x14ac:dyDescent="0.25">
      <c r="B3" s="193" t="s">
        <v>407</v>
      </c>
      <c r="C3" s="194"/>
      <c r="D3" s="194"/>
      <c r="E3" s="194"/>
      <c r="F3" s="194"/>
      <c r="G3" s="194"/>
      <c r="H3" s="194"/>
      <c r="I3" s="194"/>
      <c r="J3" s="194"/>
      <c r="K3" s="194"/>
      <c r="L3" s="195"/>
      <c r="M3" s="125"/>
      <c r="N3" s="125"/>
      <c r="O3" s="125"/>
      <c r="P3" s="12"/>
    </row>
    <row r="4" spans="2:16" ht="15.95" customHeight="1" x14ac:dyDescent="0.25">
      <c r="B4" s="196" t="s">
        <v>153</v>
      </c>
      <c r="C4" s="197"/>
      <c r="D4" s="197"/>
      <c r="E4" s="197"/>
      <c r="F4" s="197"/>
      <c r="G4" s="197"/>
      <c r="H4" s="197"/>
      <c r="I4" s="197"/>
      <c r="J4" s="197"/>
      <c r="K4" s="197"/>
      <c r="L4" s="198"/>
      <c r="M4" s="126"/>
      <c r="N4" s="126"/>
      <c r="O4" s="126"/>
      <c r="P4" s="12"/>
    </row>
    <row r="5" spans="2:16" ht="15.95" customHeight="1" x14ac:dyDescent="0.25">
      <c r="B5" s="235" t="s">
        <v>406</v>
      </c>
      <c r="C5" s="236"/>
      <c r="D5" s="236"/>
      <c r="E5" s="236"/>
      <c r="F5" s="236"/>
      <c r="G5" s="236"/>
      <c r="H5" s="236"/>
      <c r="I5" s="236"/>
      <c r="J5" s="236"/>
      <c r="K5" s="236"/>
      <c r="L5" s="237"/>
      <c r="M5" s="87"/>
      <c r="N5" s="87"/>
      <c r="O5" s="87"/>
      <c r="P5" s="12"/>
    </row>
    <row r="6" spans="2:16" ht="16.5" thickBot="1" x14ac:dyDescent="0.3">
      <c r="B6" s="199"/>
      <c r="C6" s="200"/>
      <c r="D6" s="200"/>
      <c r="E6" s="200"/>
      <c r="F6" s="200"/>
      <c r="G6" s="200"/>
      <c r="H6" s="200"/>
      <c r="I6" s="200"/>
      <c r="J6" s="200"/>
      <c r="K6" s="200"/>
      <c r="L6" s="201"/>
      <c r="M6" s="12"/>
      <c r="N6" s="12"/>
      <c r="O6" s="12"/>
      <c r="P6" s="12"/>
    </row>
    <row r="7" spans="2:16" x14ac:dyDescent="0.25">
      <c r="B7" s="127"/>
      <c r="C7" s="127"/>
      <c r="D7" s="127"/>
      <c r="E7" s="127"/>
      <c r="F7" s="127"/>
      <c r="G7" s="127"/>
      <c r="H7" s="127"/>
      <c r="I7" s="127"/>
      <c r="J7" s="127"/>
      <c r="K7" s="127"/>
      <c r="L7" s="127"/>
      <c r="M7" s="12"/>
      <c r="N7" s="12"/>
      <c r="O7" s="12"/>
      <c r="P7" s="12"/>
    </row>
    <row r="8" spans="2:16" ht="15.95" customHeight="1" thickBot="1" x14ac:dyDescent="0.3">
      <c r="B8" s="10" t="s">
        <v>370</v>
      </c>
      <c r="M8" s="12"/>
      <c r="N8" s="12"/>
      <c r="O8" s="12"/>
      <c r="P8" s="12"/>
    </row>
    <row r="9" spans="2:16" x14ac:dyDescent="0.25">
      <c r="B9" s="6" t="s">
        <v>105</v>
      </c>
      <c r="C9" s="6">
        <v>30</v>
      </c>
      <c r="E9" s="130" t="s">
        <v>396</v>
      </c>
      <c r="F9" s="131" t="s">
        <v>397</v>
      </c>
      <c r="G9" s="131" t="s">
        <v>399</v>
      </c>
      <c r="H9" s="131" t="s">
        <v>398</v>
      </c>
      <c r="I9" s="131" t="s">
        <v>207</v>
      </c>
      <c r="J9" s="131" t="s">
        <v>208</v>
      </c>
      <c r="K9" s="131" t="s">
        <v>209</v>
      </c>
      <c r="L9" s="132" t="s">
        <v>210</v>
      </c>
      <c r="M9" s="120"/>
      <c r="N9" s="120"/>
      <c r="O9" s="120"/>
      <c r="P9" s="12"/>
    </row>
    <row r="10" spans="2:16" x14ac:dyDescent="0.25">
      <c r="B10" s="6" t="s">
        <v>237</v>
      </c>
      <c r="C10" s="6">
        <v>120</v>
      </c>
      <c r="E10" s="133"/>
      <c r="F10" s="128"/>
      <c r="G10" s="128"/>
      <c r="H10" s="128"/>
      <c r="I10" s="128"/>
      <c r="J10" s="128"/>
      <c r="K10" s="128"/>
      <c r="L10" s="134"/>
      <c r="M10" s="5"/>
      <c r="N10" s="5"/>
      <c r="O10" s="5"/>
      <c r="P10" s="12"/>
    </row>
    <row r="11" spans="2:16" x14ac:dyDescent="0.25">
      <c r="B11" s="6" t="s">
        <v>238</v>
      </c>
      <c r="C11" s="6">
        <v>0</v>
      </c>
      <c r="E11" s="133" t="s">
        <v>400</v>
      </c>
      <c r="F11" s="128">
        <v>2</v>
      </c>
      <c r="G11" s="155"/>
      <c r="H11" s="129">
        <v>0.1</v>
      </c>
      <c r="I11" s="128">
        <f>$C$17*H11</f>
        <v>0</v>
      </c>
      <c r="J11" s="155"/>
      <c r="K11" s="128">
        <f>$C$20*H11</f>
        <v>0</v>
      </c>
      <c r="L11" s="157"/>
      <c r="M11" s="5"/>
      <c r="N11" s="5"/>
      <c r="O11" s="5"/>
      <c r="P11" s="12"/>
    </row>
    <row r="12" spans="2:16" x14ac:dyDescent="0.25">
      <c r="B12" s="6" t="s">
        <v>108</v>
      </c>
      <c r="C12" s="6">
        <f>SUM(C9:C11)</f>
        <v>150</v>
      </c>
      <c r="E12" s="133" t="s">
        <v>401</v>
      </c>
      <c r="F12" s="128">
        <v>2</v>
      </c>
      <c r="G12" s="155"/>
      <c r="H12" s="129">
        <v>0.25</v>
      </c>
      <c r="I12" s="128">
        <f t="shared" ref="I12:I15" si="0">$C$17*H12</f>
        <v>0</v>
      </c>
      <c r="J12" s="155"/>
      <c r="K12" s="128">
        <f t="shared" ref="K12:K15" si="1">$C$20*H12</f>
        <v>0</v>
      </c>
      <c r="L12" s="157"/>
      <c r="M12" s="5"/>
      <c r="N12" s="5"/>
      <c r="O12" s="5"/>
      <c r="P12" s="12"/>
    </row>
    <row r="13" spans="2:16" x14ac:dyDescent="0.25">
      <c r="E13" s="133" t="s">
        <v>402</v>
      </c>
      <c r="F13" s="128">
        <v>3</v>
      </c>
      <c r="G13" s="155"/>
      <c r="H13" s="129">
        <v>0.45</v>
      </c>
      <c r="I13" s="128">
        <f t="shared" si="0"/>
        <v>0</v>
      </c>
      <c r="J13" s="155"/>
      <c r="K13" s="128">
        <f t="shared" si="1"/>
        <v>0</v>
      </c>
      <c r="L13" s="157"/>
      <c r="M13" s="5"/>
      <c r="N13" s="5"/>
      <c r="O13" s="5"/>
      <c r="P13" s="12"/>
    </row>
    <row r="14" spans="2:16" x14ac:dyDescent="0.25">
      <c r="E14" s="133" t="s">
        <v>403</v>
      </c>
      <c r="F14" s="128">
        <v>3</v>
      </c>
      <c r="G14" s="155"/>
      <c r="H14" s="129">
        <v>0.1</v>
      </c>
      <c r="I14" s="128">
        <f t="shared" si="0"/>
        <v>0</v>
      </c>
      <c r="J14" s="155"/>
      <c r="K14" s="128">
        <f t="shared" si="1"/>
        <v>0</v>
      </c>
      <c r="L14" s="157"/>
      <c r="M14" s="5"/>
      <c r="N14" s="5"/>
      <c r="O14" s="5"/>
      <c r="P14" s="12"/>
    </row>
    <row r="15" spans="2:16" ht="21.75" thickBot="1" x14ac:dyDescent="0.4">
      <c r="B15" s="25" t="s">
        <v>371</v>
      </c>
      <c r="E15" s="135" t="s">
        <v>404</v>
      </c>
      <c r="F15" s="136">
        <v>3</v>
      </c>
      <c r="G15" s="156"/>
      <c r="H15" s="137">
        <v>0.1</v>
      </c>
      <c r="I15" s="128">
        <f t="shared" si="0"/>
        <v>0</v>
      </c>
      <c r="J15" s="156"/>
      <c r="K15" s="128">
        <f t="shared" si="1"/>
        <v>0</v>
      </c>
      <c r="L15" s="158"/>
      <c r="M15" s="5"/>
      <c r="N15" s="5"/>
      <c r="O15" s="5"/>
      <c r="P15" s="12"/>
    </row>
    <row r="16" spans="2:16" x14ac:dyDescent="0.25">
      <c r="B16" s="6" t="s">
        <v>110</v>
      </c>
      <c r="C16" s="6">
        <f>'Principal - ABP'!O19</f>
        <v>0</v>
      </c>
      <c r="M16" s="12"/>
      <c r="N16" s="12"/>
      <c r="O16" s="12"/>
      <c r="P16" s="12"/>
    </row>
    <row r="17" spans="2:16" x14ac:dyDescent="0.25">
      <c r="B17" s="6" t="s">
        <v>111</v>
      </c>
      <c r="C17" s="6">
        <f>C10*C16</f>
        <v>0</v>
      </c>
      <c r="E17" s="140" t="s">
        <v>146</v>
      </c>
      <c r="F17" s="141"/>
      <c r="G17" s="141"/>
      <c r="H17" s="142">
        <f>SUM(H11:H15)</f>
        <v>1</v>
      </c>
      <c r="I17" s="143">
        <f t="shared" ref="I17:L17" si="2">SUM(I11:I15)</f>
        <v>0</v>
      </c>
      <c r="J17" s="143">
        <f t="shared" si="2"/>
        <v>0</v>
      </c>
      <c r="K17" s="143">
        <f t="shared" si="2"/>
        <v>0</v>
      </c>
      <c r="L17" s="144">
        <f t="shared" si="2"/>
        <v>0</v>
      </c>
      <c r="M17" s="12"/>
      <c r="N17" s="12"/>
      <c r="O17" s="12"/>
      <c r="P17" s="12"/>
    </row>
    <row r="18" spans="2:16" x14ac:dyDescent="0.25">
      <c r="B18" s="6" t="s">
        <v>112</v>
      </c>
      <c r="C18" s="6">
        <f>J17</f>
        <v>0</v>
      </c>
      <c r="H18" s="138"/>
      <c r="I18" s="139"/>
      <c r="J18" s="139"/>
      <c r="K18" s="139"/>
      <c r="L18" s="139"/>
      <c r="M18" s="12"/>
      <c r="N18" s="12"/>
      <c r="O18" s="12"/>
      <c r="P18" s="12"/>
    </row>
    <row r="19" spans="2:16" x14ac:dyDescent="0.25">
      <c r="B19" s="6" t="s">
        <v>147</v>
      </c>
      <c r="C19" s="11" t="str">
        <f>IF(C17=0,"-",C18/C17-1)</f>
        <v>-</v>
      </c>
    </row>
    <row r="20" spans="2:16" x14ac:dyDescent="0.25">
      <c r="B20" s="6" t="s">
        <v>130</v>
      </c>
      <c r="C20" s="6">
        <f>C16*10</f>
        <v>0</v>
      </c>
    </row>
    <row r="21" spans="2:16" x14ac:dyDescent="0.25">
      <c r="B21" s="6" t="s">
        <v>131</v>
      </c>
      <c r="C21" s="6">
        <f>L17</f>
        <v>0</v>
      </c>
    </row>
  </sheetData>
  <sheetProtection password="C8F4" sheet="1" objects="1" scenarios="1"/>
  <mergeCells count="4">
    <mergeCell ref="B2:L2"/>
    <mergeCell ref="B3:L3"/>
    <mergeCell ref="B4:L4"/>
    <mergeCell ref="B5:L6"/>
  </mergeCells>
  <conditionalFormatting sqref="E9:F15 E17 H9:O15">
    <cfRule type="expression" dxfId="2" priority="5">
      <formula>($C$21=2)</formula>
    </cfRule>
  </conditionalFormatting>
  <conditionalFormatting sqref="G9">
    <cfRule type="expression" dxfId="1" priority="3">
      <formula>($C$21=2)</formula>
    </cfRule>
  </conditionalFormatting>
  <pageMargins left="0.75" right="0.75" top="1" bottom="1" header="0.5" footer="0.5"/>
  <ignoredErrors>
    <ignoredError sqref="J17 L17" emptyCellReference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4"/>
  <sheetViews>
    <sheetView workbookViewId="0">
      <selection activeCell="E38" sqref="E38"/>
    </sheetView>
  </sheetViews>
  <sheetFormatPr baseColWidth="10" defaultRowHeight="15.75" x14ac:dyDescent="0.25"/>
  <cols>
    <col min="2" max="2" width="28.875" bestFit="1" customWidth="1"/>
  </cols>
  <sheetData>
    <row r="1" spans="2:11" ht="16.5" thickBot="1" x14ac:dyDescent="0.3"/>
    <row r="2" spans="2:11" ht="23.25" x14ac:dyDescent="0.35">
      <c r="B2" s="190" t="s">
        <v>372</v>
      </c>
      <c r="C2" s="191"/>
      <c r="D2" s="191"/>
      <c r="E2" s="191"/>
      <c r="F2" s="191"/>
      <c r="G2" s="191"/>
      <c r="H2" s="191"/>
      <c r="I2" s="191"/>
      <c r="J2" s="191"/>
      <c r="K2" s="192"/>
    </row>
    <row r="3" spans="2:11" ht="16.5" thickBot="1" x14ac:dyDescent="0.3">
      <c r="B3" s="232" t="s">
        <v>235</v>
      </c>
      <c r="C3" s="233"/>
      <c r="D3" s="233"/>
      <c r="E3" s="233"/>
      <c r="F3" s="233"/>
      <c r="G3" s="233"/>
      <c r="H3" s="233"/>
      <c r="I3" s="233"/>
      <c r="J3" s="233"/>
      <c r="K3" s="234"/>
    </row>
    <row r="5" spans="2:11" ht="21" x14ac:dyDescent="0.25">
      <c r="B5" s="10" t="s">
        <v>373</v>
      </c>
    </row>
    <row r="6" spans="2:11" x14ac:dyDescent="0.25">
      <c r="B6" s="6" t="s">
        <v>105</v>
      </c>
      <c r="C6" s="6">
        <v>30</v>
      </c>
    </row>
    <row r="7" spans="2:11" x14ac:dyDescent="0.25">
      <c r="B7" s="6" t="s">
        <v>237</v>
      </c>
      <c r="C7" s="6">
        <v>30</v>
      </c>
    </row>
    <row r="8" spans="2:11" x14ac:dyDescent="0.25">
      <c r="B8" s="6" t="s">
        <v>238</v>
      </c>
      <c r="C8" s="6">
        <v>90</v>
      </c>
    </row>
    <row r="9" spans="2:11" x14ac:dyDescent="0.25">
      <c r="B9" s="6" t="s">
        <v>108</v>
      </c>
      <c r="C9" s="6">
        <f>SUM(C6:C8)</f>
        <v>150</v>
      </c>
    </row>
    <row r="12" spans="2:11" ht="21" x14ac:dyDescent="0.35">
      <c r="B12" s="25" t="s">
        <v>374</v>
      </c>
    </row>
    <row r="13" spans="2:11" x14ac:dyDescent="0.25">
      <c r="B13" s="6" t="s">
        <v>110</v>
      </c>
      <c r="C13" s="6">
        <f>'Principal - ABP'!P19</f>
        <v>0</v>
      </c>
    </row>
    <row r="14" spans="2:11" x14ac:dyDescent="0.25">
      <c r="B14" s="6" t="s">
        <v>130</v>
      </c>
      <c r="C14" s="6">
        <f>C13*10</f>
        <v>0</v>
      </c>
    </row>
  </sheetData>
  <sheetProtection password="C8F4" sheet="1" objects="1" scenarios="1"/>
  <mergeCells count="2">
    <mergeCell ref="B2:K2"/>
    <mergeCell ref="B3:K3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tabSelected="1" workbookViewId="0">
      <selection activeCell="H17" sqref="H17"/>
    </sheetView>
  </sheetViews>
  <sheetFormatPr baseColWidth="10" defaultRowHeight="15.75" x14ac:dyDescent="0.25"/>
  <sheetData>
    <row r="1" spans="1:11" x14ac:dyDescent="0.25">
      <c r="A1" s="159" t="s">
        <v>7</v>
      </c>
      <c r="B1" s="160"/>
      <c r="C1" s="160"/>
      <c r="D1" s="160"/>
      <c r="E1" s="160"/>
      <c r="F1" s="160"/>
      <c r="G1" s="160"/>
      <c r="H1" s="160"/>
      <c r="I1" s="160"/>
      <c r="J1" s="160"/>
      <c r="K1" s="161"/>
    </row>
    <row r="2" spans="1:11" x14ac:dyDescent="0.25">
      <c r="A2" s="162"/>
      <c r="B2" s="163"/>
      <c r="C2" s="163"/>
      <c r="D2" s="163"/>
      <c r="E2" s="163"/>
      <c r="F2" s="163"/>
      <c r="G2" s="163"/>
      <c r="H2" s="163"/>
      <c r="I2" s="163"/>
      <c r="J2" s="163"/>
      <c r="K2" s="164"/>
    </row>
    <row r="3" spans="1:11" x14ac:dyDescent="0.25">
      <c r="A3" s="162" t="s">
        <v>8</v>
      </c>
      <c r="B3" s="163" t="s">
        <v>9</v>
      </c>
      <c r="C3" s="163" t="s">
        <v>10</v>
      </c>
      <c r="D3" s="163"/>
      <c r="E3" s="163"/>
      <c r="F3" s="163"/>
      <c r="G3" s="163"/>
      <c r="H3" s="163"/>
      <c r="I3" s="163"/>
      <c r="J3" s="163"/>
      <c r="K3" s="164" t="s">
        <v>11</v>
      </c>
    </row>
    <row r="4" spans="1:11" x14ac:dyDescent="0.25">
      <c r="A4" s="162" t="s">
        <v>12</v>
      </c>
      <c r="B4" s="163"/>
      <c r="C4" s="163"/>
      <c r="D4" s="163"/>
      <c r="E4" s="163"/>
      <c r="F4" s="163" t="s">
        <v>12</v>
      </c>
      <c r="G4" s="163" t="s">
        <v>13</v>
      </c>
      <c r="H4" s="163"/>
      <c r="I4" s="163"/>
      <c r="J4" s="163"/>
      <c r="K4" s="167">
        <v>0.25</v>
      </c>
    </row>
    <row r="5" spans="1:11" x14ac:dyDescent="0.25">
      <c r="A5" s="163" t="s">
        <v>15</v>
      </c>
      <c r="B5" s="163"/>
      <c r="C5" s="163"/>
      <c r="D5" s="163"/>
      <c r="E5" s="163"/>
      <c r="F5" s="163" t="s">
        <v>15</v>
      </c>
      <c r="G5" s="163" t="s">
        <v>16</v>
      </c>
      <c r="H5" s="163"/>
      <c r="I5" s="163"/>
      <c r="J5" s="163"/>
      <c r="K5" s="167">
        <v>0.2</v>
      </c>
    </row>
    <row r="6" spans="1:11" ht="16.5" thickBot="1" x14ac:dyDescent="0.3">
      <c r="A6" s="165" t="s">
        <v>18</v>
      </c>
      <c r="B6" s="165"/>
      <c r="C6" s="165"/>
      <c r="D6" s="165"/>
      <c r="E6" s="165"/>
      <c r="F6" s="165" t="s">
        <v>18</v>
      </c>
      <c r="G6" s="165" t="s">
        <v>19</v>
      </c>
      <c r="H6" s="165"/>
      <c r="I6" s="165"/>
      <c r="J6" s="165"/>
      <c r="K6" s="166">
        <v>0.55000000000000004</v>
      </c>
    </row>
  </sheetData>
  <conditionalFormatting sqref="A1:K6">
    <cfRule type="expression" dxfId="0" priority="1">
      <formula>($C$15=1)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45"/>
  <sheetViews>
    <sheetView topLeftCell="A5" workbookViewId="0">
      <selection activeCell="E38" sqref="E38"/>
    </sheetView>
  </sheetViews>
  <sheetFormatPr baseColWidth="10" defaultRowHeight="15.75" x14ac:dyDescent="0.25"/>
  <cols>
    <col min="2" max="2" width="30.625" bestFit="1" customWidth="1"/>
    <col min="6" max="6" width="13.375" bestFit="1" customWidth="1"/>
    <col min="7" max="7" width="84.875" bestFit="1" customWidth="1"/>
    <col min="12" max="16" width="0" hidden="1" customWidth="1"/>
  </cols>
  <sheetData>
    <row r="1" spans="2:17" ht="16.5" thickBot="1" x14ac:dyDescent="0.3"/>
    <row r="2" spans="2:17" ht="23.25" x14ac:dyDescent="0.35">
      <c r="B2" s="190" t="s">
        <v>272</v>
      </c>
      <c r="C2" s="191"/>
      <c r="D2" s="191"/>
      <c r="E2" s="191"/>
      <c r="F2" s="191"/>
      <c r="G2" s="191"/>
      <c r="H2" s="191"/>
      <c r="I2" s="191"/>
      <c r="J2" s="191"/>
      <c r="K2" s="191"/>
      <c r="L2" s="191"/>
      <c r="M2" s="191"/>
      <c r="N2" s="191"/>
      <c r="O2" s="191"/>
      <c r="P2" s="191"/>
      <c r="Q2" s="192"/>
    </row>
    <row r="3" spans="2:17" ht="36.950000000000003" customHeight="1" x14ac:dyDescent="0.25">
      <c r="B3" s="193" t="s">
        <v>353</v>
      </c>
      <c r="C3" s="194"/>
      <c r="D3" s="194"/>
      <c r="E3" s="194"/>
      <c r="F3" s="194"/>
      <c r="G3" s="194"/>
      <c r="H3" s="194"/>
      <c r="I3" s="194"/>
      <c r="J3" s="194"/>
      <c r="K3" s="194"/>
      <c r="L3" s="194"/>
      <c r="M3" s="194"/>
      <c r="N3" s="194"/>
      <c r="O3" s="194"/>
      <c r="P3" s="194"/>
      <c r="Q3" s="195"/>
    </row>
    <row r="4" spans="2:17" x14ac:dyDescent="0.25">
      <c r="B4" s="196" t="s">
        <v>153</v>
      </c>
      <c r="C4" s="197"/>
      <c r="D4" s="197"/>
      <c r="E4" s="197"/>
      <c r="F4" s="197"/>
      <c r="G4" s="197"/>
      <c r="H4" s="197"/>
      <c r="I4" s="197"/>
      <c r="J4" s="197"/>
      <c r="K4" s="197"/>
      <c r="L4" s="197"/>
      <c r="M4" s="197"/>
      <c r="N4" s="197"/>
      <c r="O4" s="197"/>
      <c r="P4" s="197"/>
      <c r="Q4" s="198"/>
    </row>
    <row r="5" spans="2:17" ht="16.5" thickBot="1" x14ac:dyDescent="0.3">
      <c r="B5" s="199" t="s">
        <v>352</v>
      </c>
      <c r="C5" s="200"/>
      <c r="D5" s="200"/>
      <c r="E5" s="200"/>
      <c r="F5" s="200"/>
      <c r="G5" s="200"/>
      <c r="H5" s="200"/>
      <c r="I5" s="200"/>
      <c r="J5" s="200"/>
      <c r="K5" s="200"/>
      <c r="L5" s="200"/>
      <c r="M5" s="200"/>
      <c r="N5" s="200"/>
      <c r="O5" s="200"/>
      <c r="P5" s="200"/>
      <c r="Q5" s="201"/>
    </row>
    <row r="7" spans="2:17" ht="21.75" thickBot="1" x14ac:dyDescent="0.3">
      <c r="B7" s="10" t="s">
        <v>273</v>
      </c>
      <c r="H7" s="9"/>
      <c r="I7" s="9"/>
      <c r="J7" s="9"/>
      <c r="K7" s="9"/>
    </row>
    <row r="8" spans="2:17" ht="15" customHeight="1" x14ac:dyDescent="0.25">
      <c r="B8" s="6" t="s">
        <v>105</v>
      </c>
      <c r="C8" s="6">
        <v>30</v>
      </c>
      <c r="E8" s="202" t="s">
        <v>161</v>
      </c>
      <c r="F8" s="204" t="s">
        <v>162</v>
      </c>
      <c r="G8" s="204" t="s">
        <v>163</v>
      </c>
      <c r="H8" s="188" t="s">
        <v>126</v>
      </c>
      <c r="I8" s="188" t="s">
        <v>274</v>
      </c>
      <c r="J8" s="188"/>
      <c r="K8" s="188"/>
      <c r="L8" s="188"/>
      <c r="M8" s="188"/>
      <c r="N8" s="188"/>
      <c r="O8" s="188"/>
      <c r="P8" s="188"/>
      <c r="Q8" s="189"/>
    </row>
    <row r="9" spans="2:17" ht="47.25" x14ac:dyDescent="0.25">
      <c r="B9" s="6" t="s">
        <v>106</v>
      </c>
      <c r="C9" s="6">
        <v>100</v>
      </c>
      <c r="E9" s="203"/>
      <c r="F9" s="205"/>
      <c r="G9" s="205"/>
      <c r="H9" s="206"/>
      <c r="I9" s="103" t="s">
        <v>347</v>
      </c>
      <c r="J9" s="103" t="s">
        <v>348</v>
      </c>
      <c r="K9" s="103" t="s">
        <v>349</v>
      </c>
      <c r="L9" s="104"/>
      <c r="M9" s="104"/>
      <c r="N9" s="104" t="s">
        <v>275</v>
      </c>
      <c r="O9" s="105">
        <v>0.3</v>
      </c>
      <c r="P9" s="104">
        <v>3</v>
      </c>
      <c r="Q9" s="106" t="s">
        <v>350</v>
      </c>
    </row>
    <row r="10" spans="2:17" x14ac:dyDescent="0.25">
      <c r="B10" s="6" t="s">
        <v>107</v>
      </c>
      <c r="C10" s="6">
        <v>20</v>
      </c>
      <c r="E10" s="107" t="s">
        <v>276</v>
      </c>
      <c r="F10" s="92" t="s">
        <v>277</v>
      </c>
      <c r="G10" s="92" t="s">
        <v>278</v>
      </c>
      <c r="H10" s="93">
        <v>0</v>
      </c>
      <c r="I10" s="94">
        <v>9.6</v>
      </c>
      <c r="J10" s="12">
        <f>$C$15*I10</f>
        <v>9.6</v>
      </c>
      <c r="K10" s="94">
        <v>1</v>
      </c>
      <c r="L10" s="104">
        <v>1</v>
      </c>
      <c r="M10" s="104"/>
      <c r="N10" s="104" t="s">
        <v>279</v>
      </c>
      <c r="O10" s="105">
        <v>0.3</v>
      </c>
      <c r="P10" s="104">
        <v>3</v>
      </c>
      <c r="Q10" s="37">
        <f>$C$15*K10</f>
        <v>1</v>
      </c>
    </row>
    <row r="11" spans="2:17" x14ac:dyDescent="0.25">
      <c r="B11" s="6" t="s">
        <v>108</v>
      </c>
      <c r="C11" s="6">
        <f>SUM(C8:C10)</f>
        <v>150</v>
      </c>
      <c r="E11" s="108" t="s">
        <v>280</v>
      </c>
      <c r="F11" s="96" t="s">
        <v>275</v>
      </c>
      <c r="G11" s="96" t="s">
        <v>281</v>
      </c>
      <c r="H11" s="97">
        <v>0</v>
      </c>
      <c r="I11" s="98">
        <v>2.88</v>
      </c>
      <c r="J11" s="12">
        <f t="shared" ref="J11:J40" si="0">$C$15*I11</f>
        <v>2.88</v>
      </c>
      <c r="K11" s="98">
        <v>0.3</v>
      </c>
      <c r="L11" s="104">
        <v>2</v>
      </c>
      <c r="M11" s="104"/>
      <c r="N11" s="104" t="s">
        <v>277</v>
      </c>
      <c r="O11" s="105">
        <v>0.15</v>
      </c>
      <c r="P11" s="104">
        <v>1.5</v>
      </c>
      <c r="Q11" s="37">
        <f t="shared" ref="Q11:Q40" si="1">$C$15*K11</f>
        <v>0.3</v>
      </c>
    </row>
    <row r="12" spans="2:17" x14ac:dyDescent="0.25">
      <c r="E12" s="108" t="s">
        <v>282</v>
      </c>
      <c r="F12" s="96" t="s">
        <v>277</v>
      </c>
      <c r="G12" s="96" t="s">
        <v>283</v>
      </c>
      <c r="H12" s="97">
        <v>0</v>
      </c>
      <c r="I12" s="98">
        <v>4.8</v>
      </c>
      <c r="J12" s="12">
        <f t="shared" si="0"/>
        <v>4.8</v>
      </c>
      <c r="K12" s="98">
        <v>0.5</v>
      </c>
      <c r="L12" s="104">
        <v>3</v>
      </c>
      <c r="M12" s="104"/>
      <c r="N12" s="104" t="s">
        <v>284</v>
      </c>
      <c r="O12" s="105">
        <v>0.1</v>
      </c>
      <c r="P12" s="104">
        <v>1</v>
      </c>
      <c r="Q12" s="37">
        <f t="shared" si="1"/>
        <v>0.5</v>
      </c>
    </row>
    <row r="13" spans="2:17" x14ac:dyDescent="0.25">
      <c r="E13" s="108" t="s">
        <v>285</v>
      </c>
      <c r="F13" s="96" t="s">
        <v>275</v>
      </c>
      <c r="G13" s="96" t="s">
        <v>286</v>
      </c>
      <c r="H13" s="97">
        <v>0</v>
      </c>
      <c r="I13" s="98">
        <v>6.72</v>
      </c>
      <c r="J13" s="12">
        <f t="shared" si="0"/>
        <v>6.72</v>
      </c>
      <c r="K13" s="98">
        <v>0.7</v>
      </c>
      <c r="L13" s="104">
        <v>4</v>
      </c>
      <c r="M13" s="104"/>
      <c r="N13" s="104" t="s">
        <v>287</v>
      </c>
      <c r="O13" s="109">
        <v>2.5000000000000001E-2</v>
      </c>
      <c r="P13" s="104">
        <v>0.25</v>
      </c>
      <c r="Q13" s="37">
        <f t="shared" si="1"/>
        <v>0.7</v>
      </c>
    </row>
    <row r="14" spans="2:17" ht="21" x14ac:dyDescent="0.35">
      <c r="B14" s="25" t="s">
        <v>351</v>
      </c>
      <c r="E14" s="108" t="s">
        <v>288</v>
      </c>
      <c r="F14" s="96" t="s">
        <v>289</v>
      </c>
      <c r="G14" s="96" t="s">
        <v>290</v>
      </c>
      <c r="H14" s="99">
        <v>0</v>
      </c>
      <c r="I14" s="98">
        <v>1.92</v>
      </c>
      <c r="J14" s="12">
        <f t="shared" si="0"/>
        <v>1.92</v>
      </c>
      <c r="K14" s="98">
        <v>0.2</v>
      </c>
      <c r="L14" s="104">
        <v>5</v>
      </c>
      <c r="M14" s="104"/>
      <c r="N14" s="104" t="s">
        <v>291</v>
      </c>
      <c r="O14" s="109">
        <v>0.125</v>
      </c>
      <c r="P14" s="104">
        <v>1.25</v>
      </c>
      <c r="Q14" s="37">
        <f t="shared" si="1"/>
        <v>0.2</v>
      </c>
    </row>
    <row r="15" spans="2:17" x14ac:dyDescent="0.25">
      <c r="B15" s="6" t="s">
        <v>110</v>
      </c>
      <c r="C15" s="6">
        <f>'Principal - ABP'!E19</f>
        <v>1</v>
      </c>
      <c r="E15" s="108" t="s">
        <v>292</v>
      </c>
      <c r="F15" s="96" t="s">
        <v>289</v>
      </c>
      <c r="G15" s="96" t="s">
        <v>293</v>
      </c>
      <c r="H15" s="99">
        <v>0</v>
      </c>
      <c r="I15" s="98">
        <v>0.96</v>
      </c>
      <c r="J15" s="12">
        <f t="shared" si="0"/>
        <v>0.96</v>
      </c>
      <c r="K15" s="98">
        <v>0.1</v>
      </c>
      <c r="L15" s="104">
        <v>6</v>
      </c>
      <c r="M15" s="104"/>
      <c r="N15" s="104"/>
      <c r="O15" s="109">
        <v>1</v>
      </c>
      <c r="P15" s="104">
        <v>10</v>
      </c>
      <c r="Q15" s="37">
        <f t="shared" si="1"/>
        <v>0.1</v>
      </c>
    </row>
    <row r="16" spans="2:17" x14ac:dyDescent="0.25">
      <c r="B16" s="6" t="s">
        <v>111</v>
      </c>
      <c r="C16" s="6">
        <f>C9*C15</f>
        <v>100</v>
      </c>
      <c r="E16" s="108" t="s">
        <v>294</v>
      </c>
      <c r="F16" s="96" t="s">
        <v>275</v>
      </c>
      <c r="G16" s="96" t="s">
        <v>295</v>
      </c>
      <c r="H16" s="99">
        <v>1</v>
      </c>
      <c r="I16" s="98">
        <v>9.6</v>
      </c>
      <c r="J16" s="12">
        <f t="shared" si="0"/>
        <v>9.6</v>
      </c>
      <c r="K16" s="98">
        <v>1</v>
      </c>
      <c r="L16" s="104">
        <v>7</v>
      </c>
      <c r="M16" s="104"/>
      <c r="N16" s="104" t="s">
        <v>296</v>
      </c>
      <c r="O16" s="104"/>
      <c r="P16" s="104"/>
      <c r="Q16" s="37">
        <f t="shared" si="1"/>
        <v>1</v>
      </c>
    </row>
    <row r="17" spans="2:17" x14ac:dyDescent="0.25">
      <c r="B17" s="6" t="s">
        <v>112</v>
      </c>
      <c r="C17" s="6">
        <f>J43</f>
        <v>95.999999999999972</v>
      </c>
      <c r="E17" s="108" t="s">
        <v>297</v>
      </c>
      <c r="F17" s="96" t="s">
        <v>275</v>
      </c>
      <c r="G17" s="96" t="s">
        <v>298</v>
      </c>
      <c r="H17" s="93">
        <v>1</v>
      </c>
      <c r="I17" s="98">
        <v>4.8</v>
      </c>
      <c r="J17" s="12">
        <f t="shared" si="0"/>
        <v>4.8</v>
      </c>
      <c r="K17" s="98">
        <v>0.5</v>
      </c>
      <c r="L17" s="104">
        <v>8</v>
      </c>
      <c r="M17" s="104"/>
      <c r="N17" s="104" t="s">
        <v>275</v>
      </c>
      <c r="O17" s="105">
        <v>0.1</v>
      </c>
      <c r="P17" s="110">
        <v>1</v>
      </c>
      <c r="Q17" s="37">
        <f t="shared" si="1"/>
        <v>0.5</v>
      </c>
    </row>
    <row r="18" spans="2:17" x14ac:dyDescent="0.25">
      <c r="B18" s="6" t="s">
        <v>147</v>
      </c>
      <c r="C18" s="11">
        <f>C17/C16-1</f>
        <v>-4.0000000000000258E-2</v>
      </c>
      <c r="E18" s="108" t="s">
        <v>299</v>
      </c>
      <c r="F18" s="100" t="s">
        <v>287</v>
      </c>
      <c r="G18" s="100" t="s">
        <v>300</v>
      </c>
      <c r="H18" s="99">
        <v>1</v>
      </c>
      <c r="I18" s="98">
        <v>2.4</v>
      </c>
      <c r="J18" s="12">
        <f t="shared" si="0"/>
        <v>2.4</v>
      </c>
      <c r="K18" s="98">
        <v>0.25</v>
      </c>
      <c r="L18" s="104">
        <v>9</v>
      </c>
      <c r="M18" s="104"/>
      <c r="N18" s="104" t="s">
        <v>277</v>
      </c>
      <c r="O18" s="105">
        <v>0.15</v>
      </c>
      <c r="P18" s="110">
        <v>1.5</v>
      </c>
      <c r="Q18" s="37">
        <f t="shared" si="1"/>
        <v>0.25</v>
      </c>
    </row>
    <row r="19" spans="2:17" x14ac:dyDescent="0.25">
      <c r="B19" s="6" t="s">
        <v>130</v>
      </c>
      <c r="C19" s="6">
        <f>C15*10</f>
        <v>10</v>
      </c>
      <c r="E19" s="108" t="s">
        <v>301</v>
      </c>
      <c r="F19" s="92" t="s">
        <v>279</v>
      </c>
      <c r="G19" s="92" t="s">
        <v>302</v>
      </c>
      <c r="H19" s="93">
        <v>1</v>
      </c>
      <c r="I19" s="98">
        <v>9.6</v>
      </c>
      <c r="J19" s="12">
        <f t="shared" si="0"/>
        <v>9.6</v>
      </c>
      <c r="K19" s="98">
        <v>1</v>
      </c>
      <c r="L19" s="104">
        <v>10</v>
      </c>
      <c r="M19" s="104"/>
      <c r="N19" s="104" t="s">
        <v>289</v>
      </c>
      <c r="O19" s="105">
        <v>0.03</v>
      </c>
      <c r="P19" s="110">
        <v>0.3</v>
      </c>
      <c r="Q19" s="37">
        <f t="shared" si="1"/>
        <v>1</v>
      </c>
    </row>
    <row r="20" spans="2:17" x14ac:dyDescent="0.25">
      <c r="B20" s="6" t="s">
        <v>131</v>
      </c>
      <c r="C20" s="6">
        <f>Q43</f>
        <v>9.9999999999999982</v>
      </c>
      <c r="E20" s="108" t="s">
        <v>303</v>
      </c>
      <c r="F20" s="96" t="s">
        <v>279</v>
      </c>
      <c r="G20" s="96" t="s">
        <v>304</v>
      </c>
      <c r="H20" s="97">
        <v>1</v>
      </c>
      <c r="I20" s="98">
        <v>2.4</v>
      </c>
      <c r="J20" s="12">
        <f t="shared" si="0"/>
        <v>2.4</v>
      </c>
      <c r="K20" s="98">
        <v>0.25</v>
      </c>
      <c r="L20" s="104">
        <v>11</v>
      </c>
      <c r="M20" s="104"/>
      <c r="N20" s="111" t="s">
        <v>305</v>
      </c>
      <c r="O20" s="109">
        <v>0.28000000000000003</v>
      </c>
      <c r="P20" s="110">
        <v>2.8</v>
      </c>
      <c r="Q20" s="37">
        <f t="shared" si="1"/>
        <v>0.25</v>
      </c>
    </row>
    <row r="21" spans="2:17" x14ac:dyDescent="0.25">
      <c r="E21" s="108" t="s">
        <v>306</v>
      </c>
      <c r="F21" s="96" t="s">
        <v>279</v>
      </c>
      <c r="G21" s="96" t="s">
        <v>307</v>
      </c>
      <c r="H21" s="97">
        <v>1</v>
      </c>
      <c r="I21" s="98">
        <v>4.8</v>
      </c>
      <c r="J21" s="12">
        <f t="shared" si="0"/>
        <v>4.8</v>
      </c>
      <c r="K21" s="98">
        <v>0.5</v>
      </c>
      <c r="L21" s="104">
        <v>12</v>
      </c>
      <c r="M21" s="104"/>
      <c r="N21" s="104"/>
      <c r="O21" s="104"/>
      <c r="P21" s="104"/>
      <c r="Q21" s="37">
        <f t="shared" si="1"/>
        <v>0.5</v>
      </c>
    </row>
    <row r="22" spans="2:17" x14ac:dyDescent="0.25">
      <c r="E22" s="108" t="s">
        <v>308</v>
      </c>
      <c r="F22" s="96" t="s">
        <v>279</v>
      </c>
      <c r="G22" s="96" t="s">
        <v>309</v>
      </c>
      <c r="H22" s="97">
        <v>1</v>
      </c>
      <c r="I22" s="98">
        <v>7.2</v>
      </c>
      <c r="J22" s="12">
        <f t="shared" si="0"/>
        <v>7.2</v>
      </c>
      <c r="K22" s="98">
        <v>0.75</v>
      </c>
      <c r="L22" s="104">
        <v>13</v>
      </c>
      <c r="M22" s="104"/>
      <c r="N22" s="104" t="s">
        <v>8</v>
      </c>
      <c r="O22" s="104"/>
      <c r="P22" s="104"/>
      <c r="Q22" s="37">
        <f t="shared" si="1"/>
        <v>0.75</v>
      </c>
    </row>
    <row r="23" spans="2:17" x14ac:dyDescent="0.25">
      <c r="E23" s="108" t="s">
        <v>310</v>
      </c>
      <c r="F23" s="96" t="s">
        <v>284</v>
      </c>
      <c r="G23" s="96" t="s">
        <v>311</v>
      </c>
      <c r="H23" s="97">
        <v>1</v>
      </c>
      <c r="I23" s="98">
        <v>8.16</v>
      </c>
      <c r="J23" s="12">
        <f t="shared" si="0"/>
        <v>8.16</v>
      </c>
      <c r="K23" s="98">
        <v>0.85</v>
      </c>
      <c r="L23" s="104">
        <v>14</v>
      </c>
      <c r="M23" s="104"/>
      <c r="N23" s="104" t="s">
        <v>275</v>
      </c>
      <c r="O23" s="105">
        <v>0.15</v>
      </c>
      <c r="P23" s="110">
        <v>1.5</v>
      </c>
      <c r="Q23" s="37">
        <f t="shared" si="1"/>
        <v>0.85</v>
      </c>
    </row>
    <row r="24" spans="2:17" x14ac:dyDescent="0.25">
      <c r="E24" s="108" t="s">
        <v>312</v>
      </c>
      <c r="F24" s="96" t="s">
        <v>284</v>
      </c>
      <c r="G24" s="96" t="s">
        <v>313</v>
      </c>
      <c r="H24" s="97">
        <v>1</v>
      </c>
      <c r="I24" s="98">
        <v>1.44</v>
      </c>
      <c r="J24" s="12">
        <f t="shared" si="0"/>
        <v>1.44</v>
      </c>
      <c r="K24" s="98">
        <v>0.15</v>
      </c>
      <c r="L24" s="104">
        <v>15</v>
      </c>
      <c r="M24" s="104"/>
      <c r="N24" s="104" t="s">
        <v>279</v>
      </c>
      <c r="O24" s="105">
        <v>0.25</v>
      </c>
      <c r="P24" s="110">
        <v>2.5</v>
      </c>
      <c r="Q24" s="37">
        <f t="shared" si="1"/>
        <v>0.15</v>
      </c>
    </row>
    <row r="25" spans="2:17" x14ac:dyDescent="0.25">
      <c r="E25" s="108" t="s">
        <v>314</v>
      </c>
      <c r="F25" s="96" t="s">
        <v>289</v>
      </c>
      <c r="G25" s="96" t="s">
        <v>315</v>
      </c>
      <c r="H25" s="97">
        <v>1</v>
      </c>
      <c r="I25" s="98">
        <v>1.92</v>
      </c>
      <c r="J25" s="12">
        <f t="shared" si="0"/>
        <v>1.92</v>
      </c>
      <c r="K25" s="98">
        <v>0.2</v>
      </c>
      <c r="L25" s="104">
        <v>16</v>
      </c>
      <c r="M25" s="104"/>
      <c r="N25" s="104" t="s">
        <v>284</v>
      </c>
      <c r="O25" s="105">
        <v>0.1</v>
      </c>
      <c r="P25" s="110">
        <v>1</v>
      </c>
      <c r="Q25" s="37">
        <f t="shared" si="1"/>
        <v>0.2</v>
      </c>
    </row>
    <row r="26" spans="2:17" x14ac:dyDescent="0.25">
      <c r="E26" s="108" t="s">
        <v>316</v>
      </c>
      <c r="F26" s="96" t="s">
        <v>289</v>
      </c>
      <c r="G26" s="96" t="s">
        <v>317</v>
      </c>
      <c r="H26" s="97">
        <v>1</v>
      </c>
      <c r="I26" s="98">
        <v>0.96</v>
      </c>
      <c r="J26" s="12">
        <f t="shared" si="0"/>
        <v>0.96</v>
      </c>
      <c r="K26" s="98">
        <v>0.1</v>
      </c>
      <c r="L26" s="104">
        <v>17</v>
      </c>
      <c r="M26" s="104"/>
      <c r="N26" s="104" t="s">
        <v>287</v>
      </c>
      <c r="O26" s="109">
        <v>2.5000000000000001E-2</v>
      </c>
      <c r="P26" s="110">
        <v>0.25</v>
      </c>
      <c r="Q26" s="37">
        <f t="shared" si="1"/>
        <v>0.1</v>
      </c>
    </row>
    <row r="27" spans="2:17" x14ac:dyDescent="0.25">
      <c r="E27" s="108" t="s">
        <v>318</v>
      </c>
      <c r="F27" s="96" t="s">
        <v>275</v>
      </c>
      <c r="G27" s="96" t="s">
        <v>319</v>
      </c>
      <c r="H27" s="97">
        <v>2</v>
      </c>
      <c r="I27" s="98">
        <v>1.92</v>
      </c>
      <c r="J27" s="12">
        <f t="shared" si="0"/>
        <v>1.92</v>
      </c>
      <c r="K27" s="98">
        <v>0.2</v>
      </c>
      <c r="L27" s="104">
        <v>18</v>
      </c>
      <c r="M27" s="104"/>
      <c r="N27" s="104" t="s">
        <v>291</v>
      </c>
      <c r="O27" s="105">
        <v>0.03</v>
      </c>
      <c r="P27" s="110">
        <v>0.3</v>
      </c>
      <c r="Q27" s="37">
        <f t="shared" si="1"/>
        <v>0.2</v>
      </c>
    </row>
    <row r="28" spans="2:17" x14ac:dyDescent="0.25">
      <c r="E28" s="108" t="s">
        <v>320</v>
      </c>
      <c r="F28" s="96" t="s">
        <v>275</v>
      </c>
      <c r="G28" s="96" t="s">
        <v>321</v>
      </c>
      <c r="H28" s="97">
        <v>2</v>
      </c>
      <c r="I28" s="98">
        <v>0.48</v>
      </c>
      <c r="J28" s="12">
        <f t="shared" si="0"/>
        <v>0.48</v>
      </c>
      <c r="K28" s="98">
        <v>0.05</v>
      </c>
      <c r="L28" s="104">
        <v>19</v>
      </c>
      <c r="M28" s="104"/>
      <c r="N28" s="111" t="s">
        <v>305</v>
      </c>
      <c r="O28" s="109">
        <v>0.55500000000000005</v>
      </c>
      <c r="P28" s="110">
        <v>5.55</v>
      </c>
      <c r="Q28" s="37">
        <f t="shared" si="1"/>
        <v>0.05</v>
      </c>
    </row>
    <row r="29" spans="2:17" x14ac:dyDescent="0.25">
      <c r="E29" s="108" t="s">
        <v>322</v>
      </c>
      <c r="F29" s="96" t="s">
        <v>279</v>
      </c>
      <c r="G29" s="96" t="s">
        <v>302</v>
      </c>
      <c r="H29" s="97">
        <v>2</v>
      </c>
      <c r="I29" s="98">
        <v>0.96</v>
      </c>
      <c r="J29" s="12">
        <f t="shared" si="0"/>
        <v>0.96</v>
      </c>
      <c r="K29" s="98">
        <v>0.1</v>
      </c>
      <c r="L29" s="104">
        <v>20</v>
      </c>
      <c r="M29" s="104"/>
      <c r="N29" s="104"/>
      <c r="O29" s="105"/>
      <c r="P29" s="104"/>
      <c r="Q29" s="37">
        <f t="shared" si="1"/>
        <v>0.1</v>
      </c>
    </row>
    <row r="30" spans="2:17" x14ac:dyDescent="0.25">
      <c r="E30" s="108" t="s">
        <v>323</v>
      </c>
      <c r="F30" s="96" t="s">
        <v>279</v>
      </c>
      <c r="G30" s="96" t="s">
        <v>304</v>
      </c>
      <c r="H30" s="97">
        <v>2</v>
      </c>
      <c r="I30" s="98">
        <v>0.48</v>
      </c>
      <c r="J30" s="12">
        <f t="shared" si="0"/>
        <v>0.48</v>
      </c>
      <c r="K30" s="98">
        <v>0.05</v>
      </c>
      <c r="L30" s="104">
        <v>21</v>
      </c>
      <c r="M30" s="104"/>
      <c r="N30" s="104" t="s">
        <v>9</v>
      </c>
      <c r="O30" s="104"/>
      <c r="P30" s="104"/>
      <c r="Q30" s="37">
        <f t="shared" si="1"/>
        <v>0.05</v>
      </c>
    </row>
    <row r="31" spans="2:17" x14ac:dyDescent="0.25">
      <c r="E31" s="108" t="s">
        <v>324</v>
      </c>
      <c r="F31" s="96" t="s">
        <v>279</v>
      </c>
      <c r="G31" s="96" t="s">
        <v>325</v>
      </c>
      <c r="H31" s="97">
        <v>2</v>
      </c>
      <c r="I31" s="98">
        <v>0.96</v>
      </c>
      <c r="J31" s="12">
        <f t="shared" si="0"/>
        <v>0.96</v>
      </c>
      <c r="K31" s="98">
        <v>0.1</v>
      </c>
      <c r="L31" s="104">
        <v>22</v>
      </c>
      <c r="M31" s="104"/>
      <c r="N31" s="104" t="s">
        <v>275</v>
      </c>
      <c r="O31" s="109">
        <v>2.5000000000000001E-2</v>
      </c>
      <c r="P31" s="110">
        <v>0.25</v>
      </c>
      <c r="Q31" s="37">
        <f t="shared" si="1"/>
        <v>0.1</v>
      </c>
    </row>
    <row r="32" spans="2:17" x14ac:dyDescent="0.25">
      <c r="E32" s="108" t="s">
        <v>326</v>
      </c>
      <c r="F32" s="96" t="s">
        <v>289</v>
      </c>
      <c r="G32" s="96" t="s">
        <v>327</v>
      </c>
      <c r="H32" s="97">
        <v>2</v>
      </c>
      <c r="I32" s="98">
        <v>1.92</v>
      </c>
      <c r="J32" s="12">
        <f t="shared" si="0"/>
        <v>1.92</v>
      </c>
      <c r="K32" s="98">
        <v>0.2</v>
      </c>
      <c r="L32" s="104">
        <v>23</v>
      </c>
      <c r="M32" s="104"/>
      <c r="N32" s="104" t="s">
        <v>279</v>
      </c>
      <c r="O32" s="109">
        <v>2.5000000000000001E-2</v>
      </c>
      <c r="P32" s="110">
        <v>0.25</v>
      </c>
      <c r="Q32" s="37">
        <f t="shared" si="1"/>
        <v>0.2</v>
      </c>
    </row>
    <row r="33" spans="5:17" x14ac:dyDescent="0.25">
      <c r="E33" s="108" t="s">
        <v>328</v>
      </c>
      <c r="F33" s="96" t="s">
        <v>289</v>
      </c>
      <c r="G33" s="96" t="s">
        <v>329</v>
      </c>
      <c r="H33" s="97">
        <v>2</v>
      </c>
      <c r="I33" s="98">
        <v>0.96</v>
      </c>
      <c r="J33" s="12">
        <f t="shared" si="0"/>
        <v>0.96</v>
      </c>
      <c r="K33" s="98">
        <v>0.1</v>
      </c>
      <c r="L33" s="104">
        <v>24</v>
      </c>
      <c r="M33" s="104"/>
      <c r="N33" s="104" t="s">
        <v>291</v>
      </c>
      <c r="O33" s="105">
        <v>0.03</v>
      </c>
      <c r="P33" s="110">
        <v>0.3</v>
      </c>
      <c r="Q33" s="37">
        <f t="shared" si="1"/>
        <v>0.1</v>
      </c>
    </row>
    <row r="34" spans="5:17" x14ac:dyDescent="0.25">
      <c r="E34" s="108" t="s">
        <v>330</v>
      </c>
      <c r="F34" s="96" t="s">
        <v>275</v>
      </c>
      <c r="G34" s="96" t="s">
        <v>331</v>
      </c>
      <c r="H34" s="97">
        <v>3</v>
      </c>
      <c r="I34" s="98">
        <v>1.92</v>
      </c>
      <c r="J34" s="12">
        <f t="shared" si="0"/>
        <v>1.92</v>
      </c>
      <c r="K34" s="98">
        <v>0.2</v>
      </c>
      <c r="L34" s="104">
        <v>25</v>
      </c>
      <c r="M34" s="104"/>
      <c r="N34" s="111" t="s">
        <v>305</v>
      </c>
      <c r="O34" s="109">
        <v>0.08</v>
      </c>
      <c r="P34" s="110">
        <v>0.8</v>
      </c>
      <c r="Q34" s="37">
        <f t="shared" si="1"/>
        <v>0.2</v>
      </c>
    </row>
    <row r="35" spans="5:17" x14ac:dyDescent="0.25">
      <c r="E35" s="108" t="s">
        <v>332</v>
      </c>
      <c r="F35" s="96" t="s">
        <v>275</v>
      </c>
      <c r="G35" s="96" t="s">
        <v>333</v>
      </c>
      <c r="H35" s="97">
        <v>3</v>
      </c>
      <c r="I35" s="98">
        <v>0.48</v>
      </c>
      <c r="J35" s="12">
        <f t="shared" si="0"/>
        <v>0.48</v>
      </c>
      <c r="K35" s="98">
        <v>0.05</v>
      </c>
      <c r="L35" s="104">
        <v>26</v>
      </c>
      <c r="M35" s="104"/>
      <c r="N35" s="104"/>
      <c r="O35" s="104"/>
      <c r="P35" s="104"/>
      <c r="Q35" s="37">
        <f t="shared" si="1"/>
        <v>0.05</v>
      </c>
    </row>
    <row r="36" spans="5:17" x14ac:dyDescent="0.25">
      <c r="E36" s="108" t="s">
        <v>334</v>
      </c>
      <c r="F36" s="96" t="s">
        <v>279</v>
      </c>
      <c r="G36" s="96" t="s">
        <v>302</v>
      </c>
      <c r="H36" s="97">
        <v>3</v>
      </c>
      <c r="I36" s="98">
        <v>0.96</v>
      </c>
      <c r="J36" s="12">
        <f t="shared" si="0"/>
        <v>0.96</v>
      </c>
      <c r="K36" s="98">
        <v>0.1</v>
      </c>
      <c r="L36" s="104">
        <v>27</v>
      </c>
      <c r="M36" s="104"/>
      <c r="N36" s="104" t="s">
        <v>10</v>
      </c>
      <c r="O36" s="104"/>
      <c r="P36" s="104"/>
      <c r="Q36" s="37">
        <f t="shared" si="1"/>
        <v>0.1</v>
      </c>
    </row>
    <row r="37" spans="5:17" x14ac:dyDescent="0.25">
      <c r="E37" s="108" t="s">
        <v>335</v>
      </c>
      <c r="F37" s="96" t="s">
        <v>279</v>
      </c>
      <c r="G37" s="96" t="s">
        <v>304</v>
      </c>
      <c r="H37" s="97">
        <v>3</v>
      </c>
      <c r="I37" s="98">
        <v>0.48</v>
      </c>
      <c r="J37" s="12">
        <f t="shared" si="0"/>
        <v>0.48</v>
      </c>
      <c r="K37" s="98">
        <v>0.05</v>
      </c>
      <c r="L37" s="104">
        <v>28</v>
      </c>
      <c r="M37" s="104"/>
      <c r="N37" s="104" t="s">
        <v>275</v>
      </c>
      <c r="O37" s="109">
        <v>2.5000000000000001E-2</v>
      </c>
      <c r="P37" s="110">
        <v>0.25</v>
      </c>
      <c r="Q37" s="37">
        <f t="shared" si="1"/>
        <v>0.05</v>
      </c>
    </row>
    <row r="38" spans="5:17" x14ac:dyDescent="0.25">
      <c r="E38" s="108" t="s">
        <v>336</v>
      </c>
      <c r="F38" s="96" t="s">
        <v>279</v>
      </c>
      <c r="G38" s="96" t="s">
        <v>337</v>
      </c>
      <c r="H38" s="97">
        <v>3</v>
      </c>
      <c r="I38" s="98">
        <v>0.96</v>
      </c>
      <c r="J38" s="12">
        <f t="shared" si="0"/>
        <v>0.96</v>
      </c>
      <c r="K38" s="98">
        <v>0.1</v>
      </c>
      <c r="L38" s="104">
        <v>29</v>
      </c>
      <c r="M38" s="104"/>
      <c r="N38" s="104" t="s">
        <v>279</v>
      </c>
      <c r="O38" s="109">
        <v>2.5000000000000001E-2</v>
      </c>
      <c r="P38" s="110">
        <v>0.25</v>
      </c>
      <c r="Q38" s="37">
        <f t="shared" si="1"/>
        <v>0.1</v>
      </c>
    </row>
    <row r="39" spans="5:17" x14ac:dyDescent="0.25">
      <c r="E39" s="108" t="s">
        <v>338</v>
      </c>
      <c r="F39" s="96" t="s">
        <v>289</v>
      </c>
      <c r="G39" s="96" t="s">
        <v>339</v>
      </c>
      <c r="H39" s="97">
        <v>3</v>
      </c>
      <c r="I39" s="98">
        <v>2.4</v>
      </c>
      <c r="J39" s="12">
        <f t="shared" si="0"/>
        <v>2.4</v>
      </c>
      <c r="K39" s="98">
        <v>0.25</v>
      </c>
      <c r="L39" s="104">
        <v>30</v>
      </c>
      <c r="M39" s="104"/>
      <c r="N39" s="104" t="s">
        <v>291</v>
      </c>
      <c r="O39" s="109">
        <v>3.5000000000000003E-2</v>
      </c>
      <c r="P39" s="110">
        <v>0.35</v>
      </c>
      <c r="Q39" s="37">
        <f t="shared" si="1"/>
        <v>0.25</v>
      </c>
    </row>
    <row r="40" spans="5:17" ht="16.5" thickBot="1" x14ac:dyDescent="0.3">
      <c r="E40" s="112" t="s">
        <v>340</v>
      </c>
      <c r="F40" s="113" t="s">
        <v>289</v>
      </c>
      <c r="G40" s="113" t="s">
        <v>341</v>
      </c>
      <c r="H40" s="114">
        <v>3</v>
      </c>
      <c r="I40" s="115">
        <v>0.96</v>
      </c>
      <c r="J40" s="39">
        <f t="shared" si="0"/>
        <v>0.96</v>
      </c>
      <c r="K40" s="115">
        <v>0.1</v>
      </c>
      <c r="L40" s="116">
        <v>31</v>
      </c>
      <c r="M40" s="116"/>
      <c r="N40" s="117" t="s">
        <v>305</v>
      </c>
      <c r="O40" s="118">
        <v>8.5000000000000006E-2</v>
      </c>
      <c r="P40" s="119">
        <v>0.85</v>
      </c>
      <c r="Q40" s="40">
        <f t="shared" si="1"/>
        <v>0.1</v>
      </c>
    </row>
    <row r="41" spans="5:17" x14ac:dyDescent="0.25">
      <c r="E41" s="95"/>
      <c r="F41" s="96"/>
      <c r="G41" s="96"/>
      <c r="H41" s="97"/>
      <c r="I41" s="98"/>
      <c r="K41" s="98"/>
      <c r="L41" s="91">
        <v>32</v>
      </c>
      <c r="M41" s="91"/>
      <c r="N41" s="91"/>
      <c r="O41" s="91"/>
      <c r="P41" s="91"/>
    </row>
    <row r="42" spans="5:17" x14ac:dyDescent="0.25">
      <c r="E42" s="95"/>
      <c r="F42" s="96"/>
      <c r="G42" s="96"/>
      <c r="H42" s="97"/>
      <c r="I42" s="98"/>
      <c r="K42" s="98"/>
      <c r="L42" s="91">
        <v>33</v>
      </c>
      <c r="M42" s="91"/>
      <c r="N42" s="91" t="s">
        <v>342</v>
      </c>
      <c r="O42" s="91"/>
      <c r="P42" s="91"/>
    </row>
    <row r="43" spans="5:17" x14ac:dyDescent="0.25">
      <c r="E43" s="91"/>
      <c r="F43" s="102" t="s">
        <v>343</v>
      </c>
      <c r="G43" s="101" t="s">
        <v>264</v>
      </c>
      <c r="H43" s="91"/>
      <c r="I43" s="91">
        <v>96</v>
      </c>
      <c r="J43">
        <f>SUM(J10:J40)</f>
        <v>95.999999999999972</v>
      </c>
      <c r="K43" s="91">
        <v>10</v>
      </c>
      <c r="L43" s="91"/>
      <c r="M43" s="91"/>
      <c r="N43" s="91" t="s">
        <v>344</v>
      </c>
      <c r="O43" s="91">
        <v>96</v>
      </c>
      <c r="P43" s="91"/>
      <c r="Q43">
        <f>SUM(Q10:Q40)</f>
        <v>9.9999999999999982</v>
      </c>
    </row>
    <row r="44" spans="5:17" x14ac:dyDescent="0.25">
      <c r="E44" s="91"/>
      <c r="F44" s="91"/>
      <c r="G44" s="91"/>
      <c r="H44" s="91"/>
      <c r="I44" s="91"/>
      <c r="J44" s="91"/>
      <c r="L44" s="91"/>
      <c r="M44" s="91"/>
      <c r="N44" s="91" t="s">
        <v>345</v>
      </c>
      <c r="O44" s="91"/>
      <c r="P44" s="91"/>
    </row>
    <row r="45" spans="5:17" x14ac:dyDescent="0.25">
      <c r="E45" s="91"/>
      <c r="F45" s="91"/>
      <c r="G45" s="91"/>
      <c r="H45" s="91"/>
      <c r="I45" s="91"/>
      <c r="J45" s="91"/>
      <c r="L45" s="91"/>
      <c r="M45" s="91"/>
      <c r="N45" s="91" t="s">
        <v>346</v>
      </c>
      <c r="O45" s="91"/>
      <c r="P45" s="91"/>
    </row>
  </sheetData>
  <sheetProtection password="C8F4" sheet="1" objects="1" scenarios="1"/>
  <mergeCells count="9">
    <mergeCell ref="I8:Q8"/>
    <mergeCell ref="B2:Q2"/>
    <mergeCell ref="B3:Q3"/>
    <mergeCell ref="B4:Q4"/>
    <mergeCell ref="B5:Q5"/>
    <mergeCell ref="E8:E9"/>
    <mergeCell ref="F8:F9"/>
    <mergeCell ref="G8:G9"/>
    <mergeCell ref="H8:H9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18"/>
  <sheetViews>
    <sheetView topLeftCell="A5" workbookViewId="0">
      <selection activeCell="E38" sqref="E38"/>
    </sheetView>
  </sheetViews>
  <sheetFormatPr baseColWidth="10" defaultRowHeight="15.75" x14ac:dyDescent="0.25"/>
  <cols>
    <col min="2" max="2" width="30.875" bestFit="1" customWidth="1"/>
    <col min="5" max="5" width="12.875" bestFit="1" customWidth="1"/>
    <col min="6" max="6" width="14.5" customWidth="1"/>
    <col min="7" max="7" width="152.375" customWidth="1"/>
    <col min="10" max="10" width="14.5" bestFit="1" customWidth="1"/>
    <col min="11" max="11" width="6.125" bestFit="1" customWidth="1"/>
  </cols>
  <sheetData>
    <row r="1" spans="2:11" ht="16.5" thickBot="1" x14ac:dyDescent="0.3"/>
    <row r="2" spans="2:11" ht="23.25" x14ac:dyDescent="0.35">
      <c r="B2" s="190" t="s">
        <v>155</v>
      </c>
      <c r="C2" s="191"/>
      <c r="D2" s="191"/>
      <c r="E2" s="191"/>
      <c r="F2" s="191"/>
      <c r="G2" s="191"/>
      <c r="H2" s="191"/>
      <c r="I2" s="191"/>
      <c r="J2" s="191"/>
      <c r="K2" s="192"/>
    </row>
    <row r="3" spans="2:11" ht="15.95" customHeight="1" x14ac:dyDescent="0.25">
      <c r="B3" s="193" t="s">
        <v>354</v>
      </c>
      <c r="C3" s="194"/>
      <c r="D3" s="194"/>
      <c r="E3" s="194"/>
      <c r="F3" s="194"/>
      <c r="G3" s="194"/>
      <c r="H3" s="194"/>
      <c r="I3" s="194"/>
      <c r="J3" s="194"/>
      <c r="K3" s="195"/>
    </row>
    <row r="4" spans="2:11" ht="15.95" customHeight="1" x14ac:dyDescent="0.25">
      <c r="B4" s="196" t="s">
        <v>153</v>
      </c>
      <c r="C4" s="197"/>
      <c r="D4" s="197"/>
      <c r="E4" s="197"/>
      <c r="F4" s="197"/>
      <c r="G4" s="197"/>
      <c r="H4" s="197"/>
      <c r="I4" s="197"/>
      <c r="J4" s="197"/>
      <c r="K4" s="198"/>
    </row>
    <row r="5" spans="2:11" ht="15.95" customHeight="1" thickBot="1" x14ac:dyDescent="0.3">
      <c r="B5" s="199" t="s">
        <v>355</v>
      </c>
      <c r="C5" s="200"/>
      <c r="D5" s="200"/>
      <c r="E5" s="200"/>
      <c r="F5" s="200"/>
      <c r="G5" s="200"/>
      <c r="H5" s="200"/>
      <c r="I5" s="200"/>
      <c r="J5" s="200"/>
      <c r="K5" s="201"/>
    </row>
    <row r="7" spans="2:11" ht="21.75" thickBot="1" x14ac:dyDescent="0.3">
      <c r="B7" s="10" t="s">
        <v>104</v>
      </c>
      <c r="H7" s="9" t="s">
        <v>81</v>
      </c>
      <c r="I7" s="9" t="s">
        <v>129</v>
      </c>
      <c r="J7" s="9" t="s">
        <v>113</v>
      </c>
      <c r="K7" s="9" t="s">
        <v>126</v>
      </c>
    </row>
    <row r="8" spans="2:11" x14ac:dyDescent="0.25">
      <c r="B8" s="6" t="s">
        <v>105</v>
      </c>
      <c r="C8" s="6">
        <v>30</v>
      </c>
      <c r="E8" s="207" t="s">
        <v>140</v>
      </c>
      <c r="F8" s="3" t="s">
        <v>56</v>
      </c>
      <c r="G8" s="3" t="s">
        <v>83</v>
      </c>
      <c r="H8" s="3">
        <v>6</v>
      </c>
      <c r="I8" s="3">
        <v>0.5</v>
      </c>
      <c r="J8" s="3" t="s">
        <v>114</v>
      </c>
      <c r="K8" s="210" t="s">
        <v>8</v>
      </c>
    </row>
    <row r="9" spans="2:11" x14ac:dyDescent="0.25">
      <c r="B9" s="6" t="s">
        <v>106</v>
      </c>
      <c r="C9" s="6">
        <v>120</v>
      </c>
      <c r="E9" s="208"/>
      <c r="F9" s="2" t="s">
        <v>57</v>
      </c>
      <c r="G9" s="2" t="s">
        <v>75</v>
      </c>
      <c r="H9" s="2">
        <v>10</v>
      </c>
      <c r="I9" s="2">
        <v>1</v>
      </c>
      <c r="J9" s="2" t="s">
        <v>114</v>
      </c>
      <c r="K9" s="211"/>
    </row>
    <row r="10" spans="2:11" x14ac:dyDescent="0.25">
      <c r="B10" s="6" t="s">
        <v>107</v>
      </c>
      <c r="C10" s="6">
        <v>0</v>
      </c>
      <c r="E10" s="208"/>
      <c r="F10" s="2" t="s">
        <v>58</v>
      </c>
      <c r="G10" s="2" t="s">
        <v>115</v>
      </c>
      <c r="H10" s="2">
        <v>5</v>
      </c>
      <c r="I10" s="2">
        <v>0.4</v>
      </c>
      <c r="J10" s="2" t="s">
        <v>114</v>
      </c>
      <c r="K10" s="212"/>
    </row>
    <row r="11" spans="2:11" x14ac:dyDescent="0.25">
      <c r="B11" s="6" t="s">
        <v>108</v>
      </c>
      <c r="C11" s="6">
        <f>SUM(C8:C10)</f>
        <v>150</v>
      </c>
      <c r="E11" s="208"/>
      <c r="F11" s="2" t="s">
        <v>59</v>
      </c>
      <c r="G11" s="2" t="s">
        <v>82</v>
      </c>
      <c r="H11" s="2">
        <v>10</v>
      </c>
      <c r="I11" s="2">
        <v>1</v>
      </c>
      <c r="J11" s="2" t="s">
        <v>116</v>
      </c>
      <c r="K11" s="213" t="s">
        <v>9</v>
      </c>
    </row>
    <row r="12" spans="2:11" x14ac:dyDescent="0.25">
      <c r="E12" s="208"/>
      <c r="F12" s="2" t="s">
        <v>60</v>
      </c>
      <c r="G12" s="2" t="s">
        <v>90</v>
      </c>
      <c r="H12" s="2">
        <v>8</v>
      </c>
      <c r="I12" s="2">
        <v>0.9</v>
      </c>
      <c r="J12" s="2" t="s">
        <v>117</v>
      </c>
      <c r="K12" s="211"/>
    </row>
    <row r="13" spans="2:11" x14ac:dyDescent="0.25">
      <c r="E13" s="208"/>
      <c r="F13" s="2" t="s">
        <v>61</v>
      </c>
      <c r="G13" s="2" t="s">
        <v>76</v>
      </c>
      <c r="H13" s="2">
        <v>6</v>
      </c>
      <c r="I13" s="2">
        <v>0.5</v>
      </c>
      <c r="J13" s="2" t="s">
        <v>118</v>
      </c>
      <c r="K13" s="211"/>
    </row>
    <row r="14" spans="2:11" ht="21" x14ac:dyDescent="0.35">
      <c r="B14" s="25" t="s">
        <v>109</v>
      </c>
      <c r="E14" s="208"/>
      <c r="F14" s="2" t="s">
        <v>62</v>
      </c>
      <c r="G14" s="2" t="s">
        <v>77</v>
      </c>
      <c r="H14" s="2">
        <v>8</v>
      </c>
      <c r="I14" s="2">
        <v>0.9</v>
      </c>
      <c r="J14" s="2" t="s">
        <v>119</v>
      </c>
      <c r="K14" s="211"/>
    </row>
    <row r="15" spans="2:11" x14ac:dyDescent="0.25">
      <c r="B15" s="6" t="s">
        <v>110</v>
      </c>
      <c r="C15" s="6">
        <f>'Principal - ABP'!F19</f>
        <v>0</v>
      </c>
      <c r="E15" s="208"/>
      <c r="F15" s="2" t="s">
        <v>63</v>
      </c>
      <c r="G15" s="2" t="s">
        <v>78</v>
      </c>
      <c r="H15" s="2">
        <v>6</v>
      </c>
      <c r="I15" s="2">
        <v>0.5</v>
      </c>
      <c r="J15" s="2" t="s">
        <v>120</v>
      </c>
      <c r="K15" s="211"/>
    </row>
    <row r="16" spans="2:11" x14ac:dyDescent="0.25">
      <c r="B16" s="6" t="s">
        <v>111</v>
      </c>
      <c r="C16" s="6">
        <f>C9*C15</f>
        <v>0</v>
      </c>
      <c r="E16" s="208"/>
      <c r="F16" s="2" t="s">
        <v>64</v>
      </c>
      <c r="G16" s="2" t="s">
        <v>87</v>
      </c>
      <c r="H16" s="2">
        <v>10</v>
      </c>
      <c r="I16" s="2">
        <v>1</v>
      </c>
      <c r="J16" s="2" t="s">
        <v>121</v>
      </c>
      <c r="K16" s="212"/>
    </row>
    <row r="17" spans="2:11" x14ac:dyDescent="0.25">
      <c r="B17" s="6" t="s">
        <v>112</v>
      </c>
      <c r="C17" s="6">
        <f>(IF(C15=1,H21,IF(C15=2,H37,IF(C15=3,H55,IF(C15=4,H76,IF(C15=5,H97,H118))))))</f>
        <v>574</v>
      </c>
      <c r="E17" s="208"/>
      <c r="F17" s="2" t="s">
        <v>65</v>
      </c>
      <c r="G17" s="2" t="s">
        <v>88</v>
      </c>
      <c r="H17" s="2">
        <v>8</v>
      </c>
      <c r="I17" s="2">
        <v>0.9</v>
      </c>
      <c r="J17" s="2" t="s">
        <v>122</v>
      </c>
      <c r="K17" s="213" t="s">
        <v>10</v>
      </c>
    </row>
    <row r="18" spans="2:11" x14ac:dyDescent="0.25">
      <c r="B18" s="6" t="s">
        <v>147</v>
      </c>
      <c r="C18" s="11" t="e">
        <f>C17/C16-1</f>
        <v>#DIV/0!</v>
      </c>
      <c r="E18" s="208"/>
      <c r="F18" s="2" t="s">
        <v>66</v>
      </c>
      <c r="G18" s="2" t="s">
        <v>84</v>
      </c>
      <c r="H18" s="2">
        <v>6</v>
      </c>
      <c r="I18" s="2">
        <v>0.5</v>
      </c>
      <c r="J18" s="2" t="s">
        <v>123</v>
      </c>
      <c r="K18" s="211"/>
    </row>
    <row r="19" spans="2:11" x14ac:dyDescent="0.25">
      <c r="B19" s="6" t="s">
        <v>130</v>
      </c>
      <c r="C19" s="6">
        <f>C15*10</f>
        <v>0</v>
      </c>
      <c r="E19" s="208"/>
      <c r="F19" s="2" t="s">
        <v>67</v>
      </c>
      <c r="G19" s="2" t="s">
        <v>85</v>
      </c>
      <c r="H19" s="2">
        <v>8</v>
      </c>
      <c r="I19" s="2">
        <v>0.9</v>
      </c>
      <c r="J19" s="2" t="s">
        <v>124</v>
      </c>
      <c r="K19" s="211"/>
    </row>
    <row r="20" spans="2:11" ht="16.5" thickBot="1" x14ac:dyDescent="0.3">
      <c r="B20" s="6" t="s">
        <v>131</v>
      </c>
      <c r="C20" s="6">
        <f>IF(C15=1,I21,IF(C15=2,I37,IF(C15=3,I55,IF(C15=4,I76,IF(C15=5,I97,I118)))))</f>
        <v>60.000000000000007</v>
      </c>
      <c r="E20" s="209"/>
      <c r="F20" s="4" t="s">
        <v>68</v>
      </c>
      <c r="G20" s="4" t="s">
        <v>86</v>
      </c>
      <c r="H20" s="4">
        <v>10</v>
      </c>
      <c r="I20" s="4">
        <v>1</v>
      </c>
      <c r="J20" s="4" t="s">
        <v>125</v>
      </c>
      <c r="K20" s="214"/>
    </row>
    <row r="21" spans="2:11" x14ac:dyDescent="0.25">
      <c r="F21" s="1"/>
      <c r="G21" s="7" t="s">
        <v>146</v>
      </c>
      <c r="H21" s="8">
        <f>SUM(H8:H20)</f>
        <v>101</v>
      </c>
      <c r="I21" s="8">
        <f>SUM(I8:I20)</f>
        <v>10.000000000000002</v>
      </c>
      <c r="J21" s="1"/>
      <c r="K21" s="1"/>
    </row>
    <row r="22" spans="2:11" ht="16.5" thickBot="1" x14ac:dyDescent="0.3">
      <c r="F22" s="1"/>
      <c r="G22" s="1"/>
      <c r="H22" s="1"/>
      <c r="I22" s="1"/>
      <c r="J22" s="1"/>
      <c r="K22" s="1"/>
    </row>
    <row r="23" spans="2:11" x14ac:dyDescent="0.25">
      <c r="E23" s="207" t="s">
        <v>141</v>
      </c>
      <c r="F23" s="3" t="s">
        <v>56</v>
      </c>
      <c r="G23" s="3" t="s">
        <v>83</v>
      </c>
      <c r="H23" s="3">
        <v>6</v>
      </c>
      <c r="I23" s="3">
        <v>0.5</v>
      </c>
      <c r="J23" s="3" t="s">
        <v>114</v>
      </c>
      <c r="K23" s="210" t="s">
        <v>8</v>
      </c>
    </row>
    <row r="24" spans="2:11" x14ac:dyDescent="0.25">
      <c r="E24" s="208"/>
      <c r="F24" s="2" t="s">
        <v>57</v>
      </c>
      <c r="G24" s="2" t="s">
        <v>89</v>
      </c>
      <c r="H24" s="2">
        <v>15</v>
      </c>
      <c r="I24" s="2">
        <v>1.6</v>
      </c>
      <c r="J24" s="2" t="s">
        <v>114</v>
      </c>
      <c r="K24" s="211"/>
    </row>
    <row r="25" spans="2:11" x14ac:dyDescent="0.25">
      <c r="E25" s="208"/>
      <c r="F25" s="2" t="s">
        <v>58</v>
      </c>
      <c r="G25" s="2" t="s">
        <v>115</v>
      </c>
      <c r="H25" s="2">
        <v>5</v>
      </c>
      <c r="I25" s="2">
        <v>0.5</v>
      </c>
      <c r="J25" s="2" t="s">
        <v>114</v>
      </c>
      <c r="K25" s="212"/>
    </row>
    <row r="26" spans="2:11" x14ac:dyDescent="0.25">
      <c r="E26" s="208"/>
      <c r="F26" s="2" t="s">
        <v>59</v>
      </c>
      <c r="G26" s="2" t="s">
        <v>82</v>
      </c>
      <c r="H26" s="2">
        <v>10</v>
      </c>
      <c r="I26" s="2">
        <v>1</v>
      </c>
      <c r="J26" s="2" t="s">
        <v>116</v>
      </c>
      <c r="K26" s="213" t="s">
        <v>9</v>
      </c>
    </row>
    <row r="27" spans="2:11" x14ac:dyDescent="0.25">
      <c r="E27" s="208"/>
      <c r="F27" s="2" t="s">
        <v>60</v>
      </c>
      <c r="G27" s="2" t="s">
        <v>91</v>
      </c>
      <c r="H27" s="2">
        <v>15</v>
      </c>
      <c r="I27" s="2">
        <v>1.6</v>
      </c>
      <c r="J27" s="2" t="s">
        <v>117</v>
      </c>
      <c r="K27" s="211"/>
    </row>
    <row r="28" spans="2:11" x14ac:dyDescent="0.25">
      <c r="E28" s="208"/>
      <c r="F28" s="2" t="s">
        <v>61</v>
      </c>
      <c r="G28" s="2" t="s">
        <v>76</v>
      </c>
      <c r="H28" s="2">
        <v>6</v>
      </c>
      <c r="I28" s="2">
        <v>0.5</v>
      </c>
      <c r="J28" s="2" t="s">
        <v>118</v>
      </c>
      <c r="K28" s="211"/>
    </row>
    <row r="29" spans="2:11" x14ac:dyDescent="0.25">
      <c r="E29" s="208"/>
      <c r="F29" s="2" t="s">
        <v>62</v>
      </c>
      <c r="G29" s="2" t="s">
        <v>77</v>
      </c>
      <c r="H29" s="2">
        <v>8</v>
      </c>
      <c r="I29" s="2">
        <v>1</v>
      </c>
      <c r="J29" s="2" t="s">
        <v>118</v>
      </c>
      <c r="K29" s="211"/>
    </row>
    <row r="30" spans="2:11" x14ac:dyDescent="0.25">
      <c r="E30" s="208"/>
      <c r="F30" s="2" t="s">
        <v>63</v>
      </c>
      <c r="G30" s="2" t="s">
        <v>92</v>
      </c>
      <c r="H30" s="2">
        <v>15</v>
      </c>
      <c r="I30" s="2">
        <v>1.6</v>
      </c>
      <c r="J30" s="2" t="s">
        <v>119</v>
      </c>
      <c r="K30" s="211"/>
    </row>
    <row r="31" spans="2:11" x14ac:dyDescent="0.25">
      <c r="E31" s="208"/>
      <c r="F31" s="2" t="s">
        <v>64</v>
      </c>
      <c r="G31" s="2" t="s">
        <v>87</v>
      </c>
      <c r="H31" s="2">
        <v>10</v>
      </c>
      <c r="I31" s="2">
        <v>1</v>
      </c>
      <c r="J31" s="2" t="s">
        <v>120</v>
      </c>
      <c r="K31" s="211"/>
    </row>
    <row r="32" spans="2:11" x14ac:dyDescent="0.25">
      <c r="E32" s="208"/>
      <c r="F32" s="2" t="s">
        <v>65</v>
      </c>
      <c r="G32" s="2" t="s">
        <v>93</v>
      </c>
      <c r="H32" s="2">
        <v>15</v>
      </c>
      <c r="I32" s="2">
        <v>1.6</v>
      </c>
      <c r="J32" s="2" t="s">
        <v>121</v>
      </c>
      <c r="K32" s="212"/>
    </row>
    <row r="33" spans="5:11" x14ac:dyDescent="0.25">
      <c r="E33" s="208"/>
      <c r="F33" s="2" t="s">
        <v>66</v>
      </c>
      <c r="G33" s="2" t="s">
        <v>79</v>
      </c>
      <c r="H33" s="2">
        <v>20</v>
      </c>
      <c r="I33" s="2">
        <v>2</v>
      </c>
      <c r="J33" s="2" t="s">
        <v>122</v>
      </c>
      <c r="K33" s="213" t="s">
        <v>10</v>
      </c>
    </row>
    <row r="34" spans="5:11" x14ac:dyDescent="0.25">
      <c r="E34" s="208"/>
      <c r="F34" s="2" t="s">
        <v>67</v>
      </c>
      <c r="G34" s="2" t="s">
        <v>80</v>
      </c>
      <c r="H34" s="2">
        <v>20</v>
      </c>
      <c r="I34" s="2">
        <v>2</v>
      </c>
      <c r="J34" s="2" t="s">
        <v>123</v>
      </c>
      <c r="K34" s="211"/>
    </row>
    <row r="35" spans="5:11" x14ac:dyDescent="0.25">
      <c r="E35" s="208"/>
      <c r="F35" s="2" t="s">
        <v>68</v>
      </c>
      <c r="G35" s="2" t="s">
        <v>94</v>
      </c>
      <c r="H35" s="2">
        <v>15</v>
      </c>
      <c r="I35" s="2">
        <v>1.6</v>
      </c>
      <c r="J35" s="2" t="s">
        <v>124</v>
      </c>
      <c r="K35" s="211"/>
    </row>
    <row r="36" spans="5:11" ht="16.5" thickBot="1" x14ac:dyDescent="0.3">
      <c r="E36" s="209"/>
      <c r="F36" s="4" t="s">
        <v>69</v>
      </c>
      <c r="G36" s="4" t="s">
        <v>95</v>
      </c>
      <c r="H36" s="4">
        <v>35</v>
      </c>
      <c r="I36" s="4">
        <v>3.5</v>
      </c>
      <c r="J36" s="4" t="s">
        <v>127</v>
      </c>
      <c r="K36" s="214"/>
    </row>
    <row r="37" spans="5:11" x14ac:dyDescent="0.25">
      <c r="F37" s="1"/>
      <c r="G37" s="7" t="s">
        <v>146</v>
      </c>
      <c r="H37" s="8">
        <f>SUM(H23:H36)</f>
        <v>195</v>
      </c>
      <c r="I37" s="8">
        <f>SUM(I23:I36)</f>
        <v>20</v>
      </c>
      <c r="J37" s="1"/>
      <c r="K37" s="1"/>
    </row>
    <row r="38" spans="5:11" ht="16.5" thickBot="1" x14ac:dyDescent="0.3">
      <c r="F38" s="1"/>
      <c r="G38" s="1"/>
      <c r="H38" s="1"/>
      <c r="I38" s="1"/>
      <c r="J38" s="1"/>
      <c r="K38" s="1"/>
    </row>
    <row r="39" spans="5:11" x14ac:dyDescent="0.25">
      <c r="E39" s="207" t="s">
        <v>142</v>
      </c>
      <c r="F39" s="3" t="s">
        <v>56</v>
      </c>
      <c r="G39" s="3" t="s">
        <v>83</v>
      </c>
      <c r="H39" s="3">
        <v>6</v>
      </c>
      <c r="I39" s="3">
        <v>0.5</v>
      </c>
      <c r="J39" s="3" t="s">
        <v>114</v>
      </c>
      <c r="K39" s="210" t="s">
        <v>8</v>
      </c>
    </row>
    <row r="40" spans="5:11" x14ac:dyDescent="0.25">
      <c r="E40" s="208"/>
      <c r="F40" s="2" t="s">
        <v>57</v>
      </c>
      <c r="G40" s="2" t="s">
        <v>89</v>
      </c>
      <c r="H40" s="2">
        <v>15</v>
      </c>
      <c r="I40" s="2">
        <v>1.6</v>
      </c>
      <c r="J40" s="2" t="s">
        <v>114</v>
      </c>
      <c r="K40" s="211"/>
    </row>
    <row r="41" spans="5:11" x14ac:dyDescent="0.25">
      <c r="E41" s="208"/>
      <c r="F41" s="2" t="s">
        <v>58</v>
      </c>
      <c r="G41" s="2" t="s">
        <v>115</v>
      </c>
      <c r="H41" s="2">
        <v>5</v>
      </c>
      <c r="I41" s="2">
        <v>0.5</v>
      </c>
      <c r="J41" s="2" t="s">
        <v>114</v>
      </c>
      <c r="K41" s="212"/>
    </row>
    <row r="42" spans="5:11" x14ac:dyDescent="0.25">
      <c r="E42" s="208"/>
      <c r="F42" s="2" t="s">
        <v>59</v>
      </c>
      <c r="G42" s="2" t="s">
        <v>82</v>
      </c>
      <c r="H42" s="2">
        <v>10</v>
      </c>
      <c r="I42" s="2">
        <v>1</v>
      </c>
      <c r="J42" s="2" t="s">
        <v>116</v>
      </c>
      <c r="K42" s="213" t="s">
        <v>9</v>
      </c>
    </row>
    <row r="43" spans="5:11" x14ac:dyDescent="0.25">
      <c r="E43" s="208"/>
      <c r="F43" s="2" t="s">
        <v>60</v>
      </c>
      <c r="G43" s="2" t="s">
        <v>96</v>
      </c>
      <c r="H43" s="2">
        <v>25</v>
      </c>
      <c r="I43" s="2">
        <v>2.6</v>
      </c>
      <c r="J43" s="2" t="s">
        <v>116</v>
      </c>
      <c r="K43" s="211"/>
    </row>
    <row r="44" spans="5:11" x14ac:dyDescent="0.25">
      <c r="E44" s="208"/>
      <c r="F44" s="2" t="s">
        <v>61</v>
      </c>
      <c r="G44" s="2" t="s">
        <v>97</v>
      </c>
      <c r="H44" s="2">
        <v>15</v>
      </c>
      <c r="I44" s="2">
        <v>1.6</v>
      </c>
      <c r="J44" s="2" t="s">
        <v>117</v>
      </c>
      <c r="K44" s="211"/>
    </row>
    <row r="45" spans="5:11" x14ac:dyDescent="0.25">
      <c r="E45" s="208"/>
      <c r="F45" s="2" t="s">
        <v>62</v>
      </c>
      <c r="G45" s="2" t="s">
        <v>77</v>
      </c>
      <c r="H45" s="2">
        <v>8</v>
      </c>
      <c r="I45" s="2">
        <v>1</v>
      </c>
      <c r="J45" s="2" t="s">
        <v>117</v>
      </c>
      <c r="K45" s="211"/>
    </row>
    <row r="46" spans="5:11" x14ac:dyDescent="0.25">
      <c r="E46" s="208"/>
      <c r="F46" s="2" t="s">
        <v>63</v>
      </c>
      <c r="G46" s="2" t="s">
        <v>98</v>
      </c>
      <c r="H46" s="2">
        <v>15</v>
      </c>
      <c r="I46" s="2">
        <v>1.6</v>
      </c>
      <c r="J46" s="2" t="s">
        <v>119</v>
      </c>
      <c r="K46" s="211"/>
    </row>
    <row r="47" spans="5:11" x14ac:dyDescent="0.25">
      <c r="E47" s="208"/>
      <c r="F47" s="2" t="s">
        <v>64</v>
      </c>
      <c r="G47" s="2" t="s">
        <v>99</v>
      </c>
      <c r="H47" s="2">
        <v>20</v>
      </c>
      <c r="I47" s="2">
        <v>2.1</v>
      </c>
      <c r="J47" s="2" t="s">
        <v>119</v>
      </c>
      <c r="K47" s="211"/>
    </row>
    <row r="48" spans="5:11" x14ac:dyDescent="0.25">
      <c r="E48" s="208"/>
      <c r="F48" s="2" t="s">
        <v>65</v>
      </c>
      <c r="G48" s="2" t="s">
        <v>87</v>
      </c>
      <c r="H48" s="2">
        <v>10</v>
      </c>
      <c r="I48" s="2">
        <v>1</v>
      </c>
      <c r="J48" s="2" t="s">
        <v>120</v>
      </c>
      <c r="K48" s="211"/>
    </row>
    <row r="49" spans="5:11" x14ac:dyDescent="0.25">
      <c r="E49" s="208"/>
      <c r="F49" s="2" t="s">
        <v>66</v>
      </c>
      <c r="G49" s="2" t="s">
        <v>100</v>
      </c>
      <c r="H49" s="2">
        <v>20</v>
      </c>
      <c r="I49" s="2">
        <v>2.1</v>
      </c>
      <c r="J49" s="2" t="s">
        <v>120</v>
      </c>
      <c r="K49" s="211"/>
    </row>
    <row r="50" spans="5:11" x14ac:dyDescent="0.25">
      <c r="E50" s="208"/>
      <c r="F50" s="2" t="s">
        <v>67</v>
      </c>
      <c r="G50" s="2" t="s">
        <v>79</v>
      </c>
      <c r="H50" s="2">
        <v>20</v>
      </c>
      <c r="I50" s="2">
        <v>2.1</v>
      </c>
      <c r="J50" s="2" t="s">
        <v>121</v>
      </c>
      <c r="K50" s="212"/>
    </row>
    <row r="51" spans="5:11" x14ac:dyDescent="0.25">
      <c r="E51" s="208"/>
      <c r="F51" s="2" t="s">
        <v>68</v>
      </c>
      <c r="G51" s="2" t="s">
        <v>80</v>
      </c>
      <c r="H51" s="2">
        <v>20</v>
      </c>
      <c r="I51" s="2">
        <v>2.1</v>
      </c>
      <c r="J51" s="2" t="s">
        <v>122</v>
      </c>
      <c r="K51" s="213" t="s">
        <v>10</v>
      </c>
    </row>
    <row r="52" spans="5:11" x14ac:dyDescent="0.25">
      <c r="E52" s="208"/>
      <c r="F52" s="2" t="s">
        <v>69</v>
      </c>
      <c r="G52" s="2" t="s">
        <v>102</v>
      </c>
      <c r="H52" s="2">
        <v>25</v>
      </c>
      <c r="I52" s="2">
        <v>2.6</v>
      </c>
      <c r="J52" s="2" t="s">
        <v>123</v>
      </c>
      <c r="K52" s="211"/>
    </row>
    <row r="53" spans="5:11" x14ac:dyDescent="0.25">
      <c r="E53" s="208"/>
      <c r="F53" s="2" t="s">
        <v>70</v>
      </c>
      <c r="G53" s="2" t="s">
        <v>101</v>
      </c>
      <c r="H53" s="2">
        <v>25</v>
      </c>
      <c r="I53" s="2">
        <v>2.6</v>
      </c>
      <c r="J53" s="2" t="s">
        <v>124</v>
      </c>
      <c r="K53" s="211"/>
    </row>
    <row r="54" spans="5:11" ht="16.5" thickBot="1" x14ac:dyDescent="0.3">
      <c r="E54" s="209"/>
      <c r="F54" s="4" t="s">
        <v>71</v>
      </c>
      <c r="G54" s="4" t="s">
        <v>103</v>
      </c>
      <c r="H54" s="4">
        <v>50</v>
      </c>
      <c r="I54" s="4">
        <v>5</v>
      </c>
      <c r="J54" s="4" t="s">
        <v>127</v>
      </c>
      <c r="K54" s="214"/>
    </row>
    <row r="55" spans="5:11" x14ac:dyDescent="0.25">
      <c r="F55" s="1"/>
      <c r="G55" s="7" t="s">
        <v>146</v>
      </c>
      <c r="H55" s="8">
        <f>SUM(H39:H54)</f>
        <v>289</v>
      </c>
      <c r="I55" s="8">
        <f>SUM(I39:I54)</f>
        <v>30.000000000000004</v>
      </c>
      <c r="J55" s="1"/>
      <c r="K55" s="1"/>
    </row>
    <row r="56" spans="5:11" ht="16.5" thickBot="1" x14ac:dyDescent="0.3">
      <c r="F56" s="1"/>
      <c r="G56" s="1"/>
      <c r="H56" s="1"/>
      <c r="I56" s="1"/>
      <c r="J56" s="1"/>
      <c r="K56" s="1"/>
    </row>
    <row r="57" spans="5:11" x14ac:dyDescent="0.25">
      <c r="E57" s="207" t="s">
        <v>143</v>
      </c>
      <c r="F57" s="3" t="s">
        <v>56</v>
      </c>
      <c r="G57" s="3" t="s">
        <v>83</v>
      </c>
      <c r="H57" s="3">
        <v>6</v>
      </c>
      <c r="I57" s="3">
        <v>0.5</v>
      </c>
      <c r="J57" s="3" t="s">
        <v>114</v>
      </c>
      <c r="K57" s="210" t="s">
        <v>8</v>
      </c>
    </row>
    <row r="58" spans="5:11" x14ac:dyDescent="0.25">
      <c r="E58" s="208"/>
      <c r="F58" s="2" t="s">
        <v>57</v>
      </c>
      <c r="G58" s="2" t="s">
        <v>89</v>
      </c>
      <c r="H58" s="2">
        <v>15</v>
      </c>
      <c r="I58" s="2">
        <v>1.6</v>
      </c>
      <c r="J58" s="2" t="s">
        <v>114</v>
      </c>
      <c r="K58" s="211"/>
    </row>
    <row r="59" spans="5:11" x14ac:dyDescent="0.25">
      <c r="E59" s="208"/>
      <c r="F59" s="2" t="s">
        <v>58</v>
      </c>
      <c r="G59" s="2" t="s">
        <v>115</v>
      </c>
      <c r="H59" s="2">
        <v>5</v>
      </c>
      <c r="I59" s="2">
        <v>0.5</v>
      </c>
      <c r="J59" s="2" t="s">
        <v>114</v>
      </c>
      <c r="K59" s="212"/>
    </row>
    <row r="60" spans="5:11" x14ac:dyDescent="0.25">
      <c r="E60" s="208"/>
      <c r="F60" s="2" t="s">
        <v>59</v>
      </c>
      <c r="G60" s="2" t="s">
        <v>82</v>
      </c>
      <c r="H60" s="2">
        <v>10</v>
      </c>
      <c r="I60" s="2">
        <v>1.1000000000000001</v>
      </c>
      <c r="J60" s="2" t="s">
        <v>116</v>
      </c>
      <c r="K60" s="213" t="s">
        <v>9</v>
      </c>
    </row>
    <row r="61" spans="5:11" x14ac:dyDescent="0.25">
      <c r="E61" s="208"/>
      <c r="F61" s="2" t="s">
        <v>60</v>
      </c>
      <c r="G61" s="2" t="s">
        <v>96</v>
      </c>
      <c r="H61" s="2">
        <v>25</v>
      </c>
      <c r="I61" s="2">
        <v>2.6</v>
      </c>
      <c r="J61" s="2" t="s">
        <v>116</v>
      </c>
      <c r="K61" s="211"/>
    </row>
    <row r="62" spans="5:11" x14ac:dyDescent="0.25">
      <c r="E62" s="208"/>
      <c r="F62" s="2" t="s">
        <v>61</v>
      </c>
      <c r="G62" s="2" t="s">
        <v>97</v>
      </c>
      <c r="H62" s="2">
        <v>15</v>
      </c>
      <c r="I62" s="2">
        <v>1.6</v>
      </c>
      <c r="J62" s="2" t="s">
        <v>116</v>
      </c>
      <c r="K62" s="211"/>
    </row>
    <row r="63" spans="5:11" x14ac:dyDescent="0.25">
      <c r="E63" s="208"/>
      <c r="F63" s="2" t="s">
        <v>62</v>
      </c>
      <c r="G63" s="2" t="s">
        <v>77</v>
      </c>
      <c r="H63" s="2">
        <v>8</v>
      </c>
      <c r="I63" s="2">
        <v>1</v>
      </c>
      <c r="J63" s="2" t="s">
        <v>117</v>
      </c>
      <c r="K63" s="211"/>
    </row>
    <row r="64" spans="5:11" x14ac:dyDescent="0.25">
      <c r="E64" s="208"/>
      <c r="F64" s="2" t="s">
        <v>63</v>
      </c>
      <c r="G64" s="2" t="s">
        <v>98</v>
      </c>
      <c r="H64" s="2">
        <v>15</v>
      </c>
      <c r="I64" s="2">
        <v>1.6</v>
      </c>
      <c r="J64" s="2" t="s">
        <v>117</v>
      </c>
      <c r="K64" s="211"/>
    </row>
    <row r="65" spans="5:11" x14ac:dyDescent="0.25">
      <c r="E65" s="208"/>
      <c r="F65" s="2" t="s">
        <v>64</v>
      </c>
      <c r="G65" s="2" t="s">
        <v>99</v>
      </c>
      <c r="H65" s="2">
        <v>20</v>
      </c>
      <c r="I65" s="2">
        <v>2.1</v>
      </c>
      <c r="J65" s="2" t="s">
        <v>117</v>
      </c>
      <c r="K65" s="211"/>
    </row>
    <row r="66" spans="5:11" x14ac:dyDescent="0.25">
      <c r="E66" s="208"/>
      <c r="F66" s="2" t="s">
        <v>65</v>
      </c>
      <c r="G66" s="2" t="s">
        <v>87</v>
      </c>
      <c r="H66" s="2">
        <v>10</v>
      </c>
      <c r="I66" s="2">
        <v>1.1000000000000001</v>
      </c>
      <c r="J66" s="2" t="s">
        <v>118</v>
      </c>
      <c r="K66" s="211"/>
    </row>
    <row r="67" spans="5:11" x14ac:dyDescent="0.25">
      <c r="E67" s="208"/>
      <c r="F67" s="2" t="s">
        <v>66</v>
      </c>
      <c r="G67" s="2" t="s">
        <v>100</v>
      </c>
      <c r="H67" s="2">
        <v>20</v>
      </c>
      <c r="I67" s="2">
        <v>2.1</v>
      </c>
      <c r="J67" s="2" t="s">
        <v>118</v>
      </c>
      <c r="K67" s="211"/>
    </row>
    <row r="68" spans="5:11" x14ac:dyDescent="0.25">
      <c r="E68" s="208"/>
      <c r="F68" s="2" t="s">
        <v>67</v>
      </c>
      <c r="G68" s="2" t="s">
        <v>79</v>
      </c>
      <c r="H68" s="2">
        <v>20</v>
      </c>
      <c r="I68" s="2">
        <v>2.1</v>
      </c>
      <c r="J68" s="2" t="s">
        <v>119</v>
      </c>
      <c r="K68" s="211"/>
    </row>
    <row r="69" spans="5:11" x14ac:dyDescent="0.25">
      <c r="E69" s="208"/>
      <c r="F69" s="2" t="s">
        <v>68</v>
      </c>
      <c r="G69" s="2" t="s">
        <v>80</v>
      </c>
      <c r="H69" s="2">
        <v>20</v>
      </c>
      <c r="I69" s="2">
        <v>2.1</v>
      </c>
      <c r="J69" s="2" t="s">
        <v>119</v>
      </c>
      <c r="K69" s="211"/>
    </row>
    <row r="70" spans="5:11" x14ac:dyDescent="0.25">
      <c r="E70" s="208"/>
      <c r="F70" s="2" t="s">
        <v>69</v>
      </c>
      <c r="G70" s="2" t="s">
        <v>102</v>
      </c>
      <c r="H70" s="2">
        <v>25</v>
      </c>
      <c r="I70" s="2">
        <v>2.6</v>
      </c>
      <c r="J70" s="2" t="s">
        <v>120</v>
      </c>
      <c r="K70" s="211"/>
    </row>
    <row r="71" spans="5:11" x14ac:dyDescent="0.25">
      <c r="E71" s="208"/>
      <c r="F71" s="2" t="s">
        <v>70</v>
      </c>
      <c r="G71" s="2" t="s">
        <v>128</v>
      </c>
      <c r="H71" s="2">
        <v>35</v>
      </c>
      <c r="I71" s="2">
        <v>3.5</v>
      </c>
      <c r="J71" s="2" t="s">
        <v>120</v>
      </c>
      <c r="K71" s="212"/>
    </row>
    <row r="72" spans="5:11" x14ac:dyDescent="0.25">
      <c r="E72" s="208"/>
      <c r="F72" s="2" t="s">
        <v>71</v>
      </c>
      <c r="G72" s="2" t="s">
        <v>103</v>
      </c>
      <c r="H72" s="2">
        <v>60</v>
      </c>
      <c r="I72" s="2">
        <v>6.5</v>
      </c>
      <c r="J72" s="2" t="s">
        <v>122</v>
      </c>
      <c r="K72" s="213" t="s">
        <v>10</v>
      </c>
    </row>
    <row r="73" spans="5:11" x14ac:dyDescent="0.25">
      <c r="E73" s="208"/>
      <c r="F73" s="2" t="s">
        <v>72</v>
      </c>
      <c r="G73" s="2" t="s">
        <v>134</v>
      </c>
      <c r="H73" s="2">
        <v>20</v>
      </c>
      <c r="I73" s="2">
        <v>2.1</v>
      </c>
      <c r="J73" s="2" t="s">
        <v>123</v>
      </c>
      <c r="K73" s="211"/>
    </row>
    <row r="74" spans="5:11" x14ac:dyDescent="0.25">
      <c r="E74" s="208"/>
      <c r="F74" s="2" t="s">
        <v>73</v>
      </c>
      <c r="G74" s="2" t="s">
        <v>135</v>
      </c>
      <c r="H74" s="2">
        <v>20</v>
      </c>
      <c r="I74" s="2">
        <v>2.1</v>
      </c>
      <c r="J74" s="2" t="s">
        <v>124</v>
      </c>
      <c r="K74" s="211"/>
    </row>
    <row r="75" spans="5:11" ht="16.5" thickBot="1" x14ac:dyDescent="0.3">
      <c r="E75" s="209"/>
      <c r="F75" s="4" t="s">
        <v>74</v>
      </c>
      <c r="G75" s="4" t="s">
        <v>139</v>
      </c>
      <c r="H75" s="4">
        <v>30</v>
      </c>
      <c r="I75" s="4">
        <v>3.2</v>
      </c>
      <c r="J75" s="4" t="s">
        <v>127</v>
      </c>
      <c r="K75" s="214"/>
    </row>
    <row r="76" spans="5:11" x14ac:dyDescent="0.25">
      <c r="F76" s="1"/>
      <c r="G76" s="7" t="s">
        <v>146</v>
      </c>
      <c r="H76" s="8">
        <f>SUM(H57:H75)</f>
        <v>379</v>
      </c>
      <c r="I76" s="8">
        <f>SUM(I57:I75)</f>
        <v>40.000000000000007</v>
      </c>
      <c r="J76" s="1"/>
      <c r="K76" s="1"/>
    </row>
    <row r="77" spans="5:11" ht="16.5" thickBot="1" x14ac:dyDescent="0.3"/>
    <row r="78" spans="5:11" x14ac:dyDescent="0.25">
      <c r="E78" s="207" t="s">
        <v>144</v>
      </c>
      <c r="F78" s="3" t="s">
        <v>56</v>
      </c>
      <c r="G78" s="3" t="s">
        <v>83</v>
      </c>
      <c r="H78" s="3">
        <v>6</v>
      </c>
      <c r="I78" s="3">
        <v>0.5</v>
      </c>
      <c r="J78" s="3" t="s">
        <v>114</v>
      </c>
      <c r="K78" s="215" t="s">
        <v>8</v>
      </c>
    </row>
    <row r="79" spans="5:11" x14ac:dyDescent="0.25">
      <c r="E79" s="208"/>
      <c r="F79" s="2" t="s">
        <v>57</v>
      </c>
      <c r="G79" s="2" t="s">
        <v>89</v>
      </c>
      <c r="H79" s="2">
        <v>15</v>
      </c>
      <c r="I79" s="2">
        <v>1.6</v>
      </c>
      <c r="J79" s="2" t="s">
        <v>114</v>
      </c>
      <c r="K79" s="216"/>
    </row>
    <row r="80" spans="5:11" x14ac:dyDescent="0.25">
      <c r="E80" s="208"/>
      <c r="F80" s="2" t="s">
        <v>58</v>
      </c>
      <c r="G80" s="2" t="s">
        <v>115</v>
      </c>
      <c r="H80" s="2">
        <v>5</v>
      </c>
      <c r="I80" s="2">
        <v>0.5</v>
      </c>
      <c r="J80" s="2" t="s">
        <v>114</v>
      </c>
      <c r="K80" s="217"/>
    </row>
    <row r="81" spans="5:11" x14ac:dyDescent="0.25">
      <c r="E81" s="208"/>
      <c r="F81" s="2" t="s">
        <v>59</v>
      </c>
      <c r="G81" s="2" t="s">
        <v>82</v>
      </c>
      <c r="H81" s="2">
        <v>10</v>
      </c>
      <c r="I81" s="2">
        <v>1.1000000000000001</v>
      </c>
      <c r="J81" s="2" t="s">
        <v>116</v>
      </c>
      <c r="K81" s="213" t="s">
        <v>9</v>
      </c>
    </row>
    <row r="82" spans="5:11" x14ac:dyDescent="0.25">
      <c r="E82" s="208"/>
      <c r="F82" s="2" t="s">
        <v>60</v>
      </c>
      <c r="G82" s="2" t="s">
        <v>96</v>
      </c>
      <c r="H82" s="2">
        <v>25</v>
      </c>
      <c r="I82" s="2">
        <v>2.6</v>
      </c>
      <c r="J82" s="2" t="s">
        <v>116</v>
      </c>
      <c r="K82" s="211"/>
    </row>
    <row r="83" spans="5:11" x14ac:dyDescent="0.25">
      <c r="E83" s="208"/>
      <c r="F83" s="2" t="s">
        <v>61</v>
      </c>
      <c r="G83" s="2" t="s">
        <v>97</v>
      </c>
      <c r="H83" s="2">
        <v>15</v>
      </c>
      <c r="I83" s="2">
        <v>1.6</v>
      </c>
      <c r="J83" s="2" t="s">
        <v>116</v>
      </c>
      <c r="K83" s="211"/>
    </row>
    <row r="84" spans="5:11" x14ac:dyDescent="0.25">
      <c r="E84" s="208"/>
      <c r="F84" s="2" t="s">
        <v>62</v>
      </c>
      <c r="G84" s="2" t="s">
        <v>77</v>
      </c>
      <c r="H84" s="2">
        <v>8</v>
      </c>
      <c r="I84" s="2">
        <v>1</v>
      </c>
      <c r="J84" s="2" t="s">
        <v>117</v>
      </c>
      <c r="K84" s="211"/>
    </row>
    <row r="85" spans="5:11" x14ac:dyDescent="0.25">
      <c r="E85" s="208"/>
      <c r="F85" s="2" t="s">
        <v>63</v>
      </c>
      <c r="G85" s="2" t="s">
        <v>98</v>
      </c>
      <c r="H85" s="2">
        <v>15</v>
      </c>
      <c r="I85" s="2">
        <v>1.6</v>
      </c>
      <c r="J85" s="2" t="s">
        <v>117</v>
      </c>
      <c r="K85" s="211"/>
    </row>
    <row r="86" spans="5:11" x14ac:dyDescent="0.25">
      <c r="E86" s="208"/>
      <c r="F86" s="2" t="s">
        <v>64</v>
      </c>
      <c r="G86" s="2" t="s">
        <v>99</v>
      </c>
      <c r="H86" s="2">
        <v>20</v>
      </c>
      <c r="I86" s="2">
        <v>2.1</v>
      </c>
      <c r="J86" s="2" t="s">
        <v>117</v>
      </c>
      <c r="K86" s="211"/>
    </row>
    <row r="87" spans="5:11" x14ac:dyDescent="0.25">
      <c r="E87" s="208"/>
      <c r="F87" s="2" t="s">
        <v>65</v>
      </c>
      <c r="G87" s="2" t="s">
        <v>87</v>
      </c>
      <c r="H87" s="2">
        <v>10</v>
      </c>
      <c r="I87" s="2">
        <v>1.1000000000000001</v>
      </c>
      <c r="J87" s="2" t="s">
        <v>118</v>
      </c>
      <c r="K87" s="211"/>
    </row>
    <row r="88" spans="5:11" x14ac:dyDescent="0.25">
      <c r="E88" s="208"/>
      <c r="F88" s="2" t="s">
        <v>66</v>
      </c>
      <c r="G88" s="2" t="s">
        <v>100</v>
      </c>
      <c r="H88" s="2">
        <v>20</v>
      </c>
      <c r="I88" s="2">
        <v>2.1</v>
      </c>
      <c r="J88" s="2" t="s">
        <v>118</v>
      </c>
      <c r="K88" s="211"/>
    </row>
    <row r="89" spans="5:11" x14ac:dyDescent="0.25">
      <c r="E89" s="208"/>
      <c r="F89" s="2" t="s">
        <v>67</v>
      </c>
      <c r="G89" s="2" t="s">
        <v>79</v>
      </c>
      <c r="H89" s="2">
        <v>20</v>
      </c>
      <c r="I89" s="2">
        <v>2.1</v>
      </c>
      <c r="J89" s="2" t="s">
        <v>118</v>
      </c>
      <c r="K89" s="211"/>
    </row>
    <row r="90" spans="5:11" x14ac:dyDescent="0.25">
      <c r="E90" s="208"/>
      <c r="F90" s="2" t="s">
        <v>68</v>
      </c>
      <c r="G90" s="2" t="s">
        <v>80</v>
      </c>
      <c r="H90" s="2">
        <v>20</v>
      </c>
      <c r="I90" s="2">
        <v>2.1</v>
      </c>
      <c r="J90" s="2" t="s">
        <v>119</v>
      </c>
      <c r="K90" s="211"/>
    </row>
    <row r="91" spans="5:11" x14ac:dyDescent="0.25">
      <c r="E91" s="208"/>
      <c r="F91" s="2" t="s">
        <v>69</v>
      </c>
      <c r="G91" s="2" t="s">
        <v>102</v>
      </c>
      <c r="H91" s="2">
        <v>25</v>
      </c>
      <c r="I91" s="2">
        <v>2.6</v>
      </c>
      <c r="J91" s="2" t="s">
        <v>119</v>
      </c>
      <c r="K91" s="211"/>
    </row>
    <row r="92" spans="5:11" x14ac:dyDescent="0.25">
      <c r="E92" s="208"/>
      <c r="F92" s="2" t="s">
        <v>70</v>
      </c>
      <c r="G92" s="2" t="s">
        <v>133</v>
      </c>
      <c r="H92" s="2">
        <v>45</v>
      </c>
      <c r="I92" s="2">
        <v>4.5</v>
      </c>
      <c r="J92" s="2" t="s">
        <v>120</v>
      </c>
      <c r="K92" s="211"/>
    </row>
    <row r="93" spans="5:11" x14ac:dyDescent="0.25">
      <c r="E93" s="208"/>
      <c r="F93" s="2" t="s">
        <v>71</v>
      </c>
      <c r="G93" s="2" t="s">
        <v>103</v>
      </c>
      <c r="H93" s="2">
        <v>60</v>
      </c>
      <c r="I93" s="2">
        <v>6.5</v>
      </c>
      <c r="J93" s="2" t="s">
        <v>121</v>
      </c>
      <c r="K93" s="212"/>
    </row>
    <row r="94" spans="5:11" x14ac:dyDescent="0.25">
      <c r="E94" s="208"/>
      <c r="F94" s="2" t="s">
        <v>72</v>
      </c>
      <c r="G94" s="2" t="s">
        <v>132</v>
      </c>
      <c r="H94" s="2">
        <v>35</v>
      </c>
      <c r="I94" s="2">
        <v>3.7</v>
      </c>
      <c r="J94" s="2" t="s">
        <v>122</v>
      </c>
      <c r="K94" s="213" t="s">
        <v>10</v>
      </c>
    </row>
    <row r="95" spans="5:11" x14ac:dyDescent="0.25">
      <c r="E95" s="208"/>
      <c r="F95" s="2" t="s">
        <v>73</v>
      </c>
      <c r="G95" s="2" t="s">
        <v>136</v>
      </c>
      <c r="H95" s="2">
        <v>35</v>
      </c>
      <c r="I95" s="2">
        <v>3.7</v>
      </c>
      <c r="J95" s="2" t="s">
        <v>123</v>
      </c>
      <c r="K95" s="211"/>
    </row>
    <row r="96" spans="5:11" ht="16.5" thickBot="1" x14ac:dyDescent="0.3">
      <c r="E96" s="209"/>
      <c r="F96" s="4" t="s">
        <v>74</v>
      </c>
      <c r="G96" s="4" t="s">
        <v>139</v>
      </c>
      <c r="H96" s="4">
        <v>90</v>
      </c>
      <c r="I96" s="4">
        <v>9</v>
      </c>
      <c r="J96" s="4" t="s">
        <v>127</v>
      </c>
      <c r="K96" s="214"/>
    </row>
    <row r="97" spans="5:11" x14ac:dyDescent="0.25">
      <c r="F97" s="1"/>
      <c r="G97" s="7" t="s">
        <v>146</v>
      </c>
      <c r="H97" s="8">
        <f>SUM(H78:H96)</f>
        <v>479</v>
      </c>
      <c r="I97" s="8">
        <f>SUM(I78:I96)</f>
        <v>50.000000000000007</v>
      </c>
      <c r="J97" s="1"/>
      <c r="K97" s="1"/>
    </row>
    <row r="98" spans="5:11" ht="16.5" thickBot="1" x14ac:dyDescent="0.3"/>
    <row r="99" spans="5:11" x14ac:dyDescent="0.25">
      <c r="E99" s="207" t="s">
        <v>145</v>
      </c>
      <c r="F99" s="3" t="s">
        <v>56</v>
      </c>
      <c r="G99" s="3" t="s">
        <v>83</v>
      </c>
      <c r="H99" s="3">
        <v>6</v>
      </c>
      <c r="I99" s="3">
        <v>0.5</v>
      </c>
      <c r="J99" s="3" t="s">
        <v>114</v>
      </c>
      <c r="K99" s="210" t="s">
        <v>8</v>
      </c>
    </row>
    <row r="100" spans="5:11" x14ac:dyDescent="0.25">
      <c r="E100" s="208"/>
      <c r="F100" s="2" t="s">
        <v>57</v>
      </c>
      <c r="G100" s="2" t="s">
        <v>89</v>
      </c>
      <c r="H100" s="2">
        <v>15</v>
      </c>
      <c r="I100" s="2">
        <v>1.6</v>
      </c>
      <c r="J100" s="2" t="s">
        <v>114</v>
      </c>
      <c r="K100" s="211"/>
    </row>
    <row r="101" spans="5:11" x14ac:dyDescent="0.25">
      <c r="E101" s="208"/>
      <c r="F101" s="2" t="s">
        <v>58</v>
      </c>
      <c r="G101" s="2" t="s">
        <v>115</v>
      </c>
      <c r="H101" s="2">
        <v>5</v>
      </c>
      <c r="I101" s="2">
        <v>0.5</v>
      </c>
      <c r="J101" s="2" t="s">
        <v>114</v>
      </c>
      <c r="K101" s="212"/>
    </row>
    <row r="102" spans="5:11" x14ac:dyDescent="0.25">
      <c r="E102" s="208"/>
      <c r="F102" s="2" t="s">
        <v>59</v>
      </c>
      <c r="G102" s="2" t="s">
        <v>82</v>
      </c>
      <c r="H102" s="2">
        <v>10</v>
      </c>
      <c r="I102" s="2">
        <v>1.1000000000000001</v>
      </c>
      <c r="J102" s="2" t="s">
        <v>116</v>
      </c>
      <c r="K102" s="213" t="s">
        <v>9</v>
      </c>
    </row>
    <row r="103" spans="5:11" x14ac:dyDescent="0.25">
      <c r="E103" s="208"/>
      <c r="F103" s="2" t="s">
        <v>60</v>
      </c>
      <c r="G103" s="2" t="s">
        <v>96</v>
      </c>
      <c r="H103" s="2">
        <v>25</v>
      </c>
      <c r="I103" s="2">
        <v>2.6</v>
      </c>
      <c r="J103" s="2" t="s">
        <v>116</v>
      </c>
      <c r="K103" s="211"/>
    </row>
    <row r="104" spans="5:11" x14ac:dyDescent="0.25">
      <c r="E104" s="208"/>
      <c r="F104" s="2" t="s">
        <v>61</v>
      </c>
      <c r="G104" s="2" t="s">
        <v>97</v>
      </c>
      <c r="H104" s="2">
        <v>15</v>
      </c>
      <c r="I104" s="2">
        <v>1.6</v>
      </c>
      <c r="J104" s="2" t="s">
        <v>116</v>
      </c>
      <c r="K104" s="211"/>
    </row>
    <row r="105" spans="5:11" x14ac:dyDescent="0.25">
      <c r="E105" s="208"/>
      <c r="F105" s="2" t="s">
        <v>62</v>
      </c>
      <c r="G105" s="2" t="s">
        <v>77</v>
      </c>
      <c r="H105" s="2">
        <v>8</v>
      </c>
      <c r="I105" s="2">
        <v>1</v>
      </c>
      <c r="J105" s="2" t="s">
        <v>117</v>
      </c>
      <c r="K105" s="211"/>
    </row>
    <row r="106" spans="5:11" x14ac:dyDescent="0.25">
      <c r="E106" s="208"/>
      <c r="F106" s="2" t="s">
        <v>63</v>
      </c>
      <c r="G106" s="2" t="s">
        <v>98</v>
      </c>
      <c r="H106" s="2">
        <v>15</v>
      </c>
      <c r="I106" s="2">
        <v>1.6</v>
      </c>
      <c r="J106" s="2" t="s">
        <v>117</v>
      </c>
      <c r="K106" s="211"/>
    </row>
    <row r="107" spans="5:11" x14ac:dyDescent="0.25">
      <c r="E107" s="208"/>
      <c r="F107" s="2" t="s">
        <v>64</v>
      </c>
      <c r="G107" s="2" t="s">
        <v>99</v>
      </c>
      <c r="H107" s="2">
        <v>20</v>
      </c>
      <c r="I107" s="2">
        <v>2.1</v>
      </c>
      <c r="J107" s="2" t="s">
        <v>117</v>
      </c>
      <c r="K107" s="211"/>
    </row>
    <row r="108" spans="5:11" x14ac:dyDescent="0.25">
      <c r="E108" s="208"/>
      <c r="F108" s="2" t="s">
        <v>65</v>
      </c>
      <c r="G108" s="2" t="s">
        <v>87</v>
      </c>
      <c r="H108" s="2">
        <v>10</v>
      </c>
      <c r="I108" s="2">
        <v>1.1000000000000001</v>
      </c>
      <c r="J108" s="2" t="s">
        <v>118</v>
      </c>
      <c r="K108" s="211"/>
    </row>
    <row r="109" spans="5:11" x14ac:dyDescent="0.25">
      <c r="E109" s="208"/>
      <c r="F109" s="2" t="s">
        <v>66</v>
      </c>
      <c r="G109" s="2" t="s">
        <v>100</v>
      </c>
      <c r="H109" s="2">
        <v>20</v>
      </c>
      <c r="I109" s="2">
        <v>2.1</v>
      </c>
      <c r="J109" s="2" t="s">
        <v>118</v>
      </c>
      <c r="K109" s="211"/>
    </row>
    <row r="110" spans="5:11" x14ac:dyDescent="0.25">
      <c r="E110" s="208"/>
      <c r="F110" s="2" t="s">
        <v>67</v>
      </c>
      <c r="G110" s="2" t="s">
        <v>79</v>
      </c>
      <c r="H110" s="2">
        <v>20</v>
      </c>
      <c r="I110" s="2">
        <v>2.1</v>
      </c>
      <c r="J110" s="2" t="s">
        <v>118</v>
      </c>
      <c r="K110" s="211"/>
    </row>
    <row r="111" spans="5:11" x14ac:dyDescent="0.25">
      <c r="E111" s="208"/>
      <c r="F111" s="2" t="s">
        <v>68</v>
      </c>
      <c r="G111" s="2" t="s">
        <v>80</v>
      </c>
      <c r="H111" s="2">
        <v>20</v>
      </c>
      <c r="I111" s="2">
        <v>2.1</v>
      </c>
      <c r="J111" s="2" t="s">
        <v>119</v>
      </c>
      <c r="K111" s="211"/>
    </row>
    <row r="112" spans="5:11" x14ac:dyDescent="0.25">
      <c r="E112" s="208"/>
      <c r="F112" s="2" t="s">
        <v>69</v>
      </c>
      <c r="G112" s="2" t="s">
        <v>102</v>
      </c>
      <c r="H112" s="2">
        <v>25</v>
      </c>
      <c r="I112" s="2">
        <v>2.6</v>
      </c>
      <c r="J112" s="2" t="s">
        <v>119</v>
      </c>
      <c r="K112" s="211"/>
    </row>
    <row r="113" spans="5:11" x14ac:dyDescent="0.25">
      <c r="E113" s="208"/>
      <c r="F113" s="2" t="s">
        <v>70</v>
      </c>
      <c r="G113" s="2" t="s">
        <v>133</v>
      </c>
      <c r="H113" s="2">
        <v>45</v>
      </c>
      <c r="I113" s="2">
        <v>4.5</v>
      </c>
      <c r="J113" s="2" t="s">
        <v>119</v>
      </c>
      <c r="K113" s="211"/>
    </row>
    <row r="114" spans="5:11" x14ac:dyDescent="0.25">
      <c r="E114" s="208"/>
      <c r="F114" s="2" t="s">
        <v>71</v>
      </c>
      <c r="G114" s="2" t="s">
        <v>103</v>
      </c>
      <c r="H114" s="2">
        <v>60</v>
      </c>
      <c r="I114" s="2">
        <v>6.5</v>
      </c>
      <c r="J114" s="2" t="s">
        <v>120</v>
      </c>
      <c r="K114" s="211"/>
    </row>
    <row r="115" spans="5:11" x14ac:dyDescent="0.25">
      <c r="E115" s="208"/>
      <c r="F115" s="2" t="s">
        <v>72</v>
      </c>
      <c r="G115" s="2" t="s">
        <v>137</v>
      </c>
      <c r="H115" s="2">
        <v>45</v>
      </c>
      <c r="I115" s="2">
        <v>4.7</v>
      </c>
      <c r="J115" s="2" t="s">
        <v>121</v>
      </c>
      <c r="K115" s="212"/>
    </row>
    <row r="116" spans="5:11" x14ac:dyDescent="0.25">
      <c r="E116" s="208"/>
      <c r="F116" s="2" t="s">
        <v>73</v>
      </c>
      <c r="G116" s="2" t="s">
        <v>138</v>
      </c>
      <c r="H116" s="2">
        <v>40</v>
      </c>
      <c r="I116" s="2">
        <v>4.2</v>
      </c>
      <c r="J116" s="2" t="s">
        <v>122</v>
      </c>
      <c r="K116" s="213" t="s">
        <v>10</v>
      </c>
    </row>
    <row r="117" spans="5:11" ht="16.5" thickBot="1" x14ac:dyDescent="0.3">
      <c r="E117" s="209"/>
      <c r="F117" s="4" t="s">
        <v>74</v>
      </c>
      <c r="G117" s="4" t="s">
        <v>139</v>
      </c>
      <c r="H117" s="4">
        <v>170</v>
      </c>
      <c r="I117" s="4">
        <v>17.5</v>
      </c>
      <c r="J117" s="4" t="s">
        <v>127</v>
      </c>
      <c r="K117" s="214"/>
    </row>
    <row r="118" spans="5:11" x14ac:dyDescent="0.25">
      <c r="F118" s="1"/>
      <c r="G118" s="7" t="s">
        <v>146</v>
      </c>
      <c r="H118" s="8">
        <f>SUM(H99:H117)</f>
        <v>574</v>
      </c>
      <c r="I118" s="8">
        <f>SUM(I99:I117)</f>
        <v>60.000000000000007</v>
      </c>
      <c r="J118" s="1"/>
      <c r="K118" s="1"/>
    </row>
  </sheetData>
  <sheetProtection password="C8F4" sheet="1" objects="1" scenarios="1"/>
  <mergeCells count="28">
    <mergeCell ref="K33:K36"/>
    <mergeCell ref="B2:K2"/>
    <mergeCell ref="B3:K3"/>
    <mergeCell ref="B4:K4"/>
    <mergeCell ref="B5:K5"/>
    <mergeCell ref="E8:E20"/>
    <mergeCell ref="E23:E36"/>
    <mergeCell ref="K8:K10"/>
    <mergeCell ref="K11:K16"/>
    <mergeCell ref="K17:K20"/>
    <mergeCell ref="K23:K25"/>
    <mergeCell ref="K26:K32"/>
    <mergeCell ref="E99:E117"/>
    <mergeCell ref="K99:K101"/>
    <mergeCell ref="K102:K115"/>
    <mergeCell ref="K116:K117"/>
    <mergeCell ref="K39:K41"/>
    <mergeCell ref="K42:K50"/>
    <mergeCell ref="K51:K54"/>
    <mergeCell ref="K57:K59"/>
    <mergeCell ref="K60:K71"/>
    <mergeCell ref="K72:K75"/>
    <mergeCell ref="K81:K93"/>
    <mergeCell ref="K94:K96"/>
    <mergeCell ref="K78:K80"/>
    <mergeCell ref="E39:E54"/>
    <mergeCell ref="E57:E75"/>
    <mergeCell ref="E78:E96"/>
  </mergeCells>
  <conditionalFormatting sqref="E8:K21">
    <cfRule type="expression" dxfId="63" priority="7">
      <formula>($C$15=1)</formula>
    </cfRule>
  </conditionalFormatting>
  <conditionalFormatting sqref="E23:K37">
    <cfRule type="expression" dxfId="62" priority="6">
      <formula>($C$15=2)</formula>
    </cfRule>
  </conditionalFormatting>
  <conditionalFormatting sqref="E39:K55">
    <cfRule type="expression" dxfId="61" priority="5">
      <formula>($C$15=3)</formula>
    </cfRule>
  </conditionalFormatting>
  <conditionalFormatting sqref="E57:K76">
    <cfRule type="expression" dxfId="60" priority="4">
      <formula>($C$15=4)</formula>
    </cfRule>
  </conditionalFormatting>
  <conditionalFormatting sqref="E78:K97">
    <cfRule type="expression" dxfId="59" priority="2">
      <formula>($C$15=5)</formula>
    </cfRule>
  </conditionalFormatting>
  <conditionalFormatting sqref="E99:K118">
    <cfRule type="expression" dxfId="58" priority="1">
      <formula>($C$15=6)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42"/>
  <sheetViews>
    <sheetView workbookViewId="0">
      <selection activeCell="Q39" sqref="Q39"/>
    </sheetView>
  </sheetViews>
  <sheetFormatPr baseColWidth="10" defaultRowHeight="15.75" x14ac:dyDescent="0.25"/>
  <cols>
    <col min="2" max="2" width="30.875" bestFit="1" customWidth="1"/>
    <col min="7" max="7" width="14.125" bestFit="1" customWidth="1"/>
    <col min="8" max="8" width="53.875" customWidth="1"/>
    <col min="9" max="9" width="11.375" bestFit="1" customWidth="1"/>
    <col min="10" max="10" width="11.375" customWidth="1"/>
    <col min="11" max="12" width="9.5" customWidth="1"/>
    <col min="13" max="13" width="12.125" bestFit="1" customWidth="1"/>
    <col min="14" max="14" width="9.375" customWidth="1"/>
    <col min="15" max="15" width="10.875" hidden="1" customWidth="1"/>
  </cols>
  <sheetData>
    <row r="1" spans="2:15" ht="16.5" thickBot="1" x14ac:dyDescent="0.3"/>
    <row r="2" spans="2:15" ht="23.25" x14ac:dyDescent="0.35">
      <c r="B2" s="190" t="s">
        <v>211</v>
      </c>
      <c r="C2" s="191"/>
      <c r="D2" s="191"/>
      <c r="E2" s="191"/>
      <c r="F2" s="191"/>
      <c r="G2" s="191"/>
      <c r="H2" s="191"/>
      <c r="I2" s="191"/>
      <c r="J2" s="191"/>
      <c r="K2" s="191"/>
      <c r="L2" s="191"/>
      <c r="M2" s="191"/>
      <c r="N2" s="192"/>
    </row>
    <row r="3" spans="2:15" ht="33" customHeight="1" x14ac:dyDescent="0.25">
      <c r="B3" s="219" t="s">
        <v>356</v>
      </c>
      <c r="C3" s="220"/>
      <c r="D3" s="220"/>
      <c r="E3" s="220"/>
      <c r="F3" s="220"/>
      <c r="G3" s="220"/>
      <c r="H3" s="220"/>
      <c r="I3" s="220"/>
      <c r="J3" s="220"/>
      <c r="K3" s="220"/>
      <c r="L3" s="220"/>
      <c r="M3" s="220"/>
      <c r="N3" s="221"/>
    </row>
    <row r="4" spans="2:15" x14ac:dyDescent="0.25">
      <c r="B4" s="196" t="s">
        <v>153</v>
      </c>
      <c r="C4" s="197"/>
      <c r="D4" s="197"/>
      <c r="E4" s="197"/>
      <c r="F4" s="197"/>
      <c r="G4" s="197"/>
      <c r="H4" s="197"/>
      <c r="I4" s="197"/>
      <c r="J4" s="197"/>
      <c r="K4" s="197"/>
      <c r="L4" s="197"/>
      <c r="M4" s="197"/>
      <c r="N4" s="198"/>
    </row>
    <row r="5" spans="2:15" ht="33" customHeight="1" thickBot="1" x14ac:dyDescent="0.3">
      <c r="B5" s="199" t="s">
        <v>408</v>
      </c>
      <c r="C5" s="200"/>
      <c r="D5" s="200"/>
      <c r="E5" s="200"/>
      <c r="F5" s="200"/>
      <c r="G5" s="200"/>
      <c r="H5" s="200"/>
      <c r="I5" s="200"/>
      <c r="J5" s="200"/>
      <c r="K5" s="200"/>
      <c r="L5" s="200"/>
      <c r="M5" s="200"/>
      <c r="N5" s="201"/>
    </row>
    <row r="7" spans="2:15" ht="21" x14ac:dyDescent="0.25">
      <c r="B7" s="10" t="s">
        <v>158</v>
      </c>
      <c r="E7" s="222" t="s">
        <v>205</v>
      </c>
      <c r="F7" s="222" t="s">
        <v>161</v>
      </c>
      <c r="G7" s="222" t="s">
        <v>162</v>
      </c>
      <c r="H7" s="222" t="s">
        <v>163</v>
      </c>
      <c r="I7" s="218" t="s">
        <v>164</v>
      </c>
      <c r="J7" s="218" t="s">
        <v>206</v>
      </c>
      <c r="K7" s="218" t="s">
        <v>207</v>
      </c>
      <c r="L7" s="218" t="s">
        <v>208</v>
      </c>
      <c r="M7" s="218" t="s">
        <v>209</v>
      </c>
      <c r="N7" s="218" t="s">
        <v>210</v>
      </c>
    </row>
    <row r="8" spans="2:15" x14ac:dyDescent="0.25">
      <c r="B8" s="6" t="s">
        <v>105</v>
      </c>
      <c r="C8" s="6">
        <v>30</v>
      </c>
      <c r="E8" s="222"/>
      <c r="F8" s="222"/>
      <c r="G8" s="222"/>
      <c r="H8" s="222"/>
      <c r="I8" s="218"/>
      <c r="J8" s="218"/>
      <c r="K8" s="218"/>
      <c r="L8" s="218"/>
      <c r="M8" s="218"/>
      <c r="N8" s="218"/>
    </row>
    <row r="9" spans="2:15" x14ac:dyDescent="0.25">
      <c r="B9" s="6" t="s">
        <v>106</v>
      </c>
      <c r="C9" s="6">
        <v>100</v>
      </c>
      <c r="E9" s="63"/>
      <c r="F9" s="6" t="str">
        <f t="shared" ref="F9:F17" si="0">CONCATENATE("V1.0",O9)</f>
        <v>V1.01</v>
      </c>
      <c r="G9" s="6" t="s">
        <v>165</v>
      </c>
      <c r="H9" s="6" t="s">
        <v>166</v>
      </c>
      <c r="I9" s="30">
        <v>1</v>
      </c>
      <c r="J9" s="68"/>
      <c r="K9" s="31">
        <v>12</v>
      </c>
      <c r="L9" s="70"/>
      <c r="M9" s="31">
        <f t="shared" ref="M9:M40" si="1">K9/12</f>
        <v>1</v>
      </c>
      <c r="N9" s="70"/>
      <c r="O9">
        <v>1</v>
      </c>
    </row>
    <row r="10" spans="2:15" x14ac:dyDescent="0.25">
      <c r="B10" s="6" t="s">
        <v>107</v>
      </c>
      <c r="C10" s="6">
        <v>20</v>
      </c>
      <c r="E10" s="63"/>
      <c r="F10" s="6" t="str">
        <f t="shared" si="0"/>
        <v>V1.02</v>
      </c>
      <c r="G10" s="6" t="s">
        <v>165</v>
      </c>
      <c r="H10" s="6" t="s">
        <v>167</v>
      </c>
      <c r="I10" s="30">
        <v>1</v>
      </c>
      <c r="J10" s="68"/>
      <c r="K10" s="31">
        <v>12</v>
      </c>
      <c r="L10" s="70"/>
      <c r="M10" s="31">
        <f t="shared" si="1"/>
        <v>1</v>
      </c>
      <c r="N10" s="70"/>
      <c r="O10">
        <v>2</v>
      </c>
    </row>
    <row r="11" spans="2:15" x14ac:dyDescent="0.25">
      <c r="B11" s="6" t="s">
        <v>108</v>
      </c>
      <c r="C11" s="6">
        <f>SUM(C8:C10)</f>
        <v>150</v>
      </c>
      <c r="E11" s="63"/>
      <c r="F11" s="6" t="str">
        <f t="shared" si="0"/>
        <v>V1.03</v>
      </c>
      <c r="G11" s="6" t="s">
        <v>168</v>
      </c>
      <c r="H11" s="6" t="s">
        <v>169</v>
      </c>
      <c r="I11" s="30">
        <v>1</v>
      </c>
      <c r="J11" s="68"/>
      <c r="K11" s="31">
        <v>20</v>
      </c>
      <c r="L11" s="70"/>
      <c r="M11" s="31">
        <f t="shared" si="1"/>
        <v>1.6666666666666667</v>
      </c>
      <c r="N11" s="70"/>
      <c r="O11">
        <v>3</v>
      </c>
    </row>
    <row r="12" spans="2:15" x14ac:dyDescent="0.25">
      <c r="E12" s="63"/>
      <c r="F12" s="6" t="str">
        <f t="shared" si="0"/>
        <v>V1.04</v>
      </c>
      <c r="G12" s="6" t="s">
        <v>170</v>
      </c>
      <c r="H12" s="6" t="s">
        <v>171</v>
      </c>
      <c r="I12" s="30">
        <v>1</v>
      </c>
      <c r="J12" s="68"/>
      <c r="K12" s="31">
        <v>26</v>
      </c>
      <c r="L12" s="70"/>
      <c r="M12" s="31">
        <f t="shared" si="1"/>
        <v>2.1666666666666665</v>
      </c>
      <c r="N12" s="70"/>
      <c r="O12">
        <v>4</v>
      </c>
    </row>
    <row r="13" spans="2:15" x14ac:dyDescent="0.25">
      <c r="E13" s="63"/>
      <c r="F13" s="6" t="str">
        <f t="shared" si="0"/>
        <v>V1.05</v>
      </c>
      <c r="G13" s="6" t="s">
        <v>170</v>
      </c>
      <c r="H13" s="6" t="s">
        <v>172</v>
      </c>
      <c r="I13" s="30">
        <v>1</v>
      </c>
      <c r="J13" s="68"/>
      <c r="K13" s="31">
        <v>24</v>
      </c>
      <c r="L13" s="70"/>
      <c r="M13" s="31">
        <f t="shared" si="1"/>
        <v>2</v>
      </c>
      <c r="N13" s="70"/>
      <c r="O13">
        <v>5</v>
      </c>
    </row>
    <row r="14" spans="2:15" ht="21" x14ac:dyDescent="0.35">
      <c r="B14" s="25" t="s">
        <v>160</v>
      </c>
      <c r="E14" s="63"/>
      <c r="F14" s="6" t="str">
        <f t="shared" si="0"/>
        <v>V1.06</v>
      </c>
      <c r="G14" s="6" t="s">
        <v>170</v>
      </c>
      <c r="H14" s="6" t="s">
        <v>173</v>
      </c>
      <c r="I14" s="30">
        <v>1</v>
      </c>
      <c r="J14" s="68"/>
      <c r="K14" s="31">
        <v>72</v>
      </c>
      <c r="L14" s="70"/>
      <c r="M14" s="31">
        <f t="shared" si="1"/>
        <v>6</v>
      </c>
      <c r="N14" s="70"/>
      <c r="O14">
        <v>6</v>
      </c>
    </row>
    <row r="15" spans="2:15" x14ac:dyDescent="0.25">
      <c r="B15" s="6" t="s">
        <v>110</v>
      </c>
      <c r="C15" s="6">
        <f>'Principal - ABP'!G19</f>
        <v>0</v>
      </c>
      <c r="E15" s="63"/>
      <c r="F15" s="6" t="str">
        <f t="shared" si="0"/>
        <v>V1.07</v>
      </c>
      <c r="G15" s="6" t="s">
        <v>170</v>
      </c>
      <c r="H15" s="6" t="s">
        <v>174</v>
      </c>
      <c r="I15" s="30">
        <v>1</v>
      </c>
      <c r="J15" s="68"/>
      <c r="K15" s="31">
        <v>26</v>
      </c>
      <c r="L15" s="70"/>
      <c r="M15" s="31">
        <f t="shared" si="1"/>
        <v>2.1666666666666665</v>
      </c>
      <c r="N15" s="70"/>
      <c r="O15">
        <v>7</v>
      </c>
    </row>
    <row r="16" spans="2:15" x14ac:dyDescent="0.25">
      <c r="B16" s="6" t="s">
        <v>111</v>
      </c>
      <c r="C16" s="6">
        <f>C9*C15</f>
        <v>0</v>
      </c>
      <c r="E16" s="63"/>
      <c r="F16" s="6" t="str">
        <f t="shared" si="0"/>
        <v>V1.08</v>
      </c>
      <c r="G16" s="6" t="s">
        <v>170</v>
      </c>
      <c r="H16" s="6" t="s">
        <v>175</v>
      </c>
      <c r="I16" s="30">
        <v>1</v>
      </c>
      <c r="J16" s="68"/>
      <c r="K16" s="31">
        <v>40</v>
      </c>
      <c r="L16" s="70"/>
      <c r="M16" s="31">
        <f t="shared" si="1"/>
        <v>3.3333333333333335</v>
      </c>
      <c r="N16" s="70"/>
      <c r="O16">
        <v>8</v>
      </c>
    </row>
    <row r="17" spans="2:15" x14ac:dyDescent="0.25">
      <c r="B17" s="6" t="s">
        <v>112</v>
      </c>
      <c r="C17" s="31">
        <f>L42</f>
        <v>0</v>
      </c>
      <c r="E17" s="63"/>
      <c r="F17" s="6" t="str">
        <f t="shared" si="0"/>
        <v>V1.09</v>
      </c>
      <c r="G17" s="6" t="s">
        <v>170</v>
      </c>
      <c r="H17" s="6" t="s">
        <v>176</v>
      </c>
      <c r="I17" s="30">
        <v>1</v>
      </c>
      <c r="J17" s="68"/>
      <c r="K17" s="31">
        <v>30</v>
      </c>
      <c r="L17" s="70"/>
      <c r="M17" s="31">
        <f t="shared" si="1"/>
        <v>2.5</v>
      </c>
      <c r="N17" s="70"/>
      <c r="O17">
        <v>9</v>
      </c>
    </row>
    <row r="18" spans="2:15" x14ac:dyDescent="0.25">
      <c r="B18" s="6" t="s">
        <v>147</v>
      </c>
      <c r="C18" s="11" t="str">
        <f>IF(C16=0,"-",C17/C16-1)</f>
        <v>-</v>
      </c>
      <c r="E18" s="63"/>
      <c r="F18" s="6" t="str">
        <f t="shared" ref="F18:F40" si="2">CONCATENATE("V1.",O18)</f>
        <v>V1.10</v>
      </c>
      <c r="G18" s="6" t="s">
        <v>170</v>
      </c>
      <c r="H18" s="6" t="s">
        <v>177</v>
      </c>
      <c r="I18" s="30" t="s">
        <v>178</v>
      </c>
      <c r="J18" s="68"/>
      <c r="K18" s="31">
        <v>50</v>
      </c>
      <c r="L18" s="70"/>
      <c r="M18" s="31">
        <f t="shared" si="1"/>
        <v>4.166666666666667</v>
      </c>
      <c r="N18" s="70"/>
      <c r="O18">
        <v>10</v>
      </c>
    </row>
    <row r="19" spans="2:15" x14ac:dyDescent="0.25">
      <c r="B19" s="6" t="s">
        <v>130</v>
      </c>
      <c r="C19" s="6">
        <f>C15*10</f>
        <v>0</v>
      </c>
      <c r="E19" s="63"/>
      <c r="F19" s="6" t="str">
        <f t="shared" si="2"/>
        <v>V1.11</v>
      </c>
      <c r="G19" s="6" t="s">
        <v>170</v>
      </c>
      <c r="H19" s="6" t="s">
        <v>179</v>
      </c>
      <c r="I19" s="30" t="s">
        <v>178</v>
      </c>
      <c r="J19" s="68"/>
      <c r="K19" s="31">
        <v>40</v>
      </c>
      <c r="L19" s="70"/>
      <c r="M19" s="31">
        <f t="shared" si="1"/>
        <v>3.3333333333333335</v>
      </c>
      <c r="N19" s="70"/>
      <c r="O19">
        <v>11</v>
      </c>
    </row>
    <row r="20" spans="2:15" x14ac:dyDescent="0.25">
      <c r="B20" s="6" t="s">
        <v>131</v>
      </c>
      <c r="C20" s="31">
        <f>N42</f>
        <v>0</v>
      </c>
      <c r="E20" s="63"/>
      <c r="F20" s="6" t="str">
        <f t="shared" si="2"/>
        <v>V1.12</v>
      </c>
      <c r="G20" s="6" t="s">
        <v>168</v>
      </c>
      <c r="H20" s="6" t="s">
        <v>180</v>
      </c>
      <c r="I20" s="30" t="s">
        <v>178</v>
      </c>
      <c r="J20" s="68"/>
      <c r="K20" s="31">
        <v>60</v>
      </c>
      <c r="L20" s="70"/>
      <c r="M20" s="31">
        <f t="shared" si="1"/>
        <v>5</v>
      </c>
      <c r="N20" s="70"/>
      <c r="O20">
        <v>12</v>
      </c>
    </row>
    <row r="21" spans="2:15" x14ac:dyDescent="0.25">
      <c r="E21" s="63"/>
      <c r="F21" s="6" t="str">
        <f t="shared" si="2"/>
        <v>V1.13</v>
      </c>
      <c r="G21" s="6" t="s">
        <v>170</v>
      </c>
      <c r="H21" s="6" t="s">
        <v>181</v>
      </c>
      <c r="I21" s="30" t="s">
        <v>178</v>
      </c>
      <c r="J21" s="68"/>
      <c r="K21" s="31">
        <v>50</v>
      </c>
      <c r="L21" s="70"/>
      <c r="M21" s="31">
        <f t="shared" si="1"/>
        <v>4.166666666666667</v>
      </c>
      <c r="N21" s="70"/>
      <c r="O21">
        <v>13</v>
      </c>
    </row>
    <row r="22" spans="2:15" x14ac:dyDescent="0.25">
      <c r="E22" s="63"/>
      <c r="F22" s="6" t="str">
        <f t="shared" si="2"/>
        <v>V1.14</v>
      </c>
      <c r="G22" s="6" t="s">
        <v>170</v>
      </c>
      <c r="H22" s="6" t="s">
        <v>182</v>
      </c>
      <c r="I22" s="30">
        <v>2</v>
      </c>
      <c r="J22" s="68"/>
      <c r="K22" s="31">
        <v>45</v>
      </c>
      <c r="L22" s="70"/>
      <c r="M22" s="31">
        <f t="shared" si="1"/>
        <v>3.75</v>
      </c>
      <c r="N22" s="70"/>
      <c r="O22">
        <v>14</v>
      </c>
    </row>
    <row r="23" spans="2:15" x14ac:dyDescent="0.25">
      <c r="E23" s="63"/>
      <c r="F23" s="6" t="str">
        <f t="shared" si="2"/>
        <v>V1.15</v>
      </c>
      <c r="G23" s="6" t="s">
        <v>168</v>
      </c>
      <c r="H23" s="6" t="s">
        <v>183</v>
      </c>
      <c r="I23" s="32" t="s">
        <v>184</v>
      </c>
      <c r="J23" s="69"/>
      <c r="K23" s="31">
        <v>45</v>
      </c>
      <c r="L23" s="70"/>
      <c r="M23" s="31">
        <f t="shared" si="1"/>
        <v>3.75</v>
      </c>
      <c r="N23" s="70"/>
      <c r="O23">
        <v>15</v>
      </c>
    </row>
    <row r="24" spans="2:15" x14ac:dyDescent="0.25">
      <c r="E24" s="63"/>
      <c r="F24" s="6" t="str">
        <f t="shared" si="2"/>
        <v>V1.16</v>
      </c>
      <c r="G24" s="6" t="s">
        <v>168</v>
      </c>
      <c r="H24" s="6" t="s">
        <v>185</v>
      </c>
      <c r="I24" s="30">
        <v>2</v>
      </c>
      <c r="J24" s="68"/>
      <c r="K24" s="31">
        <v>45</v>
      </c>
      <c r="L24" s="70"/>
      <c r="M24" s="31">
        <f t="shared" si="1"/>
        <v>3.75</v>
      </c>
      <c r="N24" s="70"/>
      <c r="O24">
        <v>16</v>
      </c>
    </row>
    <row r="25" spans="2:15" x14ac:dyDescent="0.25">
      <c r="E25" s="63"/>
      <c r="F25" s="6" t="str">
        <f t="shared" si="2"/>
        <v>V1.17</v>
      </c>
      <c r="G25" s="6" t="s">
        <v>168</v>
      </c>
      <c r="H25" s="33" t="s">
        <v>186</v>
      </c>
      <c r="I25" s="30">
        <v>2</v>
      </c>
      <c r="J25" s="68"/>
      <c r="K25" s="31">
        <v>45</v>
      </c>
      <c r="L25" s="70"/>
      <c r="M25" s="31">
        <f t="shared" si="1"/>
        <v>3.75</v>
      </c>
      <c r="N25" s="70"/>
      <c r="O25">
        <v>17</v>
      </c>
    </row>
    <row r="26" spans="2:15" x14ac:dyDescent="0.25">
      <c r="E26" s="63"/>
      <c r="F26" s="6" t="str">
        <f t="shared" si="2"/>
        <v>V1.18</v>
      </c>
      <c r="G26" s="6" t="s">
        <v>168</v>
      </c>
      <c r="H26" s="33" t="s">
        <v>187</v>
      </c>
      <c r="I26" s="30" t="s">
        <v>184</v>
      </c>
      <c r="J26" s="68"/>
      <c r="K26" s="31">
        <v>60</v>
      </c>
      <c r="L26" s="70"/>
      <c r="M26" s="31">
        <f t="shared" si="1"/>
        <v>5</v>
      </c>
      <c r="N26" s="70"/>
      <c r="O26">
        <v>18</v>
      </c>
    </row>
    <row r="27" spans="2:15" x14ac:dyDescent="0.25">
      <c r="E27" s="63"/>
      <c r="F27" s="6" t="str">
        <f t="shared" si="2"/>
        <v>V1.19</v>
      </c>
      <c r="G27" s="6" t="s">
        <v>170</v>
      </c>
      <c r="H27" s="33" t="s">
        <v>188</v>
      </c>
      <c r="I27" s="30" t="s">
        <v>184</v>
      </c>
      <c r="J27" s="68"/>
      <c r="K27" s="31">
        <v>40</v>
      </c>
      <c r="L27" s="70"/>
      <c r="M27" s="31">
        <f t="shared" si="1"/>
        <v>3.3333333333333335</v>
      </c>
      <c r="N27" s="70"/>
      <c r="O27">
        <v>19</v>
      </c>
    </row>
    <row r="28" spans="2:15" x14ac:dyDescent="0.25">
      <c r="E28" s="63"/>
      <c r="F28" s="6" t="str">
        <f t="shared" si="2"/>
        <v>V1.20</v>
      </c>
      <c r="G28" s="6" t="s">
        <v>189</v>
      </c>
      <c r="H28" s="6" t="s">
        <v>190</v>
      </c>
      <c r="I28" s="30" t="s">
        <v>184</v>
      </c>
      <c r="J28" s="68"/>
      <c r="K28" s="31">
        <v>60</v>
      </c>
      <c r="L28" s="70"/>
      <c r="M28" s="31">
        <f t="shared" si="1"/>
        <v>5</v>
      </c>
      <c r="N28" s="70"/>
      <c r="O28">
        <v>20</v>
      </c>
    </row>
    <row r="29" spans="2:15" x14ac:dyDescent="0.25">
      <c r="E29" s="63"/>
      <c r="F29" s="6" t="str">
        <f t="shared" si="2"/>
        <v>V1.21</v>
      </c>
      <c r="G29" s="6" t="s">
        <v>189</v>
      </c>
      <c r="H29" s="6" t="s">
        <v>191</v>
      </c>
      <c r="I29" s="30" t="s">
        <v>184</v>
      </c>
      <c r="J29" s="68"/>
      <c r="K29" s="31">
        <v>50</v>
      </c>
      <c r="L29" s="70"/>
      <c r="M29" s="31">
        <f t="shared" si="1"/>
        <v>4.166666666666667</v>
      </c>
      <c r="N29" s="70"/>
      <c r="O29">
        <v>21</v>
      </c>
    </row>
    <row r="30" spans="2:15" x14ac:dyDescent="0.25">
      <c r="E30" s="63"/>
      <c r="F30" s="6" t="str">
        <f t="shared" si="2"/>
        <v>V1.22</v>
      </c>
      <c r="G30" s="6" t="s">
        <v>189</v>
      </c>
      <c r="H30" s="6" t="s">
        <v>192</v>
      </c>
      <c r="I30" s="30" t="s">
        <v>184</v>
      </c>
      <c r="J30" s="68"/>
      <c r="K30" s="31">
        <v>55</v>
      </c>
      <c r="L30" s="70"/>
      <c r="M30" s="31">
        <f t="shared" si="1"/>
        <v>4.583333333333333</v>
      </c>
      <c r="N30" s="70"/>
      <c r="O30">
        <v>22</v>
      </c>
    </row>
    <row r="31" spans="2:15" x14ac:dyDescent="0.25">
      <c r="E31" s="63"/>
      <c r="F31" s="6" t="str">
        <f t="shared" si="2"/>
        <v>V1.23</v>
      </c>
      <c r="G31" s="6" t="s">
        <v>189</v>
      </c>
      <c r="H31" s="6" t="s">
        <v>193</v>
      </c>
      <c r="I31" s="30" t="s">
        <v>184</v>
      </c>
      <c r="J31" s="68"/>
      <c r="K31" s="31">
        <v>75</v>
      </c>
      <c r="L31" s="70"/>
      <c r="M31" s="31">
        <f t="shared" si="1"/>
        <v>6.25</v>
      </c>
      <c r="N31" s="70"/>
      <c r="O31">
        <v>23</v>
      </c>
    </row>
    <row r="32" spans="2:15" x14ac:dyDescent="0.25">
      <c r="E32" s="63"/>
      <c r="F32" s="6" t="str">
        <f t="shared" si="2"/>
        <v>V1.24</v>
      </c>
      <c r="G32" s="6" t="s">
        <v>189</v>
      </c>
      <c r="H32" s="6" t="s">
        <v>194</v>
      </c>
      <c r="I32" s="30" t="s">
        <v>184</v>
      </c>
      <c r="J32" s="68"/>
      <c r="K32" s="31">
        <v>30</v>
      </c>
      <c r="L32" s="70"/>
      <c r="M32" s="31">
        <f t="shared" si="1"/>
        <v>2.5</v>
      </c>
      <c r="N32" s="70"/>
      <c r="O32">
        <v>24</v>
      </c>
    </row>
    <row r="33" spans="5:15" x14ac:dyDescent="0.25">
      <c r="E33" s="63"/>
      <c r="F33" s="6" t="str">
        <f t="shared" si="2"/>
        <v>V1.25</v>
      </c>
      <c r="G33" s="6" t="s">
        <v>165</v>
      </c>
      <c r="H33" s="6" t="s">
        <v>195</v>
      </c>
      <c r="I33" s="30">
        <v>2</v>
      </c>
      <c r="J33" s="68"/>
      <c r="K33" s="31">
        <v>15</v>
      </c>
      <c r="L33" s="70"/>
      <c r="M33" s="31">
        <f t="shared" si="1"/>
        <v>1.25</v>
      </c>
      <c r="N33" s="70"/>
      <c r="O33">
        <v>25</v>
      </c>
    </row>
    <row r="34" spans="5:15" x14ac:dyDescent="0.25">
      <c r="E34" s="63"/>
      <c r="F34" s="6" t="str">
        <f t="shared" si="2"/>
        <v>V1.26</v>
      </c>
      <c r="G34" s="6" t="s">
        <v>165</v>
      </c>
      <c r="H34" s="6" t="s">
        <v>196</v>
      </c>
      <c r="I34" s="30">
        <v>1</v>
      </c>
      <c r="J34" s="68"/>
      <c r="K34" s="31">
        <v>15</v>
      </c>
      <c r="L34" s="70"/>
      <c r="M34" s="31">
        <f t="shared" si="1"/>
        <v>1.25</v>
      </c>
      <c r="N34" s="70"/>
      <c r="O34">
        <v>26</v>
      </c>
    </row>
    <row r="35" spans="5:15" x14ac:dyDescent="0.25">
      <c r="E35" s="63"/>
      <c r="F35" s="6" t="str">
        <f t="shared" si="2"/>
        <v>V1.27</v>
      </c>
      <c r="G35" s="6" t="s">
        <v>165</v>
      </c>
      <c r="H35" s="6" t="s">
        <v>197</v>
      </c>
      <c r="I35" s="30" t="s">
        <v>178</v>
      </c>
      <c r="J35" s="68"/>
      <c r="K35" s="31">
        <v>15</v>
      </c>
      <c r="L35" s="70"/>
      <c r="M35" s="31">
        <f t="shared" si="1"/>
        <v>1.25</v>
      </c>
      <c r="N35" s="70"/>
      <c r="O35">
        <v>27</v>
      </c>
    </row>
    <row r="36" spans="5:15" x14ac:dyDescent="0.25">
      <c r="E36" s="63"/>
      <c r="F36" s="6" t="str">
        <f t="shared" si="2"/>
        <v>V1.28</v>
      </c>
      <c r="G36" s="6" t="s">
        <v>198</v>
      </c>
      <c r="H36" s="6" t="s">
        <v>199</v>
      </c>
      <c r="I36" s="30" t="s">
        <v>184</v>
      </c>
      <c r="J36" s="68"/>
      <c r="K36" s="31">
        <v>24</v>
      </c>
      <c r="L36" s="70"/>
      <c r="M36" s="31">
        <f t="shared" si="1"/>
        <v>2</v>
      </c>
      <c r="N36" s="70"/>
      <c r="O36">
        <v>28</v>
      </c>
    </row>
    <row r="37" spans="5:15" x14ac:dyDescent="0.25">
      <c r="E37" s="63"/>
      <c r="F37" s="6" t="str">
        <f t="shared" si="2"/>
        <v>V1.29</v>
      </c>
      <c r="G37" s="6" t="s">
        <v>198</v>
      </c>
      <c r="H37" s="33" t="s">
        <v>200</v>
      </c>
      <c r="I37" s="34" t="s">
        <v>201</v>
      </c>
      <c r="J37" s="69"/>
      <c r="K37" s="31">
        <v>80</v>
      </c>
      <c r="L37" s="70"/>
      <c r="M37" s="31">
        <f t="shared" si="1"/>
        <v>6.666666666666667</v>
      </c>
      <c r="N37" s="70"/>
      <c r="O37">
        <v>29</v>
      </c>
    </row>
    <row r="38" spans="5:15" x14ac:dyDescent="0.25">
      <c r="E38" s="63"/>
      <c r="F38" s="6" t="str">
        <f t="shared" si="2"/>
        <v>V1.30</v>
      </c>
      <c r="G38" s="6" t="s">
        <v>198</v>
      </c>
      <c r="H38" s="6" t="s">
        <v>202</v>
      </c>
      <c r="I38" s="30" t="s">
        <v>184</v>
      </c>
      <c r="J38" s="68"/>
      <c r="K38" s="31">
        <v>50</v>
      </c>
      <c r="L38" s="70"/>
      <c r="M38" s="31">
        <f t="shared" si="1"/>
        <v>4.166666666666667</v>
      </c>
      <c r="N38" s="70"/>
      <c r="O38">
        <v>30</v>
      </c>
    </row>
    <row r="39" spans="5:15" x14ac:dyDescent="0.25">
      <c r="E39" s="63"/>
      <c r="F39" s="6" t="str">
        <f t="shared" si="2"/>
        <v>V1.31</v>
      </c>
      <c r="G39" s="6" t="s">
        <v>198</v>
      </c>
      <c r="H39" s="6" t="s">
        <v>203</v>
      </c>
      <c r="I39" s="30" t="s">
        <v>201</v>
      </c>
      <c r="J39" s="68"/>
      <c r="K39" s="31">
        <v>72</v>
      </c>
      <c r="L39" s="70"/>
      <c r="M39" s="31">
        <f t="shared" si="1"/>
        <v>6</v>
      </c>
      <c r="N39" s="70"/>
      <c r="O39">
        <v>31</v>
      </c>
    </row>
    <row r="40" spans="5:15" x14ac:dyDescent="0.25">
      <c r="E40" s="63"/>
      <c r="F40" s="6" t="str">
        <f t="shared" si="2"/>
        <v>V1.32</v>
      </c>
      <c r="G40" s="6" t="s">
        <v>198</v>
      </c>
      <c r="H40" s="6" t="s">
        <v>204</v>
      </c>
      <c r="I40" s="30" t="s">
        <v>201</v>
      </c>
      <c r="J40" s="68"/>
      <c r="K40" s="31">
        <v>72</v>
      </c>
      <c r="L40" s="70"/>
      <c r="M40" s="31">
        <f t="shared" si="1"/>
        <v>6</v>
      </c>
      <c r="N40" s="70"/>
      <c r="O40">
        <v>32</v>
      </c>
    </row>
    <row r="41" spans="5:15" x14ac:dyDescent="0.25">
      <c r="F41" s="27"/>
      <c r="G41" s="27"/>
      <c r="H41" s="27"/>
      <c r="I41" s="28"/>
      <c r="J41" s="28"/>
      <c r="K41" s="29"/>
      <c r="L41" s="29"/>
      <c r="M41" s="29"/>
      <c r="N41" s="26"/>
      <c r="O41">
        <v>33</v>
      </c>
    </row>
    <row r="42" spans="5:15" x14ac:dyDescent="0.25">
      <c r="H42" t="s">
        <v>146</v>
      </c>
      <c r="K42" s="35">
        <f>SUM(K9:K40)</f>
        <v>1355</v>
      </c>
      <c r="L42" s="35">
        <f>SUM(L9:L40)</f>
        <v>0</v>
      </c>
      <c r="M42" s="36">
        <f>SUM(M9:M40)</f>
        <v>112.91666666666667</v>
      </c>
      <c r="N42" s="35">
        <f>SUM(N9:N40)</f>
        <v>0</v>
      </c>
    </row>
  </sheetData>
  <sheetProtection password="C8F4" sheet="1" objects="1" scenarios="1"/>
  <mergeCells count="14">
    <mergeCell ref="B5:N5"/>
    <mergeCell ref="B4:N4"/>
    <mergeCell ref="N7:N8"/>
    <mergeCell ref="B2:N2"/>
    <mergeCell ref="B3:N3"/>
    <mergeCell ref="I7:I8"/>
    <mergeCell ref="J7:J8"/>
    <mergeCell ref="K7:K8"/>
    <mergeCell ref="L7:L8"/>
    <mergeCell ref="M7:M8"/>
    <mergeCell ref="E7:E8"/>
    <mergeCell ref="F7:F8"/>
    <mergeCell ref="G7:G8"/>
    <mergeCell ref="H7:H8"/>
  </mergeCells>
  <conditionalFormatting sqref="E9 G9:N9">
    <cfRule type="expression" dxfId="57" priority="41">
      <formula>NOT(ISBLANK($E$9))</formula>
    </cfRule>
  </conditionalFormatting>
  <conditionalFormatting sqref="E10:N10 F9">
    <cfRule type="expression" dxfId="56" priority="39">
      <formula>NOT(ISBLANK($E$10))</formula>
    </cfRule>
  </conditionalFormatting>
  <conditionalFormatting sqref="E11:N11">
    <cfRule type="expression" dxfId="55" priority="37">
      <formula>NOT(ISBLANK($E$11))</formula>
    </cfRule>
  </conditionalFormatting>
  <conditionalFormatting sqref="E12:N12">
    <cfRule type="expression" dxfId="54" priority="36">
      <formula>NOT(ISBLANK($E$12))</formula>
    </cfRule>
  </conditionalFormatting>
  <conditionalFormatting sqref="E13:N13">
    <cfRule type="expression" dxfId="53" priority="34">
      <formula>NOT(ISBLANK($E$13))</formula>
    </cfRule>
  </conditionalFormatting>
  <conditionalFormatting sqref="E14:N14">
    <cfRule type="expression" dxfId="52" priority="33">
      <formula>NOT(ISBLANK($E$14))</formula>
    </cfRule>
  </conditionalFormatting>
  <conditionalFormatting sqref="E15:N15">
    <cfRule type="expression" dxfId="51" priority="32">
      <formula>NOT(ISBLANK($E$15))</formula>
    </cfRule>
  </conditionalFormatting>
  <conditionalFormatting sqref="E16:N16">
    <cfRule type="expression" dxfId="50" priority="31">
      <formula>NOT(ISBLANK($E$16))</formula>
    </cfRule>
  </conditionalFormatting>
  <conditionalFormatting sqref="E17:N17">
    <cfRule type="expression" dxfId="49" priority="30">
      <formula>NOT(ISBLANK($E$17))</formula>
    </cfRule>
  </conditionalFormatting>
  <conditionalFormatting sqref="E18:N18">
    <cfRule type="expression" dxfId="48" priority="29">
      <formula>NOT(ISBLANK($E$18))</formula>
    </cfRule>
  </conditionalFormatting>
  <conditionalFormatting sqref="E19:N19">
    <cfRule type="expression" dxfId="47" priority="28">
      <formula>NOT(ISBLANK($E$19))</formula>
    </cfRule>
  </conditionalFormatting>
  <conditionalFormatting sqref="E20:N20">
    <cfRule type="expression" dxfId="46" priority="27">
      <formula>NOT(ISBLANK($E$20))</formula>
    </cfRule>
  </conditionalFormatting>
  <conditionalFormatting sqref="E21:N21">
    <cfRule type="expression" dxfId="45" priority="26">
      <formula>NOT(ISBLANK($E$21))</formula>
    </cfRule>
  </conditionalFormatting>
  <conditionalFormatting sqref="E22:N22">
    <cfRule type="expression" dxfId="44" priority="25">
      <formula>NOT(ISBLANK($E$22))</formula>
    </cfRule>
  </conditionalFormatting>
  <conditionalFormatting sqref="E23:N23">
    <cfRule type="expression" dxfId="43" priority="24">
      <formula>NOT(ISBLANK($E$23))</formula>
    </cfRule>
  </conditionalFormatting>
  <conditionalFormatting sqref="E24:N24">
    <cfRule type="expression" dxfId="42" priority="23">
      <formula>NOT(ISBLANK($E$24))</formula>
    </cfRule>
  </conditionalFormatting>
  <conditionalFormatting sqref="E25:N25">
    <cfRule type="expression" dxfId="41" priority="22">
      <formula>NOT(ISBLANK($E$25))</formula>
    </cfRule>
  </conditionalFormatting>
  <conditionalFormatting sqref="E26:N26">
    <cfRule type="expression" dxfId="40" priority="21">
      <formula>NOT(ISBLANK($E$26))</formula>
    </cfRule>
  </conditionalFormatting>
  <conditionalFormatting sqref="E27:N27">
    <cfRule type="expression" dxfId="39" priority="19">
      <formula>NOT(ISBLANK($E$27))</formula>
    </cfRule>
  </conditionalFormatting>
  <conditionalFormatting sqref="E28:N28">
    <cfRule type="expression" dxfId="38" priority="18">
      <formula>NOT(ISBLANK($E$28))</formula>
    </cfRule>
  </conditionalFormatting>
  <conditionalFormatting sqref="E29:N29">
    <cfRule type="expression" dxfId="37" priority="17">
      <formula>NOT(ISBLANK($E$29))</formula>
    </cfRule>
  </conditionalFormatting>
  <conditionalFormatting sqref="E30:N30">
    <cfRule type="expression" dxfId="36" priority="16">
      <formula>NOT(ISBLANK($E$30))</formula>
    </cfRule>
  </conditionalFormatting>
  <conditionalFormatting sqref="E31:N31">
    <cfRule type="expression" dxfId="35" priority="15">
      <formula>NOT(ISBLANK($E$31))</formula>
    </cfRule>
  </conditionalFormatting>
  <conditionalFormatting sqref="E32:N32">
    <cfRule type="expression" dxfId="34" priority="14">
      <formula>NOT(ISBLANK($E$32))</formula>
    </cfRule>
  </conditionalFormatting>
  <conditionalFormatting sqref="E33:N33">
    <cfRule type="expression" dxfId="33" priority="13">
      <formula>NOT(ISBLANK($E$33))</formula>
    </cfRule>
  </conditionalFormatting>
  <conditionalFormatting sqref="E34:N34">
    <cfRule type="expression" dxfId="32" priority="12">
      <formula>NOT(ISBLANK($E$34))</formula>
    </cfRule>
  </conditionalFormatting>
  <conditionalFormatting sqref="E35:N35">
    <cfRule type="expression" dxfId="31" priority="11">
      <formula>NOT(ISBLANK($E$35))</formula>
    </cfRule>
  </conditionalFormatting>
  <conditionalFormatting sqref="E36:N36">
    <cfRule type="expression" dxfId="30" priority="10">
      <formula>NOT(ISBLANK($E$36))</formula>
    </cfRule>
  </conditionalFormatting>
  <conditionalFormatting sqref="E37:N37">
    <cfRule type="expression" dxfId="29" priority="9">
      <formula>NOT(ISBLANK($E$37))</formula>
    </cfRule>
  </conditionalFormatting>
  <conditionalFormatting sqref="E38:N38">
    <cfRule type="expression" dxfId="28" priority="8">
      <formula>NOT(ISBLANK($E$38))</formula>
    </cfRule>
  </conditionalFormatting>
  <conditionalFormatting sqref="E39:N39">
    <cfRule type="expression" dxfId="27" priority="7">
      <formula>NOT(ISBLANK($E$39))</formula>
    </cfRule>
  </conditionalFormatting>
  <conditionalFormatting sqref="E40:N40">
    <cfRule type="expression" dxfId="26" priority="6">
      <formula>NOT(ISBLANK($E$40))</formula>
    </cfRule>
  </conditionalFormatting>
  <conditionalFormatting sqref="C17">
    <cfRule type="expression" dxfId="25" priority="2">
      <formula>NOT(OR($C$17&lt;0.75*$C$16,$C$17&gt;1.25*$C$16))</formula>
    </cfRule>
    <cfRule type="expression" dxfId="24" priority="4">
      <formula>OR($C$17&lt;0.75*$C$16,$C$17&gt;1.25*$C$16)</formula>
    </cfRule>
  </conditionalFormatting>
  <conditionalFormatting sqref="C20">
    <cfRule type="expression" dxfId="23" priority="1">
      <formula>($C$20=$C$19)</formula>
    </cfRule>
    <cfRule type="expression" dxfId="22" priority="3">
      <formula>$C$20&lt;&gt;$C$19</formula>
    </cfRule>
  </conditionalFormatting>
  <pageMargins left="0.75" right="0.75" top="1" bottom="1" header="0.5" footer="0.5"/>
  <pageSetup paperSize="9" orientation="portrait" horizontalDpi="4294967292" verticalDpi="4294967292"/>
  <ignoredErrors>
    <ignoredError sqref="L42 N42" emptyCellReference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45"/>
  <sheetViews>
    <sheetView workbookViewId="0">
      <selection activeCell="E38" sqref="E38"/>
    </sheetView>
  </sheetViews>
  <sheetFormatPr baseColWidth="10" defaultRowHeight="15.75" x14ac:dyDescent="0.25"/>
  <cols>
    <col min="2" max="2" width="28.875" bestFit="1" customWidth="1"/>
    <col min="3" max="3" width="10.125" customWidth="1"/>
    <col min="14" max="14" width="32.625" customWidth="1"/>
    <col min="15" max="15" width="12.125" bestFit="1" customWidth="1"/>
  </cols>
  <sheetData>
    <row r="1" spans="2:15" ht="16.5" thickBot="1" x14ac:dyDescent="0.3"/>
    <row r="2" spans="2:15" ht="23.25" x14ac:dyDescent="0.35">
      <c r="B2" s="190" t="s">
        <v>212</v>
      </c>
      <c r="C2" s="191"/>
      <c r="D2" s="191"/>
      <c r="E2" s="191"/>
      <c r="F2" s="191"/>
      <c r="G2" s="191"/>
      <c r="H2" s="191"/>
      <c r="I2" s="191"/>
      <c r="J2" s="191"/>
      <c r="K2" s="191"/>
      <c r="L2" s="191"/>
      <c r="M2" s="191"/>
      <c r="N2" s="191"/>
      <c r="O2" s="192"/>
    </row>
    <row r="3" spans="2:15" ht="33" customHeight="1" x14ac:dyDescent="0.25">
      <c r="B3" s="193" t="s">
        <v>357</v>
      </c>
      <c r="C3" s="194"/>
      <c r="D3" s="194"/>
      <c r="E3" s="194"/>
      <c r="F3" s="194"/>
      <c r="G3" s="194"/>
      <c r="H3" s="194"/>
      <c r="I3" s="194"/>
      <c r="J3" s="194"/>
      <c r="K3" s="194"/>
      <c r="L3" s="194"/>
      <c r="M3" s="194"/>
      <c r="N3" s="194"/>
      <c r="O3" s="195"/>
    </row>
    <row r="4" spans="2:15" x14ac:dyDescent="0.25">
      <c r="B4" s="196" t="s">
        <v>153</v>
      </c>
      <c r="C4" s="197"/>
      <c r="D4" s="197"/>
      <c r="E4" s="197"/>
      <c r="F4" s="197"/>
      <c r="G4" s="197"/>
      <c r="H4" s="197"/>
      <c r="I4" s="197"/>
      <c r="J4" s="197"/>
      <c r="K4" s="197"/>
      <c r="L4" s="197"/>
      <c r="M4" s="197"/>
      <c r="N4" s="197"/>
      <c r="O4" s="198"/>
    </row>
    <row r="5" spans="2:15" ht="33" customHeight="1" thickBot="1" x14ac:dyDescent="0.3">
      <c r="B5" s="199" t="s">
        <v>358</v>
      </c>
      <c r="C5" s="200"/>
      <c r="D5" s="200"/>
      <c r="E5" s="200"/>
      <c r="F5" s="200"/>
      <c r="G5" s="200"/>
      <c r="H5" s="200"/>
      <c r="I5" s="200"/>
      <c r="J5" s="200"/>
      <c r="K5" s="200"/>
      <c r="L5" s="200"/>
      <c r="M5" s="200"/>
      <c r="N5" s="200"/>
      <c r="O5" s="201"/>
    </row>
    <row r="6" spans="2:15" ht="16.5" thickBot="1" x14ac:dyDescent="0.3"/>
    <row r="7" spans="2:15" ht="21.75" thickBot="1" x14ac:dyDescent="0.4">
      <c r="B7" s="10" t="s">
        <v>213</v>
      </c>
      <c r="E7" s="43" t="s">
        <v>232</v>
      </c>
      <c r="F7" s="44"/>
      <c r="G7" s="44"/>
      <c r="H7" s="44"/>
      <c r="I7" s="44"/>
      <c r="J7" s="44"/>
      <c r="K7" s="44"/>
      <c r="L7" s="44"/>
      <c r="M7" s="44"/>
      <c r="N7" s="44"/>
      <c r="O7" s="45"/>
    </row>
    <row r="8" spans="2:15" ht="16.5" thickBot="1" x14ac:dyDescent="0.3">
      <c r="B8" s="6" t="s">
        <v>105</v>
      </c>
      <c r="C8" s="6">
        <v>30</v>
      </c>
      <c r="D8" s="12"/>
      <c r="E8" s="1"/>
      <c r="F8" s="1"/>
      <c r="G8" s="1"/>
      <c r="H8" s="1"/>
      <c r="I8" s="1"/>
      <c r="J8" s="1"/>
      <c r="K8" s="1"/>
      <c r="L8" s="1"/>
      <c r="M8" s="1"/>
      <c r="N8" s="1"/>
      <c r="O8" s="1"/>
    </row>
    <row r="9" spans="2:15" x14ac:dyDescent="0.25">
      <c r="B9" s="6" t="s">
        <v>106</v>
      </c>
      <c r="C9" s="6">
        <v>100</v>
      </c>
      <c r="D9" s="12"/>
      <c r="E9" s="14" t="s">
        <v>21</v>
      </c>
      <c r="F9" s="15"/>
      <c r="G9" s="15"/>
      <c r="H9" s="15"/>
      <c r="I9" s="15"/>
      <c r="J9" s="15"/>
      <c r="K9" s="15"/>
      <c r="L9" s="15"/>
      <c r="M9" s="15"/>
      <c r="N9" s="15"/>
      <c r="O9" s="16"/>
    </row>
    <row r="10" spans="2:15" x14ac:dyDescent="0.25">
      <c r="B10" s="6" t="s">
        <v>107</v>
      </c>
      <c r="C10" s="6">
        <v>20</v>
      </c>
      <c r="D10" s="12"/>
      <c r="E10" s="17"/>
      <c r="F10" s="5"/>
      <c r="G10" s="5"/>
      <c r="H10" s="5"/>
      <c r="I10" s="5"/>
      <c r="J10" s="5"/>
      <c r="K10" s="5"/>
      <c r="L10" s="5"/>
      <c r="M10" s="5"/>
      <c r="N10" s="5"/>
      <c r="O10" s="18"/>
    </row>
    <row r="11" spans="2:15" x14ac:dyDescent="0.25">
      <c r="B11" s="6" t="s">
        <v>108</v>
      </c>
      <c r="C11" s="6">
        <f>SUM(C8:C10)</f>
        <v>150</v>
      </c>
      <c r="D11" s="12"/>
      <c r="E11" s="17" t="s">
        <v>8</v>
      </c>
      <c r="F11" s="5" t="s">
        <v>9</v>
      </c>
      <c r="G11" s="5" t="s">
        <v>10</v>
      </c>
      <c r="H11" s="5"/>
      <c r="I11" s="5"/>
      <c r="J11" s="5"/>
      <c r="K11" s="5"/>
      <c r="L11" s="5"/>
      <c r="M11" s="5"/>
      <c r="N11" s="5"/>
      <c r="O11" s="18" t="s">
        <v>11</v>
      </c>
    </row>
    <row r="12" spans="2:15" x14ac:dyDescent="0.25">
      <c r="E12" s="17" t="s">
        <v>12</v>
      </c>
      <c r="F12" s="5"/>
      <c r="G12" s="5"/>
      <c r="H12" s="5"/>
      <c r="I12" s="5"/>
      <c r="J12" s="5" t="s">
        <v>12</v>
      </c>
      <c r="K12" s="5" t="s">
        <v>214</v>
      </c>
      <c r="L12" s="5"/>
      <c r="M12" s="5"/>
      <c r="N12" s="5"/>
      <c r="O12" s="18" t="s">
        <v>25</v>
      </c>
    </row>
    <row r="13" spans="2:15" x14ac:dyDescent="0.25">
      <c r="E13" s="17" t="s">
        <v>15</v>
      </c>
      <c r="F13" s="5"/>
      <c r="G13" s="5"/>
      <c r="H13" s="5"/>
      <c r="I13" s="5"/>
      <c r="J13" s="5" t="s">
        <v>15</v>
      </c>
      <c r="K13" s="5" t="s">
        <v>215</v>
      </c>
      <c r="L13" s="5"/>
      <c r="M13" s="5"/>
      <c r="N13" s="5"/>
      <c r="O13" s="18" t="s">
        <v>23</v>
      </c>
    </row>
    <row r="14" spans="2:15" ht="21" x14ac:dyDescent="0.35">
      <c r="B14" s="25" t="s">
        <v>240</v>
      </c>
      <c r="E14" s="17"/>
      <c r="F14" s="5"/>
      <c r="G14" s="5"/>
      <c r="H14" s="5"/>
      <c r="I14" s="5"/>
      <c r="J14" s="5" t="s">
        <v>18</v>
      </c>
      <c r="K14" s="5" t="s">
        <v>216</v>
      </c>
      <c r="L14" s="5"/>
      <c r="M14" s="5"/>
      <c r="N14" s="5"/>
      <c r="O14" s="22" t="s">
        <v>219</v>
      </c>
    </row>
    <row r="15" spans="2:15" x14ac:dyDescent="0.25">
      <c r="B15" s="6" t="s">
        <v>110</v>
      </c>
      <c r="C15" s="6">
        <f>'Principal - ABP'!H19</f>
        <v>0</v>
      </c>
      <c r="D15" s="12"/>
      <c r="E15" s="17"/>
      <c r="F15" s="5"/>
      <c r="G15" s="5"/>
      <c r="H15" s="5"/>
      <c r="I15" s="5"/>
      <c r="J15" s="5" t="s">
        <v>22</v>
      </c>
      <c r="K15" s="5" t="s">
        <v>217</v>
      </c>
      <c r="L15" s="5"/>
      <c r="M15" s="5"/>
      <c r="N15" s="5"/>
      <c r="O15" s="18" t="s">
        <v>17</v>
      </c>
    </row>
    <row r="16" spans="2:15" ht="16.5" thickBot="1" x14ac:dyDescent="0.3">
      <c r="B16" s="6" t="s">
        <v>111</v>
      </c>
      <c r="C16" s="6">
        <f>C9*C15</f>
        <v>0</v>
      </c>
      <c r="D16" s="12"/>
      <c r="E16" s="19"/>
      <c r="F16" s="20"/>
      <c r="G16" s="20"/>
      <c r="H16" s="20"/>
      <c r="I16" s="20"/>
      <c r="J16" s="20" t="s">
        <v>22</v>
      </c>
      <c r="K16" s="20" t="s">
        <v>218</v>
      </c>
      <c r="L16" s="20"/>
      <c r="M16" s="20"/>
      <c r="N16" s="20"/>
      <c r="O16" s="23" t="s">
        <v>17</v>
      </c>
    </row>
    <row r="17" spans="2:15" ht="16.5" thickBot="1" x14ac:dyDescent="0.3">
      <c r="B17" s="6" t="s">
        <v>130</v>
      </c>
      <c r="C17" s="6">
        <f>C15*10</f>
        <v>0</v>
      </c>
      <c r="D17" s="12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2:15" x14ac:dyDescent="0.25">
      <c r="B18" s="12"/>
      <c r="C18" s="13"/>
      <c r="D18" s="13"/>
      <c r="E18" s="14" t="s">
        <v>26</v>
      </c>
      <c r="F18" s="15"/>
      <c r="G18" s="15"/>
      <c r="H18" s="15"/>
      <c r="I18" s="15"/>
      <c r="J18" s="15"/>
      <c r="K18" s="15"/>
      <c r="L18" s="15"/>
      <c r="M18" s="15"/>
      <c r="N18" s="15"/>
      <c r="O18" s="16"/>
    </row>
    <row r="19" spans="2:15" x14ac:dyDescent="0.25">
      <c r="B19" s="12"/>
      <c r="C19" s="12"/>
      <c r="D19" s="12"/>
      <c r="E19" s="17"/>
      <c r="F19" s="5"/>
      <c r="G19" s="5"/>
      <c r="H19" s="5"/>
      <c r="I19" s="5"/>
      <c r="J19" s="5"/>
      <c r="K19" s="5"/>
      <c r="L19" s="5"/>
      <c r="M19" s="5"/>
      <c r="N19" s="5"/>
      <c r="O19" s="18"/>
    </row>
    <row r="20" spans="2:15" x14ac:dyDescent="0.25">
      <c r="B20" s="12"/>
      <c r="C20" s="12"/>
      <c r="D20" s="12"/>
      <c r="E20" s="41" t="s">
        <v>8</v>
      </c>
      <c r="F20" s="12" t="s">
        <v>9</v>
      </c>
      <c r="G20" s="12" t="s">
        <v>10</v>
      </c>
      <c r="H20" s="5"/>
      <c r="I20" s="5"/>
      <c r="J20" s="5"/>
      <c r="K20" s="5"/>
      <c r="L20" s="5"/>
      <c r="M20" s="5"/>
      <c r="N20" s="5"/>
      <c r="O20" s="18" t="s">
        <v>11</v>
      </c>
    </row>
    <row r="21" spans="2:15" x14ac:dyDescent="0.25">
      <c r="B21" s="12"/>
      <c r="C21" s="12"/>
      <c r="D21" s="12"/>
      <c r="E21" s="41" t="s">
        <v>12</v>
      </c>
      <c r="F21" s="12" t="s">
        <v>18</v>
      </c>
      <c r="G21" s="12" t="s">
        <v>223</v>
      </c>
      <c r="H21" s="5"/>
      <c r="I21" s="5"/>
      <c r="J21" s="5" t="s">
        <v>12</v>
      </c>
      <c r="K21" s="5" t="s">
        <v>214</v>
      </c>
      <c r="L21" s="5"/>
      <c r="M21" s="5"/>
      <c r="N21" s="5"/>
      <c r="O21" s="18" t="s">
        <v>219</v>
      </c>
    </row>
    <row r="22" spans="2:15" x14ac:dyDescent="0.25">
      <c r="E22" s="41" t="s">
        <v>15</v>
      </c>
      <c r="F22" s="12" t="s">
        <v>27</v>
      </c>
      <c r="G22" s="12"/>
      <c r="H22" s="5"/>
      <c r="I22" s="5"/>
      <c r="J22" s="5" t="s">
        <v>15</v>
      </c>
      <c r="K22" s="5" t="s">
        <v>215</v>
      </c>
      <c r="L22" s="5"/>
      <c r="M22" s="5"/>
      <c r="N22" s="5"/>
      <c r="O22" s="18" t="s">
        <v>14</v>
      </c>
    </row>
    <row r="23" spans="2:15" x14ac:dyDescent="0.25">
      <c r="E23" s="17"/>
      <c r="F23" s="5"/>
      <c r="G23" s="5"/>
      <c r="H23" s="5"/>
      <c r="I23" s="5"/>
      <c r="J23" s="5" t="s">
        <v>18</v>
      </c>
      <c r="K23" s="5" t="s">
        <v>220</v>
      </c>
      <c r="L23" s="5"/>
      <c r="M23" s="5"/>
      <c r="N23" s="5"/>
      <c r="O23" s="18" t="s">
        <v>17</v>
      </c>
    </row>
    <row r="24" spans="2:15" x14ac:dyDescent="0.25">
      <c r="E24" s="17"/>
      <c r="F24" s="5"/>
      <c r="G24" s="5"/>
      <c r="H24" s="5"/>
      <c r="I24" s="5"/>
      <c r="J24" s="5" t="s">
        <v>22</v>
      </c>
      <c r="K24" s="5" t="s">
        <v>216</v>
      </c>
      <c r="L24" s="5"/>
      <c r="M24" s="5"/>
      <c r="N24" s="5"/>
      <c r="O24" s="22" t="s">
        <v>32</v>
      </c>
    </row>
    <row r="25" spans="2:15" x14ac:dyDescent="0.25">
      <c r="E25" s="17"/>
      <c r="F25" s="5"/>
      <c r="G25" s="5"/>
      <c r="H25" s="5"/>
      <c r="I25" s="5"/>
      <c r="J25" s="5" t="s">
        <v>27</v>
      </c>
      <c r="K25" s="5" t="s">
        <v>221</v>
      </c>
      <c r="L25" s="5"/>
      <c r="M25" s="5"/>
      <c r="N25" s="5"/>
      <c r="O25" s="22" t="s">
        <v>222</v>
      </c>
    </row>
    <row r="26" spans="2:15" x14ac:dyDescent="0.25">
      <c r="E26" s="17"/>
      <c r="F26" s="5"/>
      <c r="G26" s="5"/>
      <c r="H26" s="5"/>
      <c r="I26" s="5"/>
      <c r="J26" s="5" t="s">
        <v>35</v>
      </c>
      <c r="K26" s="5" t="s">
        <v>217</v>
      </c>
      <c r="L26" s="5"/>
      <c r="M26" s="5"/>
      <c r="N26" s="5"/>
      <c r="O26" s="22" t="s">
        <v>38</v>
      </c>
    </row>
    <row r="27" spans="2:15" x14ac:dyDescent="0.25">
      <c r="E27" s="17"/>
      <c r="F27" s="5"/>
      <c r="G27" s="5"/>
      <c r="H27" s="5"/>
      <c r="I27" s="5"/>
      <c r="J27" s="5" t="s">
        <v>39</v>
      </c>
      <c r="K27" s="5" t="s">
        <v>218</v>
      </c>
      <c r="L27" s="5"/>
      <c r="M27" s="5"/>
      <c r="N27" s="5"/>
      <c r="O27" s="22" t="s">
        <v>38</v>
      </c>
    </row>
    <row r="28" spans="2:15" ht="16.5" thickBot="1" x14ac:dyDescent="0.3">
      <c r="E28" s="19"/>
      <c r="F28" s="20"/>
      <c r="G28" s="20"/>
      <c r="H28" s="20"/>
      <c r="I28" s="20"/>
      <c r="J28" s="20" t="s">
        <v>42</v>
      </c>
      <c r="K28" s="20" t="s">
        <v>224</v>
      </c>
      <c r="L28" s="20"/>
      <c r="M28" s="20"/>
      <c r="N28" s="20"/>
      <c r="O28" s="23" t="s">
        <v>17</v>
      </c>
    </row>
    <row r="29" spans="2:15" ht="16.5" thickBot="1" x14ac:dyDescent="0.3"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2:15" x14ac:dyDescent="0.25">
      <c r="E30" s="14" t="s">
        <v>231</v>
      </c>
      <c r="F30" s="15"/>
      <c r="G30" s="15"/>
      <c r="H30" s="15"/>
      <c r="I30" s="15"/>
      <c r="J30" s="15"/>
      <c r="K30" s="15"/>
      <c r="L30" s="15"/>
      <c r="M30" s="15"/>
      <c r="N30" s="15"/>
      <c r="O30" s="16"/>
    </row>
    <row r="31" spans="2:15" x14ac:dyDescent="0.25">
      <c r="E31" s="17"/>
      <c r="F31" s="5"/>
      <c r="G31" s="5"/>
      <c r="H31" s="5"/>
      <c r="I31" s="5"/>
      <c r="J31" s="5"/>
      <c r="K31" s="5"/>
      <c r="L31" s="5"/>
      <c r="M31" s="5"/>
      <c r="N31" s="5"/>
      <c r="O31" s="18"/>
    </row>
    <row r="32" spans="2:15" x14ac:dyDescent="0.25">
      <c r="E32" s="41" t="s">
        <v>8</v>
      </c>
      <c r="F32" s="12" t="s">
        <v>9</v>
      </c>
      <c r="G32" s="12" t="s">
        <v>10</v>
      </c>
      <c r="H32" s="12"/>
      <c r="I32" s="12"/>
      <c r="J32" s="12"/>
      <c r="K32" s="12"/>
      <c r="L32" s="12"/>
      <c r="M32" s="12"/>
      <c r="N32" s="12"/>
      <c r="O32" s="37" t="s">
        <v>11</v>
      </c>
    </row>
    <row r="33" spans="5:15" x14ac:dyDescent="0.25">
      <c r="E33" s="41" t="s">
        <v>12</v>
      </c>
      <c r="F33" s="12" t="s">
        <v>18</v>
      </c>
      <c r="G33" s="12" t="s">
        <v>42</v>
      </c>
      <c r="H33" s="12"/>
      <c r="I33" s="12"/>
      <c r="J33" s="12" t="s">
        <v>12</v>
      </c>
      <c r="K33" s="12" t="s">
        <v>214</v>
      </c>
      <c r="L33" s="12"/>
      <c r="M33" s="12"/>
      <c r="N33" s="12"/>
      <c r="O33" s="37" t="s">
        <v>32</v>
      </c>
    </row>
    <row r="34" spans="5:15" x14ac:dyDescent="0.25">
      <c r="E34" s="41" t="s">
        <v>15</v>
      </c>
      <c r="F34" s="12" t="s">
        <v>27</v>
      </c>
      <c r="G34" s="12" t="s">
        <v>223</v>
      </c>
      <c r="H34" s="12"/>
      <c r="I34" s="12"/>
      <c r="J34" s="12" t="s">
        <v>15</v>
      </c>
      <c r="K34" s="12" t="s">
        <v>215</v>
      </c>
      <c r="L34" s="12"/>
      <c r="M34" s="12"/>
      <c r="N34" s="12"/>
      <c r="O34" s="37" t="s">
        <v>225</v>
      </c>
    </row>
    <row r="35" spans="5:15" x14ac:dyDescent="0.25">
      <c r="E35" s="41" t="s">
        <v>22</v>
      </c>
      <c r="F35" s="12" t="s">
        <v>35</v>
      </c>
      <c r="G35" s="12" t="s">
        <v>226</v>
      </c>
      <c r="H35" s="12"/>
      <c r="I35" s="12"/>
      <c r="J35" s="12" t="s">
        <v>18</v>
      </c>
      <c r="K35" s="12" t="s">
        <v>220</v>
      </c>
      <c r="L35" s="12"/>
      <c r="M35" s="12"/>
      <c r="N35" s="12"/>
      <c r="O35" s="38" t="s">
        <v>38</v>
      </c>
    </row>
    <row r="36" spans="5:15" x14ac:dyDescent="0.25">
      <c r="E36" s="41"/>
      <c r="F36" s="12" t="s">
        <v>39</v>
      </c>
      <c r="G36" s="12" t="s">
        <v>227</v>
      </c>
      <c r="H36" s="12"/>
      <c r="I36" s="12"/>
      <c r="J36" s="12" t="s">
        <v>22</v>
      </c>
      <c r="K36" s="12" t="s">
        <v>216</v>
      </c>
      <c r="L36" s="12"/>
      <c r="M36" s="12"/>
      <c r="N36" s="12"/>
      <c r="O36" s="37" t="s">
        <v>17</v>
      </c>
    </row>
    <row r="37" spans="5:15" x14ac:dyDescent="0.25">
      <c r="E37" s="41"/>
      <c r="F37" s="12" t="s">
        <v>42</v>
      </c>
      <c r="G37" s="12"/>
      <c r="H37" s="12"/>
      <c r="I37" s="12"/>
      <c r="J37" s="12" t="s">
        <v>27</v>
      </c>
      <c r="K37" s="12" t="s">
        <v>221</v>
      </c>
      <c r="L37" s="12"/>
      <c r="M37" s="12"/>
      <c r="N37" s="12"/>
      <c r="O37" s="37" t="s">
        <v>38</v>
      </c>
    </row>
    <row r="38" spans="5:15" x14ac:dyDescent="0.25">
      <c r="E38" s="41"/>
      <c r="F38" s="12"/>
      <c r="G38" s="12"/>
      <c r="H38" s="12"/>
      <c r="I38" s="12"/>
      <c r="J38" s="12" t="s">
        <v>35</v>
      </c>
      <c r="K38" s="12" t="s">
        <v>217</v>
      </c>
      <c r="L38" s="12"/>
      <c r="M38" s="12"/>
      <c r="N38" s="12"/>
      <c r="O38" s="37" t="s">
        <v>38</v>
      </c>
    </row>
    <row r="39" spans="5:15" x14ac:dyDescent="0.25">
      <c r="E39" s="41"/>
      <c r="F39" s="12"/>
      <c r="G39" s="12"/>
      <c r="H39" s="12"/>
      <c r="I39" s="12"/>
      <c r="J39" s="12" t="s">
        <v>39</v>
      </c>
      <c r="K39" s="12" t="s">
        <v>218</v>
      </c>
      <c r="L39" s="12"/>
      <c r="M39" s="12"/>
      <c r="N39" s="12"/>
      <c r="O39" s="37" t="s">
        <v>38</v>
      </c>
    </row>
    <row r="40" spans="5:15" x14ac:dyDescent="0.25">
      <c r="E40" s="41"/>
      <c r="F40" s="12"/>
      <c r="G40" s="12"/>
      <c r="H40" s="12"/>
      <c r="I40" s="12"/>
      <c r="J40" s="12" t="s">
        <v>42</v>
      </c>
      <c r="K40" s="12" t="s">
        <v>228</v>
      </c>
      <c r="L40" s="12"/>
      <c r="M40" s="12"/>
      <c r="N40" s="12"/>
      <c r="O40" s="37" t="s">
        <v>30</v>
      </c>
    </row>
    <row r="41" spans="5:15" x14ac:dyDescent="0.25">
      <c r="E41" s="41"/>
      <c r="F41" s="12"/>
      <c r="G41" s="12"/>
      <c r="H41" s="12"/>
      <c r="I41" s="12"/>
      <c r="J41" s="12" t="s">
        <v>223</v>
      </c>
      <c r="K41" s="12" t="s">
        <v>224</v>
      </c>
      <c r="L41" s="12"/>
      <c r="M41" s="12"/>
      <c r="N41" s="12"/>
      <c r="O41" s="37" t="s">
        <v>30</v>
      </c>
    </row>
    <row r="42" spans="5:15" x14ac:dyDescent="0.25">
      <c r="E42" s="41"/>
      <c r="F42" s="12"/>
      <c r="G42" s="12"/>
      <c r="H42" s="12"/>
      <c r="I42" s="12"/>
      <c r="J42" s="12" t="s">
        <v>226</v>
      </c>
      <c r="K42" s="12" t="s">
        <v>229</v>
      </c>
      <c r="L42" s="12"/>
      <c r="M42" s="12"/>
      <c r="N42" s="12"/>
      <c r="O42" s="37" t="s">
        <v>38</v>
      </c>
    </row>
    <row r="43" spans="5:15" ht="16.5" thickBot="1" x14ac:dyDescent="0.3">
      <c r="E43" s="42"/>
      <c r="F43" s="39"/>
      <c r="G43" s="39"/>
      <c r="H43" s="39"/>
      <c r="I43" s="39"/>
      <c r="J43" s="39" t="s">
        <v>227</v>
      </c>
      <c r="K43" s="39" t="s">
        <v>230</v>
      </c>
      <c r="L43" s="39"/>
      <c r="M43" s="39"/>
      <c r="N43" s="39"/>
      <c r="O43" s="40" t="s">
        <v>38</v>
      </c>
    </row>
    <row r="44" spans="5:15" ht="16.5" thickBot="1" x14ac:dyDescent="0.3"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</row>
    <row r="45" spans="5:15" ht="21.75" thickBot="1" x14ac:dyDescent="0.4">
      <c r="E45" s="43" t="s">
        <v>233</v>
      </c>
      <c r="F45" s="44"/>
      <c r="G45" s="44"/>
      <c r="H45" s="44"/>
      <c r="I45" s="44"/>
      <c r="J45" s="44"/>
      <c r="K45" s="44"/>
      <c r="L45" s="44"/>
      <c r="M45" s="44"/>
      <c r="N45" s="44"/>
      <c r="O45" s="45"/>
    </row>
  </sheetData>
  <sheetProtection password="C8F4" sheet="1" objects="1" scenarios="1"/>
  <mergeCells count="4">
    <mergeCell ref="B2:O2"/>
    <mergeCell ref="B3:O3"/>
    <mergeCell ref="B4:O4"/>
    <mergeCell ref="B5:O5"/>
  </mergeCells>
  <conditionalFormatting sqref="E7:O7">
    <cfRule type="expression" dxfId="21" priority="6">
      <formula>($C$15=1)</formula>
    </cfRule>
  </conditionalFormatting>
  <conditionalFormatting sqref="E9:O16">
    <cfRule type="expression" dxfId="20" priority="5">
      <formula>($C$15=2)</formula>
    </cfRule>
  </conditionalFormatting>
  <conditionalFormatting sqref="E18:O28">
    <cfRule type="expression" dxfId="19" priority="4">
      <formula>($C$15=3)</formula>
    </cfRule>
  </conditionalFormatting>
  <conditionalFormatting sqref="E30:O43">
    <cfRule type="expression" dxfId="18" priority="3">
      <formula>OR($C$15=4,$C$15=5)</formula>
    </cfRule>
  </conditionalFormatting>
  <conditionalFormatting sqref="E45:O45">
    <cfRule type="expression" dxfId="17" priority="1">
      <formula>($C$15=6)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62"/>
  <sheetViews>
    <sheetView topLeftCell="C1" workbookViewId="0">
      <selection activeCell="E7" sqref="E7:O12"/>
    </sheetView>
  </sheetViews>
  <sheetFormatPr baseColWidth="10" defaultRowHeight="15.75" x14ac:dyDescent="0.25"/>
  <cols>
    <col min="2" max="2" width="30.875" bestFit="1" customWidth="1"/>
    <col min="15" max="15" width="12.125" bestFit="1" customWidth="1"/>
  </cols>
  <sheetData>
    <row r="1" spans="2:15" ht="16.5" thickBot="1" x14ac:dyDescent="0.3"/>
    <row r="2" spans="2:15" ht="23.25" x14ac:dyDescent="0.35">
      <c r="B2" s="190" t="s">
        <v>157</v>
      </c>
      <c r="C2" s="191"/>
      <c r="D2" s="191"/>
      <c r="E2" s="191"/>
      <c r="F2" s="191"/>
      <c r="G2" s="191"/>
      <c r="H2" s="191"/>
      <c r="I2" s="191"/>
      <c r="J2" s="191"/>
      <c r="K2" s="191"/>
      <c r="L2" s="191"/>
      <c r="M2" s="191"/>
      <c r="N2" s="191"/>
      <c r="O2" s="192"/>
    </row>
    <row r="3" spans="2:15" x14ac:dyDescent="0.25">
      <c r="B3" s="193" t="s">
        <v>359</v>
      </c>
      <c r="C3" s="194"/>
      <c r="D3" s="194"/>
      <c r="E3" s="194"/>
      <c r="F3" s="194"/>
      <c r="G3" s="194"/>
      <c r="H3" s="194"/>
      <c r="I3" s="194"/>
      <c r="J3" s="194"/>
      <c r="K3" s="194"/>
      <c r="L3" s="194"/>
      <c r="M3" s="194"/>
      <c r="N3" s="194"/>
      <c r="O3" s="195"/>
    </row>
    <row r="4" spans="2:15" x14ac:dyDescent="0.25">
      <c r="B4" s="196" t="s">
        <v>153</v>
      </c>
      <c r="C4" s="197"/>
      <c r="D4" s="197"/>
      <c r="E4" s="197"/>
      <c r="F4" s="197"/>
      <c r="G4" s="197"/>
      <c r="H4" s="197"/>
      <c r="I4" s="197"/>
      <c r="J4" s="197"/>
      <c r="K4" s="197"/>
      <c r="L4" s="197"/>
      <c r="M4" s="197"/>
      <c r="N4" s="197"/>
      <c r="O4" s="198"/>
    </row>
    <row r="5" spans="2:15" ht="33.950000000000003" customHeight="1" thickBot="1" x14ac:dyDescent="0.3">
      <c r="B5" s="199" t="s">
        <v>358</v>
      </c>
      <c r="C5" s="200"/>
      <c r="D5" s="200"/>
      <c r="E5" s="200"/>
      <c r="F5" s="200"/>
      <c r="G5" s="200"/>
      <c r="H5" s="200"/>
      <c r="I5" s="200"/>
      <c r="J5" s="200"/>
      <c r="K5" s="200"/>
      <c r="L5" s="200"/>
      <c r="M5" s="200"/>
      <c r="N5" s="200"/>
      <c r="O5" s="201"/>
    </row>
    <row r="6" spans="2:15" ht="16.5" thickBot="1" x14ac:dyDescent="0.3"/>
    <row r="7" spans="2:15" ht="21" x14ac:dyDescent="0.25">
      <c r="B7" s="10" t="s">
        <v>156</v>
      </c>
      <c r="E7" s="14" t="s">
        <v>7</v>
      </c>
      <c r="F7" s="15"/>
      <c r="G7" s="15"/>
      <c r="H7" s="15"/>
      <c r="I7" s="15"/>
      <c r="J7" s="15"/>
      <c r="K7" s="15"/>
      <c r="L7" s="15"/>
      <c r="M7" s="15"/>
      <c r="N7" s="15"/>
      <c r="O7" s="16"/>
    </row>
    <row r="8" spans="2:15" x14ac:dyDescent="0.25">
      <c r="B8" s="6" t="s">
        <v>105</v>
      </c>
      <c r="C8" s="6">
        <v>30</v>
      </c>
      <c r="D8" s="12"/>
      <c r="E8" s="17"/>
      <c r="F8" s="5"/>
      <c r="G8" s="5"/>
      <c r="H8" s="5"/>
      <c r="I8" s="5"/>
      <c r="J8" s="5"/>
      <c r="K8" s="5"/>
      <c r="L8" s="5"/>
      <c r="M8" s="5"/>
      <c r="N8" s="5"/>
      <c r="O8" s="18"/>
    </row>
    <row r="9" spans="2:15" x14ac:dyDescent="0.25">
      <c r="B9" s="6" t="s">
        <v>106</v>
      </c>
      <c r="C9" s="6">
        <v>100</v>
      </c>
      <c r="D9" s="12"/>
      <c r="E9" s="17" t="s">
        <v>8</v>
      </c>
      <c r="F9" s="5" t="s">
        <v>9</v>
      </c>
      <c r="G9" s="5" t="s">
        <v>10</v>
      </c>
      <c r="H9" s="5"/>
      <c r="I9" s="5"/>
      <c r="J9" s="5"/>
      <c r="K9" s="5"/>
      <c r="L9" s="5"/>
      <c r="M9" s="5"/>
      <c r="N9" s="5"/>
      <c r="O9" s="18" t="s">
        <v>11</v>
      </c>
    </row>
    <row r="10" spans="2:15" x14ac:dyDescent="0.25">
      <c r="B10" s="6" t="s">
        <v>107</v>
      </c>
      <c r="C10" s="6">
        <v>20</v>
      </c>
      <c r="D10" s="12"/>
      <c r="E10" s="17" t="s">
        <v>12</v>
      </c>
      <c r="F10" s="5"/>
      <c r="G10" s="5"/>
      <c r="H10" s="5"/>
      <c r="I10" s="5"/>
      <c r="J10" s="5" t="s">
        <v>12</v>
      </c>
      <c r="K10" s="5" t="s">
        <v>13</v>
      </c>
      <c r="L10" s="5"/>
      <c r="M10" s="5"/>
      <c r="N10" s="5"/>
      <c r="O10" s="18" t="s">
        <v>14</v>
      </c>
    </row>
    <row r="11" spans="2:15" x14ac:dyDescent="0.25">
      <c r="B11" s="6" t="s">
        <v>108</v>
      </c>
      <c r="C11" s="6">
        <f>SUM(C8:C10)</f>
        <v>150</v>
      </c>
      <c r="D11" s="12"/>
      <c r="E11" s="17"/>
      <c r="F11" s="5"/>
      <c r="G11" s="5"/>
      <c r="H11" s="5"/>
      <c r="I11" s="5"/>
      <c r="J11" s="5" t="s">
        <v>15</v>
      </c>
      <c r="K11" s="5" t="s">
        <v>16</v>
      </c>
      <c r="L11" s="5"/>
      <c r="M11" s="5"/>
      <c r="N11" s="5"/>
      <c r="O11" s="18" t="s">
        <v>17</v>
      </c>
    </row>
    <row r="12" spans="2:15" ht="16.5" thickBot="1" x14ac:dyDescent="0.3">
      <c r="E12" s="19"/>
      <c r="F12" s="20"/>
      <c r="G12" s="20"/>
      <c r="H12" s="20"/>
      <c r="I12" s="20"/>
      <c r="J12" s="20" t="s">
        <v>18</v>
      </c>
      <c r="K12" s="20" t="s">
        <v>19</v>
      </c>
      <c r="L12" s="20"/>
      <c r="M12" s="20"/>
      <c r="N12" s="20"/>
      <c r="O12" s="21" t="s">
        <v>20</v>
      </c>
    </row>
    <row r="13" spans="2:15" ht="16.5" thickBot="1" x14ac:dyDescent="0.3"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</row>
    <row r="14" spans="2:15" ht="21" x14ac:dyDescent="0.35">
      <c r="B14" s="25" t="s">
        <v>159</v>
      </c>
      <c r="E14" s="14" t="s">
        <v>21</v>
      </c>
      <c r="F14" s="15"/>
      <c r="G14" s="15"/>
      <c r="H14" s="15"/>
      <c r="I14" s="15"/>
      <c r="J14" s="15"/>
      <c r="K14" s="15"/>
      <c r="L14" s="15"/>
      <c r="M14" s="15"/>
      <c r="N14" s="15"/>
      <c r="O14" s="16"/>
    </row>
    <row r="15" spans="2:15" x14ac:dyDescent="0.25">
      <c r="B15" s="6" t="s">
        <v>110</v>
      </c>
      <c r="C15" s="6">
        <f>'Principal - ABP'!I19</f>
        <v>1</v>
      </c>
      <c r="D15" s="12"/>
      <c r="E15" s="17"/>
      <c r="F15" s="5"/>
      <c r="G15" s="5"/>
      <c r="H15" s="5"/>
      <c r="I15" s="5"/>
      <c r="J15" s="5"/>
      <c r="K15" s="5"/>
      <c r="L15" s="5"/>
      <c r="M15" s="5"/>
      <c r="N15" s="5"/>
      <c r="O15" s="18"/>
    </row>
    <row r="16" spans="2:15" x14ac:dyDescent="0.25">
      <c r="B16" s="6" t="s">
        <v>111</v>
      </c>
      <c r="C16" s="6">
        <f>C9*C15</f>
        <v>100</v>
      </c>
      <c r="D16" s="12"/>
      <c r="E16" s="17" t="s">
        <v>8</v>
      </c>
      <c r="F16" s="5" t="s">
        <v>9</v>
      </c>
      <c r="G16" s="5" t="s">
        <v>10</v>
      </c>
      <c r="H16" s="5"/>
      <c r="I16" s="5"/>
      <c r="J16" s="5"/>
      <c r="K16" s="5"/>
      <c r="L16" s="5"/>
      <c r="M16" s="5"/>
      <c r="N16" s="5"/>
      <c r="O16" s="18" t="s">
        <v>11</v>
      </c>
    </row>
    <row r="17" spans="2:15" x14ac:dyDescent="0.25">
      <c r="B17" s="6" t="s">
        <v>130</v>
      </c>
      <c r="C17" s="6">
        <f>C15*10</f>
        <v>10</v>
      </c>
      <c r="D17" s="12"/>
      <c r="E17" s="17" t="s">
        <v>12</v>
      </c>
      <c r="F17" s="5"/>
      <c r="G17" s="5" t="s">
        <v>22</v>
      </c>
      <c r="H17" s="5"/>
      <c r="I17" s="5"/>
      <c r="J17" s="5" t="s">
        <v>12</v>
      </c>
      <c r="K17" s="5" t="s">
        <v>13</v>
      </c>
      <c r="L17" s="5"/>
      <c r="M17" s="5"/>
      <c r="N17" s="5"/>
      <c r="O17" s="18" t="s">
        <v>14</v>
      </c>
    </row>
    <row r="18" spans="2:15" x14ac:dyDescent="0.25">
      <c r="B18" s="12"/>
      <c r="C18" s="13"/>
      <c r="D18" s="13"/>
      <c r="E18" s="17"/>
      <c r="F18" s="5"/>
      <c r="G18" s="5"/>
      <c r="H18" s="5"/>
      <c r="I18" s="5"/>
      <c r="J18" s="5" t="s">
        <v>15</v>
      </c>
      <c r="K18" s="5" t="s">
        <v>16</v>
      </c>
      <c r="L18" s="5"/>
      <c r="M18" s="5"/>
      <c r="N18" s="5"/>
      <c r="O18" s="18" t="s">
        <v>17</v>
      </c>
    </row>
    <row r="19" spans="2:15" x14ac:dyDescent="0.25">
      <c r="B19" s="12"/>
      <c r="C19" s="12"/>
      <c r="D19" s="12"/>
      <c r="E19" s="17"/>
      <c r="F19" s="5"/>
      <c r="G19" s="5"/>
      <c r="H19" s="5"/>
      <c r="I19" s="5"/>
      <c r="J19" s="5" t="s">
        <v>18</v>
      </c>
      <c r="K19" s="5" t="s">
        <v>19</v>
      </c>
      <c r="L19" s="5"/>
      <c r="M19" s="5"/>
      <c r="N19" s="5"/>
      <c r="O19" s="22" t="s">
        <v>23</v>
      </c>
    </row>
    <row r="20" spans="2:15" ht="16.5" thickBot="1" x14ac:dyDescent="0.3">
      <c r="B20" s="12"/>
      <c r="C20" s="12"/>
      <c r="D20" s="12"/>
      <c r="E20" s="19"/>
      <c r="F20" s="20"/>
      <c r="G20" s="20"/>
      <c r="H20" s="20"/>
      <c r="I20" s="20"/>
      <c r="J20" s="20" t="s">
        <v>22</v>
      </c>
      <c r="K20" s="20" t="s">
        <v>24</v>
      </c>
      <c r="L20" s="20"/>
      <c r="M20" s="20"/>
      <c r="N20" s="20"/>
      <c r="O20" s="23" t="s">
        <v>25</v>
      </c>
    </row>
    <row r="21" spans="2:15" ht="16.5" thickBot="1" x14ac:dyDescent="0.3"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2:15" x14ac:dyDescent="0.25">
      <c r="E22" s="14" t="s">
        <v>26</v>
      </c>
      <c r="F22" s="15"/>
      <c r="G22" s="15"/>
      <c r="H22" s="15"/>
      <c r="I22" s="15"/>
      <c r="J22" s="15"/>
      <c r="K22" s="15"/>
      <c r="L22" s="15"/>
      <c r="M22" s="15"/>
      <c r="N22" s="15"/>
      <c r="O22" s="16"/>
    </row>
    <row r="23" spans="2:15" x14ac:dyDescent="0.25">
      <c r="E23" s="17"/>
      <c r="F23" s="5"/>
      <c r="G23" s="5"/>
      <c r="H23" s="5"/>
      <c r="I23" s="5"/>
      <c r="J23" s="5"/>
      <c r="K23" s="5"/>
      <c r="L23" s="5"/>
      <c r="M23" s="5"/>
      <c r="N23" s="5"/>
      <c r="O23" s="18"/>
    </row>
    <row r="24" spans="2:15" x14ac:dyDescent="0.25">
      <c r="E24" s="17" t="s">
        <v>8</v>
      </c>
      <c r="F24" s="5" t="s">
        <v>9</v>
      </c>
      <c r="G24" s="5" t="s">
        <v>10</v>
      </c>
      <c r="H24" s="5"/>
      <c r="I24" s="5"/>
      <c r="J24" s="5"/>
      <c r="K24" s="5"/>
      <c r="L24" s="5"/>
      <c r="M24" s="5"/>
      <c r="N24" s="5"/>
      <c r="O24" s="18" t="s">
        <v>11</v>
      </c>
    </row>
    <row r="25" spans="2:15" x14ac:dyDescent="0.25">
      <c r="E25" s="17" t="s">
        <v>12</v>
      </c>
      <c r="F25" s="5"/>
      <c r="G25" s="5" t="s">
        <v>22</v>
      </c>
      <c r="H25" s="5"/>
      <c r="I25" s="5"/>
      <c r="J25" s="5" t="s">
        <v>12</v>
      </c>
      <c r="K25" s="5" t="s">
        <v>13</v>
      </c>
      <c r="L25" s="5"/>
      <c r="M25" s="5"/>
      <c r="N25" s="5"/>
      <c r="O25" s="18" t="s">
        <v>14</v>
      </c>
    </row>
    <row r="26" spans="2:15" x14ac:dyDescent="0.25">
      <c r="E26" s="17"/>
      <c r="F26" s="5"/>
      <c r="G26" s="5" t="s">
        <v>27</v>
      </c>
      <c r="H26" s="5"/>
      <c r="I26" s="5"/>
      <c r="J26" s="5" t="s">
        <v>15</v>
      </c>
      <c r="K26" s="5" t="s">
        <v>16</v>
      </c>
      <c r="L26" s="5"/>
      <c r="M26" s="5"/>
      <c r="N26" s="5"/>
      <c r="O26" s="18" t="s">
        <v>17</v>
      </c>
    </row>
    <row r="27" spans="2:15" x14ac:dyDescent="0.25">
      <c r="E27" s="17"/>
      <c r="F27" s="5"/>
      <c r="G27" s="5"/>
      <c r="H27" s="5"/>
      <c r="I27" s="5"/>
      <c r="J27" s="5" t="s">
        <v>18</v>
      </c>
      <c r="K27" s="5" t="s">
        <v>19</v>
      </c>
      <c r="L27" s="5"/>
      <c r="M27" s="5"/>
      <c r="N27" s="5"/>
      <c r="O27" s="22" t="s">
        <v>23</v>
      </c>
    </row>
    <row r="28" spans="2:15" x14ac:dyDescent="0.25">
      <c r="E28" s="17"/>
      <c r="F28" s="5"/>
      <c r="G28" s="5"/>
      <c r="H28" s="5"/>
      <c r="I28" s="5"/>
      <c r="J28" s="5" t="s">
        <v>22</v>
      </c>
      <c r="K28" s="5" t="s">
        <v>24</v>
      </c>
      <c r="L28" s="5"/>
      <c r="M28" s="5"/>
      <c r="N28" s="5"/>
      <c r="O28" s="18" t="s">
        <v>28</v>
      </c>
    </row>
    <row r="29" spans="2:15" ht="16.5" thickBot="1" x14ac:dyDescent="0.3">
      <c r="E29" s="19"/>
      <c r="F29" s="20"/>
      <c r="G29" s="20"/>
      <c r="H29" s="20"/>
      <c r="I29" s="20"/>
      <c r="J29" s="20" t="s">
        <v>27</v>
      </c>
      <c r="K29" s="20" t="s">
        <v>29</v>
      </c>
      <c r="L29" s="20"/>
      <c r="M29" s="20"/>
      <c r="N29" s="20"/>
      <c r="O29" s="23" t="s">
        <v>30</v>
      </c>
    </row>
    <row r="30" spans="2:15" ht="16.5" thickBot="1" x14ac:dyDescent="0.3"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2:15" x14ac:dyDescent="0.25">
      <c r="E31" s="14" t="s">
        <v>31</v>
      </c>
      <c r="F31" s="15"/>
      <c r="G31" s="15"/>
      <c r="H31" s="15"/>
      <c r="I31" s="15"/>
      <c r="J31" s="15"/>
      <c r="K31" s="15"/>
      <c r="L31" s="15"/>
      <c r="M31" s="15"/>
      <c r="N31" s="15"/>
      <c r="O31" s="16"/>
    </row>
    <row r="32" spans="2:15" x14ac:dyDescent="0.25">
      <c r="E32" s="17"/>
      <c r="F32" s="5"/>
      <c r="G32" s="5"/>
      <c r="H32" s="5"/>
      <c r="I32" s="5"/>
      <c r="J32" s="5"/>
      <c r="K32" s="5"/>
      <c r="L32" s="5"/>
      <c r="M32" s="5"/>
      <c r="N32" s="5"/>
      <c r="O32" s="18"/>
    </row>
    <row r="33" spans="5:15" x14ac:dyDescent="0.25">
      <c r="E33" s="17" t="s">
        <v>8</v>
      </c>
      <c r="F33" s="5" t="s">
        <v>9</v>
      </c>
      <c r="G33" s="5" t="s">
        <v>10</v>
      </c>
      <c r="H33" s="5"/>
      <c r="I33" s="5"/>
      <c r="J33" s="5"/>
      <c r="K33" s="5"/>
      <c r="L33" s="5"/>
      <c r="M33" s="5"/>
      <c r="N33" s="5"/>
      <c r="O33" s="18" t="s">
        <v>11</v>
      </c>
    </row>
    <row r="34" spans="5:15" x14ac:dyDescent="0.25">
      <c r="E34" s="17" t="s">
        <v>12</v>
      </c>
      <c r="F34" s="5"/>
      <c r="G34" s="5" t="s">
        <v>22</v>
      </c>
      <c r="H34" s="5"/>
      <c r="I34" s="5"/>
      <c r="J34" s="5" t="s">
        <v>12</v>
      </c>
      <c r="K34" s="5" t="s">
        <v>13</v>
      </c>
      <c r="L34" s="5"/>
      <c r="M34" s="5"/>
      <c r="N34" s="5"/>
      <c r="O34" s="18" t="s">
        <v>32</v>
      </c>
    </row>
    <row r="35" spans="5:15" x14ac:dyDescent="0.25">
      <c r="E35" s="17"/>
      <c r="F35" s="5"/>
      <c r="G35" s="5" t="s">
        <v>27</v>
      </c>
      <c r="H35" s="5"/>
      <c r="I35" s="5"/>
      <c r="J35" s="5" t="s">
        <v>15</v>
      </c>
      <c r="K35" s="5" t="s">
        <v>16</v>
      </c>
      <c r="L35" s="5"/>
      <c r="M35" s="5"/>
      <c r="N35" s="5"/>
      <c r="O35" s="18" t="s">
        <v>17</v>
      </c>
    </row>
    <row r="36" spans="5:15" x14ac:dyDescent="0.25">
      <c r="E36" s="17"/>
      <c r="F36" s="5"/>
      <c r="G36" s="5"/>
      <c r="H36" s="5"/>
      <c r="I36" s="5"/>
      <c r="J36" s="5" t="s">
        <v>18</v>
      </c>
      <c r="K36" s="5" t="s">
        <v>19</v>
      </c>
      <c r="L36" s="5"/>
      <c r="M36" s="5"/>
      <c r="N36" s="5"/>
      <c r="O36" s="22" t="s">
        <v>33</v>
      </c>
    </row>
    <row r="37" spans="5:15" x14ac:dyDescent="0.25">
      <c r="E37" s="17"/>
      <c r="F37" s="5"/>
      <c r="G37" s="5"/>
      <c r="H37" s="5"/>
      <c r="I37" s="5"/>
      <c r="J37" s="5" t="s">
        <v>22</v>
      </c>
      <c r="K37" s="5" t="s">
        <v>24</v>
      </c>
      <c r="L37" s="5"/>
      <c r="M37" s="5"/>
      <c r="N37" s="5"/>
      <c r="O37" s="18" t="s">
        <v>34</v>
      </c>
    </row>
    <row r="38" spans="5:15" x14ac:dyDescent="0.25">
      <c r="E38" s="17"/>
      <c r="F38" s="5"/>
      <c r="G38" s="5"/>
      <c r="H38" s="5"/>
      <c r="I38" s="5"/>
      <c r="J38" s="5" t="s">
        <v>27</v>
      </c>
      <c r="K38" s="5" t="s">
        <v>29</v>
      </c>
      <c r="L38" s="5"/>
      <c r="M38" s="5"/>
      <c r="N38" s="5"/>
      <c r="O38" s="18" t="s">
        <v>30</v>
      </c>
    </row>
    <row r="39" spans="5:15" ht="16.5" thickBot="1" x14ac:dyDescent="0.3">
      <c r="E39" s="19"/>
      <c r="F39" s="20"/>
      <c r="G39" s="20"/>
      <c r="H39" s="20"/>
      <c r="I39" s="20"/>
      <c r="J39" s="20" t="s">
        <v>35</v>
      </c>
      <c r="K39" s="20" t="s">
        <v>36</v>
      </c>
      <c r="L39" s="20"/>
      <c r="M39" s="20"/>
      <c r="N39" s="20"/>
      <c r="O39" s="23" t="s">
        <v>34</v>
      </c>
    </row>
    <row r="40" spans="5:15" ht="16.5" thickBot="1" x14ac:dyDescent="0.3"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</row>
    <row r="41" spans="5:15" x14ac:dyDescent="0.25">
      <c r="E41" s="14" t="s">
        <v>37</v>
      </c>
      <c r="F41" s="15"/>
      <c r="G41" s="15"/>
      <c r="H41" s="15"/>
      <c r="I41" s="15"/>
      <c r="J41" s="15"/>
      <c r="K41" s="15"/>
      <c r="L41" s="15"/>
      <c r="M41" s="15"/>
      <c r="N41" s="15"/>
      <c r="O41" s="16"/>
    </row>
    <row r="42" spans="5:15" x14ac:dyDescent="0.25">
      <c r="E42" s="17"/>
      <c r="F42" s="5"/>
      <c r="G42" s="5"/>
      <c r="H42" s="5"/>
      <c r="I42" s="5"/>
      <c r="J42" s="5"/>
      <c r="K42" s="5"/>
      <c r="L42" s="5"/>
      <c r="M42" s="5"/>
      <c r="N42" s="5"/>
      <c r="O42" s="18"/>
    </row>
    <row r="43" spans="5:15" x14ac:dyDescent="0.25">
      <c r="E43" s="17" t="s">
        <v>8</v>
      </c>
      <c r="F43" s="5" t="s">
        <v>9</v>
      </c>
      <c r="G43" s="5" t="s">
        <v>10</v>
      </c>
      <c r="H43" s="5"/>
      <c r="I43" s="5"/>
      <c r="J43" s="5"/>
      <c r="K43" s="5"/>
      <c r="L43" s="5"/>
      <c r="M43" s="5"/>
      <c r="N43" s="5"/>
      <c r="O43" s="18" t="s">
        <v>11</v>
      </c>
    </row>
    <row r="44" spans="5:15" x14ac:dyDescent="0.25">
      <c r="E44" s="17" t="s">
        <v>12</v>
      </c>
      <c r="F44" s="5"/>
      <c r="G44" s="5" t="s">
        <v>22</v>
      </c>
      <c r="H44" s="5"/>
      <c r="I44" s="5"/>
      <c r="J44" s="5" t="s">
        <v>12</v>
      </c>
      <c r="K44" s="5" t="s">
        <v>13</v>
      </c>
      <c r="L44" s="5"/>
      <c r="M44" s="5"/>
      <c r="N44" s="5"/>
      <c r="O44" s="18" t="s">
        <v>32</v>
      </c>
    </row>
    <row r="45" spans="5:15" x14ac:dyDescent="0.25">
      <c r="E45" s="17"/>
      <c r="F45" s="5"/>
      <c r="G45" s="5" t="s">
        <v>27</v>
      </c>
      <c r="H45" s="5"/>
      <c r="I45" s="5"/>
      <c r="J45" s="5" t="s">
        <v>15</v>
      </c>
      <c r="K45" s="5" t="s">
        <v>16</v>
      </c>
      <c r="L45" s="5"/>
      <c r="M45" s="5"/>
      <c r="N45" s="5"/>
      <c r="O45" s="18" t="s">
        <v>38</v>
      </c>
    </row>
    <row r="46" spans="5:15" x14ac:dyDescent="0.25">
      <c r="E46" s="17"/>
      <c r="F46" s="5"/>
      <c r="G46" s="5"/>
      <c r="H46" s="5"/>
      <c r="I46" s="5"/>
      <c r="J46" s="5" t="s">
        <v>18</v>
      </c>
      <c r="K46" s="5" t="s">
        <v>19</v>
      </c>
      <c r="L46" s="5"/>
      <c r="M46" s="5"/>
      <c r="N46" s="5"/>
      <c r="O46" s="22" t="s">
        <v>33</v>
      </c>
    </row>
    <row r="47" spans="5:15" x14ac:dyDescent="0.25">
      <c r="E47" s="17"/>
      <c r="F47" s="5"/>
      <c r="G47" s="5"/>
      <c r="H47" s="5"/>
      <c r="I47" s="5"/>
      <c r="J47" s="5" t="s">
        <v>22</v>
      </c>
      <c r="K47" s="5" t="s">
        <v>24</v>
      </c>
      <c r="L47" s="5"/>
      <c r="M47" s="5"/>
      <c r="N47" s="5"/>
      <c r="O47" s="18" t="s">
        <v>34</v>
      </c>
    </row>
    <row r="48" spans="5:15" x14ac:dyDescent="0.25">
      <c r="E48" s="17"/>
      <c r="F48" s="5"/>
      <c r="G48" s="5"/>
      <c r="H48" s="5"/>
      <c r="I48" s="5"/>
      <c r="J48" s="5" t="s">
        <v>27</v>
      </c>
      <c r="K48" s="5" t="s">
        <v>29</v>
      </c>
      <c r="L48" s="5"/>
      <c r="M48" s="5"/>
      <c r="N48" s="5"/>
      <c r="O48" s="18" t="s">
        <v>30</v>
      </c>
    </row>
    <row r="49" spans="5:15" x14ac:dyDescent="0.25">
      <c r="E49" s="17"/>
      <c r="F49" s="5"/>
      <c r="G49" s="5"/>
      <c r="H49" s="5"/>
      <c r="I49" s="5"/>
      <c r="J49" s="5" t="s">
        <v>35</v>
      </c>
      <c r="K49" s="5" t="s">
        <v>36</v>
      </c>
      <c r="L49" s="5"/>
      <c r="M49" s="5"/>
      <c r="N49" s="5"/>
      <c r="O49" s="18" t="s">
        <v>34</v>
      </c>
    </row>
    <row r="50" spans="5:15" ht="16.5" thickBot="1" x14ac:dyDescent="0.3">
      <c r="E50" s="19"/>
      <c r="F50" s="20"/>
      <c r="G50" s="20"/>
      <c r="H50" s="20"/>
      <c r="I50" s="20"/>
      <c r="J50" s="20" t="s">
        <v>39</v>
      </c>
      <c r="K50" s="20" t="s">
        <v>40</v>
      </c>
      <c r="L50" s="20"/>
      <c r="M50" s="20"/>
      <c r="N50" s="20"/>
      <c r="O50" s="23" t="s">
        <v>38</v>
      </c>
    </row>
    <row r="51" spans="5:15" ht="16.5" thickBot="1" x14ac:dyDescent="0.3"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</row>
    <row r="52" spans="5:15" x14ac:dyDescent="0.25">
      <c r="E52" s="14" t="s">
        <v>41</v>
      </c>
      <c r="F52" s="15"/>
      <c r="G52" s="15"/>
      <c r="H52" s="15"/>
      <c r="I52" s="15"/>
      <c r="J52" s="15"/>
      <c r="K52" s="15"/>
      <c r="L52" s="15"/>
      <c r="M52" s="15"/>
      <c r="N52" s="15"/>
      <c r="O52" s="16"/>
    </row>
    <row r="53" spans="5:15" x14ac:dyDescent="0.25">
      <c r="E53" s="17"/>
      <c r="F53" s="5"/>
      <c r="G53" s="5"/>
      <c r="H53" s="5"/>
      <c r="I53" s="5"/>
      <c r="J53" s="5"/>
      <c r="K53" s="5"/>
      <c r="L53" s="5"/>
      <c r="M53" s="5"/>
      <c r="N53" s="5"/>
      <c r="O53" s="18"/>
    </row>
    <row r="54" spans="5:15" x14ac:dyDescent="0.25">
      <c r="E54" s="17" t="s">
        <v>8</v>
      </c>
      <c r="F54" s="5" t="s">
        <v>9</v>
      </c>
      <c r="G54" s="5" t="s">
        <v>10</v>
      </c>
      <c r="H54" s="5"/>
      <c r="I54" s="5"/>
      <c r="J54" s="5"/>
      <c r="K54" s="5"/>
      <c r="L54" s="5"/>
      <c r="M54" s="5"/>
      <c r="N54" s="5"/>
      <c r="O54" s="18" t="s">
        <v>11</v>
      </c>
    </row>
    <row r="55" spans="5:15" x14ac:dyDescent="0.25">
      <c r="E55" s="17" t="s">
        <v>12</v>
      </c>
      <c r="F55" s="5"/>
      <c r="G55" s="5" t="s">
        <v>22</v>
      </c>
      <c r="H55" s="5"/>
      <c r="I55" s="5"/>
      <c r="J55" s="5" t="s">
        <v>12</v>
      </c>
      <c r="K55" s="5" t="s">
        <v>13</v>
      </c>
      <c r="L55" s="5"/>
      <c r="M55" s="5"/>
      <c r="N55" s="5"/>
      <c r="O55" s="18" t="s">
        <v>32</v>
      </c>
    </row>
    <row r="56" spans="5:15" x14ac:dyDescent="0.25">
      <c r="E56" s="17"/>
      <c r="F56" s="5"/>
      <c r="G56" s="5" t="s">
        <v>27</v>
      </c>
      <c r="H56" s="5"/>
      <c r="I56" s="5"/>
      <c r="J56" s="5" t="s">
        <v>15</v>
      </c>
      <c r="K56" s="5" t="s">
        <v>16</v>
      </c>
      <c r="L56" s="5"/>
      <c r="M56" s="5"/>
      <c r="N56" s="5"/>
      <c r="O56" s="18" t="s">
        <v>38</v>
      </c>
    </row>
    <row r="57" spans="5:15" x14ac:dyDescent="0.25">
      <c r="E57" s="17"/>
      <c r="F57" s="5"/>
      <c r="G57" s="5"/>
      <c r="H57" s="5"/>
      <c r="I57" s="5"/>
      <c r="J57" s="5" t="s">
        <v>18</v>
      </c>
      <c r="K57" s="5" t="s">
        <v>19</v>
      </c>
      <c r="L57" s="5"/>
      <c r="M57" s="5"/>
      <c r="N57" s="5"/>
      <c r="O57" s="22" t="s">
        <v>33</v>
      </c>
    </row>
    <row r="58" spans="5:15" x14ac:dyDescent="0.25">
      <c r="E58" s="17"/>
      <c r="F58" s="5"/>
      <c r="G58" s="5"/>
      <c r="H58" s="5"/>
      <c r="I58" s="5"/>
      <c r="J58" s="5" t="s">
        <v>22</v>
      </c>
      <c r="K58" s="5" t="s">
        <v>24</v>
      </c>
      <c r="L58" s="5"/>
      <c r="M58" s="5"/>
      <c r="N58" s="5"/>
      <c r="O58" s="18" t="s">
        <v>34</v>
      </c>
    </row>
    <row r="59" spans="5:15" x14ac:dyDescent="0.25">
      <c r="E59" s="17"/>
      <c r="F59" s="5"/>
      <c r="G59" s="5"/>
      <c r="H59" s="5"/>
      <c r="I59" s="5"/>
      <c r="J59" s="5" t="s">
        <v>27</v>
      </c>
      <c r="K59" s="5" t="s">
        <v>29</v>
      </c>
      <c r="L59" s="5"/>
      <c r="M59" s="5"/>
      <c r="N59" s="5"/>
      <c r="O59" s="18" t="s">
        <v>30</v>
      </c>
    </row>
    <row r="60" spans="5:15" x14ac:dyDescent="0.25">
      <c r="E60" s="17"/>
      <c r="F60" s="5"/>
      <c r="G60" s="5"/>
      <c r="H60" s="5"/>
      <c r="I60" s="5"/>
      <c r="J60" s="5" t="s">
        <v>35</v>
      </c>
      <c r="K60" s="5" t="s">
        <v>36</v>
      </c>
      <c r="L60" s="5"/>
      <c r="M60" s="5"/>
      <c r="N60" s="5"/>
      <c r="O60" s="18" t="s">
        <v>17</v>
      </c>
    </row>
    <row r="61" spans="5:15" x14ac:dyDescent="0.25">
      <c r="E61" s="17"/>
      <c r="F61" s="5"/>
      <c r="G61" s="5"/>
      <c r="H61" s="5"/>
      <c r="I61" s="5"/>
      <c r="J61" s="5" t="s">
        <v>39</v>
      </c>
      <c r="K61" s="5" t="s">
        <v>40</v>
      </c>
      <c r="L61" s="5"/>
      <c r="M61" s="5"/>
      <c r="N61" s="5"/>
      <c r="O61" s="18" t="s">
        <v>38</v>
      </c>
    </row>
    <row r="62" spans="5:15" ht="16.5" thickBot="1" x14ac:dyDescent="0.3">
      <c r="E62" s="19"/>
      <c r="F62" s="20"/>
      <c r="G62" s="20"/>
      <c r="H62" s="20"/>
      <c r="I62" s="20"/>
      <c r="J62" s="20" t="s">
        <v>42</v>
      </c>
      <c r="K62" s="20" t="s">
        <v>43</v>
      </c>
      <c r="L62" s="20"/>
      <c r="M62" s="20"/>
      <c r="N62" s="20"/>
      <c r="O62" s="24" t="s">
        <v>17</v>
      </c>
    </row>
  </sheetData>
  <sheetProtection password="C8F4" sheet="1" objects="1" scenarios="1"/>
  <mergeCells count="4">
    <mergeCell ref="B2:O2"/>
    <mergeCell ref="B3:O3"/>
    <mergeCell ref="B4:O4"/>
    <mergeCell ref="B5:O5"/>
  </mergeCells>
  <conditionalFormatting sqref="E7:O12">
    <cfRule type="expression" dxfId="16" priority="6">
      <formula>($C$15=1)</formula>
    </cfRule>
  </conditionalFormatting>
  <conditionalFormatting sqref="E14:O20">
    <cfRule type="expression" dxfId="15" priority="5">
      <formula>($C$15=2)</formula>
    </cfRule>
  </conditionalFormatting>
  <conditionalFormatting sqref="E22:O29">
    <cfRule type="expression" dxfId="14" priority="4">
      <formula>($C$15=3)</formula>
    </cfRule>
  </conditionalFormatting>
  <conditionalFormatting sqref="E31:O39">
    <cfRule type="expression" dxfId="13" priority="3">
      <formula>($C$15=4)</formula>
    </cfRule>
  </conditionalFormatting>
  <conditionalFormatting sqref="E41:O50">
    <cfRule type="expression" dxfId="12" priority="2">
      <formula>($C$15=5)</formula>
    </cfRule>
  </conditionalFormatting>
  <conditionalFormatting sqref="E52:O62">
    <cfRule type="expression" dxfId="11" priority="1">
      <formula>($C$15=6)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35"/>
  <sheetViews>
    <sheetView workbookViewId="0">
      <selection activeCell="L36" sqref="L36"/>
    </sheetView>
  </sheetViews>
  <sheetFormatPr baseColWidth="10" defaultRowHeight="15.75" x14ac:dyDescent="0.25"/>
  <cols>
    <col min="2" max="2" width="51.625" bestFit="1" customWidth="1"/>
    <col min="3" max="3" width="9.375" customWidth="1"/>
    <col min="6" max="6" width="15.125" customWidth="1"/>
    <col min="7" max="7" width="55.875" bestFit="1" customWidth="1"/>
    <col min="8" max="8" width="10.375" bestFit="1" customWidth="1"/>
    <col min="10" max="10" width="11.875" bestFit="1" customWidth="1"/>
    <col min="11" max="11" width="11" bestFit="1" customWidth="1"/>
  </cols>
  <sheetData>
    <row r="1" spans="2:15" ht="16.5" thickBot="1" x14ac:dyDescent="0.3"/>
    <row r="2" spans="2:15" ht="23.25" x14ac:dyDescent="0.35">
      <c r="B2" s="190" t="s">
        <v>244</v>
      </c>
      <c r="C2" s="191"/>
      <c r="D2" s="191"/>
      <c r="E2" s="191"/>
      <c r="F2" s="191"/>
      <c r="G2" s="191"/>
      <c r="H2" s="191"/>
      <c r="I2" s="191"/>
      <c r="J2" s="191"/>
      <c r="K2" s="192"/>
      <c r="L2" s="86"/>
      <c r="M2" s="86"/>
      <c r="N2" s="86"/>
      <c r="O2" s="86"/>
    </row>
    <row r="3" spans="2:15" ht="33.950000000000003" customHeight="1" x14ac:dyDescent="0.25">
      <c r="B3" s="193" t="s">
        <v>360</v>
      </c>
      <c r="C3" s="194"/>
      <c r="D3" s="194"/>
      <c r="E3" s="194"/>
      <c r="F3" s="194"/>
      <c r="G3" s="194"/>
      <c r="H3" s="194"/>
      <c r="I3" s="194"/>
      <c r="J3" s="194"/>
      <c r="K3" s="195"/>
      <c r="L3" s="87"/>
      <c r="M3" s="87"/>
      <c r="N3" s="87"/>
      <c r="O3" s="87"/>
    </row>
    <row r="4" spans="2:15" x14ac:dyDescent="0.25">
      <c r="B4" s="196" t="s">
        <v>153</v>
      </c>
      <c r="C4" s="197"/>
      <c r="D4" s="197"/>
      <c r="E4" s="197"/>
      <c r="F4" s="197"/>
      <c r="G4" s="197"/>
      <c r="H4" s="197"/>
      <c r="I4" s="197"/>
      <c r="J4" s="197"/>
      <c r="K4" s="198"/>
      <c r="L4" s="87"/>
      <c r="M4" s="87"/>
      <c r="N4" s="87"/>
      <c r="O4" s="87"/>
    </row>
    <row r="5" spans="2:15" ht="33.950000000000003" customHeight="1" thickBot="1" x14ac:dyDescent="0.3">
      <c r="B5" s="199" t="s">
        <v>363</v>
      </c>
      <c r="C5" s="200"/>
      <c r="D5" s="200"/>
      <c r="E5" s="200"/>
      <c r="F5" s="200"/>
      <c r="G5" s="200"/>
      <c r="H5" s="200"/>
      <c r="I5" s="200"/>
      <c r="J5" s="200"/>
      <c r="K5" s="201"/>
      <c r="L5" s="87"/>
      <c r="M5" s="87"/>
      <c r="N5" s="87"/>
      <c r="O5" s="87"/>
    </row>
    <row r="7" spans="2:15" ht="21" x14ac:dyDescent="0.25">
      <c r="B7" s="10" t="s">
        <v>245</v>
      </c>
    </row>
    <row r="8" spans="2:15" ht="16.5" thickBot="1" x14ac:dyDescent="0.3">
      <c r="B8" s="6" t="s">
        <v>105</v>
      </c>
      <c r="C8" s="6">
        <v>30</v>
      </c>
    </row>
    <row r="9" spans="2:15" ht="16.5" thickBot="1" x14ac:dyDescent="0.3">
      <c r="B9" s="6" t="s">
        <v>106</v>
      </c>
      <c r="C9" s="6">
        <v>100</v>
      </c>
      <c r="F9" s="83" t="s">
        <v>263</v>
      </c>
      <c r="G9" s="84" t="s">
        <v>260</v>
      </c>
      <c r="H9" s="84" t="s">
        <v>261</v>
      </c>
      <c r="I9" s="84" t="s">
        <v>262</v>
      </c>
      <c r="J9" s="84" t="s">
        <v>258</v>
      </c>
      <c r="K9" s="85" t="s">
        <v>259</v>
      </c>
    </row>
    <row r="10" spans="2:15" ht="15" customHeight="1" x14ac:dyDescent="0.25">
      <c r="B10" s="6" t="s">
        <v>107</v>
      </c>
      <c r="C10" s="6">
        <v>20</v>
      </c>
      <c r="E10" s="223" t="s">
        <v>247</v>
      </c>
      <c r="F10" s="227" t="s">
        <v>409</v>
      </c>
      <c r="G10" s="6" t="s">
        <v>248</v>
      </c>
      <c r="H10" s="6" t="s">
        <v>256</v>
      </c>
      <c r="I10" s="6">
        <v>2</v>
      </c>
      <c r="J10" s="31">
        <f t="shared" ref="J10:J16" si="0">($C$15/$I$34)*I10</f>
        <v>22.222222222222221</v>
      </c>
      <c r="K10" s="73">
        <f t="shared" ref="K10:K16" si="1">($C$16/$I$34)*I10</f>
        <v>2.2222222222222223</v>
      </c>
    </row>
    <row r="11" spans="2:15" x14ac:dyDescent="0.25">
      <c r="B11" s="6" t="s">
        <v>108</v>
      </c>
      <c r="C11" s="6">
        <f>SUM(C8:C10)</f>
        <v>150</v>
      </c>
      <c r="E11" s="224"/>
      <c r="F11" s="228"/>
      <c r="G11" s="6" t="s">
        <v>249</v>
      </c>
      <c r="H11" s="6" t="s">
        <v>256</v>
      </c>
      <c r="I11" s="6">
        <v>2</v>
      </c>
      <c r="J11" s="31">
        <f t="shared" si="0"/>
        <v>22.222222222222221</v>
      </c>
      <c r="K11" s="73">
        <f t="shared" si="1"/>
        <v>2.2222222222222223</v>
      </c>
    </row>
    <row r="12" spans="2:15" x14ac:dyDescent="0.25">
      <c r="E12" s="224"/>
      <c r="F12" s="228"/>
      <c r="G12" s="6" t="s">
        <v>250</v>
      </c>
      <c r="H12" s="6" t="s">
        <v>256</v>
      </c>
      <c r="I12" s="6">
        <v>2</v>
      </c>
      <c r="J12" s="31">
        <f t="shared" si="0"/>
        <v>22.222222222222221</v>
      </c>
      <c r="K12" s="73">
        <f t="shared" si="1"/>
        <v>2.2222222222222223</v>
      </c>
    </row>
    <row r="13" spans="2:15" x14ac:dyDescent="0.25">
      <c r="B13" s="6" t="s">
        <v>410</v>
      </c>
      <c r="C13" s="154">
        <v>10</v>
      </c>
      <c r="E13" s="224"/>
      <c r="F13" s="229"/>
      <c r="G13" s="6" t="s">
        <v>251</v>
      </c>
      <c r="H13" s="6" t="s">
        <v>256</v>
      </c>
      <c r="I13" s="6">
        <v>2</v>
      </c>
      <c r="J13" s="31">
        <f t="shared" si="0"/>
        <v>22.222222222222221</v>
      </c>
      <c r="K13" s="73">
        <f t="shared" si="1"/>
        <v>2.2222222222222223</v>
      </c>
    </row>
    <row r="14" spans="2:15" x14ac:dyDescent="0.25">
      <c r="B14" s="6" t="s">
        <v>411</v>
      </c>
      <c r="C14" s="154">
        <v>1</v>
      </c>
      <c r="E14" s="224"/>
      <c r="F14" s="230" t="s">
        <v>241</v>
      </c>
      <c r="G14" s="6" t="s">
        <v>252</v>
      </c>
      <c r="H14" s="6" t="s">
        <v>256</v>
      </c>
      <c r="I14" s="6">
        <v>1</v>
      </c>
      <c r="J14" s="31">
        <f t="shared" si="0"/>
        <v>11.111111111111111</v>
      </c>
      <c r="K14" s="73">
        <f t="shared" si="1"/>
        <v>1.1111111111111112</v>
      </c>
    </row>
    <row r="15" spans="2:15" ht="15" customHeight="1" x14ac:dyDescent="0.25">
      <c r="B15" s="88" t="s">
        <v>361</v>
      </c>
      <c r="C15" s="6">
        <f>C21</f>
        <v>200</v>
      </c>
      <c r="E15" s="224"/>
      <c r="F15" s="231"/>
      <c r="G15" s="145" t="s">
        <v>253</v>
      </c>
      <c r="H15" s="145" t="s">
        <v>256</v>
      </c>
      <c r="I15" s="145">
        <v>1</v>
      </c>
      <c r="J15" s="146">
        <f t="shared" si="0"/>
        <v>11.111111111111111</v>
      </c>
      <c r="K15" s="147">
        <f t="shared" si="1"/>
        <v>1.1111111111111112</v>
      </c>
    </row>
    <row r="16" spans="2:15" ht="16.5" thickBot="1" x14ac:dyDescent="0.3">
      <c r="B16" s="88" t="s">
        <v>362</v>
      </c>
      <c r="C16" s="6">
        <f>C22</f>
        <v>20</v>
      </c>
      <c r="E16" s="225"/>
      <c r="F16" s="79" t="s">
        <v>412</v>
      </c>
      <c r="G16" s="74" t="s">
        <v>254</v>
      </c>
      <c r="H16" s="74" t="s">
        <v>256</v>
      </c>
      <c r="I16" s="74">
        <v>2</v>
      </c>
      <c r="J16" s="75">
        <f t="shared" si="0"/>
        <v>22.222222222222221</v>
      </c>
      <c r="K16" s="76">
        <f t="shared" si="1"/>
        <v>2.2222222222222223</v>
      </c>
    </row>
    <row r="17" spans="2:11" x14ac:dyDescent="0.25">
      <c r="B17" s="121"/>
      <c r="C17" s="12"/>
      <c r="E17" s="148"/>
    </row>
    <row r="18" spans="2:11" x14ac:dyDescent="0.25">
      <c r="G18" s="82" t="s">
        <v>265</v>
      </c>
      <c r="J18" s="35">
        <f>SUM(J10:J16)</f>
        <v>133.33333333333334</v>
      </c>
      <c r="K18" s="35">
        <f>SUM(K10:K16)</f>
        <v>13.333333333333332</v>
      </c>
    </row>
    <row r="19" spans="2:11" ht="21" x14ac:dyDescent="0.35">
      <c r="B19" s="25" t="s">
        <v>246</v>
      </c>
    </row>
    <row r="20" spans="2:11" ht="16.5" thickBot="1" x14ac:dyDescent="0.3">
      <c r="B20" s="6" t="s">
        <v>110</v>
      </c>
      <c r="C20" s="6">
        <f>'[1]Principal - ABP'!J19</f>
        <v>2</v>
      </c>
      <c r="J20" s="35"/>
      <c r="K20" s="35"/>
    </row>
    <row r="21" spans="2:11" x14ac:dyDescent="0.25">
      <c r="B21" s="6" t="s">
        <v>111</v>
      </c>
      <c r="C21" s="6">
        <f>C9*C20</f>
        <v>200</v>
      </c>
      <c r="E21" s="223" t="s">
        <v>242</v>
      </c>
      <c r="F21" s="71"/>
      <c r="G21" s="72" t="s">
        <v>413</v>
      </c>
      <c r="H21" s="72" t="s">
        <v>256</v>
      </c>
      <c r="I21" s="72">
        <v>3</v>
      </c>
      <c r="J21" s="77">
        <f>($C$15/$I$34)*I21</f>
        <v>33.333333333333329</v>
      </c>
      <c r="K21" s="78">
        <f>($C$16/$I$34)*I21</f>
        <v>3.3333333333333335</v>
      </c>
    </row>
    <row r="22" spans="2:11" x14ac:dyDescent="0.25">
      <c r="B22" s="6" t="s">
        <v>130</v>
      </c>
      <c r="C22" s="6">
        <f>C20*10</f>
        <v>20</v>
      </c>
      <c r="E22" s="224"/>
      <c r="F22" s="149"/>
      <c r="G22" s="145"/>
      <c r="H22" s="145"/>
      <c r="I22" s="145"/>
      <c r="J22" s="146"/>
      <c r="K22" s="147"/>
    </row>
    <row r="23" spans="2:11" ht="16.5" thickBot="1" x14ac:dyDescent="0.3">
      <c r="B23" s="88" t="s">
        <v>268</v>
      </c>
      <c r="C23" s="89">
        <f>J18/J34</f>
        <v>0.66666666666666674</v>
      </c>
      <c r="E23" s="225"/>
      <c r="F23" s="79"/>
      <c r="G23" s="74"/>
      <c r="H23" s="74"/>
      <c r="I23" s="74"/>
      <c r="J23" s="75"/>
      <c r="K23" s="76"/>
    </row>
    <row r="24" spans="2:11" x14ac:dyDescent="0.25">
      <c r="B24" s="88" t="s">
        <v>269</v>
      </c>
      <c r="C24" s="89">
        <f>(J24+J31)/J34</f>
        <v>0.33333333333333326</v>
      </c>
      <c r="G24" s="82" t="s">
        <v>266</v>
      </c>
      <c r="J24" s="35">
        <f>SUM(J21:J23)</f>
        <v>33.333333333333329</v>
      </c>
      <c r="K24" s="35">
        <f>SUM(K21:K23)</f>
        <v>3.3333333333333335</v>
      </c>
    </row>
    <row r="25" spans="2:11" ht="16.5" thickBot="1" x14ac:dyDescent="0.3"/>
    <row r="26" spans="2:11" x14ac:dyDescent="0.25">
      <c r="E26" s="223" t="s">
        <v>243</v>
      </c>
      <c r="F26" s="71"/>
      <c r="G26" s="72" t="s">
        <v>414</v>
      </c>
      <c r="H26" s="72" t="s">
        <v>256</v>
      </c>
      <c r="I26" s="72">
        <v>2</v>
      </c>
      <c r="J26" s="77">
        <f>($C$15/$I$34)*I26</f>
        <v>22.222222222222221</v>
      </c>
      <c r="K26" s="78">
        <f>($C$16/$I$34)*I26</f>
        <v>2.2222222222222223</v>
      </c>
    </row>
    <row r="27" spans="2:11" x14ac:dyDescent="0.25">
      <c r="E27" s="224"/>
      <c r="F27" s="80"/>
      <c r="G27" s="6" t="s">
        <v>415</v>
      </c>
      <c r="H27" s="6" t="s">
        <v>256</v>
      </c>
      <c r="I27" s="6">
        <v>1</v>
      </c>
      <c r="J27" s="31">
        <f>($C$15/$I$34)*I27</f>
        <v>11.111111111111111</v>
      </c>
      <c r="K27" s="73">
        <f>($C$16/$I$34)*I27</f>
        <v>1.1111111111111112</v>
      </c>
    </row>
    <row r="28" spans="2:11" x14ac:dyDescent="0.25">
      <c r="B28" s="226" t="s">
        <v>416</v>
      </c>
      <c r="E28" s="224"/>
      <c r="F28" s="149"/>
      <c r="G28" s="6"/>
      <c r="H28" s="6"/>
      <c r="I28" s="6"/>
      <c r="J28" s="6"/>
      <c r="K28" s="150"/>
    </row>
    <row r="29" spans="2:11" x14ac:dyDescent="0.25">
      <c r="B29" s="226"/>
      <c r="E29" s="224"/>
      <c r="F29" s="149"/>
      <c r="G29" s="145"/>
      <c r="H29" s="145"/>
      <c r="I29" s="145"/>
      <c r="J29" s="146"/>
      <c r="K29" s="147"/>
    </row>
    <row r="30" spans="2:11" ht="16.5" thickBot="1" x14ac:dyDescent="0.3">
      <c r="B30" s="226"/>
      <c r="E30" s="225"/>
      <c r="F30" s="79"/>
      <c r="G30" s="74" t="s">
        <v>255</v>
      </c>
      <c r="H30" s="151" t="s">
        <v>257</v>
      </c>
      <c r="I30" s="156"/>
      <c r="J30" s="152">
        <f>($C$15/$I$34)*I30</f>
        <v>0</v>
      </c>
      <c r="K30" s="153">
        <f>($C$16/$I$34)*I30</f>
        <v>0</v>
      </c>
    </row>
    <row r="31" spans="2:11" x14ac:dyDescent="0.25">
      <c r="B31" s="226"/>
      <c r="G31" s="82" t="s">
        <v>267</v>
      </c>
      <c r="J31" s="35">
        <f>SUM(J26:J29)</f>
        <v>33.333333333333329</v>
      </c>
      <c r="K31" s="35">
        <f>SUM(K26:K29)</f>
        <v>3.3333333333333335</v>
      </c>
    </row>
    <row r="32" spans="2:11" x14ac:dyDescent="0.25">
      <c r="B32" s="226"/>
    </row>
    <row r="33" spans="2:11" x14ac:dyDescent="0.25">
      <c r="B33" s="226"/>
    </row>
    <row r="34" spans="2:11" x14ac:dyDescent="0.25">
      <c r="B34" s="226"/>
      <c r="G34" s="81" t="s">
        <v>264</v>
      </c>
      <c r="I34">
        <f>SUM(I10:I16,I21:I23,I26:I29)</f>
        <v>18</v>
      </c>
      <c r="J34" s="35">
        <f>J18+J24+J31</f>
        <v>200</v>
      </c>
      <c r="K34" s="35">
        <f>K18+K24+K31</f>
        <v>19.999999999999996</v>
      </c>
    </row>
    <row r="35" spans="2:11" x14ac:dyDescent="0.25">
      <c r="B35" s="226"/>
    </row>
  </sheetData>
  <sheetProtection password="C8F4" sheet="1" objects="1" scenarios="1"/>
  <mergeCells count="10">
    <mergeCell ref="E21:E23"/>
    <mergeCell ref="E26:E30"/>
    <mergeCell ref="B28:B35"/>
    <mergeCell ref="B2:K2"/>
    <mergeCell ref="B3:K3"/>
    <mergeCell ref="B4:K4"/>
    <mergeCell ref="B5:K5"/>
    <mergeCell ref="E10:E16"/>
    <mergeCell ref="F10:F13"/>
    <mergeCell ref="F14:F15"/>
  </mergeCells>
  <conditionalFormatting sqref="C23">
    <cfRule type="expression" dxfId="10" priority="2">
      <formula>OR($C$23&lt;60%,$C$23&gt;70%)</formula>
    </cfRule>
  </conditionalFormatting>
  <conditionalFormatting sqref="C24">
    <cfRule type="expression" dxfId="9" priority="1">
      <formula>OR($C$24&lt;30%,$C$24&gt;40%)</formula>
    </cfRule>
  </conditionalFormatting>
  <pageMargins left="0.75" right="0.75" top="1" bottom="1" header="0.5" footer="0.5"/>
  <pageSetup paperSize="9" orientation="portrait" horizontalDpi="4294967292" verticalDpi="4294967292"/>
  <ignoredErrors>
    <ignoredError sqref="J30:K31 I34" emptyCellReference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58"/>
  <sheetViews>
    <sheetView workbookViewId="0">
      <selection activeCell="E38" sqref="E38"/>
    </sheetView>
  </sheetViews>
  <sheetFormatPr baseColWidth="10" defaultRowHeight="15.75" x14ac:dyDescent="0.25"/>
  <cols>
    <col min="2" max="2" width="28.875" bestFit="1" customWidth="1"/>
    <col min="15" max="15" width="14.125" customWidth="1"/>
  </cols>
  <sheetData>
    <row r="1" spans="2:15" ht="16.5" thickBot="1" x14ac:dyDescent="0.3"/>
    <row r="2" spans="2:15" ht="23.25" x14ac:dyDescent="0.35">
      <c r="B2" s="190" t="s">
        <v>375</v>
      </c>
      <c r="C2" s="191"/>
      <c r="D2" s="191"/>
      <c r="E2" s="191"/>
      <c r="F2" s="191"/>
      <c r="G2" s="191"/>
      <c r="H2" s="191"/>
      <c r="I2" s="191"/>
      <c r="J2" s="191"/>
      <c r="K2" s="191"/>
      <c r="L2" s="191"/>
      <c r="M2" s="191"/>
      <c r="N2" s="191"/>
      <c r="O2" s="192"/>
    </row>
    <row r="3" spans="2:15" x14ac:dyDescent="0.25">
      <c r="B3" s="193"/>
      <c r="C3" s="194"/>
      <c r="D3" s="194"/>
      <c r="E3" s="194"/>
      <c r="F3" s="194"/>
      <c r="G3" s="194"/>
      <c r="H3" s="194"/>
      <c r="I3" s="194"/>
      <c r="J3" s="194"/>
      <c r="K3" s="194"/>
      <c r="L3" s="194"/>
      <c r="M3" s="194"/>
      <c r="N3" s="194"/>
      <c r="O3" s="195"/>
    </row>
    <row r="4" spans="2:15" x14ac:dyDescent="0.25">
      <c r="B4" s="196" t="s">
        <v>153</v>
      </c>
      <c r="C4" s="197"/>
      <c r="D4" s="197"/>
      <c r="E4" s="197"/>
      <c r="F4" s="197"/>
      <c r="G4" s="197"/>
      <c r="H4" s="197"/>
      <c r="I4" s="197"/>
      <c r="J4" s="197"/>
      <c r="K4" s="197"/>
      <c r="L4" s="197"/>
      <c r="M4" s="197"/>
      <c r="N4" s="197"/>
      <c r="O4" s="198"/>
    </row>
    <row r="5" spans="2:15" ht="38.1" customHeight="1" thickBot="1" x14ac:dyDescent="0.3">
      <c r="B5" s="199" t="s">
        <v>358</v>
      </c>
      <c r="C5" s="200"/>
      <c r="D5" s="200"/>
      <c r="E5" s="200"/>
      <c r="F5" s="200"/>
      <c r="G5" s="200"/>
      <c r="H5" s="200"/>
      <c r="I5" s="200"/>
      <c r="J5" s="200"/>
      <c r="K5" s="200"/>
      <c r="L5" s="200"/>
      <c r="M5" s="200"/>
      <c r="N5" s="200"/>
      <c r="O5" s="201"/>
    </row>
    <row r="6" spans="2:15" ht="16.5" thickBot="1" x14ac:dyDescent="0.3"/>
    <row r="7" spans="2:15" ht="21.75" thickBot="1" x14ac:dyDescent="0.4">
      <c r="B7" s="10" t="s">
        <v>376</v>
      </c>
      <c r="E7" s="43" t="s">
        <v>232</v>
      </c>
      <c r="F7" s="44"/>
      <c r="G7" s="44"/>
      <c r="H7" s="44"/>
      <c r="I7" s="44"/>
      <c r="J7" s="44"/>
      <c r="K7" s="44"/>
      <c r="L7" s="44"/>
      <c r="M7" s="44"/>
      <c r="N7" s="44"/>
      <c r="O7" s="45"/>
    </row>
    <row r="8" spans="2:15" ht="16.5" thickBot="1" x14ac:dyDescent="0.3">
      <c r="B8" s="6" t="s">
        <v>105</v>
      </c>
      <c r="C8" s="6">
        <v>30</v>
      </c>
      <c r="D8" s="12"/>
      <c r="E8" s="1"/>
      <c r="F8" s="1"/>
      <c r="G8" s="1"/>
      <c r="H8" s="1"/>
      <c r="I8" s="1"/>
      <c r="J8" s="1"/>
      <c r="K8" s="1"/>
      <c r="L8" s="1"/>
      <c r="M8" s="1"/>
      <c r="N8" s="1"/>
      <c r="O8" s="1"/>
    </row>
    <row r="9" spans="2:15" x14ac:dyDescent="0.25">
      <c r="B9" s="6" t="s">
        <v>106</v>
      </c>
      <c r="C9" s="6">
        <v>100</v>
      </c>
      <c r="D9" s="12"/>
      <c r="E9" s="14" t="s">
        <v>379</v>
      </c>
      <c r="F9" s="15"/>
      <c r="G9" s="15"/>
      <c r="H9" s="15"/>
      <c r="I9" s="15"/>
      <c r="J9" s="15"/>
      <c r="K9" s="15"/>
      <c r="L9" s="15"/>
      <c r="M9" s="15"/>
      <c r="N9" s="15"/>
      <c r="O9" s="16"/>
    </row>
    <row r="10" spans="2:15" x14ac:dyDescent="0.25">
      <c r="B10" s="6" t="s">
        <v>107</v>
      </c>
      <c r="C10" s="6">
        <v>20</v>
      </c>
      <c r="D10" s="12"/>
      <c r="E10" s="17"/>
      <c r="F10" s="5"/>
      <c r="G10" s="5"/>
      <c r="H10" s="5"/>
      <c r="I10" s="5"/>
      <c r="J10" s="5"/>
      <c r="K10" s="5"/>
      <c r="L10" s="5"/>
      <c r="M10" s="5"/>
      <c r="N10" s="5"/>
      <c r="O10" s="18"/>
    </row>
    <row r="11" spans="2:15" x14ac:dyDescent="0.25">
      <c r="B11" s="6" t="s">
        <v>108</v>
      </c>
      <c r="C11" s="6">
        <f>SUM(C8:C10)</f>
        <v>150</v>
      </c>
      <c r="D11" s="12"/>
      <c r="E11" s="17" t="s">
        <v>8</v>
      </c>
      <c r="F11" s="5" t="s">
        <v>9</v>
      </c>
      <c r="G11" s="5" t="s">
        <v>10</v>
      </c>
      <c r="H11" s="5"/>
      <c r="I11" s="5"/>
      <c r="J11" s="5"/>
      <c r="K11" s="5"/>
      <c r="L11" s="5"/>
      <c r="M11" s="5"/>
      <c r="N11" s="5"/>
      <c r="O11" s="18" t="s">
        <v>11</v>
      </c>
    </row>
    <row r="12" spans="2:15" x14ac:dyDescent="0.25">
      <c r="E12" s="17"/>
      <c r="F12" s="5"/>
      <c r="G12" s="5"/>
      <c r="H12" s="5"/>
      <c r="I12" s="5"/>
      <c r="J12" s="5" t="s">
        <v>12</v>
      </c>
      <c r="K12" s="5" t="s">
        <v>391</v>
      </c>
      <c r="L12" s="5"/>
      <c r="M12" s="5"/>
      <c r="N12" s="5"/>
      <c r="O12" s="18" t="s">
        <v>387</v>
      </c>
    </row>
    <row r="13" spans="2:15" x14ac:dyDescent="0.25">
      <c r="E13" s="17"/>
      <c r="F13" s="5"/>
      <c r="G13" s="5"/>
      <c r="H13" s="5"/>
      <c r="I13" s="5"/>
      <c r="J13" s="5" t="s">
        <v>15</v>
      </c>
      <c r="K13" s="5" t="s">
        <v>392</v>
      </c>
      <c r="L13" s="5"/>
      <c r="M13" s="5"/>
      <c r="N13" s="5"/>
      <c r="O13" s="18" t="s">
        <v>219</v>
      </c>
    </row>
    <row r="14" spans="2:15" ht="21" x14ac:dyDescent="0.35">
      <c r="B14" s="25" t="s">
        <v>377</v>
      </c>
      <c r="E14" s="17"/>
      <c r="F14" s="5"/>
      <c r="G14" s="5"/>
      <c r="H14" s="5"/>
      <c r="I14" s="5"/>
      <c r="J14" s="5" t="s">
        <v>18</v>
      </c>
      <c r="K14" s="5" t="s">
        <v>393</v>
      </c>
      <c r="L14" s="5"/>
      <c r="M14" s="5"/>
      <c r="N14" s="5"/>
      <c r="O14" s="22" t="s">
        <v>219</v>
      </c>
    </row>
    <row r="15" spans="2:15" x14ac:dyDescent="0.25">
      <c r="B15" s="6" t="s">
        <v>110</v>
      </c>
      <c r="C15" s="6">
        <f>'Principal - ABP'!K19</f>
        <v>0</v>
      </c>
      <c r="D15" s="12"/>
      <c r="E15" s="17"/>
      <c r="F15" s="5"/>
      <c r="G15" s="5"/>
      <c r="H15" s="5"/>
      <c r="I15" s="5"/>
      <c r="J15" s="5" t="s">
        <v>22</v>
      </c>
      <c r="K15" s="5" t="s">
        <v>394</v>
      </c>
      <c r="L15" s="5"/>
      <c r="M15" s="5"/>
      <c r="N15" s="5"/>
      <c r="O15" s="18" t="s">
        <v>389</v>
      </c>
    </row>
    <row r="16" spans="2:15" x14ac:dyDescent="0.25">
      <c r="B16" s="6" t="s">
        <v>111</v>
      </c>
      <c r="C16" s="6">
        <f>C9*C15</f>
        <v>0</v>
      </c>
      <c r="D16" s="12"/>
      <c r="E16" s="17"/>
      <c r="F16" s="5"/>
      <c r="G16" s="5"/>
      <c r="H16" s="5"/>
      <c r="I16" s="5"/>
      <c r="J16" s="5" t="s">
        <v>22</v>
      </c>
      <c r="K16" s="5" t="s">
        <v>378</v>
      </c>
      <c r="L16" s="5"/>
      <c r="M16" s="5"/>
      <c r="N16" s="5"/>
      <c r="O16" s="18" t="s">
        <v>17</v>
      </c>
    </row>
    <row r="17" spans="2:15" x14ac:dyDescent="0.25">
      <c r="B17" s="6" t="s">
        <v>130</v>
      </c>
      <c r="C17" s="6">
        <f>C15*10</f>
        <v>0</v>
      </c>
      <c r="D17" s="12"/>
      <c r="E17" s="17"/>
      <c r="F17" s="5"/>
      <c r="G17" s="5"/>
      <c r="H17" s="5"/>
      <c r="I17" s="5"/>
      <c r="J17" s="5" t="s">
        <v>27</v>
      </c>
      <c r="K17" s="5" t="s">
        <v>395</v>
      </c>
      <c r="L17" s="5"/>
      <c r="M17" s="5"/>
      <c r="N17" s="5"/>
      <c r="O17" s="18" t="s">
        <v>25</v>
      </c>
    </row>
    <row r="18" spans="2:15" x14ac:dyDescent="0.25">
      <c r="B18" s="12"/>
      <c r="C18" s="12"/>
      <c r="D18" s="12"/>
      <c r="E18" s="17"/>
      <c r="F18" s="5"/>
      <c r="G18" s="5"/>
      <c r="H18" s="5"/>
      <c r="I18" s="5"/>
      <c r="J18" s="5"/>
      <c r="K18" s="5"/>
      <c r="L18" s="5"/>
      <c r="M18" s="5"/>
      <c r="N18" s="5"/>
      <c r="O18" s="18"/>
    </row>
    <row r="19" spans="2:15" x14ac:dyDescent="0.25">
      <c r="B19" s="12"/>
      <c r="C19" s="12"/>
      <c r="D19" s="12"/>
      <c r="E19" s="17" t="s">
        <v>380</v>
      </c>
      <c r="F19" s="5"/>
      <c r="G19" s="5"/>
      <c r="H19" s="5"/>
      <c r="I19" s="5"/>
      <c r="J19" s="5"/>
      <c r="K19" s="5"/>
      <c r="L19" s="5"/>
      <c r="M19" s="5"/>
      <c r="N19" s="5"/>
      <c r="O19" s="18"/>
    </row>
    <row r="20" spans="2:15" x14ac:dyDescent="0.25">
      <c r="B20" s="12"/>
      <c r="C20" s="12"/>
      <c r="D20" s="12"/>
      <c r="E20" s="17"/>
      <c r="F20" s="5"/>
      <c r="G20" s="5"/>
      <c r="H20" s="5"/>
      <c r="I20" s="5"/>
      <c r="J20" s="5"/>
      <c r="K20" s="5"/>
      <c r="L20" s="5"/>
      <c r="M20" s="5"/>
      <c r="N20" s="5"/>
      <c r="O20" s="18"/>
    </row>
    <row r="21" spans="2:15" x14ac:dyDescent="0.25">
      <c r="B21" s="12"/>
      <c r="C21" s="12"/>
      <c r="D21" s="12"/>
      <c r="E21" s="17"/>
      <c r="F21" s="5"/>
      <c r="G21" s="5"/>
      <c r="H21" s="5"/>
      <c r="I21" s="5"/>
      <c r="J21" s="5" t="s">
        <v>35</v>
      </c>
      <c r="K21" s="5" t="s">
        <v>381</v>
      </c>
      <c r="L21" s="5"/>
      <c r="M21" s="5"/>
      <c r="N21" s="5"/>
      <c r="O21" s="18" t="s">
        <v>387</v>
      </c>
    </row>
    <row r="22" spans="2:15" x14ac:dyDescent="0.25">
      <c r="B22" s="12"/>
      <c r="C22" s="12"/>
      <c r="D22" s="12"/>
      <c r="E22" s="17"/>
      <c r="F22" s="5"/>
      <c r="G22" s="5"/>
      <c r="H22" s="5"/>
      <c r="I22" s="5"/>
      <c r="J22" s="5" t="s">
        <v>39</v>
      </c>
      <c r="K22" s="5" t="s">
        <v>382</v>
      </c>
      <c r="L22" s="5"/>
      <c r="M22" s="5"/>
      <c r="N22" s="5"/>
      <c r="O22" s="18" t="s">
        <v>387</v>
      </c>
    </row>
    <row r="23" spans="2:15" x14ac:dyDescent="0.25">
      <c r="B23" s="12"/>
      <c r="C23" s="12"/>
      <c r="D23" s="12"/>
      <c r="E23" s="17"/>
      <c r="F23" s="5"/>
      <c r="G23" s="5"/>
      <c r="H23" s="5"/>
      <c r="I23" s="5"/>
      <c r="J23" s="5" t="s">
        <v>42</v>
      </c>
      <c r="K23" s="5" t="s">
        <v>383</v>
      </c>
      <c r="L23" s="5"/>
      <c r="M23" s="5"/>
      <c r="N23" s="5"/>
      <c r="O23" s="18" t="s">
        <v>388</v>
      </c>
    </row>
    <row r="24" spans="2:15" x14ac:dyDescent="0.25">
      <c r="B24" s="12"/>
      <c r="C24" s="12"/>
      <c r="D24" s="12"/>
      <c r="E24" s="17"/>
      <c r="F24" s="5"/>
      <c r="G24" s="5"/>
      <c r="H24" s="5"/>
      <c r="I24" s="5"/>
      <c r="J24" s="5" t="s">
        <v>223</v>
      </c>
      <c r="K24" s="5" t="s">
        <v>384</v>
      </c>
      <c r="L24" s="5"/>
      <c r="M24" s="5"/>
      <c r="N24" s="5"/>
      <c r="O24" s="18" t="s">
        <v>219</v>
      </c>
    </row>
    <row r="25" spans="2:15" x14ac:dyDescent="0.25">
      <c r="B25" s="12"/>
      <c r="C25" s="12"/>
      <c r="D25" s="12"/>
      <c r="E25" s="17"/>
      <c r="F25" s="5"/>
      <c r="G25" s="5"/>
      <c r="H25" s="5"/>
      <c r="I25" s="5"/>
      <c r="J25" s="5"/>
      <c r="K25" s="5"/>
      <c r="L25" s="5"/>
      <c r="M25" s="5"/>
      <c r="N25" s="5"/>
      <c r="O25" s="18"/>
    </row>
    <row r="26" spans="2:15" x14ac:dyDescent="0.25">
      <c r="B26" s="12"/>
      <c r="C26" s="12"/>
      <c r="D26" s="12"/>
      <c r="E26" s="17" t="s">
        <v>385</v>
      </c>
      <c r="F26" s="5"/>
      <c r="G26" s="5"/>
      <c r="H26" s="5"/>
      <c r="I26" s="5"/>
      <c r="J26" s="5"/>
      <c r="K26" s="5"/>
      <c r="L26" s="5"/>
      <c r="M26" s="5"/>
      <c r="N26" s="5"/>
      <c r="O26" s="18"/>
    </row>
    <row r="27" spans="2:15" ht="16.5" thickBot="1" x14ac:dyDescent="0.3">
      <c r="B27" s="12"/>
      <c r="C27" s="12"/>
      <c r="D27" s="12"/>
      <c r="E27" s="19"/>
      <c r="F27" s="20"/>
      <c r="G27" s="20"/>
      <c r="H27" s="20"/>
      <c r="I27" s="20"/>
      <c r="J27" s="20" t="s">
        <v>226</v>
      </c>
      <c r="K27" s="20" t="s">
        <v>386</v>
      </c>
      <c r="L27" s="20"/>
      <c r="M27" s="20"/>
      <c r="N27" s="20"/>
      <c r="O27" s="23" t="s">
        <v>390</v>
      </c>
    </row>
    <row r="28" spans="2:15" x14ac:dyDescent="0.25">
      <c r="B28" s="12"/>
      <c r="C28" s="12"/>
      <c r="D28" s="12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2:15" x14ac:dyDescent="0.25">
      <c r="B29" s="12"/>
      <c r="C29" s="13"/>
      <c r="D29" s="13"/>
      <c r="E29" s="120"/>
      <c r="F29" s="120"/>
      <c r="G29" s="120"/>
      <c r="H29" s="120"/>
      <c r="I29" s="120"/>
      <c r="J29" s="120"/>
      <c r="K29" s="120"/>
      <c r="L29" s="120"/>
      <c r="M29" s="120"/>
      <c r="N29" s="120"/>
      <c r="O29" s="120"/>
    </row>
    <row r="30" spans="2:15" x14ac:dyDescent="0.25">
      <c r="B30" s="12"/>
      <c r="C30" s="12"/>
      <c r="D30" s="12"/>
      <c r="E30" s="120"/>
      <c r="F30" s="120"/>
      <c r="G30" s="120"/>
      <c r="H30" s="120"/>
      <c r="I30" s="120"/>
      <c r="J30" s="120"/>
      <c r="K30" s="120"/>
      <c r="L30" s="120"/>
      <c r="M30" s="120"/>
      <c r="N30" s="120"/>
      <c r="O30" s="120"/>
    </row>
    <row r="31" spans="2:15" x14ac:dyDescent="0.25">
      <c r="B31" s="12"/>
      <c r="C31" s="12"/>
      <c r="D31" s="12"/>
      <c r="E31" s="121"/>
      <c r="F31" s="121"/>
      <c r="G31" s="121"/>
      <c r="H31" s="120"/>
      <c r="I31" s="120"/>
      <c r="J31" s="120"/>
      <c r="K31" s="120"/>
      <c r="L31" s="120"/>
      <c r="M31" s="120"/>
      <c r="N31" s="120"/>
      <c r="O31" s="120"/>
    </row>
    <row r="32" spans="2:15" x14ac:dyDescent="0.25">
      <c r="B32" s="12"/>
      <c r="C32" s="12"/>
      <c r="D32" s="12"/>
      <c r="E32" s="121"/>
      <c r="F32" s="121"/>
      <c r="G32" s="121"/>
      <c r="H32" s="120"/>
      <c r="I32" s="120"/>
      <c r="J32" s="120"/>
      <c r="K32" s="120"/>
      <c r="L32" s="120"/>
      <c r="M32" s="120"/>
      <c r="N32" s="120"/>
      <c r="O32" s="120"/>
    </row>
    <row r="33" spans="5:15" x14ac:dyDescent="0.25">
      <c r="E33" s="121"/>
      <c r="F33" s="121"/>
      <c r="G33" s="121"/>
      <c r="H33" s="120"/>
      <c r="I33" s="120"/>
      <c r="J33" s="120"/>
      <c r="K33" s="120"/>
      <c r="L33" s="120"/>
      <c r="M33" s="120"/>
      <c r="N33" s="120"/>
      <c r="O33" s="120"/>
    </row>
    <row r="34" spans="5:15" x14ac:dyDescent="0.25">
      <c r="E34" s="120"/>
      <c r="F34" s="120"/>
      <c r="G34" s="120"/>
      <c r="H34" s="120"/>
      <c r="I34" s="120"/>
      <c r="J34" s="120"/>
      <c r="K34" s="120"/>
      <c r="L34" s="120"/>
      <c r="M34" s="120"/>
      <c r="N34" s="120"/>
      <c r="O34" s="120"/>
    </row>
    <row r="35" spans="5:15" x14ac:dyDescent="0.25">
      <c r="E35" s="120"/>
      <c r="F35" s="120"/>
      <c r="G35" s="120"/>
      <c r="H35" s="120"/>
      <c r="I35" s="120"/>
      <c r="J35" s="120"/>
      <c r="K35" s="120"/>
      <c r="L35" s="120"/>
      <c r="M35" s="120"/>
      <c r="N35" s="120"/>
      <c r="O35" s="122"/>
    </row>
    <row r="36" spans="5:15" x14ac:dyDescent="0.25">
      <c r="E36" s="120"/>
      <c r="F36" s="120"/>
      <c r="G36" s="120"/>
      <c r="H36" s="120"/>
      <c r="I36" s="120"/>
      <c r="J36" s="120"/>
      <c r="K36" s="120"/>
      <c r="L36" s="120"/>
      <c r="M36" s="120"/>
      <c r="N36" s="120"/>
      <c r="O36" s="122"/>
    </row>
    <row r="37" spans="5:15" x14ac:dyDescent="0.25">
      <c r="E37" s="120"/>
      <c r="F37" s="120"/>
      <c r="G37" s="120"/>
      <c r="H37" s="120"/>
      <c r="I37" s="120"/>
      <c r="J37" s="120"/>
      <c r="K37" s="120"/>
      <c r="L37" s="120"/>
      <c r="M37" s="120"/>
      <c r="N37" s="120"/>
      <c r="O37" s="122"/>
    </row>
    <row r="38" spans="5:15" x14ac:dyDescent="0.25">
      <c r="E38" s="120"/>
      <c r="F38" s="120"/>
      <c r="G38" s="120"/>
      <c r="H38" s="120"/>
      <c r="I38" s="120"/>
      <c r="J38" s="120"/>
      <c r="K38" s="120"/>
      <c r="L38" s="120"/>
      <c r="M38" s="120"/>
      <c r="N38" s="120"/>
      <c r="O38" s="122"/>
    </row>
    <row r="39" spans="5:15" x14ac:dyDescent="0.25">
      <c r="E39" s="120"/>
      <c r="F39" s="120"/>
      <c r="G39" s="120"/>
      <c r="H39" s="120"/>
      <c r="I39" s="120"/>
      <c r="J39" s="120"/>
      <c r="K39" s="120"/>
      <c r="L39" s="120"/>
      <c r="M39" s="120"/>
      <c r="N39" s="120"/>
      <c r="O39" s="120"/>
    </row>
    <row r="40" spans="5:15" x14ac:dyDescent="0.25">
      <c r="E40" s="120"/>
      <c r="F40" s="120"/>
      <c r="G40" s="120"/>
      <c r="H40" s="120"/>
      <c r="I40" s="120"/>
      <c r="J40" s="120"/>
      <c r="K40" s="120"/>
      <c r="L40" s="120"/>
      <c r="M40" s="120"/>
      <c r="N40" s="120"/>
      <c r="O40" s="120"/>
    </row>
    <row r="41" spans="5:15" x14ac:dyDescent="0.25">
      <c r="E41" s="120"/>
      <c r="F41" s="120"/>
      <c r="G41" s="120"/>
      <c r="H41" s="120"/>
      <c r="I41" s="120"/>
      <c r="J41" s="120"/>
      <c r="K41" s="120"/>
      <c r="L41" s="120"/>
      <c r="M41" s="120"/>
      <c r="N41" s="120"/>
      <c r="O41" s="120"/>
    </row>
    <row r="42" spans="5:15" x14ac:dyDescent="0.25">
      <c r="E42" s="120"/>
      <c r="F42" s="120"/>
      <c r="G42" s="120"/>
      <c r="H42" s="120"/>
      <c r="I42" s="120"/>
      <c r="J42" s="120"/>
      <c r="K42" s="120"/>
      <c r="L42" s="120"/>
      <c r="M42" s="120"/>
      <c r="N42" s="120"/>
      <c r="O42" s="120"/>
    </row>
    <row r="43" spans="5:15" x14ac:dyDescent="0.25">
      <c r="E43" s="121"/>
      <c r="F43" s="121"/>
      <c r="G43" s="121"/>
      <c r="H43" s="121"/>
      <c r="I43" s="121"/>
      <c r="J43" s="121"/>
      <c r="K43" s="121"/>
      <c r="L43" s="121"/>
      <c r="M43" s="121"/>
      <c r="N43" s="121"/>
      <c r="O43" s="121"/>
    </row>
    <row r="44" spans="5:15" x14ac:dyDescent="0.25">
      <c r="E44" s="121"/>
      <c r="F44" s="121"/>
      <c r="G44" s="121"/>
      <c r="H44" s="121"/>
      <c r="I44" s="121"/>
      <c r="J44" s="121"/>
      <c r="K44" s="121"/>
      <c r="L44" s="121"/>
      <c r="M44" s="121"/>
      <c r="N44" s="121"/>
      <c r="O44" s="121"/>
    </row>
    <row r="45" spans="5:15" x14ac:dyDescent="0.25">
      <c r="E45" s="121"/>
      <c r="F45" s="121"/>
      <c r="G45" s="121"/>
      <c r="H45" s="121"/>
      <c r="I45" s="121"/>
      <c r="J45" s="121"/>
      <c r="K45" s="121"/>
      <c r="L45" s="121"/>
      <c r="M45" s="121"/>
      <c r="N45" s="121"/>
      <c r="O45" s="121"/>
    </row>
    <row r="46" spans="5:15" x14ac:dyDescent="0.25">
      <c r="E46" s="121"/>
      <c r="F46" s="121"/>
      <c r="G46" s="121"/>
      <c r="H46" s="121"/>
      <c r="I46" s="121"/>
      <c r="J46" s="121"/>
      <c r="K46" s="121"/>
      <c r="L46" s="121"/>
      <c r="M46" s="121"/>
      <c r="N46" s="121"/>
      <c r="O46" s="123"/>
    </row>
    <row r="47" spans="5:15" x14ac:dyDescent="0.25">
      <c r="E47" s="121"/>
      <c r="F47" s="121"/>
      <c r="G47" s="121"/>
      <c r="H47" s="121"/>
      <c r="I47" s="121"/>
      <c r="J47" s="121"/>
      <c r="K47" s="121"/>
      <c r="L47" s="121"/>
      <c r="M47" s="121"/>
      <c r="N47" s="121"/>
      <c r="O47" s="121"/>
    </row>
    <row r="48" spans="5:15" x14ac:dyDescent="0.25">
      <c r="E48" s="121"/>
      <c r="F48" s="121"/>
      <c r="G48" s="121"/>
      <c r="H48" s="121"/>
      <c r="I48" s="121"/>
      <c r="J48" s="121"/>
      <c r="K48" s="121"/>
      <c r="L48" s="121"/>
      <c r="M48" s="121"/>
      <c r="N48" s="121"/>
      <c r="O48" s="121"/>
    </row>
    <row r="49" spans="5:15" x14ac:dyDescent="0.25">
      <c r="E49" s="121"/>
      <c r="F49" s="121"/>
      <c r="G49" s="121"/>
      <c r="H49" s="121"/>
      <c r="I49" s="121"/>
      <c r="J49" s="121"/>
      <c r="K49" s="121"/>
      <c r="L49" s="121"/>
      <c r="M49" s="121"/>
      <c r="N49" s="121"/>
      <c r="O49" s="121"/>
    </row>
    <row r="50" spans="5:15" x14ac:dyDescent="0.25">
      <c r="E50" s="121"/>
      <c r="F50" s="121"/>
      <c r="G50" s="121"/>
      <c r="H50" s="121"/>
      <c r="I50" s="121"/>
      <c r="J50" s="121"/>
      <c r="K50" s="121"/>
      <c r="L50" s="121"/>
      <c r="M50" s="121"/>
      <c r="N50" s="121"/>
      <c r="O50" s="121"/>
    </row>
    <row r="51" spans="5:15" x14ac:dyDescent="0.25">
      <c r="E51" s="121"/>
      <c r="F51" s="121"/>
      <c r="G51" s="121"/>
      <c r="H51" s="121"/>
      <c r="I51" s="121"/>
      <c r="J51" s="121"/>
      <c r="K51" s="121"/>
      <c r="L51" s="121"/>
      <c r="M51" s="121"/>
      <c r="N51" s="121"/>
      <c r="O51" s="121"/>
    </row>
    <row r="52" spans="5:15" x14ac:dyDescent="0.25">
      <c r="E52" s="121"/>
      <c r="F52" s="121"/>
      <c r="G52" s="121"/>
      <c r="H52" s="121"/>
      <c r="I52" s="121"/>
      <c r="J52" s="121"/>
      <c r="K52" s="121"/>
      <c r="L52" s="121"/>
      <c r="M52" s="121"/>
      <c r="N52" s="121"/>
      <c r="O52" s="121"/>
    </row>
    <row r="53" spans="5:15" x14ac:dyDescent="0.25">
      <c r="E53" s="121"/>
      <c r="F53" s="121"/>
      <c r="G53" s="121"/>
      <c r="H53" s="121"/>
      <c r="I53" s="121"/>
      <c r="J53" s="121"/>
      <c r="K53" s="121"/>
      <c r="L53" s="121"/>
      <c r="M53" s="121"/>
      <c r="N53" s="121"/>
      <c r="O53" s="121"/>
    </row>
    <row r="54" spans="5:15" x14ac:dyDescent="0.25">
      <c r="E54" s="121"/>
      <c r="F54" s="121"/>
      <c r="G54" s="121"/>
      <c r="H54" s="121"/>
      <c r="I54" s="121"/>
      <c r="J54" s="121"/>
      <c r="K54" s="121"/>
      <c r="L54" s="121"/>
      <c r="M54" s="121"/>
      <c r="N54" s="121"/>
      <c r="O54" s="121"/>
    </row>
    <row r="55" spans="5:15" x14ac:dyDescent="0.25">
      <c r="E55" s="120"/>
      <c r="F55" s="120"/>
      <c r="G55" s="120"/>
      <c r="H55" s="120"/>
      <c r="I55" s="120"/>
      <c r="J55" s="120"/>
      <c r="K55" s="120"/>
      <c r="L55" s="120"/>
      <c r="M55" s="120"/>
      <c r="N55" s="120"/>
      <c r="O55" s="120"/>
    </row>
    <row r="56" spans="5:15" ht="21" x14ac:dyDescent="0.35">
      <c r="E56" s="124"/>
      <c r="F56" s="124"/>
      <c r="G56" s="124"/>
      <c r="H56" s="124"/>
      <c r="I56" s="124"/>
      <c r="J56" s="124"/>
      <c r="K56" s="124"/>
      <c r="L56" s="124"/>
      <c r="M56" s="124"/>
      <c r="N56" s="124"/>
      <c r="O56" s="124"/>
    </row>
    <row r="57" spans="5:15" x14ac:dyDescent="0.25">
      <c r="E57" s="121"/>
      <c r="F57" s="121"/>
      <c r="G57" s="121"/>
      <c r="H57" s="121"/>
      <c r="I57" s="121"/>
      <c r="J57" s="121"/>
      <c r="K57" s="121"/>
      <c r="L57" s="121"/>
      <c r="M57" s="121"/>
      <c r="N57" s="121"/>
      <c r="O57" s="121"/>
    </row>
    <row r="58" spans="5:15" x14ac:dyDescent="0.25">
      <c r="E58" s="121"/>
      <c r="F58" s="121"/>
      <c r="G58" s="121"/>
      <c r="H58" s="121"/>
      <c r="I58" s="121"/>
      <c r="J58" s="121"/>
      <c r="K58" s="121"/>
      <c r="L58" s="121"/>
      <c r="M58" s="121"/>
      <c r="N58" s="121"/>
      <c r="O58" s="121"/>
    </row>
  </sheetData>
  <sheetProtection password="C8F4" sheet="1" objects="1" scenarios="1"/>
  <mergeCells count="4">
    <mergeCell ref="B2:O2"/>
    <mergeCell ref="B3:O3"/>
    <mergeCell ref="B4:O4"/>
    <mergeCell ref="B5:O5"/>
  </mergeCells>
  <conditionalFormatting sqref="E7:O7">
    <cfRule type="expression" dxfId="8" priority="6">
      <formula>($C$15=1)</formula>
    </cfRule>
  </conditionalFormatting>
  <conditionalFormatting sqref="E9:O16">
    <cfRule type="expression" dxfId="7" priority="5">
      <formula>($C$15=2)</formula>
    </cfRule>
  </conditionalFormatting>
  <conditionalFormatting sqref="E29:O39">
    <cfRule type="expression" dxfId="6" priority="4">
      <formula>($C$15=3)</formula>
    </cfRule>
  </conditionalFormatting>
  <conditionalFormatting sqref="E41:O54">
    <cfRule type="expression" dxfId="5" priority="3">
      <formula>OR($C$15=4,$C$15=5)</formula>
    </cfRule>
  </conditionalFormatting>
  <conditionalFormatting sqref="E56:O56">
    <cfRule type="expression" dxfId="4" priority="2">
      <formula>($C$15=6)</formula>
    </cfRule>
  </conditionalFormatting>
  <conditionalFormatting sqref="E17:O27">
    <cfRule type="expression" dxfId="3" priority="1">
      <formula>($C$15=2)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4"/>
  <sheetViews>
    <sheetView workbookViewId="0">
      <selection activeCell="E38" sqref="E38"/>
    </sheetView>
  </sheetViews>
  <sheetFormatPr baseColWidth="10" defaultRowHeight="15.75" x14ac:dyDescent="0.25"/>
  <cols>
    <col min="2" max="2" width="30.625" bestFit="1" customWidth="1"/>
  </cols>
  <sheetData>
    <row r="1" spans="2:11" ht="16.5" thickBot="1" x14ac:dyDescent="0.3"/>
    <row r="2" spans="2:11" ht="23.25" x14ac:dyDescent="0.35">
      <c r="B2" s="190" t="s">
        <v>234</v>
      </c>
      <c r="C2" s="191"/>
      <c r="D2" s="191"/>
      <c r="E2" s="191"/>
      <c r="F2" s="191"/>
      <c r="G2" s="191"/>
      <c r="H2" s="191"/>
      <c r="I2" s="191"/>
      <c r="J2" s="191"/>
      <c r="K2" s="192"/>
    </row>
    <row r="3" spans="2:11" ht="16.5" thickBot="1" x14ac:dyDescent="0.3">
      <c r="B3" s="232" t="s">
        <v>235</v>
      </c>
      <c r="C3" s="233"/>
      <c r="D3" s="233"/>
      <c r="E3" s="233"/>
      <c r="F3" s="233"/>
      <c r="G3" s="233"/>
      <c r="H3" s="233"/>
      <c r="I3" s="233"/>
      <c r="J3" s="233"/>
      <c r="K3" s="234"/>
    </row>
    <row r="5" spans="2:11" ht="21" x14ac:dyDescent="0.25">
      <c r="B5" s="10" t="s">
        <v>236</v>
      </c>
    </row>
    <row r="6" spans="2:11" x14ac:dyDescent="0.25">
      <c r="B6" s="6" t="s">
        <v>105</v>
      </c>
      <c r="C6" s="6">
        <v>30</v>
      </c>
    </row>
    <row r="7" spans="2:11" x14ac:dyDescent="0.25">
      <c r="B7" s="6" t="s">
        <v>237</v>
      </c>
      <c r="C7" s="6">
        <v>30</v>
      </c>
    </row>
    <row r="8" spans="2:11" x14ac:dyDescent="0.25">
      <c r="B8" s="6" t="s">
        <v>238</v>
      </c>
      <c r="C8" s="6">
        <v>90</v>
      </c>
    </row>
    <row r="9" spans="2:11" x14ac:dyDescent="0.25">
      <c r="B9" s="6" t="s">
        <v>108</v>
      </c>
      <c r="C9" s="6">
        <f>SUM(C6:C8)</f>
        <v>150</v>
      </c>
    </row>
    <row r="12" spans="2:11" ht="21" x14ac:dyDescent="0.35">
      <c r="B12" s="25" t="s">
        <v>239</v>
      </c>
    </row>
    <row r="13" spans="2:11" x14ac:dyDescent="0.25">
      <c r="B13" s="6" t="s">
        <v>110</v>
      </c>
      <c r="C13" s="6">
        <f>'Principal - ABP'!L19</f>
        <v>0</v>
      </c>
    </row>
    <row r="14" spans="2:11" x14ac:dyDescent="0.25">
      <c r="B14" s="6" t="s">
        <v>130</v>
      </c>
      <c r="C14" s="6">
        <f>C13*10</f>
        <v>0</v>
      </c>
    </row>
  </sheetData>
  <sheetProtection password="C8F4" sheet="1" objects="1" scenarios="1"/>
  <mergeCells count="2">
    <mergeCell ref="B2:K2"/>
    <mergeCell ref="B3:K3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14</vt:i4>
      </vt:variant>
      <vt:variant>
        <vt:lpstr>Rangos con nombre</vt:lpstr>
      </vt:variant>
      <vt:variant>
        <vt:i4>1</vt:i4>
      </vt:variant>
    </vt:vector>
  </HeadingPairs>
  <TitlesOfParts>
    <vt:vector size="15" baseType="lpstr">
      <vt:lpstr>Principal - ABP</vt:lpstr>
      <vt:lpstr>PM</vt:lpstr>
      <vt:lpstr>TAG</vt:lpstr>
      <vt:lpstr>V1</vt:lpstr>
      <vt:lpstr>V2</vt:lpstr>
      <vt:lpstr>PD</vt:lpstr>
      <vt:lpstr>TDS</vt:lpstr>
      <vt:lpstr>RV</vt:lpstr>
      <vt:lpstr>SMBI</vt:lpstr>
      <vt:lpstr>EL</vt:lpstr>
      <vt:lpstr>SDM</vt:lpstr>
      <vt:lpstr>SMA</vt:lpstr>
      <vt:lpstr>NM</vt:lpstr>
      <vt:lpstr>PD1</vt:lpstr>
      <vt:lpstr>Graficos1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RMC</dc:creator>
  <cp:lastModifiedBy>Roxanne</cp:lastModifiedBy>
  <cp:lastPrinted>2015-09-14T11:34:58Z</cp:lastPrinted>
  <dcterms:created xsi:type="dcterms:W3CDTF">2015-08-08T09:03:32Z</dcterms:created>
  <dcterms:modified xsi:type="dcterms:W3CDTF">2015-11-02T15:48:41Z</dcterms:modified>
</cp:coreProperties>
</file>