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SEEDING AFRICA\Excel Class\Data Transformation\"/>
    </mc:Choice>
  </mc:AlternateContent>
  <xr:revisionPtr revIDLastSave="0" documentId="13_ncr:1_{A4C270A2-8428-4A19-885C-41F122C7ECAD}" xr6:coauthVersionLast="47" xr6:coauthVersionMax="47" xr10:uidLastSave="{00000000-0000-0000-0000-000000000000}"/>
  <bookViews>
    <workbookView xWindow="-120" yWindow="-120" windowWidth="20730" windowHeight="11040" firstSheet="3" activeTab="6" xr2:uid="{26D4546B-D2A1-4444-8EAF-A6228F96F0C1}"/>
  </bookViews>
  <sheets>
    <sheet name="Data" sheetId="1" r:id="rId1"/>
    <sheet name="PVT_Male vs Female" sheetId="9" r:id="rId2"/>
    <sheet name="Pvt_SalarySpread" sheetId="10" r:id="rId3"/>
    <sheet name="PVT_Salary&amp;Rating" sheetId="11" r:id="rId4"/>
    <sheet name="PVT_CountryGrowth" sheetId="12" r:id="rId5"/>
    <sheet name="Regional_Scorecard" sheetId="13" r:id="rId6"/>
    <sheet name="Employee_Table _2" sheetId="7" r:id="rId7"/>
    <sheet name="InformationFinder_EmployeeTable" sheetId="8" r:id="rId8"/>
    <sheet name="IND_Table" sheetId="5" r:id="rId9"/>
    <sheet name="BNG_Table" sheetId="4" r:id="rId10"/>
    <sheet name="BNG Staff" sheetId="3" r:id="rId11"/>
    <sheet name="India Staff" sheetId="2" r:id="rId12"/>
  </sheets>
  <definedNames>
    <definedName name="_xlnm._FilterDatabase" localSheetId="0" hidden="1">'BNG Staff'!$B$2:$H$102</definedName>
    <definedName name="_xlnm._FilterDatabase" localSheetId="11" hidden="1">'India Staff'!$B$2:$H$114</definedName>
    <definedName name="ExternalData_1" localSheetId="9" hidden="1">BNG_Table!$A$1:$I$101</definedName>
    <definedName name="ExternalData_2" localSheetId="8" hidden="1">IND_Table!$A$1:$I$113</definedName>
    <definedName name="ExternalData_4" localSheetId="6" hidden="1">'Employee_Table _2'!$A$1:$I$213</definedName>
    <definedName name="Slicer_Country">#N/A</definedName>
    <definedName name="Slicer_Country1">#N/A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7" l="1"/>
  <c r="P9" i="7"/>
  <c r="R17" i="7"/>
  <c r="R16" i="7"/>
  <c r="Q17" i="7"/>
  <c r="Q16" i="7"/>
  <c r="P17" i="7"/>
  <c r="O17" i="7"/>
  <c r="P16" i="7"/>
  <c r="O16" i="7"/>
  <c r="AF6" i="13"/>
  <c r="P6" i="13"/>
  <c r="AD6" i="13"/>
  <c r="N6" i="13"/>
  <c r="AB6" i="13"/>
  <c r="L6" i="13"/>
  <c r="Z6" i="13"/>
  <c r="J6" i="13"/>
  <c r="X6" i="13"/>
  <c r="H6" i="13"/>
  <c r="V6" i="13"/>
  <c r="F6" i="13"/>
  <c r="T6" i="13"/>
  <c r="D6" i="13"/>
  <c r="R6" i="13"/>
  <c r="B6" i="13"/>
  <c r="P12" i="7"/>
  <c r="J2" i="7"/>
  <c r="J3" i="7"/>
  <c r="L3" i="7" s="1"/>
  <c r="J4" i="7"/>
  <c r="L4" i="7" s="1"/>
  <c r="J5" i="7"/>
  <c r="L5" i="7" s="1"/>
  <c r="J6" i="7"/>
  <c r="L6" i="7" s="1"/>
  <c r="J7" i="7"/>
  <c r="L7" i="7" s="1"/>
  <c r="J8" i="7"/>
  <c r="L8" i="7" s="1"/>
  <c r="J9" i="7"/>
  <c r="L9" i="7" s="1"/>
  <c r="J10" i="7"/>
  <c r="L10" i="7" s="1"/>
  <c r="J11" i="7"/>
  <c r="L11" i="7" s="1"/>
  <c r="J12" i="7"/>
  <c r="L12" i="7" s="1"/>
  <c r="J13" i="7"/>
  <c r="L13" i="7" s="1"/>
  <c r="J14" i="7"/>
  <c r="L14" i="7" s="1"/>
  <c r="J15" i="7"/>
  <c r="L15" i="7" s="1"/>
  <c r="J16" i="7"/>
  <c r="L16" i="7" s="1"/>
  <c r="J17" i="7"/>
  <c r="L17" i="7" s="1"/>
  <c r="J18" i="7"/>
  <c r="L18" i="7" s="1"/>
  <c r="J19" i="7"/>
  <c r="L19" i="7" s="1"/>
  <c r="J20" i="7"/>
  <c r="L20" i="7" s="1"/>
  <c r="J21" i="7"/>
  <c r="L21" i="7" s="1"/>
  <c r="J22" i="7"/>
  <c r="L22" i="7" s="1"/>
  <c r="J23" i="7"/>
  <c r="L23" i="7" s="1"/>
  <c r="J24" i="7"/>
  <c r="L24" i="7" s="1"/>
  <c r="J25" i="7"/>
  <c r="L25" i="7" s="1"/>
  <c r="J26" i="7"/>
  <c r="L26" i="7" s="1"/>
  <c r="J27" i="7"/>
  <c r="L27" i="7" s="1"/>
  <c r="J28" i="7"/>
  <c r="L28" i="7" s="1"/>
  <c r="J29" i="7"/>
  <c r="L29" i="7" s="1"/>
  <c r="J30" i="7"/>
  <c r="L30" i="7" s="1"/>
  <c r="J31" i="7"/>
  <c r="L31" i="7" s="1"/>
  <c r="J32" i="7"/>
  <c r="L32" i="7" s="1"/>
  <c r="J33" i="7"/>
  <c r="L33" i="7" s="1"/>
  <c r="J34" i="7"/>
  <c r="L34" i="7" s="1"/>
  <c r="J35" i="7"/>
  <c r="L35" i="7" s="1"/>
  <c r="J36" i="7"/>
  <c r="L36" i="7" s="1"/>
  <c r="J37" i="7"/>
  <c r="L37" i="7" s="1"/>
  <c r="J38" i="7"/>
  <c r="L38" i="7" s="1"/>
  <c r="J39" i="7"/>
  <c r="L39" i="7" s="1"/>
  <c r="J40" i="7"/>
  <c r="L40" i="7" s="1"/>
  <c r="J41" i="7"/>
  <c r="L41" i="7" s="1"/>
  <c r="J42" i="7"/>
  <c r="L42" i="7" s="1"/>
  <c r="J43" i="7"/>
  <c r="L43" i="7" s="1"/>
  <c r="J44" i="7"/>
  <c r="L44" i="7" s="1"/>
  <c r="J45" i="7"/>
  <c r="L45" i="7" s="1"/>
  <c r="J46" i="7"/>
  <c r="L46" i="7" s="1"/>
  <c r="J47" i="7"/>
  <c r="L47" i="7" s="1"/>
  <c r="J48" i="7"/>
  <c r="L48" i="7" s="1"/>
  <c r="J49" i="7"/>
  <c r="L49" i="7" s="1"/>
  <c r="J50" i="7"/>
  <c r="L50" i="7" s="1"/>
  <c r="J51" i="7"/>
  <c r="L51" i="7" s="1"/>
  <c r="J52" i="7"/>
  <c r="L52" i="7" s="1"/>
  <c r="J53" i="7"/>
  <c r="L53" i="7" s="1"/>
  <c r="J54" i="7"/>
  <c r="L54" i="7" s="1"/>
  <c r="J55" i="7"/>
  <c r="L55" i="7" s="1"/>
  <c r="J56" i="7"/>
  <c r="L56" i="7" s="1"/>
  <c r="J57" i="7"/>
  <c r="L57" i="7" s="1"/>
  <c r="J58" i="7"/>
  <c r="L58" i="7" s="1"/>
  <c r="J59" i="7"/>
  <c r="L59" i="7" s="1"/>
  <c r="J60" i="7"/>
  <c r="L60" i="7" s="1"/>
  <c r="J61" i="7"/>
  <c r="L61" i="7" s="1"/>
  <c r="J62" i="7"/>
  <c r="L62" i="7" s="1"/>
  <c r="J63" i="7"/>
  <c r="L63" i="7" s="1"/>
  <c r="J64" i="7"/>
  <c r="L64" i="7" s="1"/>
  <c r="J65" i="7"/>
  <c r="L65" i="7" s="1"/>
  <c r="J66" i="7"/>
  <c r="L66" i="7" s="1"/>
  <c r="J67" i="7"/>
  <c r="L67" i="7" s="1"/>
  <c r="J68" i="7"/>
  <c r="L68" i="7" s="1"/>
  <c r="J69" i="7"/>
  <c r="L69" i="7" s="1"/>
  <c r="J70" i="7"/>
  <c r="L70" i="7" s="1"/>
  <c r="J71" i="7"/>
  <c r="L71" i="7" s="1"/>
  <c r="J72" i="7"/>
  <c r="L72" i="7" s="1"/>
  <c r="J73" i="7"/>
  <c r="L73" i="7" s="1"/>
  <c r="J74" i="7"/>
  <c r="L74" i="7" s="1"/>
  <c r="J75" i="7"/>
  <c r="L75" i="7" s="1"/>
  <c r="J76" i="7"/>
  <c r="L76" i="7" s="1"/>
  <c r="J77" i="7"/>
  <c r="L77" i="7" s="1"/>
  <c r="J78" i="7"/>
  <c r="L78" i="7" s="1"/>
  <c r="J79" i="7"/>
  <c r="L79" i="7" s="1"/>
  <c r="J80" i="7"/>
  <c r="L80" i="7" s="1"/>
  <c r="J81" i="7"/>
  <c r="L81" i="7" s="1"/>
  <c r="J82" i="7"/>
  <c r="L82" i="7" s="1"/>
  <c r="J83" i="7"/>
  <c r="L83" i="7" s="1"/>
  <c r="J84" i="7"/>
  <c r="L84" i="7" s="1"/>
  <c r="J85" i="7"/>
  <c r="L85" i="7" s="1"/>
  <c r="J86" i="7"/>
  <c r="L86" i="7" s="1"/>
  <c r="J87" i="7"/>
  <c r="L87" i="7" s="1"/>
  <c r="J88" i="7"/>
  <c r="L88" i="7" s="1"/>
  <c r="J89" i="7"/>
  <c r="L89" i="7" s="1"/>
  <c r="J90" i="7"/>
  <c r="L90" i="7" s="1"/>
  <c r="J91" i="7"/>
  <c r="L91" i="7" s="1"/>
  <c r="J92" i="7"/>
  <c r="L92" i="7" s="1"/>
  <c r="J93" i="7"/>
  <c r="L93" i="7" s="1"/>
  <c r="J94" i="7"/>
  <c r="L94" i="7" s="1"/>
  <c r="J95" i="7"/>
  <c r="L95" i="7" s="1"/>
  <c r="J96" i="7"/>
  <c r="L96" i="7" s="1"/>
  <c r="J97" i="7"/>
  <c r="L97" i="7" s="1"/>
  <c r="J98" i="7"/>
  <c r="L98" i="7" s="1"/>
  <c r="J99" i="7"/>
  <c r="L99" i="7" s="1"/>
  <c r="J100" i="7"/>
  <c r="L100" i="7" s="1"/>
  <c r="J101" i="7"/>
  <c r="L101" i="7" s="1"/>
  <c r="J102" i="7"/>
  <c r="L102" i="7" s="1"/>
  <c r="J103" i="7"/>
  <c r="L103" i="7" s="1"/>
  <c r="J104" i="7"/>
  <c r="L104" i="7" s="1"/>
  <c r="J105" i="7"/>
  <c r="L105" i="7" s="1"/>
  <c r="J106" i="7"/>
  <c r="L106" i="7" s="1"/>
  <c r="J107" i="7"/>
  <c r="L107" i="7" s="1"/>
  <c r="J108" i="7"/>
  <c r="L108" i="7" s="1"/>
  <c r="J109" i="7"/>
  <c r="L109" i="7" s="1"/>
  <c r="J110" i="7"/>
  <c r="L110" i="7" s="1"/>
  <c r="J111" i="7"/>
  <c r="L111" i="7" s="1"/>
  <c r="J112" i="7"/>
  <c r="L112" i="7" s="1"/>
  <c r="J113" i="7"/>
  <c r="L113" i="7" s="1"/>
  <c r="J114" i="7"/>
  <c r="L114" i="7" s="1"/>
  <c r="J115" i="7"/>
  <c r="L115" i="7" s="1"/>
  <c r="J116" i="7"/>
  <c r="L116" i="7" s="1"/>
  <c r="J117" i="7"/>
  <c r="L117" i="7" s="1"/>
  <c r="J118" i="7"/>
  <c r="L118" i="7" s="1"/>
  <c r="J119" i="7"/>
  <c r="L119" i="7" s="1"/>
  <c r="J120" i="7"/>
  <c r="L120" i="7" s="1"/>
  <c r="J121" i="7"/>
  <c r="L121" i="7" s="1"/>
  <c r="J122" i="7"/>
  <c r="L122" i="7" s="1"/>
  <c r="J123" i="7"/>
  <c r="L123" i="7" s="1"/>
  <c r="J124" i="7"/>
  <c r="L124" i="7" s="1"/>
  <c r="J125" i="7"/>
  <c r="L125" i="7" s="1"/>
  <c r="J126" i="7"/>
  <c r="L126" i="7" s="1"/>
  <c r="J127" i="7"/>
  <c r="L127" i="7" s="1"/>
  <c r="J128" i="7"/>
  <c r="L128" i="7" s="1"/>
  <c r="J129" i="7"/>
  <c r="L129" i="7" s="1"/>
  <c r="J130" i="7"/>
  <c r="L130" i="7" s="1"/>
  <c r="J131" i="7"/>
  <c r="L131" i="7" s="1"/>
  <c r="J132" i="7"/>
  <c r="L132" i="7" s="1"/>
  <c r="J133" i="7"/>
  <c r="L133" i="7" s="1"/>
  <c r="J134" i="7"/>
  <c r="L134" i="7" s="1"/>
  <c r="J135" i="7"/>
  <c r="L135" i="7" s="1"/>
  <c r="J136" i="7"/>
  <c r="L136" i="7" s="1"/>
  <c r="J137" i="7"/>
  <c r="L137" i="7" s="1"/>
  <c r="J138" i="7"/>
  <c r="L138" i="7" s="1"/>
  <c r="J139" i="7"/>
  <c r="L139" i="7" s="1"/>
  <c r="J140" i="7"/>
  <c r="L140" i="7" s="1"/>
  <c r="J141" i="7"/>
  <c r="L141" i="7" s="1"/>
  <c r="J142" i="7"/>
  <c r="L142" i="7" s="1"/>
  <c r="J143" i="7"/>
  <c r="L143" i="7" s="1"/>
  <c r="J144" i="7"/>
  <c r="L144" i="7" s="1"/>
  <c r="J145" i="7"/>
  <c r="L145" i="7" s="1"/>
  <c r="J146" i="7"/>
  <c r="L146" i="7" s="1"/>
  <c r="J147" i="7"/>
  <c r="L147" i="7" s="1"/>
  <c r="J148" i="7"/>
  <c r="L148" i="7" s="1"/>
  <c r="J149" i="7"/>
  <c r="L149" i="7" s="1"/>
  <c r="J150" i="7"/>
  <c r="L150" i="7" s="1"/>
  <c r="J151" i="7"/>
  <c r="L151" i="7" s="1"/>
  <c r="J152" i="7"/>
  <c r="L152" i="7" s="1"/>
  <c r="J153" i="7"/>
  <c r="L153" i="7" s="1"/>
  <c r="J154" i="7"/>
  <c r="L154" i="7" s="1"/>
  <c r="J155" i="7"/>
  <c r="L155" i="7" s="1"/>
  <c r="J156" i="7"/>
  <c r="L156" i="7" s="1"/>
  <c r="J157" i="7"/>
  <c r="L157" i="7" s="1"/>
  <c r="J158" i="7"/>
  <c r="L158" i="7" s="1"/>
  <c r="J159" i="7"/>
  <c r="L159" i="7" s="1"/>
  <c r="J160" i="7"/>
  <c r="L160" i="7" s="1"/>
  <c r="J161" i="7"/>
  <c r="L161" i="7" s="1"/>
  <c r="J162" i="7"/>
  <c r="L162" i="7" s="1"/>
  <c r="J163" i="7"/>
  <c r="L163" i="7" s="1"/>
  <c r="J164" i="7"/>
  <c r="L164" i="7" s="1"/>
  <c r="J165" i="7"/>
  <c r="L165" i="7" s="1"/>
  <c r="J166" i="7"/>
  <c r="L166" i="7" s="1"/>
  <c r="J167" i="7"/>
  <c r="L167" i="7" s="1"/>
  <c r="J168" i="7"/>
  <c r="L168" i="7" s="1"/>
  <c r="J169" i="7"/>
  <c r="L169" i="7" s="1"/>
  <c r="J170" i="7"/>
  <c r="L170" i="7" s="1"/>
  <c r="J171" i="7"/>
  <c r="L171" i="7" s="1"/>
  <c r="J172" i="7"/>
  <c r="L172" i="7" s="1"/>
  <c r="J173" i="7"/>
  <c r="L173" i="7" s="1"/>
  <c r="J174" i="7"/>
  <c r="L174" i="7" s="1"/>
  <c r="J175" i="7"/>
  <c r="L175" i="7" s="1"/>
  <c r="J176" i="7"/>
  <c r="L176" i="7" s="1"/>
  <c r="J177" i="7"/>
  <c r="L177" i="7" s="1"/>
  <c r="J178" i="7"/>
  <c r="L178" i="7" s="1"/>
  <c r="J179" i="7"/>
  <c r="L179" i="7" s="1"/>
  <c r="J180" i="7"/>
  <c r="L180" i="7" s="1"/>
  <c r="J181" i="7"/>
  <c r="L181" i="7" s="1"/>
  <c r="J182" i="7"/>
  <c r="L182" i="7" s="1"/>
  <c r="J183" i="7"/>
  <c r="L183" i="7" s="1"/>
  <c r="J184" i="7"/>
  <c r="L184" i="7" s="1"/>
  <c r="J185" i="7"/>
  <c r="L185" i="7" s="1"/>
  <c r="J186" i="7"/>
  <c r="L186" i="7" s="1"/>
  <c r="J187" i="7"/>
  <c r="L187" i="7" s="1"/>
  <c r="J188" i="7"/>
  <c r="L188" i="7" s="1"/>
  <c r="J189" i="7"/>
  <c r="L189" i="7" s="1"/>
  <c r="J190" i="7"/>
  <c r="L190" i="7" s="1"/>
  <c r="J191" i="7"/>
  <c r="L191" i="7" s="1"/>
  <c r="J192" i="7"/>
  <c r="L192" i="7" s="1"/>
  <c r="J193" i="7"/>
  <c r="L193" i="7" s="1"/>
  <c r="J194" i="7"/>
  <c r="L194" i="7" s="1"/>
  <c r="J195" i="7"/>
  <c r="L195" i="7" s="1"/>
  <c r="J196" i="7"/>
  <c r="L196" i="7" s="1"/>
  <c r="J197" i="7"/>
  <c r="L197" i="7" s="1"/>
  <c r="J198" i="7"/>
  <c r="L198" i="7" s="1"/>
  <c r="J199" i="7"/>
  <c r="L199" i="7" s="1"/>
  <c r="J200" i="7"/>
  <c r="L200" i="7" s="1"/>
  <c r="J201" i="7"/>
  <c r="L201" i="7" s="1"/>
  <c r="J202" i="7"/>
  <c r="L202" i="7" s="1"/>
  <c r="J203" i="7"/>
  <c r="L203" i="7" s="1"/>
  <c r="J204" i="7"/>
  <c r="L204" i="7" s="1"/>
  <c r="J205" i="7"/>
  <c r="L205" i="7" s="1"/>
  <c r="J206" i="7"/>
  <c r="L206" i="7" s="1"/>
  <c r="J207" i="7"/>
  <c r="L207" i="7" s="1"/>
  <c r="J208" i="7"/>
  <c r="L208" i="7" s="1"/>
  <c r="J209" i="7"/>
  <c r="L209" i="7" s="1"/>
  <c r="J210" i="7"/>
  <c r="L210" i="7" s="1"/>
  <c r="J211" i="7"/>
  <c r="K5" i="8" s="1"/>
  <c r="J212" i="7"/>
  <c r="L212" i="7" s="1"/>
  <c r="J213" i="7"/>
  <c r="L213" i="7" s="1"/>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P7" i="7"/>
  <c r="P6" i="7"/>
  <c r="P5" i="7"/>
  <c r="P4" i="7"/>
  <c r="P3" i="7"/>
  <c r="K6" i="8" l="1"/>
  <c r="K4" i="8"/>
  <c r="P11" i="7"/>
  <c r="L211" i="7"/>
  <c r="L2" i="7"/>
  <c r="P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A705B1-9778-4110-AAFB-01DF775D7C71}" keepAlive="1" name="Query - BNG_Table" description="Connection to the 'BNG_Table' query in the workbook." type="5" refreshedVersion="7" background="1" saveData="1">
    <dbPr connection="Provider=Microsoft.Mashup.OleDb.1;Data Source=$Workbook$;Location=BNG_Table;Extended Properties=&quot;&quot;" command="SELECT * FROM [BNG_Table]"/>
  </connection>
  <connection id="2" xr16:uid="{C5D9275E-E74E-4D97-9643-5A6FF95EEF43}" keepAlive="1" name="Query - Employee_Table(1)" description="Connection to the 'Employee_Table' query in the workbook." type="5" refreshedVersion="7" background="1" saveData="1">
    <dbPr connection="Provider=Microsoft.Mashup.OleDb.1;Data Source=$Workbook$;Location=Employee_Table;Extended Properties=&quot;&quot;" command="SELECT * FROM [Employee_Table]"/>
  </connection>
  <connection id="3" xr16:uid="{0BA638D0-0F43-44BC-A64B-78AA5F685968}" keepAlive="1" name="Query - IND_Table" description="Connection to the 'IND_Table' query in the workbook." type="5" refreshedVersion="7" background="1" saveData="1">
    <dbPr connection="Provider=Microsoft.Mashup.OleDb.1;Data Source=$Workbook$;Location=IND_Table;Extended Properties=&quot;&quot;" command="SELECT * FROM [IND_Table]"/>
  </connection>
</connections>
</file>

<file path=xl/sharedStrings.xml><?xml version="1.0" encoding="utf-8"?>
<sst xmlns="http://schemas.openxmlformats.org/spreadsheetml/2006/main" count="3117" uniqueCount="270">
  <si>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</si>
  <si>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</si>
  <si>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</si>
  <si>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</si>
  <si>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</si>
  <si>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</si>
  <si>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</si>
  <si>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</si>
  <si>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</si>
  <si>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</si>
  <si>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</si>
  <si>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</si>
  <si>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</si>
  <si>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</si>
  <si>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</si>
  <si>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</si>
  <si>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</si>
  <si>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</si>
  <si>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</si>
  <si>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</si>
  <si>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</si>
  <si>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</si>
  <si>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</si>
  <si>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</si>
  <si>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</si>
  <si>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</si>
  <si>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</si>
  <si>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</si>
  <si>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</si>
  <si>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</si>
  <si>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</si>
  <si>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</si>
  <si>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</si>
  <si>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</si>
  <si>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</si>
  <si>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</si>
  <si>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</si>
  <si>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</si>
  <si>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</si>
  <si>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</si>
  <si>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</si>
  <si>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</si>
  <si>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</si>
  <si>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</si>
  <si>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</si>
  <si>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</si>
  <si>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</si>
  <si>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</si>
  <si>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</si>
  <si>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</si>
  <si>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</si>
  <si>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</si>
  <si>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</si>
  <si>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</si>
  <si>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</si>
  <si>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</si>
  <si>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</si>
  <si>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</si>
  <si>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</si>
  <si>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</si>
  <si>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</si>
  <si>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</si>
  <si>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</si>
  <si>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</si>
  <si>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</si>
  <si>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</si>
  <si>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</si>
  <si>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</si>
  <si>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</si>
  <si>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</si>
  <si>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</si>
  <si>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</si>
  <si>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</si>
  <si>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</si>
  <si>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</si>
  <si>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</si>
  <si>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</si>
  <si>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</si>
  <si>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</si>
  <si>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</si>
  <si>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</si>
  <si>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</si>
  <si>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</si>
  <si>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</si>
  <si>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</si>
  <si>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</si>
  <si>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</si>
  <si>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</si>
  <si>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</si>
  <si>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</si>
  <si>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</si>
  <si>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</si>
  <si>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</si>
  <si>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</si>
  <si>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</si>
  <si>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</si>
  <si>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</si>
  <si>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</si>
  <si>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</si>
  <si>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</si>
  <si>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</si>
  <si>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</si>
  <si>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</si>
  <si>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</si>
  <si>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</si>
  <si>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</si>
  <si>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</si>
  <si>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</si>
  <si>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</si>
  <si>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</si>
  <si>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</si>
  <si>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</si>
  <si>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</si>
  <si>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</si>
  <si>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</si>
  <si>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</si>
  <si>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</si>
  <si>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</si>
  <si>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</si>
  <si>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</si>
  <si>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</si>
  <si>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</si>
  <si>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</si>
  <si>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</si>
  <si>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</si>
  <si>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</si>
  <si>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</si>
  <si>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</si>
  <si>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</si>
  <si>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</si>
  <si>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</si>
  <si>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</si>
  <si>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</si>
  <si>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</si>
  <si>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</si>
  <si>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</si>
  <si>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</si>
  <si>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</si>
  <si>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</si>
  <si>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</si>
  <si>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</si>
  <si>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</si>
  <si>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</si>
  <si>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</si>
  <si>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</si>
  <si>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</si>
  <si>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</si>
  <si>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</si>
  <si>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</si>
  <si>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</si>
  <si>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</si>
  <si>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</si>
  <si>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</si>
  <si>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</si>
  <si>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</si>
  <si>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</si>
  <si>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</si>
  <si>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</si>
  <si>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</si>
  <si>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</si>
  <si>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</si>
  <si>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</si>
  <si>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</si>
  <si>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</si>
  <si>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</si>
  <si>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</si>
  <si>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</si>
  <si>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</si>
  <si>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</si>
  <si>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</si>
  <si>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</si>
  <si>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</si>
  <si>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</si>
  <si>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</si>
  <si>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</si>
  <si>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</si>
  <si>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</si>
  <si>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</si>
  <si>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</si>
  <si>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</si>
  <si>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</si>
  <si>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</si>
  <si>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</si>
  <si>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</si>
  <si>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</si>
  <si>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</si>
  <si>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</si>
  <si>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</si>
  <si>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</si>
  <si>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</si>
  <si>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</si>
  <si>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</si>
  <si>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</si>
  <si>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</si>
  <si>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</si>
  <si>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</si>
  <si>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</si>
  <si>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</si>
  <si>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</si>
  <si>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</si>
  <si>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</si>
  <si>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</si>
  <si>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</si>
  <si>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Staff_Id</t>
  </si>
  <si>
    <t>Others</t>
  </si>
  <si>
    <t>Country</t>
  </si>
  <si>
    <t>IND</t>
  </si>
  <si>
    <t>BNG</t>
  </si>
  <si>
    <t>Count of Employees</t>
  </si>
  <si>
    <t>Average Salary</t>
  </si>
  <si>
    <t>Median Salary</t>
  </si>
  <si>
    <t>Average Age</t>
  </si>
  <si>
    <t>Median Age</t>
  </si>
  <si>
    <t>Average Tenure</t>
  </si>
  <si>
    <t>Ratio of females to Ratio of Male</t>
  </si>
  <si>
    <t>Salary &gt; 90000</t>
  </si>
  <si>
    <t>Ratio of female</t>
  </si>
  <si>
    <t>Ratio of Male</t>
  </si>
  <si>
    <t>INFORMATION FINDER</t>
  </si>
  <si>
    <t>Unique_ID</t>
  </si>
  <si>
    <t>Unique_Id</t>
  </si>
  <si>
    <t xml:space="preserve">Average Tenure </t>
  </si>
  <si>
    <t xml:space="preserve"> Tenure </t>
  </si>
  <si>
    <t>Male vs Female</t>
  </si>
  <si>
    <t>Count Gender</t>
  </si>
  <si>
    <t>Annual Bonus</t>
  </si>
  <si>
    <t>Grand Total</t>
  </si>
  <si>
    <t>33920-43919</t>
  </si>
  <si>
    <t>43920-53919</t>
  </si>
  <si>
    <t>53920-63919</t>
  </si>
  <si>
    <t>63920-73919</t>
  </si>
  <si>
    <t>73920-83919</t>
  </si>
  <si>
    <t>83920-93919</t>
  </si>
  <si>
    <t>93920-103919</t>
  </si>
  <si>
    <t>103920-113919</t>
  </si>
  <si>
    <t>113920-123919</t>
  </si>
  <si>
    <t>Salary Range</t>
  </si>
  <si>
    <t>Count Salary</t>
  </si>
  <si>
    <t>Ratings</t>
  </si>
  <si>
    <t>2020</t>
  </si>
  <si>
    <t>May</t>
  </si>
  <si>
    <t>Jun</t>
  </si>
  <si>
    <t>Jul</t>
  </si>
  <si>
    <t>Aug</t>
  </si>
  <si>
    <t>Sep</t>
  </si>
  <si>
    <t>Oct</t>
  </si>
  <si>
    <t>Nov</t>
  </si>
  <si>
    <t>Dec</t>
  </si>
  <si>
    <t>2021</t>
  </si>
  <si>
    <t>Jan</t>
  </si>
  <si>
    <t>Feb</t>
  </si>
  <si>
    <t>Mar</t>
  </si>
  <si>
    <t>Apr</t>
  </si>
  <si>
    <t>2022</t>
  </si>
  <si>
    <t>2023</t>
  </si>
  <si>
    <t>Year &amp; Month</t>
  </si>
  <si>
    <t>Count Staff_Id</t>
  </si>
  <si>
    <t>REGIONAL SCORECARD</t>
  </si>
  <si>
    <t>COUNT OF STAFF</t>
  </si>
  <si>
    <t>RATIO OF FEMALE &amp; MALE STAFF</t>
  </si>
  <si>
    <t>AVERAGE SALARY</t>
  </si>
  <si>
    <t>HEADCOUNT BY DEPT(FINANCE)</t>
  </si>
  <si>
    <t>PROCUREMENT</t>
  </si>
  <si>
    <t>SALES</t>
  </si>
  <si>
    <t>WEBSITE</t>
  </si>
  <si>
    <t>COUNTRY</t>
  </si>
  <si>
    <t>FEMALE COUNT</t>
  </si>
  <si>
    <t>MALE COUNT</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</si>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</sst>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0"/>
    <numFmt numFmtId="166" formatCode="&quot;$&quot;#,##0"/>
  </numFmts>
  <fonts count="6" x14ac:knownFonts="1">
    <font>
      <sz val="11"/>
      <color theme="1"/>
      <name val="Calibri"/>
      <family val="2"/>
      <scheme val="minor"/>
    </font>
    <font>
      <sz val="28"/>
      <color theme="1"/>
      <name val="Segoe UI Light"/>
      <family val="2"/>
    </font>
    <font>
      <sz val="11"/>
      <color theme="1"/>
      <name val="Calibri"/>
      <family val="2"/>
      <scheme val="minor"/>
    </font>
    <font>
      <sz val="2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79998168889431442"/>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5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NumberFormat="1"/>
    <xf numFmtId="14" fontId="0" fillId="0" borderId="0" xfId="0" applyNumberFormat="1"/>
    <xf numFmtId="164"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6" xfId="0" applyBorder="1"/>
    <xf numFmtId="164" fontId="0" fillId="0" borderId="4" xfId="1" applyNumberFormat="1" applyFont="1" applyBorder="1"/>
    <xf numFmtId="165" fontId="0" fillId="0" borderId="4" xfId="0" applyNumberFormat="1" applyBorder="1"/>
    <xf numFmtId="0" fontId="0" fillId="0" borderId="3" xfId="0" applyFill="1" applyBorder="1"/>
    <xf numFmtId="44" fontId="0" fillId="0" borderId="0" xfId="1" applyFont="1"/>
    <xf numFmtId="0" fontId="0" fillId="0" borderId="0" xfId="0" applyFill="1"/>
    <xf numFmtId="0" fontId="0" fillId="0" borderId="0" xfId="0" applyNumberFormat="1" applyFill="1"/>
    <xf numFmtId="165" fontId="0" fillId="0" borderId="0" xfId="0" applyNumberFormat="1"/>
    <xf numFmtId="1" fontId="0" fillId="0" borderId="0" xfId="0" applyNumberFormat="1"/>
    <xf numFmtId="0" fontId="0" fillId="0" borderId="0" xfId="0" applyBorder="1"/>
    <xf numFmtId="0" fontId="0" fillId="0" borderId="5" xfId="0" applyFill="1" applyBorder="1"/>
    <xf numFmtId="0" fontId="0" fillId="0" borderId="0" xfId="0" pivotButton="1"/>
    <xf numFmtId="0" fontId="0" fillId="0" borderId="0" xfId="0" applyAlignment="1">
      <alignment horizontal="left"/>
    </xf>
    <xf numFmtId="166" fontId="0" fillId="0" borderId="0" xfId="0" applyNumberFormat="1"/>
    <xf numFmtId="164" fontId="0" fillId="0" borderId="0" xfId="0" applyNumberFormat="1" applyAlignment="1">
      <alignment horizontal="left"/>
    </xf>
    <xf numFmtId="44" fontId="0" fillId="0" borderId="0" xfId="0" applyNumberFormat="1"/>
    <xf numFmtId="164" fontId="0" fillId="0" borderId="0" xfId="0" applyNumberFormat="1"/>
    <xf numFmtId="14" fontId="0" fillId="0" borderId="0" xfId="0" applyNumberFormat="1" applyAlignment="1">
      <alignment horizontal="left" indent="1"/>
    </xf>
    <xf numFmtId="0" fontId="0" fillId="4" borderId="0" xfId="0" applyFill="1"/>
    <xf numFmtId="0" fontId="0" fillId="5" borderId="0" xfId="0" applyFill="1"/>
    <xf numFmtId="0" fontId="5" fillId="0" borderId="0" xfId="0" applyFont="1" applyAlignment="1">
      <alignment textRotation="90"/>
    </xf>
    <xf numFmtId="2" fontId="0" fillId="0" borderId="4" xfId="2" applyNumberFormat="1" applyFont="1" applyBorder="1"/>
    <xf numFmtId="9" fontId="0" fillId="0" borderId="0" xfId="2" applyFont="1"/>
    <xf numFmtId="164" fontId="0" fillId="4" borderId="0" xfId="1" applyNumberFormat="1" applyFont="1" applyFill="1"/>
    <xf numFmtId="164" fontId="0" fillId="5" borderId="0" xfId="1" applyNumberFormat="1" applyFont="1" applyFill="1"/>
    <xf numFmtId="0" fontId="0" fillId="0" borderId="7" xfId="0" applyBorder="1"/>
    <xf numFmtId="1" fontId="0" fillId="0" borderId="7" xfId="2" applyNumberFormat="1" applyFont="1" applyBorder="1"/>
    <xf numFmtId="9" fontId="0" fillId="0" borderId="7" xfId="2" applyFont="1" applyBorder="1"/>
    <xf numFmtId="1" fontId="0" fillId="0" borderId="8" xfId="2" applyNumberFormat="1" applyFont="1" applyBorder="1"/>
    <xf numFmtId="0" fontId="0" fillId="0" borderId="8" xfId="0" applyBorder="1"/>
    <xf numFmtId="9" fontId="0" fillId="0" borderId="4" xfId="2" applyFont="1" applyBorder="1"/>
    <xf numFmtId="0" fontId="0" fillId="0" borderId="5" xfId="0" applyBorder="1"/>
    <xf numFmtId="0" fontId="0" fillId="0" borderId="9" xfId="0" applyBorder="1"/>
    <xf numFmtId="1" fontId="0" fillId="0" borderId="9" xfId="2" applyNumberFormat="1" applyFont="1" applyBorder="1"/>
    <xf numFmtId="9" fontId="0" fillId="0" borderId="9" xfId="2" applyFont="1" applyBorder="1"/>
    <xf numFmtId="9" fontId="0" fillId="0" borderId="6" xfId="2" applyFont="1" applyBorder="1"/>
    <xf numFmtId="0" fontId="3" fillId="3" borderId="0" xfId="0" applyFont="1" applyFill="1" applyAlignment="1">
      <alignment horizontal="center"/>
    </xf>
    <xf numFmtId="0" fontId="0" fillId="3" borderId="0" xfId="0" applyFill="1" applyAlignment="1">
      <alignment horizontal="center"/>
    </xf>
    <xf numFmtId="0" fontId="4" fillId="6" borderId="0" xfId="0" applyFont="1" applyFill="1" applyAlignment="1">
      <alignment horizontal="center"/>
    </xf>
    <xf numFmtId="0" fontId="0" fillId="6" borderId="0" xfId="0" applyFill="1" applyAlignment="1">
      <alignment horizontal="center"/>
    </xf>
    <xf numFmtId="0" fontId="4" fillId="7" borderId="0" xfId="0" applyFont="1" applyFill="1" applyAlignment="1">
      <alignment horizontal="center"/>
    </xf>
    <xf numFmtId="0" fontId="0" fillId="7" borderId="0" xfId="0" applyFill="1" applyAlignment="1">
      <alignment horizontal="center"/>
    </xf>
  </cellXfs>
  <cellStyles count="3">
    <cellStyle name="Currency" xfId="1" builtinId="4"/>
    <cellStyle name="Normal" xfId="0" builtinId="0"/>
    <cellStyle name="Percent" xfId="2" builtinId="5"/>
  </cellStyles>
  <dxfs count="35">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34" formatCode="_(&quot;$&quot;* #,##0.00_);_(&quot;$&quot;* \(#,##0.00\);_(&quot;$&quot;* &quot;-&quot;??_);_(@_)"/>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left style="thin">
          <color theme="9" tint="0.39997558519241921"/>
        </left>
        <top style="thin">
          <color theme="9" tint="0.39997558519241921"/>
        </top>
      </border>
    </dxf>
    <dxf>
      <numFmt numFmtId="164" formatCode="_(&quot;$&quot;* #,##0_);_(&quot;$&quot;* \(#,##0\);_(&quot;$&quot;* &quot;-&quot;??_);_(@_)"/>
    </dxf>
    <dxf>
      <numFmt numFmtId="0" formatCode="General"/>
    </dxf>
    <dxf>
      <numFmt numFmtId="1" formatCode="0"/>
    </dxf>
    <dxf>
      <numFmt numFmtId="164" formatCode="_(&quot;$&quot;* #,##0_);_(&quot;$&quot;* \(#,##0\);_(&quot;$&quot;* &quot;-&quot;??_);_(@_)"/>
    </dxf>
    <dxf>
      <numFmt numFmtId="19" formatCode="m/d/yyyy"/>
    </dxf>
    <dxf>
      <numFmt numFmtId="164" formatCode="_(&quot;$&quot;* #,##0_);_(&quot;$&quot;* \(#,##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Cleaning.xlsx]Pvt_SalarySpread!PivotTable1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SALARY SPREAD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flat"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Pvt_SalarySpread!$B$3</c:f>
              <c:strCache>
                <c:ptCount val="1"/>
                <c:pt idx="0">
                  <c:v>Total</c:v>
                </c:pt>
              </c:strCache>
            </c:strRef>
          </c:tx>
          <c:spPr>
            <a:solidFill>
              <a:schemeClr val="accent1"/>
            </a:solidFill>
            <a:ln w="12700" cap="flat" cmpd="sng">
              <a:solidFill>
                <a:schemeClr val="bg1"/>
              </a:solidFill>
            </a:ln>
            <a:effectLst/>
          </c:spPr>
          <c:invertIfNegative val="0"/>
          <c:cat>
            <c:strRef>
              <c:f>Pvt_SalarySpread!$A$4:$A$13</c:f>
              <c:strCache>
                <c:ptCount val="9"/>
                <c:pt idx="0">
                  <c:v>43920-53919</c:v>
                </c:pt>
                <c:pt idx="1">
                  <c:v>103920-113919</c:v>
                </c:pt>
                <c:pt idx="2">
                  <c:v>63920-73919</c:v>
                </c:pt>
                <c:pt idx="3">
                  <c:v>73920-83919</c:v>
                </c:pt>
                <c:pt idx="4">
                  <c:v>53920-63919</c:v>
                </c:pt>
                <c:pt idx="5">
                  <c:v>83920-93919</c:v>
                </c:pt>
                <c:pt idx="6">
                  <c:v>113920-123919</c:v>
                </c:pt>
                <c:pt idx="7">
                  <c:v>33920-43919</c:v>
                </c:pt>
                <c:pt idx="8">
                  <c:v>93920-103919</c:v>
                </c:pt>
              </c:strCache>
            </c:strRef>
          </c:cat>
          <c:val>
            <c:numRef>
              <c:f>Pvt_SalarySpread!$B$4:$B$13</c:f>
              <c:numCache>
                <c:formatCode>General</c:formatCode>
                <c:ptCount val="9"/>
                <c:pt idx="0">
                  <c:v>15</c:v>
                </c:pt>
                <c:pt idx="1">
                  <c:v>15</c:v>
                </c:pt>
                <c:pt idx="2">
                  <c:v>14</c:v>
                </c:pt>
                <c:pt idx="3">
                  <c:v>12</c:v>
                </c:pt>
                <c:pt idx="4">
                  <c:v>11</c:v>
                </c:pt>
                <c:pt idx="5">
                  <c:v>9</c:v>
                </c:pt>
                <c:pt idx="6">
                  <c:v>9</c:v>
                </c:pt>
                <c:pt idx="7">
                  <c:v>9</c:v>
                </c:pt>
                <c:pt idx="8">
                  <c:v>6</c:v>
                </c:pt>
              </c:numCache>
            </c:numRef>
          </c:val>
          <c:extLst>
            <c:ext xmlns:c16="http://schemas.microsoft.com/office/drawing/2014/chart" uri="{C3380CC4-5D6E-409C-BE32-E72D297353CC}">
              <c16:uniqueId val="{00000000-0AC4-4C3E-89A2-D158167E1C42}"/>
            </c:ext>
          </c:extLst>
        </c:ser>
        <c:dLbls>
          <c:showLegendKey val="0"/>
          <c:showVal val="0"/>
          <c:showCatName val="0"/>
          <c:showSerName val="0"/>
          <c:showPercent val="0"/>
          <c:showBubbleSize val="0"/>
        </c:dLbls>
        <c:gapWidth val="0"/>
        <c:axId val="330197535"/>
        <c:axId val="473071055"/>
      </c:barChart>
      <c:catAx>
        <c:axId val="330197535"/>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SALARY</a:t>
                </a:r>
                <a:r>
                  <a:rPr lang="en-US" b="1" baseline="0">
                    <a:solidFill>
                      <a:sysClr val="windowText" lastClr="000000"/>
                    </a:solidFill>
                  </a:rPr>
                  <a:t> RANGE</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71055"/>
        <c:crosses val="autoZero"/>
        <c:auto val="1"/>
        <c:lblAlgn val="ctr"/>
        <c:lblOffset val="100"/>
        <c:noMultiLvlLbl val="0"/>
      </c:catAx>
      <c:valAx>
        <c:axId val="473071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COUNT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535"/>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RELATIONSHIP</a:t>
            </a:r>
            <a:r>
              <a:rPr lang="en-US" b="1" baseline="0">
                <a:solidFill>
                  <a:sysClr val="windowText" lastClr="000000"/>
                </a:solidFill>
              </a:rPr>
              <a:t> BETWEEN SALARY &amp; RATING</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'Employee_Table _2'!$E$2:$E$213</c:f>
              <c:strCache>
                <c:ptCount val="212"/>
                <c:pt idx="0">
                  <c:v>Average</c:v>
                </c:pt>
                <c:pt idx="1">
                  <c:v>Above average</c:v>
                </c:pt>
                <c:pt idx="2">
                  <c:v>Average</c:v>
                </c:pt>
                <c:pt idx="3">
                  <c:v>Average</c:v>
                </c:pt>
                <c:pt idx="4">
                  <c:v>Poor</c:v>
                </c:pt>
                <c:pt idx="5">
                  <c:v>Above average</c:v>
                </c:pt>
                <c:pt idx="6">
                  <c:v>Average</c:v>
                </c:pt>
                <c:pt idx="7">
                  <c:v>Average</c:v>
                </c:pt>
                <c:pt idx="8">
                  <c:v>Average</c:v>
                </c:pt>
                <c:pt idx="9">
                  <c:v>Above average</c:v>
                </c:pt>
                <c:pt idx="10">
                  <c:v>Average</c:v>
                </c:pt>
                <c:pt idx="11">
                  <c:v>Average</c:v>
                </c:pt>
                <c:pt idx="12">
                  <c:v>Above average</c:v>
                </c:pt>
                <c:pt idx="13">
                  <c:v>Average</c:v>
                </c:pt>
                <c:pt idx="14">
                  <c:v>Average</c:v>
                </c:pt>
                <c:pt idx="15">
                  <c:v>Poor</c:v>
                </c:pt>
                <c:pt idx="16">
                  <c:v>Average</c:v>
                </c:pt>
                <c:pt idx="17">
                  <c:v>Average</c:v>
                </c:pt>
                <c:pt idx="18">
                  <c:v>Average</c:v>
                </c:pt>
                <c:pt idx="19">
                  <c:v>Above average</c:v>
                </c:pt>
                <c:pt idx="20">
                  <c:v>Average</c:v>
                </c:pt>
                <c:pt idx="21">
                  <c:v>Poor</c:v>
                </c:pt>
                <c:pt idx="22">
                  <c:v>Average</c:v>
                </c:pt>
                <c:pt idx="23">
                  <c:v>Exceptional</c:v>
                </c:pt>
                <c:pt idx="24">
                  <c:v>Average</c:v>
                </c:pt>
                <c:pt idx="25">
                  <c:v>Average</c:v>
                </c:pt>
                <c:pt idx="26">
                  <c:v>Average</c:v>
                </c:pt>
                <c:pt idx="27">
                  <c:v>Average</c:v>
                </c:pt>
                <c:pt idx="28">
                  <c:v>Average</c:v>
                </c:pt>
                <c:pt idx="29">
                  <c:v>Average</c:v>
                </c:pt>
                <c:pt idx="30">
                  <c:v>Average</c:v>
                </c:pt>
                <c:pt idx="31">
                  <c:v>Average</c:v>
                </c:pt>
                <c:pt idx="32">
                  <c:v>Average</c:v>
                </c:pt>
                <c:pt idx="33">
                  <c:v>Above average</c:v>
                </c:pt>
                <c:pt idx="34">
                  <c:v>Poor</c:v>
                </c:pt>
                <c:pt idx="35">
                  <c:v>Poor</c:v>
                </c:pt>
                <c:pt idx="36">
                  <c:v>Average</c:v>
                </c:pt>
                <c:pt idx="37">
                  <c:v>Above average</c:v>
                </c:pt>
                <c:pt idx="38">
                  <c:v>Average</c:v>
                </c:pt>
                <c:pt idx="39">
                  <c:v>Average</c:v>
                </c:pt>
                <c:pt idx="40">
                  <c:v>Average</c:v>
                </c:pt>
                <c:pt idx="41">
                  <c:v>Average</c:v>
                </c:pt>
                <c:pt idx="42">
                  <c:v>Average</c:v>
                </c:pt>
                <c:pt idx="43">
                  <c:v>Average</c:v>
                </c:pt>
                <c:pt idx="44">
                  <c:v>Average</c:v>
                </c:pt>
                <c:pt idx="45">
                  <c:v>Average</c:v>
                </c:pt>
                <c:pt idx="46">
                  <c:v>Average</c:v>
                </c:pt>
                <c:pt idx="47">
                  <c:v>Average</c:v>
                </c:pt>
                <c:pt idx="48">
                  <c:v>Above average</c:v>
                </c:pt>
                <c:pt idx="49">
                  <c:v>Poor</c:v>
                </c:pt>
                <c:pt idx="50">
                  <c:v>Average</c:v>
                </c:pt>
                <c:pt idx="51">
                  <c:v>Above average</c:v>
                </c:pt>
                <c:pt idx="52">
                  <c:v>Average</c:v>
                </c:pt>
                <c:pt idx="53">
                  <c:v>Average</c:v>
                </c:pt>
                <c:pt idx="54">
                  <c:v>Average</c:v>
                </c:pt>
                <c:pt idx="55">
                  <c:v>Average</c:v>
                </c:pt>
                <c:pt idx="56">
                  <c:v>Average</c:v>
                </c:pt>
                <c:pt idx="57">
                  <c:v>Average</c:v>
                </c:pt>
                <c:pt idx="58">
                  <c:v>Average</c:v>
                </c:pt>
                <c:pt idx="59">
                  <c:v>Average</c:v>
                </c:pt>
                <c:pt idx="60">
                  <c:v>Poor</c:v>
                </c:pt>
                <c:pt idx="61">
                  <c:v>Average</c:v>
                </c:pt>
                <c:pt idx="62">
                  <c:v>Very poor</c:v>
                </c:pt>
                <c:pt idx="63">
                  <c:v>Exceptional</c:v>
                </c:pt>
                <c:pt idx="64">
                  <c:v>Average</c:v>
                </c:pt>
                <c:pt idx="65">
                  <c:v>Average</c:v>
                </c:pt>
                <c:pt idx="66">
                  <c:v>Average</c:v>
                </c:pt>
                <c:pt idx="67">
                  <c:v>Very poor</c:v>
                </c:pt>
                <c:pt idx="68">
                  <c:v>Average</c:v>
                </c:pt>
                <c:pt idx="69">
                  <c:v>Average</c:v>
                </c:pt>
                <c:pt idx="70">
                  <c:v>Average</c:v>
                </c:pt>
                <c:pt idx="71">
                  <c:v>Poor</c:v>
                </c:pt>
                <c:pt idx="72">
                  <c:v>Average</c:v>
                </c:pt>
                <c:pt idx="73">
                  <c:v>Average</c:v>
                </c:pt>
                <c:pt idx="74">
                  <c:v>Average</c:v>
                </c:pt>
                <c:pt idx="75">
                  <c:v>Average</c:v>
                </c:pt>
                <c:pt idx="76">
                  <c:v>Average</c:v>
                </c:pt>
                <c:pt idx="77">
                  <c:v>Average</c:v>
                </c:pt>
                <c:pt idx="78">
                  <c:v>Average</c:v>
                </c:pt>
                <c:pt idx="79">
                  <c:v>Average</c:v>
                </c:pt>
                <c:pt idx="80">
                  <c:v>Average</c:v>
                </c:pt>
                <c:pt idx="81">
                  <c:v>Average</c:v>
                </c:pt>
                <c:pt idx="82">
                  <c:v>Average</c:v>
                </c:pt>
                <c:pt idx="83">
                  <c:v>Average</c:v>
                </c:pt>
                <c:pt idx="84">
                  <c:v>Very poor</c:v>
                </c:pt>
                <c:pt idx="85">
                  <c:v>Average</c:v>
                </c:pt>
                <c:pt idx="86">
                  <c:v>Average</c:v>
                </c:pt>
                <c:pt idx="87">
                  <c:v>Average</c:v>
                </c:pt>
                <c:pt idx="88">
                  <c:v>Average</c:v>
                </c:pt>
                <c:pt idx="89">
                  <c:v>Average</c:v>
                </c:pt>
                <c:pt idx="90">
                  <c:v>Above average</c:v>
                </c:pt>
                <c:pt idx="91">
                  <c:v>Average</c:v>
                </c:pt>
                <c:pt idx="92">
                  <c:v>Average</c:v>
                </c:pt>
                <c:pt idx="93">
                  <c:v>Above average</c:v>
                </c:pt>
                <c:pt idx="94">
                  <c:v>Average</c:v>
                </c:pt>
                <c:pt idx="95">
                  <c:v>Average</c:v>
                </c:pt>
                <c:pt idx="96">
                  <c:v>Poor</c:v>
                </c:pt>
                <c:pt idx="97">
                  <c:v>Above average</c:v>
                </c:pt>
                <c:pt idx="98">
                  <c:v>Average</c:v>
                </c:pt>
                <c:pt idx="99">
                  <c:v>Average</c:v>
                </c:pt>
                <c:pt idx="100">
                  <c:v>Average</c:v>
                </c:pt>
                <c:pt idx="101">
                  <c:v>Above average</c:v>
                </c:pt>
                <c:pt idx="102">
                  <c:v>Average</c:v>
                </c:pt>
                <c:pt idx="103">
                  <c:v>Average</c:v>
                </c:pt>
                <c:pt idx="104">
                  <c:v>Above average</c:v>
                </c:pt>
                <c:pt idx="105">
                  <c:v>Average</c:v>
                </c:pt>
                <c:pt idx="106">
                  <c:v>Average</c:v>
                </c:pt>
                <c:pt idx="107">
                  <c:v>Poor</c:v>
                </c:pt>
                <c:pt idx="108">
                  <c:v>Average</c:v>
                </c:pt>
                <c:pt idx="109">
                  <c:v>Average</c:v>
                </c:pt>
                <c:pt idx="110">
                  <c:v>Average</c:v>
                </c:pt>
                <c:pt idx="111">
                  <c:v>Above average</c:v>
                </c:pt>
                <c:pt idx="112">
                  <c:v>Above average</c:v>
                </c:pt>
                <c:pt idx="113">
                  <c:v>Average</c:v>
                </c:pt>
                <c:pt idx="114">
                  <c:v>Average</c:v>
                </c:pt>
                <c:pt idx="115">
                  <c:v>Poor</c:v>
                </c:pt>
                <c:pt idx="116">
                  <c:v>Average</c:v>
                </c:pt>
                <c:pt idx="117">
                  <c:v>Average</c:v>
                </c:pt>
                <c:pt idx="118">
                  <c:v>Above average</c:v>
                </c:pt>
                <c:pt idx="119">
                  <c:v>Average</c:v>
                </c:pt>
                <c:pt idx="120">
                  <c:v>Average</c:v>
                </c:pt>
                <c:pt idx="121">
                  <c:v>Average</c:v>
                </c:pt>
                <c:pt idx="122">
                  <c:v>Poor</c:v>
                </c:pt>
                <c:pt idx="123">
                  <c:v>Average</c:v>
                </c:pt>
                <c:pt idx="124">
                  <c:v>Average</c:v>
                </c:pt>
                <c:pt idx="125">
                  <c:v>Average</c:v>
                </c:pt>
                <c:pt idx="126">
                  <c:v>Above average</c:v>
                </c:pt>
                <c:pt idx="127">
                  <c:v>Average</c:v>
                </c:pt>
                <c:pt idx="128">
                  <c:v>Average</c:v>
                </c:pt>
                <c:pt idx="129">
                  <c:v>Average</c:v>
                </c:pt>
                <c:pt idx="130">
                  <c:v>Average</c:v>
                </c:pt>
                <c:pt idx="131">
                  <c:v>Average</c:v>
                </c:pt>
                <c:pt idx="132">
                  <c:v>Average</c:v>
                </c:pt>
                <c:pt idx="133">
                  <c:v>Poor</c:v>
                </c:pt>
                <c:pt idx="134">
                  <c:v>Average</c:v>
                </c:pt>
                <c:pt idx="135">
                  <c:v>Average</c:v>
                </c:pt>
                <c:pt idx="136">
                  <c:v>Average</c:v>
                </c:pt>
                <c:pt idx="137">
                  <c:v>Exceptional</c:v>
                </c:pt>
                <c:pt idx="138">
                  <c:v>Average</c:v>
                </c:pt>
                <c:pt idx="139">
                  <c:v>Average</c:v>
                </c:pt>
                <c:pt idx="140">
                  <c:v>Average</c:v>
                </c:pt>
                <c:pt idx="141">
                  <c:v>Average</c:v>
                </c:pt>
                <c:pt idx="142">
                  <c:v>Very poor</c:v>
                </c:pt>
                <c:pt idx="143">
                  <c:v>Average</c:v>
                </c:pt>
                <c:pt idx="144">
                  <c:v>Average</c:v>
                </c:pt>
                <c:pt idx="145">
                  <c:v>Above average</c:v>
                </c:pt>
                <c:pt idx="146">
                  <c:v>Poor</c:v>
                </c:pt>
                <c:pt idx="147">
                  <c:v>Average</c:v>
                </c:pt>
                <c:pt idx="148">
                  <c:v>Average</c:v>
                </c:pt>
                <c:pt idx="149">
                  <c:v>Average</c:v>
                </c:pt>
                <c:pt idx="150">
                  <c:v>Average</c:v>
                </c:pt>
                <c:pt idx="151">
                  <c:v>Poor</c:v>
                </c:pt>
                <c:pt idx="152">
                  <c:v>Average</c:v>
                </c:pt>
                <c:pt idx="153">
                  <c:v>Average</c:v>
                </c:pt>
                <c:pt idx="154">
                  <c:v>Average</c:v>
                </c:pt>
                <c:pt idx="155">
                  <c:v>Average</c:v>
                </c:pt>
                <c:pt idx="156">
                  <c:v>Average</c:v>
                </c:pt>
                <c:pt idx="157">
                  <c:v>Average</c:v>
                </c:pt>
                <c:pt idx="158">
                  <c:v>Poor</c:v>
                </c:pt>
                <c:pt idx="159">
                  <c:v>Above average</c:v>
                </c:pt>
                <c:pt idx="160">
                  <c:v>Average</c:v>
                </c:pt>
                <c:pt idx="161">
                  <c:v>Average</c:v>
                </c:pt>
                <c:pt idx="162">
                  <c:v>Above average</c:v>
                </c:pt>
                <c:pt idx="163">
                  <c:v>Average</c:v>
                </c:pt>
                <c:pt idx="164">
                  <c:v>Average</c:v>
                </c:pt>
                <c:pt idx="165">
                  <c:v>Average</c:v>
                </c:pt>
                <c:pt idx="166">
                  <c:v>Average</c:v>
                </c:pt>
                <c:pt idx="167">
                  <c:v>Average</c:v>
                </c:pt>
                <c:pt idx="168">
                  <c:v>Exceptional</c:v>
                </c:pt>
                <c:pt idx="169">
                  <c:v>Very poor</c:v>
                </c:pt>
                <c:pt idx="170">
                  <c:v>Average</c:v>
                </c:pt>
                <c:pt idx="171">
                  <c:v>Average</c:v>
                </c:pt>
                <c:pt idx="172">
                  <c:v>Above average</c:v>
                </c:pt>
                <c:pt idx="173">
                  <c:v>Average</c:v>
                </c:pt>
                <c:pt idx="174">
                  <c:v>Average</c:v>
                </c:pt>
                <c:pt idx="175">
                  <c:v>Average</c:v>
                </c:pt>
                <c:pt idx="176">
                  <c:v>Average</c:v>
                </c:pt>
                <c:pt idx="177">
                  <c:v>Above average</c:v>
                </c:pt>
                <c:pt idx="178">
                  <c:v>Above average</c:v>
                </c:pt>
                <c:pt idx="179">
                  <c:v>Average</c:v>
                </c:pt>
                <c:pt idx="180">
                  <c:v>Average</c:v>
                </c:pt>
                <c:pt idx="181">
                  <c:v>Average</c:v>
                </c:pt>
                <c:pt idx="182">
                  <c:v>Average</c:v>
                </c:pt>
                <c:pt idx="183">
                  <c:v>Average</c:v>
                </c:pt>
                <c:pt idx="184">
                  <c:v>Poor</c:v>
                </c:pt>
                <c:pt idx="185">
                  <c:v>Average</c:v>
                </c:pt>
                <c:pt idx="186">
                  <c:v>Average</c:v>
                </c:pt>
                <c:pt idx="187">
                  <c:v>Average</c:v>
                </c:pt>
                <c:pt idx="188">
                  <c:v>Average</c:v>
                </c:pt>
                <c:pt idx="189">
                  <c:v>Average</c:v>
                </c:pt>
                <c:pt idx="190">
                  <c:v>Above average</c:v>
                </c:pt>
                <c:pt idx="191">
                  <c:v>Average</c:v>
                </c:pt>
                <c:pt idx="192">
                  <c:v>Average</c:v>
                </c:pt>
                <c:pt idx="193">
                  <c:v>Average</c:v>
                </c:pt>
                <c:pt idx="194">
                  <c:v>Average</c:v>
                </c:pt>
                <c:pt idx="195">
                  <c:v>Very poor</c:v>
                </c:pt>
                <c:pt idx="196">
                  <c:v>Average</c:v>
                </c:pt>
                <c:pt idx="197">
                  <c:v>Average</c:v>
                </c:pt>
                <c:pt idx="198">
                  <c:v>Average</c:v>
                </c:pt>
                <c:pt idx="199">
                  <c:v>Average</c:v>
                </c:pt>
                <c:pt idx="200">
                  <c:v>Average</c:v>
                </c:pt>
                <c:pt idx="201">
                  <c:v>Average</c:v>
                </c:pt>
                <c:pt idx="202">
                  <c:v>Poor</c:v>
                </c:pt>
                <c:pt idx="203">
                  <c:v>Average</c:v>
                </c:pt>
                <c:pt idx="204">
                  <c:v>Above average</c:v>
                </c:pt>
                <c:pt idx="205">
                  <c:v>Average</c:v>
                </c:pt>
                <c:pt idx="206">
                  <c:v>Average</c:v>
                </c:pt>
                <c:pt idx="207">
                  <c:v>Poor</c:v>
                </c:pt>
                <c:pt idx="208">
                  <c:v>Average</c:v>
                </c:pt>
                <c:pt idx="209">
                  <c:v>Average</c:v>
                </c:pt>
                <c:pt idx="210">
                  <c:v>Above average</c:v>
                </c:pt>
                <c:pt idx="211">
                  <c:v>Average</c:v>
                </c:pt>
              </c:strCache>
            </c:strRef>
          </c:xVal>
          <c:yVal>
            <c:numRef>
              <c:f>'Employee_Table _2'!$H$2:$H$213</c:f>
              <c:numCache>
                <c:formatCode>_("$"* #,##0_);_("$"* \(#,##0\);_("$"* "-"??_);_(@_)</c:formatCode>
                <c:ptCount val="212"/>
                <c:pt idx="0">
                  <c:v>112650</c:v>
                </c:pt>
                <c:pt idx="1">
                  <c:v>43840</c:v>
                </c:pt>
                <c:pt idx="2">
                  <c:v>103550</c:v>
                </c:pt>
                <c:pt idx="3">
                  <c:v>45510</c:v>
                </c:pt>
                <c:pt idx="4">
                  <c:v>115440</c:v>
                </c:pt>
                <c:pt idx="5">
                  <c:v>56870</c:v>
                </c:pt>
                <c:pt idx="6">
                  <c:v>92700</c:v>
                </c:pt>
                <c:pt idx="7">
                  <c:v>91310</c:v>
                </c:pt>
                <c:pt idx="8">
                  <c:v>74550</c:v>
                </c:pt>
                <c:pt idx="9">
                  <c:v>109190</c:v>
                </c:pt>
                <c:pt idx="10">
                  <c:v>104410</c:v>
                </c:pt>
                <c:pt idx="11">
                  <c:v>96800</c:v>
                </c:pt>
                <c:pt idx="12">
                  <c:v>48170</c:v>
                </c:pt>
                <c:pt idx="13">
                  <c:v>37920</c:v>
                </c:pt>
                <c:pt idx="14">
                  <c:v>112650</c:v>
                </c:pt>
                <c:pt idx="15">
                  <c:v>49630</c:v>
                </c:pt>
                <c:pt idx="16">
                  <c:v>118840</c:v>
                </c:pt>
                <c:pt idx="17">
                  <c:v>69710</c:v>
                </c:pt>
                <c:pt idx="18">
                  <c:v>79570</c:v>
                </c:pt>
                <c:pt idx="19">
                  <c:v>76900</c:v>
                </c:pt>
                <c:pt idx="20">
                  <c:v>54970</c:v>
                </c:pt>
                <c:pt idx="21">
                  <c:v>88050</c:v>
                </c:pt>
                <c:pt idx="22">
                  <c:v>36040</c:v>
                </c:pt>
                <c:pt idx="23">
                  <c:v>75000</c:v>
                </c:pt>
                <c:pt idx="24">
                  <c:v>40400</c:v>
                </c:pt>
                <c:pt idx="25">
                  <c:v>100420</c:v>
                </c:pt>
                <c:pt idx="26">
                  <c:v>58100</c:v>
                </c:pt>
                <c:pt idx="27">
                  <c:v>114870</c:v>
                </c:pt>
                <c:pt idx="28">
                  <c:v>41570</c:v>
                </c:pt>
                <c:pt idx="29">
                  <c:v>112570</c:v>
                </c:pt>
                <c:pt idx="30">
                  <c:v>47360</c:v>
                </c:pt>
                <c:pt idx="31">
                  <c:v>65920</c:v>
                </c:pt>
                <c:pt idx="32">
                  <c:v>99970</c:v>
                </c:pt>
                <c:pt idx="33">
                  <c:v>80700</c:v>
                </c:pt>
                <c:pt idx="34">
                  <c:v>52610</c:v>
                </c:pt>
                <c:pt idx="35">
                  <c:v>112110</c:v>
                </c:pt>
                <c:pt idx="36">
                  <c:v>119110</c:v>
                </c:pt>
                <c:pt idx="37">
                  <c:v>112780</c:v>
                </c:pt>
                <c:pt idx="38">
                  <c:v>114890</c:v>
                </c:pt>
                <c:pt idx="39">
                  <c:v>48980</c:v>
                </c:pt>
                <c:pt idx="40">
                  <c:v>75880</c:v>
                </c:pt>
                <c:pt idx="41">
                  <c:v>53240</c:v>
                </c:pt>
                <c:pt idx="42">
                  <c:v>85000</c:v>
                </c:pt>
                <c:pt idx="43">
                  <c:v>33920</c:v>
                </c:pt>
                <c:pt idx="44">
                  <c:v>75280</c:v>
                </c:pt>
                <c:pt idx="45">
                  <c:v>58940</c:v>
                </c:pt>
                <c:pt idx="46">
                  <c:v>104770</c:v>
                </c:pt>
                <c:pt idx="47">
                  <c:v>57090</c:v>
                </c:pt>
                <c:pt idx="48">
                  <c:v>91650</c:v>
                </c:pt>
                <c:pt idx="49">
                  <c:v>70270</c:v>
                </c:pt>
                <c:pt idx="50">
                  <c:v>75970</c:v>
                </c:pt>
                <c:pt idx="51">
                  <c:v>90700</c:v>
                </c:pt>
                <c:pt idx="52">
                  <c:v>60570</c:v>
                </c:pt>
                <c:pt idx="53">
                  <c:v>115920</c:v>
                </c:pt>
                <c:pt idx="54">
                  <c:v>65360</c:v>
                </c:pt>
                <c:pt idx="55">
                  <c:v>64000</c:v>
                </c:pt>
                <c:pt idx="56">
                  <c:v>92450</c:v>
                </c:pt>
                <c:pt idx="57">
                  <c:v>48950</c:v>
                </c:pt>
                <c:pt idx="58">
                  <c:v>83750</c:v>
                </c:pt>
                <c:pt idx="59">
                  <c:v>87620</c:v>
                </c:pt>
                <c:pt idx="60">
                  <c:v>68900</c:v>
                </c:pt>
                <c:pt idx="61">
                  <c:v>53540</c:v>
                </c:pt>
                <c:pt idx="62">
                  <c:v>43510</c:v>
                </c:pt>
                <c:pt idx="63">
                  <c:v>109160</c:v>
                </c:pt>
                <c:pt idx="64">
                  <c:v>99750</c:v>
                </c:pt>
                <c:pt idx="65">
                  <c:v>41980</c:v>
                </c:pt>
                <c:pt idx="66">
                  <c:v>71380</c:v>
                </c:pt>
                <c:pt idx="67">
                  <c:v>113280</c:v>
                </c:pt>
                <c:pt idx="68">
                  <c:v>86570</c:v>
                </c:pt>
                <c:pt idx="69">
                  <c:v>53540</c:v>
                </c:pt>
                <c:pt idx="70">
                  <c:v>69070</c:v>
                </c:pt>
                <c:pt idx="71">
                  <c:v>67910</c:v>
                </c:pt>
                <c:pt idx="72">
                  <c:v>69120</c:v>
                </c:pt>
                <c:pt idx="73">
                  <c:v>60130</c:v>
                </c:pt>
                <c:pt idx="74">
                  <c:v>106460</c:v>
                </c:pt>
                <c:pt idx="75">
                  <c:v>118100</c:v>
                </c:pt>
                <c:pt idx="76">
                  <c:v>78390</c:v>
                </c:pt>
                <c:pt idx="77">
                  <c:v>114180</c:v>
                </c:pt>
                <c:pt idx="78">
                  <c:v>104120</c:v>
                </c:pt>
                <c:pt idx="79">
                  <c:v>67950</c:v>
                </c:pt>
                <c:pt idx="80">
                  <c:v>34980</c:v>
                </c:pt>
                <c:pt idx="81">
                  <c:v>62780</c:v>
                </c:pt>
                <c:pt idx="82">
                  <c:v>107700</c:v>
                </c:pt>
                <c:pt idx="83">
                  <c:v>65700</c:v>
                </c:pt>
                <c:pt idx="84">
                  <c:v>75480</c:v>
                </c:pt>
                <c:pt idx="85">
                  <c:v>53870</c:v>
                </c:pt>
                <c:pt idx="86">
                  <c:v>78540</c:v>
                </c:pt>
                <c:pt idx="87">
                  <c:v>58960</c:v>
                </c:pt>
                <c:pt idx="88">
                  <c:v>70610</c:v>
                </c:pt>
                <c:pt idx="89">
                  <c:v>59430</c:v>
                </c:pt>
                <c:pt idx="90">
                  <c:v>48530</c:v>
                </c:pt>
                <c:pt idx="91">
                  <c:v>96140</c:v>
                </c:pt>
                <c:pt idx="92">
                  <c:v>112650</c:v>
                </c:pt>
                <c:pt idx="93">
                  <c:v>43840</c:v>
                </c:pt>
                <c:pt idx="94">
                  <c:v>103550</c:v>
                </c:pt>
                <c:pt idx="95">
                  <c:v>45510</c:v>
                </c:pt>
                <c:pt idx="96">
                  <c:v>115440</c:v>
                </c:pt>
                <c:pt idx="97">
                  <c:v>56870</c:v>
                </c:pt>
                <c:pt idx="98">
                  <c:v>92700</c:v>
                </c:pt>
                <c:pt idx="99">
                  <c:v>91310</c:v>
                </c:pt>
                <c:pt idx="100">
                  <c:v>74550</c:v>
                </c:pt>
                <c:pt idx="101">
                  <c:v>109190</c:v>
                </c:pt>
                <c:pt idx="102">
                  <c:v>104410</c:v>
                </c:pt>
                <c:pt idx="103">
                  <c:v>96800</c:v>
                </c:pt>
                <c:pt idx="104">
                  <c:v>48170</c:v>
                </c:pt>
                <c:pt idx="105">
                  <c:v>37920</c:v>
                </c:pt>
                <c:pt idx="106">
                  <c:v>112650</c:v>
                </c:pt>
                <c:pt idx="107">
                  <c:v>49630</c:v>
                </c:pt>
                <c:pt idx="108">
                  <c:v>118840</c:v>
                </c:pt>
                <c:pt idx="109">
                  <c:v>69710</c:v>
                </c:pt>
                <c:pt idx="110">
                  <c:v>79570</c:v>
                </c:pt>
                <c:pt idx="111">
                  <c:v>76900</c:v>
                </c:pt>
                <c:pt idx="112">
                  <c:v>112780</c:v>
                </c:pt>
                <c:pt idx="113">
                  <c:v>70610</c:v>
                </c:pt>
                <c:pt idx="114">
                  <c:v>53240</c:v>
                </c:pt>
                <c:pt idx="115">
                  <c:v>115440</c:v>
                </c:pt>
                <c:pt idx="116">
                  <c:v>53540</c:v>
                </c:pt>
                <c:pt idx="117">
                  <c:v>112570</c:v>
                </c:pt>
                <c:pt idx="118">
                  <c:v>48530</c:v>
                </c:pt>
                <c:pt idx="119">
                  <c:v>62780</c:v>
                </c:pt>
                <c:pt idx="120">
                  <c:v>53870</c:v>
                </c:pt>
                <c:pt idx="121">
                  <c:v>119110</c:v>
                </c:pt>
                <c:pt idx="122">
                  <c:v>112110</c:v>
                </c:pt>
                <c:pt idx="123">
                  <c:v>65700</c:v>
                </c:pt>
                <c:pt idx="124">
                  <c:v>69070</c:v>
                </c:pt>
                <c:pt idx="125">
                  <c:v>107700</c:v>
                </c:pt>
                <c:pt idx="126">
                  <c:v>43840</c:v>
                </c:pt>
                <c:pt idx="127">
                  <c:v>99750</c:v>
                </c:pt>
                <c:pt idx="128">
                  <c:v>37920</c:v>
                </c:pt>
                <c:pt idx="129">
                  <c:v>57090</c:v>
                </c:pt>
                <c:pt idx="130">
                  <c:v>41980</c:v>
                </c:pt>
                <c:pt idx="131">
                  <c:v>75880</c:v>
                </c:pt>
                <c:pt idx="132">
                  <c:v>58940</c:v>
                </c:pt>
                <c:pt idx="133">
                  <c:v>67910</c:v>
                </c:pt>
                <c:pt idx="134">
                  <c:v>58100</c:v>
                </c:pt>
                <c:pt idx="135">
                  <c:v>48980</c:v>
                </c:pt>
                <c:pt idx="136">
                  <c:v>64000</c:v>
                </c:pt>
                <c:pt idx="137">
                  <c:v>75000</c:v>
                </c:pt>
                <c:pt idx="138">
                  <c:v>87620</c:v>
                </c:pt>
                <c:pt idx="139">
                  <c:v>34980</c:v>
                </c:pt>
                <c:pt idx="140">
                  <c:v>75970</c:v>
                </c:pt>
                <c:pt idx="141">
                  <c:v>60130</c:v>
                </c:pt>
                <c:pt idx="142">
                  <c:v>75480</c:v>
                </c:pt>
                <c:pt idx="143">
                  <c:v>115920</c:v>
                </c:pt>
                <c:pt idx="144">
                  <c:v>78540</c:v>
                </c:pt>
                <c:pt idx="145">
                  <c:v>109190</c:v>
                </c:pt>
                <c:pt idx="146">
                  <c:v>49630</c:v>
                </c:pt>
                <c:pt idx="147">
                  <c:v>99970</c:v>
                </c:pt>
                <c:pt idx="148">
                  <c:v>96140</c:v>
                </c:pt>
                <c:pt idx="149">
                  <c:v>103550</c:v>
                </c:pt>
                <c:pt idx="150">
                  <c:v>48950</c:v>
                </c:pt>
                <c:pt idx="151">
                  <c:v>52610</c:v>
                </c:pt>
                <c:pt idx="152">
                  <c:v>78390</c:v>
                </c:pt>
                <c:pt idx="153">
                  <c:v>86570</c:v>
                </c:pt>
                <c:pt idx="154">
                  <c:v>83750</c:v>
                </c:pt>
                <c:pt idx="155">
                  <c:v>92450</c:v>
                </c:pt>
                <c:pt idx="156">
                  <c:v>112650</c:v>
                </c:pt>
                <c:pt idx="157">
                  <c:v>79570</c:v>
                </c:pt>
                <c:pt idx="158">
                  <c:v>68900</c:v>
                </c:pt>
                <c:pt idx="159">
                  <c:v>80700</c:v>
                </c:pt>
                <c:pt idx="160">
                  <c:v>58960</c:v>
                </c:pt>
                <c:pt idx="161">
                  <c:v>118840</c:v>
                </c:pt>
                <c:pt idx="162">
                  <c:v>48170</c:v>
                </c:pt>
                <c:pt idx="163">
                  <c:v>45510</c:v>
                </c:pt>
                <c:pt idx="164">
                  <c:v>112650</c:v>
                </c:pt>
                <c:pt idx="165">
                  <c:v>114890</c:v>
                </c:pt>
                <c:pt idx="166">
                  <c:v>69710</c:v>
                </c:pt>
                <c:pt idx="167">
                  <c:v>71380</c:v>
                </c:pt>
                <c:pt idx="168">
                  <c:v>109160</c:v>
                </c:pt>
                <c:pt idx="169">
                  <c:v>113280</c:v>
                </c:pt>
                <c:pt idx="170">
                  <c:v>69120</c:v>
                </c:pt>
                <c:pt idx="171">
                  <c:v>118100</c:v>
                </c:pt>
                <c:pt idx="172">
                  <c:v>76900</c:v>
                </c:pt>
                <c:pt idx="173">
                  <c:v>114870</c:v>
                </c:pt>
                <c:pt idx="174">
                  <c:v>91310</c:v>
                </c:pt>
                <c:pt idx="175">
                  <c:v>104770</c:v>
                </c:pt>
                <c:pt idx="176">
                  <c:v>54970</c:v>
                </c:pt>
                <c:pt idx="177">
                  <c:v>90700</c:v>
                </c:pt>
                <c:pt idx="178">
                  <c:v>56870</c:v>
                </c:pt>
                <c:pt idx="179">
                  <c:v>92700</c:v>
                </c:pt>
                <c:pt idx="180">
                  <c:v>65920</c:v>
                </c:pt>
                <c:pt idx="181">
                  <c:v>47360</c:v>
                </c:pt>
                <c:pt idx="182">
                  <c:v>60570</c:v>
                </c:pt>
                <c:pt idx="183">
                  <c:v>104120</c:v>
                </c:pt>
                <c:pt idx="184">
                  <c:v>88050</c:v>
                </c:pt>
                <c:pt idx="185">
                  <c:v>100420</c:v>
                </c:pt>
                <c:pt idx="186">
                  <c:v>114180</c:v>
                </c:pt>
                <c:pt idx="187">
                  <c:v>33920</c:v>
                </c:pt>
                <c:pt idx="188">
                  <c:v>106460</c:v>
                </c:pt>
                <c:pt idx="189">
                  <c:v>40400</c:v>
                </c:pt>
                <c:pt idx="190">
                  <c:v>91650</c:v>
                </c:pt>
                <c:pt idx="191">
                  <c:v>36040</c:v>
                </c:pt>
                <c:pt idx="192">
                  <c:v>104410</c:v>
                </c:pt>
                <c:pt idx="193">
                  <c:v>96800</c:v>
                </c:pt>
                <c:pt idx="194">
                  <c:v>85000</c:v>
                </c:pt>
                <c:pt idx="195">
                  <c:v>43510</c:v>
                </c:pt>
                <c:pt idx="196">
                  <c:v>59430</c:v>
                </c:pt>
                <c:pt idx="197">
                  <c:v>65360</c:v>
                </c:pt>
                <c:pt idx="198">
                  <c:v>41570</c:v>
                </c:pt>
                <c:pt idx="199">
                  <c:v>75280</c:v>
                </c:pt>
                <c:pt idx="200">
                  <c:v>74550</c:v>
                </c:pt>
                <c:pt idx="201">
                  <c:v>67950</c:v>
                </c:pt>
                <c:pt idx="202">
                  <c:v>70270</c:v>
                </c:pt>
                <c:pt idx="203">
                  <c:v>53540</c:v>
                </c:pt>
                <c:pt idx="204">
                  <c:v>112780</c:v>
                </c:pt>
                <c:pt idx="205">
                  <c:v>70610</c:v>
                </c:pt>
                <c:pt idx="206">
                  <c:v>53240</c:v>
                </c:pt>
                <c:pt idx="207">
                  <c:v>115440</c:v>
                </c:pt>
                <c:pt idx="208">
                  <c:v>53540</c:v>
                </c:pt>
                <c:pt idx="209">
                  <c:v>112570</c:v>
                </c:pt>
                <c:pt idx="210">
                  <c:v>48530</c:v>
                </c:pt>
                <c:pt idx="211">
                  <c:v>62780</c:v>
                </c:pt>
              </c:numCache>
            </c:numRef>
          </c:yVal>
          <c:smooth val="0"/>
          <c:extLst>
            <c:ext xmlns:c16="http://schemas.microsoft.com/office/drawing/2014/chart" uri="{C3380CC4-5D6E-409C-BE32-E72D297353CC}">
              <c16:uniqueId val="{00000000-30D1-4B9D-93BF-DA6503BB718C}"/>
            </c:ext>
          </c:extLst>
        </c:ser>
        <c:dLbls>
          <c:showLegendKey val="0"/>
          <c:showVal val="0"/>
          <c:showCatName val="0"/>
          <c:showSerName val="0"/>
          <c:showPercent val="0"/>
          <c:showBubbleSize val="0"/>
        </c:dLbls>
        <c:axId val="309543551"/>
        <c:axId val="309545215"/>
      </c:scatterChart>
      <c:valAx>
        <c:axId val="309543551"/>
        <c:scaling>
          <c:orientation val="minMax"/>
        </c:scaling>
        <c:delete val="0"/>
        <c:axPos val="b"/>
        <c:numFmt formatCode="_(&quot;$&quot;* #,##0_);_(&quot;$&quot;* \(#,##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45215"/>
        <c:crosses val="autoZero"/>
        <c:crossBetween val="midCat"/>
      </c:valAx>
      <c:valAx>
        <c:axId val="3095452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43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Cleaning.xlsx]PVT_CountryGrowth!PivotTable13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COMPANY</a:t>
            </a:r>
            <a:r>
              <a:rPr lang="en-US" b="1" baseline="0">
                <a:solidFill>
                  <a:sysClr val="windowText" lastClr="000000"/>
                </a:solidFill>
              </a:rPr>
              <a:t> GROWTH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PVT_CountryGrowth!$B$3</c:f>
              <c:strCache>
                <c:ptCount val="1"/>
                <c:pt idx="0">
                  <c:v>Total</c:v>
                </c:pt>
              </c:strCache>
            </c:strRef>
          </c:tx>
          <c:spPr>
            <a:ln w="28575" cap="rnd">
              <a:solidFill>
                <a:schemeClr val="accent1"/>
              </a:solidFill>
              <a:round/>
            </a:ln>
            <a:effectLst/>
          </c:spPr>
          <c:marker>
            <c:symbol val="none"/>
          </c:marker>
          <c:cat>
            <c:multiLvlStrRef>
              <c:f>PVT_CountryGrowth!$A$4:$A$39</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PVT_CountryGrowth!$B$4:$B$39</c:f>
              <c:numCache>
                <c:formatCode>General</c:formatCode>
                <c:ptCount val="32"/>
                <c:pt idx="0">
                  <c:v>5</c:v>
                </c:pt>
                <c:pt idx="1">
                  <c:v>1</c:v>
                </c:pt>
                <c:pt idx="2">
                  <c:v>6</c:v>
                </c:pt>
                <c:pt idx="3">
                  <c:v>3</c:v>
                </c:pt>
                <c:pt idx="4">
                  <c:v>7</c:v>
                </c:pt>
                <c:pt idx="5">
                  <c:v>7</c:v>
                </c:pt>
                <c:pt idx="6">
                  <c:v>9</c:v>
                </c:pt>
                <c:pt idx="7">
                  <c:v>7</c:v>
                </c:pt>
                <c:pt idx="8">
                  <c:v>6</c:v>
                </c:pt>
                <c:pt idx="9">
                  <c:v>4</c:v>
                </c:pt>
                <c:pt idx="10">
                  <c:v>10</c:v>
                </c:pt>
                <c:pt idx="11">
                  <c:v>6</c:v>
                </c:pt>
                <c:pt idx="12">
                  <c:v>18</c:v>
                </c:pt>
                <c:pt idx="13">
                  <c:v>8</c:v>
                </c:pt>
                <c:pt idx="14">
                  <c:v>20</c:v>
                </c:pt>
                <c:pt idx="15">
                  <c:v>7</c:v>
                </c:pt>
                <c:pt idx="16">
                  <c:v>20</c:v>
                </c:pt>
                <c:pt idx="17">
                  <c:v>10</c:v>
                </c:pt>
                <c:pt idx="18">
                  <c:v>13</c:v>
                </c:pt>
                <c:pt idx="19">
                  <c:v>15</c:v>
                </c:pt>
                <c:pt idx="20">
                  <c:v>9</c:v>
                </c:pt>
                <c:pt idx="21">
                  <c:v>14</c:v>
                </c:pt>
                <c:pt idx="22">
                  <c:v>20</c:v>
                </c:pt>
                <c:pt idx="23">
                  <c:v>18</c:v>
                </c:pt>
                <c:pt idx="24">
                  <c:v>30</c:v>
                </c:pt>
                <c:pt idx="25">
                  <c:v>16</c:v>
                </c:pt>
                <c:pt idx="26">
                  <c:v>26</c:v>
                </c:pt>
                <c:pt idx="27">
                  <c:v>13</c:v>
                </c:pt>
                <c:pt idx="28">
                  <c:v>22</c:v>
                </c:pt>
                <c:pt idx="29">
                  <c:v>14</c:v>
                </c:pt>
                <c:pt idx="30">
                  <c:v>15</c:v>
                </c:pt>
                <c:pt idx="31">
                  <c:v>19</c:v>
                </c:pt>
              </c:numCache>
            </c:numRef>
          </c:val>
          <c:smooth val="0"/>
          <c:extLst>
            <c:ext xmlns:c16="http://schemas.microsoft.com/office/drawing/2014/chart" uri="{C3380CC4-5D6E-409C-BE32-E72D297353CC}">
              <c16:uniqueId val="{00000000-E8E2-4B35-AF56-03BE0505F852}"/>
            </c:ext>
          </c:extLst>
        </c:ser>
        <c:dLbls>
          <c:showLegendKey val="0"/>
          <c:showVal val="0"/>
          <c:showCatName val="0"/>
          <c:showSerName val="0"/>
          <c:showPercent val="0"/>
          <c:showBubbleSize val="0"/>
        </c:dLbls>
        <c:smooth val="0"/>
        <c:axId val="1078126303"/>
        <c:axId val="1078127551"/>
      </c:lineChart>
      <c:catAx>
        <c:axId val="107812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YEAR</a:t>
                </a:r>
                <a:r>
                  <a:rPr lang="en-US" b="1" baseline="0">
                    <a:solidFill>
                      <a:sysClr val="windowText" lastClr="000000"/>
                    </a:solidFill>
                  </a:rPr>
                  <a:t> &amp;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27551"/>
        <c:crosses val="autoZero"/>
        <c:auto val="1"/>
        <c:lblAlgn val="ctr"/>
        <c:lblOffset val="100"/>
        <c:noMultiLvlLbl val="0"/>
      </c:catAx>
      <c:valAx>
        <c:axId val="107812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No</a:t>
                </a:r>
                <a:r>
                  <a:rPr lang="en-US" b="1" baseline="0">
                    <a:solidFill>
                      <a:sysClr val="windowText" lastClr="000000"/>
                    </a:solidFill>
                  </a:rPr>
                  <a:t> OF STAFF EMPLOYED</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2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2</xdr:row>
      <xdr:rowOff>9526</xdr:rowOff>
    </xdr:from>
    <xdr:to>
      <xdr:col>8</xdr:col>
      <xdr:colOff>9525</xdr:colOff>
      <xdr:row>6</xdr:row>
      <xdr:rowOff>142876</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BB36A5E9-EB15-4814-901F-E6683F66745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857750" y="3905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11</xdr:col>
      <xdr:colOff>0</xdr:colOff>
      <xdr:row>17</xdr:row>
      <xdr:rowOff>0</xdr:rowOff>
    </xdr:to>
    <xdr:graphicFrame macro="">
      <xdr:nvGraphicFramePr>
        <xdr:cNvPr id="2" name="Chart 1">
          <a:extLst>
            <a:ext uri="{FF2B5EF4-FFF2-40B4-BE49-F238E27FC236}">
              <a16:creationId xmlns:a16="http://schemas.microsoft.com/office/drawing/2014/main" id="{D6759F23-07B5-4634-BEC0-059F422A5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1</xdr:row>
      <xdr:rowOff>0</xdr:rowOff>
    </xdr:from>
    <xdr:to>
      <xdr:col>14</xdr:col>
      <xdr:colOff>9525</xdr:colOff>
      <xdr:row>6</xdr:row>
      <xdr:rowOff>66675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FED6DFF1-DCF9-4431-885D-A0BAB50E3CB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315200" y="1905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1</xdr:row>
      <xdr:rowOff>1</xdr:rowOff>
    </xdr:from>
    <xdr:to>
      <xdr:col>10</xdr:col>
      <xdr:colOff>0</xdr:colOff>
      <xdr:row>15</xdr:row>
      <xdr:rowOff>1</xdr:rowOff>
    </xdr:to>
    <xdr:graphicFrame macro="">
      <xdr:nvGraphicFramePr>
        <xdr:cNvPr id="2" name="Chart 1">
          <a:extLst>
            <a:ext uri="{FF2B5EF4-FFF2-40B4-BE49-F238E27FC236}">
              <a16:creationId xmlns:a16="http://schemas.microsoft.com/office/drawing/2014/main" id="{7A022B81-488E-40E2-961A-1A05213D9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17</xdr:col>
      <xdr:colOff>0</xdr:colOff>
      <xdr:row>18</xdr:row>
      <xdr:rowOff>0</xdr:rowOff>
    </xdr:to>
    <xdr:graphicFrame macro="">
      <xdr:nvGraphicFramePr>
        <xdr:cNvPr id="2" name="Chart 1">
          <a:extLst>
            <a:ext uri="{FF2B5EF4-FFF2-40B4-BE49-F238E27FC236}">
              <a16:creationId xmlns:a16="http://schemas.microsoft.com/office/drawing/2014/main" id="{9A4D73AA-5512-401E-B779-6CE0306A5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89.923283796299" createdVersion="7" refreshedVersion="7" minRefreshableVersion="3" recordCount="212" xr:uid="{0A2DFB24-32AF-45EF-8D4D-B937D6C0665A}">
  <cacheSource type="worksheet">
    <worksheetSource name="Employee_Table_2"/>
  </cacheSource>
  <cacheFields count="13">
    <cacheField name="Staff_Id" numFmtId="0">
      <sharedItems containsSemiMixedTypes="0" containsString="0" containsNumber="1" containsInteger="1" minValue="1001" maxValue="1112"/>
    </cacheField>
    <cacheField name="Name" numFmtId="0">
      <sharedItems/>
    </cacheField>
    <cacheField name="Gender" numFmtId="0">
      <sharedItems count="3">
        <s v="Male"/>
        <s v="Female"/>
        <s v="Others"/>
      </sharedItems>
    </cacheField>
    <cacheField name="Age" numFmtId="0">
      <sharedItems containsSemiMixedTypes="0" containsString="0" containsNumber="1" containsInteger="1" minValue="19" maxValue="46"/>
    </cacheField>
    <cacheField name="Rating" numFmtId="0">
      <sharedItems count="5">
        <s v="Average"/>
        <s v="Above average"/>
        <s v="Poor"/>
        <s v="Exceptional"/>
        <s v="Very poor"/>
      </sharedItems>
    </cacheField>
    <cacheField name="Date Joined" numFmtId="14">
      <sharedItems containsSemiMixedTypes="0" containsNonDate="0" containsDate="1" containsString="0" minDate="2020-05-07T00:00:00" maxDate="2023-04-30T00:00:00" count="161">
        <d v="2020-10-18T00:00:00"/>
        <d v="2021-04-07T00:00:00"/>
        <d v="2022-04-12T00:00:00"/>
        <d v="2021-05-23T00:00:00"/>
        <d v="2020-09-11T00:00:00"/>
        <d v="2021-03-13T00:00:00"/>
        <d v="2020-11-09T00:00:00"/>
        <d v="2022-06-01T00:00:00"/>
        <d v="2021-05-08T00:00:00"/>
        <d v="2022-04-14T00:00:00"/>
        <d v="2021-05-04T00:00:00"/>
        <d v="2021-12-14T00:00:00"/>
        <d v="2020-05-29T00:00:00"/>
        <d v="2020-07-30T00:00:00"/>
        <d v="2022-03-22T00:00:00"/>
        <d v="2022-04-09T00:00:00"/>
        <d v="2020-05-07T00:00:00"/>
        <d v="2022-08-16T00:00:00"/>
        <d v="2022-05-02T00:00:00"/>
        <d v="2021-07-11T00:00:00"/>
        <d v="2020-08-30T00:00:00"/>
        <d v="2021-03-22T00:00:00"/>
        <d v="2021-12-28T00:00:00"/>
        <d v="2022-06-06T00:00:00"/>
        <d v="2022-04-15T00:00:00"/>
        <d v="2022-03-05T00:00:00"/>
        <d v="2022-02-12T00:00:00"/>
        <d v="2023-02-28T00:00:00"/>
        <d v="2021-12-19T00:00:00"/>
        <d v="2022-08-27T00:00:00"/>
        <d v="2020-11-29T00:00:00"/>
        <d v="2021-03-01T00:00:00"/>
        <d v="2022-01-10T00:00:00"/>
        <d v="2022-03-13T00:00:00"/>
        <d v="2021-06-28T00:00:00"/>
        <d v="2020-10-15T00:00:00"/>
        <d v="2020-08-18T00:00:00"/>
        <d v="2021-07-07T00:00:00"/>
        <d v="2020-07-11T00:00:00"/>
        <d v="2021-11-06T00:00:00"/>
        <d v="2020-12-15T00:00:00"/>
        <d v="2021-04-10T00:00:00"/>
        <d v="2021-07-20T00:00:00"/>
        <d v="2022-02-27T00:00:00"/>
        <d v="2021-02-26T00:00:00"/>
        <d v="2022-02-02T00:00:00"/>
        <d v="2021-08-17T00:00:00"/>
        <d v="2022-05-20T00:00:00"/>
        <d v="2020-12-09T00:00:00"/>
        <d v="2022-04-19T00:00:00"/>
        <d v="2020-10-20T00:00:00"/>
        <d v="2021-01-16T00:00:00"/>
        <d v="2022-02-15T00:00:00"/>
        <d v="2020-09-29T00:00:00"/>
        <d v="2020-06-24T00:00:00"/>
        <d v="2021-12-05T00:00:00"/>
        <d v="2021-07-06T00:00:00"/>
        <d v="2021-09-11T00:00:00"/>
        <d v="2021-03-21T00:00:00"/>
        <d v="2021-10-07T00:00:00"/>
        <d v="2021-07-26T00:00:00"/>
        <d v="2022-07-16T00:00:00"/>
        <d v="2021-04-30T00:00:00"/>
        <d v="2021-01-08T00:00:00"/>
        <d v="2020-09-10T00:00:00"/>
        <d v="2021-03-17T00:00:00"/>
        <d v="2021-12-17T00:00:00"/>
        <d v="2022-07-05T00:00:00"/>
        <d v="2021-06-03T00:00:00"/>
        <d v="2022-03-20T00:00:00"/>
        <d v="2021-05-12T00:00:00"/>
        <d v="2021-01-18T00:00:00"/>
        <d v="2021-12-20T00:00:00"/>
        <d v="2021-07-01T00:00:00"/>
        <d v="2021-07-12T00:00:00"/>
        <d v="2021-09-29T00:00:00"/>
        <d v="2022-01-29T00:00:00"/>
        <d v="2020-05-11T00:00:00"/>
        <d v="2020-09-13T00:00:00"/>
        <d v="2021-05-06T00:00:00"/>
        <d v="2021-04-27T00:00:00"/>
        <d v="2021-09-09T00:00:00"/>
        <d v="2021-08-25T00:00:00"/>
        <d v="2021-01-22T00:00:00"/>
        <d v="2022-05-16T00:00:00"/>
        <d v="2020-12-16T00:00:00"/>
        <d v="2020-10-25T00:00:00"/>
        <d v="2021-09-07T00:00:00"/>
        <d v="2021-06-10T00:00:00"/>
        <d v="2020-11-11T00:00:00"/>
        <d v="2021-09-26T00:00:00"/>
        <d v="2022-10-27T00:00:00"/>
        <d v="2020-11-13T00:00:00"/>
        <d v="2021-11-09T00:00:00"/>
        <d v="2021-09-20T00:00:00"/>
        <d v="2021-06-07T00:00:00"/>
        <d v="2021-03-08T00:00:00"/>
        <d v="2020-09-30T00:00:00"/>
        <d v="2022-07-20T00:00:00"/>
        <d v="2020-11-10T00:00:00"/>
        <d v="2021-02-15T00:00:00"/>
        <d v="2022-04-02T00:00:00"/>
        <d v="2022-01-06T00:00:00"/>
        <d v="2022-02-05T00:00:00"/>
        <d v="2022-08-06T00:00:00"/>
        <d v="2021-05-21T00:00:00"/>
        <d v="2020-12-20T00:00:00"/>
        <d v="2022-02-20T00:00:00"/>
        <d v="2021-06-27T00:00:00"/>
        <d v="2021-10-25T00:00:00"/>
        <d v="2022-06-14T00:00:00"/>
        <d v="2022-06-09T00:00:00"/>
        <d v="2022-03-10T00:00:00"/>
        <d v="2020-12-25T00:00:00"/>
        <d v="2022-06-12T00:00:00"/>
        <d v="2021-11-11T00:00:00"/>
        <d v="2021-08-28T00:00:00"/>
        <d v="2021-11-29T00:00:00"/>
        <d v="2022-09-05T00:00:00"/>
        <d v="2022-05-05T00:00:00"/>
        <d v="2021-09-06T00:00:00"/>
        <d v="2020-12-18T00:00:00"/>
        <d v="2022-07-02T00:00:00"/>
        <d v="2021-12-07T00:00:00"/>
        <d v="2022-05-13T00:00:00"/>
        <d v="2020-07-07T00:00:00"/>
        <d v="2020-07-29T00:00:00"/>
        <d v="2021-07-23T00:00:00"/>
        <d v="2022-05-22T00:00:00"/>
        <d v="2022-10-16T00:00:00"/>
        <d v="2021-05-17T00:00:00"/>
        <d v="2021-06-30T00:00:00"/>
        <d v="2022-02-17T00:00:00"/>
        <d v="2021-03-18T00:00:00"/>
        <d v="2021-09-12T00:00:00"/>
        <d v="2023-04-29T00:00:00"/>
        <d v="2022-08-01T00:00:00"/>
        <d v="2021-10-17T00:00:00"/>
        <d v="2020-10-30T00:00:00"/>
        <d v="2021-03-16T00:00:00"/>
        <d v="2021-05-13T00:00:00"/>
        <d v="2021-01-09T00:00:00"/>
        <d v="2021-05-01T00:00:00"/>
        <d v="2021-01-29T00:00:00"/>
        <d v="2022-03-29T00:00:00"/>
        <d v="2021-05-22T00:00:00"/>
        <d v="2022-04-27T00:00:00"/>
        <d v="2021-09-01T00:00:00"/>
        <d v="2022-06-15T00:00:00"/>
        <d v="2021-02-09T00:00:00"/>
        <d v="2022-02-28T00:00:00"/>
        <d v="2021-07-04T00:00:00"/>
        <d v="2022-02-14T00:00:00"/>
        <d v="2022-09-16T00:00:00"/>
        <d v="2021-02-16T00:00:00"/>
        <d v="2020-08-24T00:00:00"/>
        <d v="2022-02-19T00:00:00"/>
        <d v="2021-04-26T00:00:00"/>
        <d v="2021-07-08T00:00:00"/>
        <d v="2022-06-19T00:00:00"/>
        <d v="2021-08-03T00:00:00"/>
      </sharedItems>
      <fieldGroup par="12" base="5">
        <rangePr groupBy="months" startDate="2020-05-07T00:00:00" endDate="2023-04-30T00:00:00"/>
        <groupItems count="14">
          <s v="&lt;5/7/2020"/>
          <s v="Jan"/>
          <s v="Feb"/>
          <s v="Mar"/>
          <s v="Apr"/>
          <s v="May"/>
          <s v="Jun"/>
          <s v="Jul"/>
          <s v="Aug"/>
          <s v="Sep"/>
          <s v="Oct"/>
          <s v="Nov"/>
          <s v="Dec"/>
          <s v="&gt;4/30/2023"/>
        </groupItems>
      </fieldGroup>
    </cacheField>
    <cacheField name="Department" numFmtId="0">
      <sharedItems/>
    </cacheField>
    <cacheField name="Salary" numFmtId="164">
      <sharedItems containsSemiMixedTypes="0" containsString="0" containsNumber="1" containsInteger="1" minValue="33920" maxValue="119110" count="90">
        <n v="112650"/>
        <n v="43840"/>
        <n v="103550"/>
        <n v="45510"/>
        <n v="115440"/>
        <n v="56870"/>
        <n v="92700"/>
        <n v="91310"/>
        <n v="74550"/>
        <n v="109190"/>
        <n v="104410"/>
        <n v="96800"/>
        <n v="48170"/>
        <n v="37920"/>
        <n v="49630"/>
        <n v="118840"/>
        <n v="69710"/>
        <n v="79570"/>
        <n v="76900"/>
        <n v="54970"/>
        <n v="88050"/>
        <n v="36040"/>
        <n v="75000"/>
        <n v="40400"/>
        <n v="100420"/>
        <n v="58100"/>
        <n v="114870"/>
        <n v="41570"/>
        <n v="112570"/>
        <n v="47360"/>
        <n v="65920"/>
        <n v="99970"/>
        <n v="80700"/>
        <n v="52610"/>
        <n v="112110"/>
        <n v="119110"/>
        <n v="112780"/>
        <n v="114890"/>
        <n v="48980"/>
        <n v="75880"/>
        <n v="53240"/>
        <n v="85000"/>
        <n v="33920"/>
        <n v="75280"/>
        <n v="58940"/>
        <n v="104770"/>
        <n v="57090"/>
        <n v="91650"/>
        <n v="70270"/>
        <n v="75970"/>
        <n v="90700"/>
        <n v="60570"/>
        <n v="115920"/>
        <n v="65360"/>
        <n v="64000"/>
        <n v="92450"/>
        <n v="48950"/>
        <n v="83750"/>
        <n v="87620"/>
        <n v="68900"/>
        <n v="53540"/>
        <n v="43510"/>
        <n v="109160"/>
        <n v="99750"/>
        <n v="41980"/>
        <n v="71380"/>
        <n v="113280"/>
        <n v="86570"/>
        <n v="69070"/>
        <n v="67910"/>
        <n v="69120"/>
        <n v="60130"/>
        <n v="106460"/>
        <n v="118100"/>
        <n v="78390"/>
        <n v="114180"/>
        <n v="104120"/>
        <n v="67950"/>
        <n v="34980"/>
        <n v="62780"/>
        <n v="107700"/>
        <n v="65700"/>
        <n v="75480"/>
        <n v="53870"/>
        <n v="78540"/>
        <n v="58960"/>
        <n v="70610"/>
        <n v="59430"/>
        <n v="48530"/>
        <n v="96140"/>
      </sharedItems>
      <fieldGroup base="7">
        <rangePr startNum="33920" endNum="119110" groupInterval="10000"/>
        <groupItems count="11">
          <s v="&lt;33920"/>
          <s v="33920-43919"/>
          <s v="43920-53919"/>
          <s v="53920-63919"/>
          <s v="63920-73919"/>
          <s v="73920-83919"/>
          <s v="83920-93919"/>
          <s v="93920-103919"/>
          <s v="103920-113919"/>
          <s v="113920-123919"/>
          <s v="&gt;123920"/>
        </groupItems>
      </fieldGroup>
    </cacheField>
    <cacheField name="Country" numFmtId="0">
      <sharedItems count="2">
        <s v="IND"/>
        <s v="BNG"/>
      </sharedItems>
    </cacheField>
    <cacheField name=" Tenure " numFmtId="1">
      <sharedItems containsSemiMixedTypes="0" containsString="0" containsNumber="1" containsInteger="1" minValue="1" maxValue="4"/>
    </cacheField>
    <cacheField name="Unique_ID" numFmtId="0">
      <sharedItems containsSemiMixedTypes="0" containsString="0" containsNumber="1" containsInteger="1" minValue="1001" maxValue="1212"/>
    </cacheField>
    <cacheField name="Quarters" numFmtId="0" databaseField="0">
      <fieldGroup base="5">
        <rangePr groupBy="quarters" startDate="2020-05-07T00:00:00" endDate="2023-04-30T00:00:00"/>
        <groupItems count="6">
          <s v="&lt;5/7/2020"/>
          <s v="Qtr1"/>
          <s v="Qtr2"/>
          <s v="Qtr3"/>
          <s v="Qtr4"/>
          <s v="&gt;4/30/2023"/>
        </groupItems>
      </fieldGroup>
    </cacheField>
    <cacheField name="Years" numFmtId="0" databaseField="0">
      <fieldGroup base="5">
        <rangePr groupBy="years" startDate="2020-05-07T00:00:00" endDate="2023-04-30T00:00:00"/>
        <groupItems count="6">
          <s v="&lt;5/7/2020"/>
          <s v="2020"/>
          <s v="2021"/>
          <s v="2022"/>
          <s v="2023"/>
          <s v="&gt;4/30/2023"/>
        </groupItems>
      </fieldGroup>
    </cacheField>
  </cacheFields>
  <extLst>
    <ext xmlns:x14="http://schemas.microsoft.com/office/spreadsheetml/2009/9/main" uri="{725AE2AE-9491-48be-B2B4-4EB974FC3084}">
      <x14:pivotCacheDefinition pivotCacheId="171160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n v="1001"/>
    <s v="Deepali Charan"/>
    <x v="0"/>
    <n v="20"/>
    <x v="0"/>
    <x v="0"/>
    <s v="Website"/>
    <x v="0"/>
    <x v="0"/>
    <n v="4"/>
    <n v="1001"/>
  </r>
  <r>
    <n v="1002"/>
    <s v="Yagna Sujeev"/>
    <x v="1"/>
    <n v="32"/>
    <x v="1"/>
    <x v="1"/>
    <s v="Website"/>
    <x v="1"/>
    <x v="0"/>
    <n v="3"/>
    <n v="1002"/>
  </r>
  <r>
    <n v="1003"/>
    <s v="Satyendra Venkatadri"/>
    <x v="0"/>
    <n v="31"/>
    <x v="0"/>
    <x v="2"/>
    <s v="Procurement"/>
    <x v="2"/>
    <x v="0"/>
    <n v="2"/>
    <n v="1003"/>
  </r>
  <r>
    <n v="1004"/>
    <s v="Madhavdas Buhpathi"/>
    <x v="1"/>
    <n v="32"/>
    <x v="0"/>
    <x v="3"/>
    <s v="HR"/>
    <x v="3"/>
    <x v="0"/>
    <n v="3"/>
    <n v="1004"/>
  </r>
  <r>
    <n v="1005"/>
    <s v="Sahila Chandrasekhar"/>
    <x v="2"/>
    <n v="37"/>
    <x v="2"/>
    <x v="4"/>
    <s v="Finance"/>
    <x v="4"/>
    <x v="0"/>
    <n v="4"/>
    <n v="1005"/>
  </r>
  <r>
    <n v="1006"/>
    <s v="Mirium Seemantini Shivakumar"/>
    <x v="1"/>
    <n v="38"/>
    <x v="1"/>
    <x v="5"/>
    <s v="Sales"/>
    <x v="5"/>
    <x v="0"/>
    <n v="3"/>
    <n v="1006"/>
  </r>
  <r>
    <n v="1007"/>
    <s v="Purnendu Vijayarangan"/>
    <x v="1"/>
    <n v="25"/>
    <x v="0"/>
    <x v="6"/>
    <s v="Sales"/>
    <x v="6"/>
    <x v="0"/>
    <n v="4"/>
    <n v="1007"/>
  </r>
  <r>
    <n v="1008"/>
    <s v="Rukma Vinita"/>
    <x v="2"/>
    <n v="32"/>
    <x v="0"/>
    <x v="7"/>
    <s v="Website"/>
    <x v="7"/>
    <x v="0"/>
    <n v="2"/>
    <n v="1008"/>
  </r>
  <r>
    <n v="1009"/>
    <s v="Yauvani Tarpa"/>
    <x v="0"/>
    <n v="33"/>
    <x v="0"/>
    <x v="8"/>
    <s v="Sales"/>
    <x v="8"/>
    <x v="0"/>
    <n v="3"/>
    <n v="1009"/>
  </r>
  <r>
    <n v="1010"/>
    <s v="Damayanti Thangavadivelu"/>
    <x v="0"/>
    <n v="25"/>
    <x v="1"/>
    <x v="9"/>
    <s v="Procurement"/>
    <x v="9"/>
    <x v="0"/>
    <n v="2"/>
    <n v="1010"/>
  </r>
  <r>
    <n v="1011"/>
    <s v="Manjusri Ruchi"/>
    <x v="1"/>
    <n v="40"/>
    <x v="0"/>
    <x v="10"/>
    <s v="Website"/>
    <x v="10"/>
    <x v="0"/>
    <n v="3"/>
    <n v="1011"/>
  </r>
  <r>
    <n v="1012"/>
    <s v="Mithil Nadkarni"/>
    <x v="0"/>
    <n v="30"/>
    <x v="0"/>
    <x v="11"/>
    <s v="Finance"/>
    <x v="11"/>
    <x v="0"/>
    <n v="3"/>
    <n v="1012"/>
  </r>
  <r>
    <n v="1013"/>
    <s v="Ardhendu Abhichandra Jayakar"/>
    <x v="0"/>
    <n v="28"/>
    <x v="1"/>
    <x v="12"/>
    <s v="Finance"/>
    <x v="12"/>
    <x v="0"/>
    <n v="4"/>
    <n v="1013"/>
  </r>
  <r>
    <n v="1014"/>
    <s v="Akbar Sorabhjee"/>
    <x v="0"/>
    <n v="21"/>
    <x v="0"/>
    <x v="13"/>
    <s v="Procurement"/>
    <x v="13"/>
    <x v="0"/>
    <n v="4"/>
    <n v="1014"/>
  </r>
  <r>
    <n v="1015"/>
    <s v="Bandhula Sathyanna"/>
    <x v="0"/>
    <n v="34"/>
    <x v="0"/>
    <x v="14"/>
    <s v="Procurement"/>
    <x v="0"/>
    <x v="0"/>
    <n v="2"/>
    <n v="1015"/>
  </r>
  <r>
    <n v="1016"/>
    <s v="Daruka Ghazali"/>
    <x v="1"/>
    <n v="34"/>
    <x v="2"/>
    <x v="15"/>
    <s v="Sales"/>
    <x v="14"/>
    <x v="0"/>
    <n v="2"/>
    <n v="1016"/>
  </r>
  <r>
    <n v="1017"/>
    <s v="Heer Pennathur"/>
    <x v="0"/>
    <n v="36"/>
    <x v="0"/>
    <x v="16"/>
    <s v="Website"/>
    <x v="15"/>
    <x v="0"/>
    <n v="4"/>
    <n v="1017"/>
  </r>
  <r>
    <n v="1018"/>
    <s v="Shekhar Eswara"/>
    <x v="0"/>
    <n v="30"/>
    <x v="0"/>
    <x v="17"/>
    <s v="Website"/>
    <x v="16"/>
    <x v="0"/>
    <n v="2"/>
    <n v="1018"/>
  </r>
  <r>
    <n v="1019"/>
    <s v="Udyan Lanka"/>
    <x v="0"/>
    <n v="20"/>
    <x v="0"/>
    <x v="18"/>
    <s v="Procurement"/>
    <x v="17"/>
    <x v="0"/>
    <n v="2"/>
    <n v="1019"/>
  </r>
  <r>
    <n v="1020"/>
    <s v="Shreela Ramasubraman"/>
    <x v="1"/>
    <n v="22"/>
    <x v="1"/>
    <x v="19"/>
    <s v="Procurement"/>
    <x v="18"/>
    <x v="0"/>
    <n v="3"/>
    <n v="1020"/>
  </r>
  <r>
    <n v="1021"/>
    <s v="Sanchali Shirish"/>
    <x v="0"/>
    <n v="27"/>
    <x v="0"/>
    <x v="20"/>
    <s v="Sales"/>
    <x v="19"/>
    <x v="0"/>
    <n v="4"/>
    <n v="1021"/>
  </r>
  <r>
    <n v="1022"/>
    <s v="Gangadutt Ragha"/>
    <x v="0"/>
    <n v="37"/>
    <x v="2"/>
    <x v="21"/>
    <s v="Website"/>
    <x v="20"/>
    <x v="0"/>
    <n v="3"/>
    <n v="1022"/>
  </r>
  <r>
    <n v="1023"/>
    <s v="Waheeda Vasuman"/>
    <x v="0"/>
    <n v="43"/>
    <x v="0"/>
    <x v="22"/>
    <s v="Sales"/>
    <x v="21"/>
    <x v="0"/>
    <n v="3"/>
    <n v="1023"/>
  </r>
  <r>
    <n v="1024"/>
    <s v="Nanak Sapna"/>
    <x v="1"/>
    <n v="42"/>
    <x v="3"/>
    <x v="23"/>
    <s v="Procurement"/>
    <x v="22"/>
    <x v="0"/>
    <n v="2"/>
    <n v="1024"/>
  </r>
  <r>
    <n v="1025"/>
    <s v="Shobhana Samuel"/>
    <x v="0"/>
    <n v="35"/>
    <x v="0"/>
    <x v="24"/>
    <s v="Procurement"/>
    <x v="23"/>
    <x v="0"/>
    <n v="2"/>
    <n v="1025"/>
  </r>
  <r>
    <n v="1026"/>
    <s v="Amlankusum Rajabhushan"/>
    <x v="0"/>
    <n v="24"/>
    <x v="0"/>
    <x v="25"/>
    <s v="Website"/>
    <x v="24"/>
    <x v="0"/>
    <n v="2"/>
    <n v="1026"/>
  </r>
  <r>
    <n v="1027"/>
    <s v="Pratigya Rema"/>
    <x v="1"/>
    <n v="31"/>
    <x v="0"/>
    <x v="26"/>
    <s v="Website"/>
    <x v="25"/>
    <x v="0"/>
    <n v="2"/>
    <n v="1027"/>
  </r>
  <r>
    <n v="1028"/>
    <s v="Ramnath Ravuri"/>
    <x v="1"/>
    <n v="44"/>
    <x v="0"/>
    <x v="27"/>
    <s v="Website"/>
    <x v="26"/>
    <x v="0"/>
    <n v="1"/>
    <n v="1028"/>
  </r>
  <r>
    <n v="1029"/>
    <s v="Prerana Nishita"/>
    <x v="1"/>
    <n v="32"/>
    <x v="0"/>
    <x v="28"/>
    <s v="Procurement"/>
    <x v="27"/>
    <x v="0"/>
    <n v="3"/>
    <n v="1029"/>
  </r>
  <r>
    <n v="1030"/>
    <s v="Makshi Vinutha"/>
    <x v="1"/>
    <n v="30"/>
    <x v="0"/>
    <x v="29"/>
    <s v="Procurement"/>
    <x v="28"/>
    <x v="0"/>
    <n v="2"/>
    <n v="1030"/>
  </r>
  <r>
    <n v="1031"/>
    <s v="Shiuli Sapna"/>
    <x v="0"/>
    <n v="26"/>
    <x v="0"/>
    <x v="30"/>
    <s v="Procurement"/>
    <x v="29"/>
    <x v="0"/>
    <n v="4"/>
    <n v="1031"/>
  </r>
  <r>
    <n v="1032"/>
    <s v="Agrata Rajarama"/>
    <x v="1"/>
    <n v="21"/>
    <x v="0"/>
    <x v="31"/>
    <s v="Finance"/>
    <x v="30"/>
    <x v="0"/>
    <n v="3"/>
    <n v="1032"/>
  </r>
  <r>
    <n v="1033"/>
    <s v="Vasu Nandin"/>
    <x v="1"/>
    <n v="28"/>
    <x v="0"/>
    <x v="32"/>
    <s v="Procurement"/>
    <x v="31"/>
    <x v="0"/>
    <n v="3"/>
    <n v="1033"/>
  </r>
  <r>
    <n v="1034"/>
    <s v="Bhuvan Pals"/>
    <x v="1"/>
    <n v="25"/>
    <x v="1"/>
    <x v="33"/>
    <s v="Website"/>
    <x v="32"/>
    <x v="0"/>
    <n v="2"/>
    <n v="1034"/>
  </r>
  <r>
    <n v="1035"/>
    <s v="Gumwant Veera"/>
    <x v="0"/>
    <n v="24"/>
    <x v="2"/>
    <x v="34"/>
    <s v="Finance"/>
    <x v="33"/>
    <x v="0"/>
    <n v="3"/>
    <n v="1035"/>
  </r>
  <r>
    <n v="1036"/>
    <s v="Narois Motiwala"/>
    <x v="0"/>
    <n v="29"/>
    <x v="2"/>
    <x v="35"/>
    <s v="Website"/>
    <x v="34"/>
    <x v="0"/>
    <n v="4"/>
    <n v="1036"/>
  </r>
  <r>
    <n v="1037"/>
    <s v="Anjushri Chandiramani"/>
    <x v="1"/>
    <n v="27"/>
    <x v="0"/>
    <x v="36"/>
    <s v="HR"/>
    <x v="35"/>
    <x v="0"/>
    <n v="4"/>
    <n v="1037"/>
  </r>
  <r>
    <n v="1038"/>
    <s v="Krishnakanta Vellanki"/>
    <x v="0"/>
    <n v="22"/>
    <x v="1"/>
    <x v="37"/>
    <s v="Sales"/>
    <x v="36"/>
    <x v="0"/>
    <n v="3"/>
    <n v="1038"/>
  </r>
  <r>
    <n v="1039"/>
    <s v="Dhruv Manjunath"/>
    <x v="1"/>
    <n v="36"/>
    <x v="0"/>
    <x v="38"/>
    <s v="Procurement"/>
    <x v="37"/>
    <x v="0"/>
    <n v="4"/>
    <n v="1039"/>
  </r>
  <r>
    <n v="1040"/>
    <s v="Vanmala Shriharsha"/>
    <x v="0"/>
    <n v="27"/>
    <x v="0"/>
    <x v="39"/>
    <s v="Finance"/>
    <x v="38"/>
    <x v="0"/>
    <n v="3"/>
    <n v="1040"/>
  </r>
  <r>
    <n v="1041"/>
    <s v="Sameer Shashank Sapra"/>
    <x v="0"/>
    <n v="21"/>
    <x v="0"/>
    <x v="40"/>
    <s v="HR"/>
    <x v="39"/>
    <x v="0"/>
    <n v="4"/>
    <n v="1041"/>
  </r>
  <r>
    <n v="1042"/>
    <s v="Anumati Shyamari Meherhomji"/>
    <x v="1"/>
    <n v="28"/>
    <x v="0"/>
    <x v="41"/>
    <s v="Sales"/>
    <x v="40"/>
    <x v="0"/>
    <n v="3"/>
    <n v="1042"/>
  </r>
  <r>
    <n v="1043"/>
    <s v="Tarala Vishaal"/>
    <x v="1"/>
    <n v="34"/>
    <x v="0"/>
    <x v="42"/>
    <s v="Finance"/>
    <x v="41"/>
    <x v="0"/>
    <n v="3"/>
    <n v="1043"/>
  </r>
  <r>
    <n v="1044"/>
    <s v="Shubhra Potla"/>
    <x v="1"/>
    <n v="21"/>
    <x v="0"/>
    <x v="43"/>
    <s v="Website"/>
    <x v="42"/>
    <x v="0"/>
    <n v="2"/>
    <n v="1044"/>
  </r>
  <r>
    <n v="1045"/>
    <s v="Hemavati Muthiah"/>
    <x v="1"/>
    <n v="33"/>
    <x v="0"/>
    <x v="44"/>
    <s v="Website"/>
    <x v="43"/>
    <x v="0"/>
    <n v="3"/>
    <n v="1045"/>
  </r>
  <r>
    <n v="1046"/>
    <s v="Krittika Gaekwad"/>
    <x v="1"/>
    <n v="34"/>
    <x v="0"/>
    <x v="45"/>
    <s v="Finance"/>
    <x v="44"/>
    <x v="0"/>
    <n v="2"/>
    <n v="1046"/>
  </r>
  <r>
    <n v="1047"/>
    <s v="Shevantilal Muppala"/>
    <x v="1"/>
    <n v="28"/>
    <x v="0"/>
    <x v="46"/>
    <s v="Procurement"/>
    <x v="45"/>
    <x v="0"/>
    <n v="3"/>
    <n v="1047"/>
  </r>
  <r>
    <n v="1048"/>
    <s v="Shattesh Utpat"/>
    <x v="0"/>
    <n v="21"/>
    <x v="0"/>
    <x v="47"/>
    <s v="Procurement"/>
    <x v="46"/>
    <x v="0"/>
    <n v="2"/>
    <n v="1048"/>
  </r>
  <r>
    <n v="1049"/>
    <s v="Kamalakshi Mukundan"/>
    <x v="0"/>
    <n v="27"/>
    <x v="1"/>
    <x v="48"/>
    <s v="Finance"/>
    <x v="47"/>
    <x v="0"/>
    <n v="4"/>
    <n v="1049"/>
  </r>
  <r>
    <n v="1050"/>
    <s v="Chandana Sannidhi Surnilla"/>
    <x v="0"/>
    <n v="42"/>
    <x v="2"/>
    <x v="49"/>
    <s v="Finance"/>
    <x v="48"/>
    <x v="0"/>
    <n v="2"/>
    <n v="1050"/>
  </r>
  <r>
    <n v="1051"/>
    <s v="Indu Varada Sumedh"/>
    <x v="1"/>
    <n v="28"/>
    <x v="0"/>
    <x v="50"/>
    <s v="Finance"/>
    <x v="49"/>
    <x v="0"/>
    <n v="4"/>
    <n v="1051"/>
  </r>
  <r>
    <n v="1052"/>
    <s v="Karuna Pashupathy"/>
    <x v="2"/>
    <n v="27"/>
    <x v="1"/>
    <x v="51"/>
    <s v="Website"/>
    <x v="50"/>
    <x v="0"/>
    <n v="4"/>
    <n v="1052"/>
  </r>
  <r>
    <n v="1053"/>
    <s v="Mardav Ramaswami"/>
    <x v="0"/>
    <n v="30"/>
    <x v="0"/>
    <x v="52"/>
    <s v="Procurement"/>
    <x v="51"/>
    <x v="0"/>
    <n v="2"/>
    <n v="1053"/>
  </r>
  <r>
    <n v="1054"/>
    <s v="Sarayu Ragunathan"/>
    <x v="0"/>
    <n v="33"/>
    <x v="0"/>
    <x v="53"/>
    <s v="Procurement"/>
    <x v="52"/>
    <x v="0"/>
    <n v="4"/>
    <n v="1054"/>
  </r>
  <r>
    <n v="1055"/>
    <s v="Kevalkumar Solanki"/>
    <x v="1"/>
    <n v="33"/>
    <x v="0"/>
    <x v="54"/>
    <s v="Finance"/>
    <x v="53"/>
    <x v="0"/>
    <n v="4"/>
    <n v="1055"/>
  </r>
  <r>
    <n v="1056"/>
    <s v="Upendra Swati"/>
    <x v="2"/>
    <n v="30"/>
    <x v="0"/>
    <x v="55"/>
    <s v="Finance"/>
    <x v="54"/>
    <x v="0"/>
    <n v="3"/>
    <n v="1056"/>
  </r>
  <r>
    <n v="1057"/>
    <s v="Deepit Ranjana"/>
    <x v="1"/>
    <n v="34"/>
    <x v="0"/>
    <x v="56"/>
    <s v="Finance"/>
    <x v="55"/>
    <x v="0"/>
    <n v="3"/>
    <n v="1057"/>
  </r>
  <r>
    <n v="1058"/>
    <s v="Amal Nimesh"/>
    <x v="0"/>
    <n v="31"/>
    <x v="0"/>
    <x v="57"/>
    <s v="Website"/>
    <x v="56"/>
    <x v="0"/>
    <n v="3"/>
    <n v="1058"/>
  </r>
  <r>
    <n v="1059"/>
    <s v="Kunja Prashanta Vibha"/>
    <x v="1"/>
    <n v="27"/>
    <x v="0"/>
    <x v="25"/>
    <s v="Website"/>
    <x v="57"/>
    <x v="0"/>
    <n v="2"/>
    <n v="1059"/>
  </r>
  <r>
    <n v="1060"/>
    <s v="Godavari Veena"/>
    <x v="1"/>
    <n v="40"/>
    <x v="0"/>
    <x v="58"/>
    <s v="Website"/>
    <x v="58"/>
    <x v="0"/>
    <n v="3"/>
    <n v="1060"/>
  </r>
  <r>
    <n v="1061"/>
    <s v="Devasree Fullara Saurin"/>
    <x v="1"/>
    <n v="20"/>
    <x v="2"/>
    <x v="59"/>
    <s v="Sales"/>
    <x v="59"/>
    <x v="0"/>
    <n v="3"/>
    <n v="1061"/>
  </r>
  <r>
    <n v="1062"/>
    <s v="Geena Raghavanpillai"/>
    <x v="0"/>
    <n v="32"/>
    <x v="0"/>
    <x v="60"/>
    <s v="Sales"/>
    <x v="60"/>
    <x v="0"/>
    <n v="3"/>
    <n v="1062"/>
  </r>
  <r>
    <n v="1063"/>
    <s v="Rupak Mehra"/>
    <x v="0"/>
    <n v="28"/>
    <x v="4"/>
    <x v="61"/>
    <s v="Sales"/>
    <x v="61"/>
    <x v="0"/>
    <n v="2"/>
    <n v="1063"/>
  </r>
  <r>
    <n v="1064"/>
    <s v="Sawini Chandan"/>
    <x v="1"/>
    <n v="38"/>
    <x v="3"/>
    <x v="62"/>
    <s v="Sales"/>
    <x v="62"/>
    <x v="0"/>
    <n v="3"/>
    <n v="1064"/>
  </r>
  <r>
    <n v="1065"/>
    <s v="Baruna Ogale"/>
    <x v="0"/>
    <n v="40"/>
    <x v="0"/>
    <x v="63"/>
    <s v="Procurement"/>
    <x v="63"/>
    <x v="0"/>
    <n v="4"/>
    <n v="1065"/>
  </r>
  <r>
    <n v="1066"/>
    <s v="Jagajeet Viraj"/>
    <x v="1"/>
    <n v="31"/>
    <x v="0"/>
    <x v="64"/>
    <s v="Website"/>
    <x v="64"/>
    <x v="0"/>
    <n v="4"/>
    <n v="1066"/>
  </r>
  <r>
    <n v="1067"/>
    <s v="Kulbhushan Moorthy"/>
    <x v="0"/>
    <n v="36"/>
    <x v="0"/>
    <x v="65"/>
    <s v="Finance"/>
    <x v="65"/>
    <x v="0"/>
    <n v="3"/>
    <n v="1067"/>
  </r>
  <r>
    <n v="1068"/>
    <s v="Ilesh Dasgupta"/>
    <x v="0"/>
    <n v="27"/>
    <x v="4"/>
    <x v="66"/>
    <s v="Procurement"/>
    <x v="66"/>
    <x v="0"/>
    <n v="3"/>
    <n v="1068"/>
  </r>
  <r>
    <n v="1069"/>
    <s v="Madhumati Gazala Soumitra"/>
    <x v="1"/>
    <n v="33"/>
    <x v="0"/>
    <x v="67"/>
    <s v="Finance"/>
    <x v="67"/>
    <x v="0"/>
    <n v="2"/>
    <n v="1069"/>
  </r>
  <r>
    <n v="1070"/>
    <s v="Chitrasen Laul"/>
    <x v="0"/>
    <n v="26"/>
    <x v="0"/>
    <x v="68"/>
    <s v="Procurement"/>
    <x v="60"/>
    <x v="0"/>
    <n v="3"/>
    <n v="1070"/>
  </r>
  <r>
    <n v="1071"/>
    <s v="Jaishree Atasi Yavatkar"/>
    <x v="0"/>
    <n v="37"/>
    <x v="0"/>
    <x v="69"/>
    <s v="Website"/>
    <x v="68"/>
    <x v="0"/>
    <n v="2"/>
    <n v="1071"/>
  </r>
  <r>
    <n v="1072"/>
    <s v="Kantimoy Pritish"/>
    <x v="1"/>
    <n v="30"/>
    <x v="2"/>
    <x v="70"/>
    <s v="Finance"/>
    <x v="69"/>
    <x v="0"/>
    <n v="3"/>
    <n v="1072"/>
  </r>
  <r>
    <n v="1073"/>
    <s v="Rameshwari Chikodi"/>
    <x v="0"/>
    <n v="30"/>
    <x v="0"/>
    <x v="71"/>
    <s v="Website"/>
    <x v="70"/>
    <x v="0"/>
    <n v="4"/>
    <n v="1073"/>
  </r>
  <r>
    <n v="1074"/>
    <s v="Lalit Kothari"/>
    <x v="1"/>
    <n v="34"/>
    <x v="0"/>
    <x v="72"/>
    <s v="Finance"/>
    <x v="71"/>
    <x v="0"/>
    <n v="3"/>
    <n v="1074"/>
  </r>
  <r>
    <n v="1075"/>
    <s v="Sahas Sanabhi Shrikant"/>
    <x v="0"/>
    <n v="23"/>
    <x v="0"/>
    <x v="73"/>
    <s v="Procurement"/>
    <x v="72"/>
    <x v="0"/>
    <n v="3"/>
    <n v="1075"/>
  </r>
  <r>
    <n v="1076"/>
    <s v="Kaishori Harathi Kateel"/>
    <x v="1"/>
    <n v="37"/>
    <x v="0"/>
    <x v="74"/>
    <s v="HR"/>
    <x v="73"/>
    <x v="0"/>
    <n v="3"/>
    <n v="1076"/>
  </r>
  <r>
    <n v="1077"/>
    <s v="Rushil Kripa"/>
    <x v="1"/>
    <n v="36"/>
    <x v="0"/>
    <x v="75"/>
    <s v="Procurement"/>
    <x v="74"/>
    <x v="0"/>
    <n v="3"/>
    <n v="1077"/>
  </r>
  <r>
    <n v="1078"/>
    <s v="Sarojini Naueshwara"/>
    <x v="1"/>
    <n v="30"/>
    <x v="0"/>
    <x v="17"/>
    <s v="Procurement"/>
    <x v="75"/>
    <x v="0"/>
    <n v="2"/>
    <n v="1078"/>
  </r>
  <r>
    <n v="1079"/>
    <s v="Sartaj Probal"/>
    <x v="1"/>
    <n v="28"/>
    <x v="0"/>
    <x v="76"/>
    <s v="Procurement"/>
    <x v="76"/>
    <x v="0"/>
    <n v="3"/>
    <n v="1079"/>
  </r>
  <r>
    <n v="1080"/>
    <s v="Mahindra Sreedharan"/>
    <x v="0"/>
    <n v="30"/>
    <x v="0"/>
    <x v="69"/>
    <s v="Procurement"/>
    <x v="77"/>
    <x v="0"/>
    <n v="2"/>
    <n v="1080"/>
  </r>
  <r>
    <n v="1081"/>
    <s v="Suchira Bhanupriya Tapti"/>
    <x v="1"/>
    <n v="29"/>
    <x v="0"/>
    <x v="77"/>
    <s v="Website"/>
    <x v="78"/>
    <x v="0"/>
    <n v="4"/>
    <n v="1081"/>
  </r>
  <r>
    <n v="1082"/>
    <s v="Fullara Sushanti Mokate"/>
    <x v="1"/>
    <n v="24"/>
    <x v="0"/>
    <x v="78"/>
    <s v="Website"/>
    <x v="79"/>
    <x v="0"/>
    <n v="4"/>
    <n v="1082"/>
  </r>
  <r>
    <n v="1083"/>
    <s v="Hridaynath Tendulkar"/>
    <x v="0"/>
    <n v="20"/>
    <x v="0"/>
    <x v="42"/>
    <s v="Website"/>
    <x v="80"/>
    <x v="0"/>
    <n v="3"/>
    <n v="1083"/>
  </r>
  <r>
    <n v="1084"/>
    <s v="Abhaya Priyavardhan"/>
    <x v="0"/>
    <n v="25"/>
    <x v="0"/>
    <x v="79"/>
    <s v="Sales"/>
    <x v="81"/>
    <x v="0"/>
    <n v="3"/>
    <n v="1084"/>
  </r>
  <r>
    <n v="1085"/>
    <s v="Ayog Chakrabarti"/>
    <x v="1"/>
    <n v="33"/>
    <x v="4"/>
    <x v="80"/>
    <s v="Website"/>
    <x v="82"/>
    <x v="0"/>
    <n v="3"/>
    <n v="1085"/>
  </r>
  <r>
    <n v="1086"/>
    <s v="Pragya Nilufar"/>
    <x v="0"/>
    <n v="33"/>
    <x v="0"/>
    <x v="81"/>
    <s v="Website"/>
    <x v="83"/>
    <x v="0"/>
    <n v="3"/>
    <n v="1086"/>
  </r>
  <r>
    <n v="1087"/>
    <s v="Shulabh Qutub Sundaramoorthy"/>
    <x v="1"/>
    <n v="36"/>
    <x v="0"/>
    <x v="82"/>
    <s v="Sales"/>
    <x v="84"/>
    <x v="0"/>
    <n v="3"/>
    <n v="1087"/>
  </r>
  <r>
    <n v="1088"/>
    <s v="Vinanti Choudhari"/>
    <x v="0"/>
    <n v="19"/>
    <x v="0"/>
    <x v="83"/>
    <s v="Procurement"/>
    <x v="85"/>
    <x v="0"/>
    <n v="4"/>
    <n v="1088"/>
  </r>
  <r>
    <n v="1089"/>
    <s v="Ranajay Kailashnath Richa"/>
    <x v="0"/>
    <n v="46"/>
    <x v="0"/>
    <x v="84"/>
    <s v="Procurement"/>
    <x v="86"/>
    <x v="0"/>
    <n v="2"/>
    <n v="1089"/>
  </r>
  <r>
    <n v="1090"/>
    <s v="Asija Pothireddy"/>
    <x v="0"/>
    <n v="33"/>
    <x v="0"/>
    <x v="85"/>
    <s v="Finance"/>
    <x v="87"/>
    <x v="0"/>
    <n v="4"/>
    <n v="1090"/>
  </r>
  <r>
    <n v="1091"/>
    <s v="Piyali Mahanthapa"/>
    <x v="0"/>
    <n v="33"/>
    <x v="1"/>
    <x v="69"/>
    <s v="Procurement"/>
    <x v="88"/>
    <x v="0"/>
    <n v="2"/>
    <n v="1091"/>
  </r>
  <r>
    <n v="1092"/>
    <s v="Sukhdev Nageshwar"/>
    <x v="1"/>
    <n v="33"/>
    <x v="0"/>
    <x v="86"/>
    <s v="Website"/>
    <x v="89"/>
    <x v="0"/>
    <n v="4"/>
    <n v="1092"/>
  </r>
  <r>
    <n v="1093"/>
    <s v="Deepali Charan"/>
    <x v="0"/>
    <n v="20"/>
    <x v="0"/>
    <x v="0"/>
    <s v="Website"/>
    <x v="0"/>
    <x v="0"/>
    <n v="4"/>
    <n v="1093"/>
  </r>
  <r>
    <n v="1094"/>
    <s v="Yagna Sujeev"/>
    <x v="1"/>
    <n v="32"/>
    <x v="1"/>
    <x v="1"/>
    <s v="Website"/>
    <x v="1"/>
    <x v="0"/>
    <n v="3"/>
    <n v="1094"/>
  </r>
  <r>
    <n v="1095"/>
    <s v="Satyendra Venkatadri"/>
    <x v="0"/>
    <n v="31"/>
    <x v="0"/>
    <x v="2"/>
    <s v="Procurement"/>
    <x v="2"/>
    <x v="0"/>
    <n v="2"/>
    <n v="1095"/>
  </r>
  <r>
    <n v="1096"/>
    <s v="Madhavdas Buhpathi"/>
    <x v="1"/>
    <n v="32"/>
    <x v="0"/>
    <x v="3"/>
    <s v="HR"/>
    <x v="3"/>
    <x v="0"/>
    <n v="3"/>
    <n v="1096"/>
  </r>
  <r>
    <n v="1097"/>
    <s v="Sahila Chandrasekhar"/>
    <x v="2"/>
    <n v="37"/>
    <x v="2"/>
    <x v="4"/>
    <s v="Finance"/>
    <x v="4"/>
    <x v="0"/>
    <n v="4"/>
    <n v="1097"/>
  </r>
  <r>
    <n v="1098"/>
    <s v="Mirium Seemantini Shivakumar"/>
    <x v="1"/>
    <n v="38"/>
    <x v="1"/>
    <x v="5"/>
    <s v="Sales"/>
    <x v="5"/>
    <x v="0"/>
    <n v="3"/>
    <n v="1098"/>
  </r>
  <r>
    <n v="1099"/>
    <s v="Purnendu Vijayarangan"/>
    <x v="1"/>
    <n v="25"/>
    <x v="0"/>
    <x v="6"/>
    <s v="Sales"/>
    <x v="6"/>
    <x v="0"/>
    <n v="4"/>
    <n v="1099"/>
  </r>
  <r>
    <n v="1100"/>
    <s v="Rukma Vinita"/>
    <x v="2"/>
    <n v="32"/>
    <x v="0"/>
    <x v="7"/>
    <s v="Website"/>
    <x v="7"/>
    <x v="0"/>
    <n v="2"/>
    <n v="1100"/>
  </r>
  <r>
    <n v="1101"/>
    <s v="Yauvani Tarpa"/>
    <x v="0"/>
    <n v="33"/>
    <x v="0"/>
    <x v="8"/>
    <s v="Sales"/>
    <x v="8"/>
    <x v="0"/>
    <n v="3"/>
    <n v="1101"/>
  </r>
  <r>
    <n v="1102"/>
    <s v="Damayanti Thangavadivelu"/>
    <x v="0"/>
    <n v="25"/>
    <x v="1"/>
    <x v="9"/>
    <s v="Procurement"/>
    <x v="9"/>
    <x v="0"/>
    <n v="2"/>
    <n v="1102"/>
  </r>
  <r>
    <n v="1103"/>
    <s v="Manjusri Ruchi"/>
    <x v="1"/>
    <n v="40"/>
    <x v="0"/>
    <x v="10"/>
    <s v="Website"/>
    <x v="10"/>
    <x v="0"/>
    <n v="3"/>
    <n v="1103"/>
  </r>
  <r>
    <n v="1104"/>
    <s v="Mithil Nadkarni"/>
    <x v="0"/>
    <n v="30"/>
    <x v="0"/>
    <x v="11"/>
    <s v="Finance"/>
    <x v="11"/>
    <x v="0"/>
    <n v="3"/>
    <n v="1104"/>
  </r>
  <r>
    <n v="1105"/>
    <s v="Ardhendu Abhichandra Jayakar"/>
    <x v="0"/>
    <n v="28"/>
    <x v="1"/>
    <x v="12"/>
    <s v="Finance"/>
    <x v="12"/>
    <x v="0"/>
    <n v="4"/>
    <n v="1105"/>
  </r>
  <r>
    <n v="1106"/>
    <s v="Akbar Sorabhjee"/>
    <x v="0"/>
    <n v="21"/>
    <x v="0"/>
    <x v="13"/>
    <s v="Procurement"/>
    <x v="13"/>
    <x v="0"/>
    <n v="4"/>
    <n v="1106"/>
  </r>
  <r>
    <n v="1107"/>
    <s v="Bandhula Sathyanna"/>
    <x v="0"/>
    <n v="34"/>
    <x v="0"/>
    <x v="14"/>
    <s v="Procurement"/>
    <x v="0"/>
    <x v="0"/>
    <n v="2"/>
    <n v="1107"/>
  </r>
  <r>
    <n v="1108"/>
    <s v="Daruka Ghazali"/>
    <x v="1"/>
    <n v="34"/>
    <x v="2"/>
    <x v="15"/>
    <s v="Sales"/>
    <x v="14"/>
    <x v="0"/>
    <n v="2"/>
    <n v="1108"/>
  </r>
  <r>
    <n v="1109"/>
    <s v="Heer Pennathur"/>
    <x v="0"/>
    <n v="36"/>
    <x v="0"/>
    <x v="16"/>
    <s v="Website"/>
    <x v="15"/>
    <x v="0"/>
    <n v="4"/>
    <n v="1109"/>
  </r>
  <r>
    <n v="1110"/>
    <s v="Shekhar Eswara"/>
    <x v="0"/>
    <n v="30"/>
    <x v="0"/>
    <x v="17"/>
    <s v="Website"/>
    <x v="16"/>
    <x v="0"/>
    <n v="2"/>
    <n v="1110"/>
  </r>
  <r>
    <n v="1111"/>
    <s v="Udyan Lanka"/>
    <x v="0"/>
    <n v="20"/>
    <x v="0"/>
    <x v="18"/>
    <s v="Procurement"/>
    <x v="17"/>
    <x v="0"/>
    <n v="2"/>
    <n v="1111"/>
  </r>
  <r>
    <n v="1112"/>
    <s v="Shreela Ramasubraman"/>
    <x v="1"/>
    <n v="22"/>
    <x v="1"/>
    <x v="19"/>
    <s v="Procurement"/>
    <x v="18"/>
    <x v="0"/>
    <n v="3"/>
    <n v="1112"/>
  </r>
  <r>
    <n v="1001"/>
    <s v="Lindy Guillet"/>
    <x v="0"/>
    <n v="22"/>
    <x v="1"/>
    <x v="87"/>
    <s v="Sales"/>
    <x v="36"/>
    <x v="1"/>
    <n v="3"/>
    <n v="1113"/>
  </r>
  <r>
    <n v="1002"/>
    <s v="Ambros Murthwaite"/>
    <x v="0"/>
    <n v="46"/>
    <x v="0"/>
    <x v="61"/>
    <s v="Procurement"/>
    <x v="86"/>
    <x v="1"/>
    <n v="2"/>
    <n v="1114"/>
  </r>
  <r>
    <n v="1003"/>
    <s v="Tatum Hush"/>
    <x v="1"/>
    <n v="28"/>
    <x v="0"/>
    <x v="88"/>
    <s v="Sales"/>
    <x v="40"/>
    <x v="1"/>
    <n v="3"/>
    <n v="1115"/>
  </r>
  <r>
    <n v="1004"/>
    <s v="Benny Karolovsky"/>
    <x v="2"/>
    <n v="37"/>
    <x v="2"/>
    <x v="89"/>
    <s v="Finance"/>
    <x v="4"/>
    <x v="1"/>
    <n v="4"/>
    <n v="1116"/>
  </r>
  <r>
    <n v="1005"/>
    <s v="Hoyt D'Alesco"/>
    <x v="0"/>
    <n v="32"/>
    <x v="0"/>
    <x v="90"/>
    <s v="Sales"/>
    <x v="60"/>
    <x v="1"/>
    <n v="3"/>
    <n v="1117"/>
  </r>
  <r>
    <n v="1006"/>
    <s v="Halimeda Kuscha"/>
    <x v="1"/>
    <n v="30"/>
    <x v="0"/>
    <x v="91"/>
    <s v="Procurement"/>
    <x v="28"/>
    <x v="1"/>
    <n v="2"/>
    <n v="1118"/>
  </r>
  <r>
    <n v="1007"/>
    <s v="Erin Androsik"/>
    <x v="0"/>
    <n v="33"/>
    <x v="1"/>
    <x v="47"/>
    <s v="Procurement"/>
    <x v="88"/>
    <x v="1"/>
    <n v="2"/>
    <n v="1119"/>
  </r>
  <r>
    <n v="1008"/>
    <s v="Vic Radolf"/>
    <x v="1"/>
    <n v="24"/>
    <x v="0"/>
    <x v="92"/>
    <s v="Website"/>
    <x v="79"/>
    <x v="1"/>
    <n v="4"/>
    <n v="1120"/>
  </r>
  <r>
    <n v="1009"/>
    <s v="William Reeveley"/>
    <x v="0"/>
    <n v="33"/>
    <x v="0"/>
    <x v="93"/>
    <s v="Website"/>
    <x v="83"/>
    <x v="1"/>
    <n v="3"/>
    <n v="1121"/>
  </r>
  <r>
    <n v="1010"/>
    <s v="Ewart Laphorn"/>
    <x v="1"/>
    <n v="27"/>
    <x v="0"/>
    <x v="0"/>
    <s v="HR"/>
    <x v="35"/>
    <x v="1"/>
    <n v="4"/>
    <n v="1122"/>
  </r>
  <r>
    <n v="1011"/>
    <s v="Bev Lashley"/>
    <x v="0"/>
    <n v="29"/>
    <x v="2"/>
    <x v="40"/>
    <s v="Website"/>
    <x v="34"/>
    <x v="1"/>
    <n v="4"/>
    <n v="1123"/>
  </r>
  <r>
    <n v="1012"/>
    <s v="Kath Bletsoe"/>
    <x v="0"/>
    <n v="25"/>
    <x v="0"/>
    <x v="56"/>
    <s v="Sales"/>
    <x v="81"/>
    <x v="1"/>
    <n v="3"/>
    <n v="1124"/>
  </r>
  <r>
    <n v="1013"/>
    <s v="Murry Dryburgh"/>
    <x v="0"/>
    <n v="37"/>
    <x v="0"/>
    <x v="47"/>
    <s v="Website"/>
    <x v="68"/>
    <x v="1"/>
    <n v="2"/>
    <n v="1125"/>
  </r>
  <r>
    <n v="1014"/>
    <s v="Kaine Padly"/>
    <x v="0"/>
    <n v="20"/>
    <x v="0"/>
    <x v="94"/>
    <s v="Website"/>
    <x v="80"/>
    <x v="1"/>
    <n v="3"/>
    <n v="1126"/>
  </r>
  <r>
    <n v="1015"/>
    <s v="Kassi Jonson"/>
    <x v="1"/>
    <n v="32"/>
    <x v="1"/>
    <x v="95"/>
    <s v="Website"/>
    <x v="1"/>
    <x v="1"/>
    <n v="3"/>
    <n v="1127"/>
  </r>
  <r>
    <n v="1016"/>
    <s v="Simon Kembery"/>
    <x v="0"/>
    <n v="40"/>
    <x v="0"/>
    <x v="96"/>
    <s v="Procurement"/>
    <x v="63"/>
    <x v="1"/>
    <n v="3"/>
    <n v="1128"/>
  </r>
  <r>
    <n v="1017"/>
    <s v="Orton Livick"/>
    <x v="0"/>
    <n v="21"/>
    <x v="0"/>
    <x v="97"/>
    <s v="Procurement"/>
    <x v="13"/>
    <x v="1"/>
    <n v="4"/>
    <n v="1129"/>
  </r>
  <r>
    <n v="1018"/>
    <s v="Kelci Walkden"/>
    <x v="0"/>
    <n v="21"/>
    <x v="0"/>
    <x v="98"/>
    <s v="Procurement"/>
    <x v="46"/>
    <x v="1"/>
    <n v="2"/>
    <n v="1130"/>
  </r>
  <r>
    <n v="1019"/>
    <s v="Dotty Strutley"/>
    <x v="1"/>
    <n v="31"/>
    <x v="0"/>
    <x v="99"/>
    <s v="Website"/>
    <x v="64"/>
    <x v="1"/>
    <n v="4"/>
    <n v="1131"/>
  </r>
  <r>
    <n v="1020"/>
    <s v="Shari McNee"/>
    <x v="0"/>
    <n v="21"/>
    <x v="0"/>
    <x v="100"/>
    <s v="HR"/>
    <x v="39"/>
    <x v="1"/>
    <n v="3"/>
    <n v="1132"/>
  </r>
  <r>
    <n v="1021"/>
    <s v="Oby Sorrel"/>
    <x v="1"/>
    <n v="34"/>
    <x v="0"/>
    <x v="101"/>
    <s v="Finance"/>
    <x v="44"/>
    <x v="1"/>
    <n v="2"/>
    <n v="1133"/>
  </r>
  <r>
    <n v="1022"/>
    <s v="Husein Augar"/>
    <x v="1"/>
    <n v="30"/>
    <x v="2"/>
    <x v="74"/>
    <s v="Finance"/>
    <x v="69"/>
    <x v="1"/>
    <n v="3"/>
    <n v="1134"/>
  </r>
  <r>
    <n v="1023"/>
    <s v="Brien Boise"/>
    <x v="1"/>
    <n v="31"/>
    <x v="0"/>
    <x v="2"/>
    <s v="Website"/>
    <x v="25"/>
    <x v="1"/>
    <n v="2"/>
    <n v="1135"/>
  </r>
  <r>
    <n v="1024"/>
    <s v="Esmaria Denecamp"/>
    <x v="0"/>
    <n v="27"/>
    <x v="0"/>
    <x v="102"/>
    <s v="Finance"/>
    <x v="38"/>
    <x v="1"/>
    <n v="3"/>
    <n v="1136"/>
  </r>
  <r>
    <n v="1025"/>
    <s v="Curtice Advani"/>
    <x v="2"/>
    <n v="30"/>
    <x v="0"/>
    <x v="103"/>
    <s v="Finance"/>
    <x v="54"/>
    <x v="1"/>
    <n v="2"/>
    <n v="1137"/>
  </r>
  <r>
    <n v="1026"/>
    <s v="Barr Faughny"/>
    <x v="1"/>
    <n v="42"/>
    <x v="3"/>
    <x v="104"/>
    <s v="Procurement"/>
    <x v="22"/>
    <x v="1"/>
    <n v="2"/>
    <n v="1138"/>
  </r>
  <r>
    <n v="1027"/>
    <s v="Merrilee Plenty"/>
    <x v="1"/>
    <n v="40"/>
    <x v="0"/>
    <x v="105"/>
    <s v="Website"/>
    <x v="58"/>
    <x v="1"/>
    <n v="3"/>
    <n v="1139"/>
  </r>
  <r>
    <n v="1028"/>
    <s v="Niall Selesnick"/>
    <x v="1"/>
    <n v="29"/>
    <x v="0"/>
    <x v="38"/>
    <s v="Website"/>
    <x v="78"/>
    <x v="1"/>
    <n v="4"/>
    <n v="1140"/>
  </r>
  <r>
    <n v="1029"/>
    <s v="Beverie Moffet"/>
    <x v="1"/>
    <n v="28"/>
    <x v="0"/>
    <x v="106"/>
    <s v="Finance"/>
    <x v="49"/>
    <x v="1"/>
    <n v="4"/>
    <n v="1141"/>
  </r>
  <r>
    <n v="1030"/>
    <s v="Jehu Rudeforth"/>
    <x v="1"/>
    <n v="34"/>
    <x v="0"/>
    <x v="107"/>
    <s v="Finance"/>
    <x v="71"/>
    <x v="1"/>
    <n v="2"/>
    <n v="1142"/>
  </r>
  <r>
    <n v="1031"/>
    <s v="Camilla Castle"/>
    <x v="1"/>
    <n v="33"/>
    <x v="4"/>
    <x v="108"/>
    <s v="Website"/>
    <x v="82"/>
    <x v="1"/>
    <n v="3"/>
    <n v="1143"/>
  </r>
  <r>
    <n v="1032"/>
    <s v="Roddy Speechley"/>
    <x v="0"/>
    <n v="33"/>
    <x v="0"/>
    <x v="30"/>
    <s v="Procurement"/>
    <x v="52"/>
    <x v="1"/>
    <n v="4"/>
    <n v="1144"/>
  </r>
  <r>
    <n v="1033"/>
    <s v="Gray Seamon"/>
    <x v="1"/>
    <n v="36"/>
    <x v="0"/>
    <x v="109"/>
    <s v="Sales"/>
    <x v="84"/>
    <x v="1"/>
    <n v="3"/>
    <n v="1145"/>
  </r>
  <r>
    <n v="1034"/>
    <s v="Madelene Upcott"/>
    <x v="0"/>
    <n v="25"/>
    <x v="1"/>
    <x v="110"/>
    <s v="Procurement"/>
    <x v="9"/>
    <x v="1"/>
    <n v="2"/>
    <n v="1146"/>
  </r>
  <r>
    <n v="1035"/>
    <s v="Violante Courtonne"/>
    <x v="1"/>
    <n v="34"/>
    <x v="2"/>
    <x v="111"/>
    <s v="Sales"/>
    <x v="14"/>
    <x v="1"/>
    <n v="2"/>
    <n v="1147"/>
  </r>
  <r>
    <n v="1036"/>
    <s v="Bernie Gorges"/>
    <x v="1"/>
    <n v="28"/>
    <x v="0"/>
    <x v="112"/>
    <s v="Procurement"/>
    <x v="31"/>
    <x v="1"/>
    <n v="2"/>
    <n v="1148"/>
  </r>
  <r>
    <n v="1037"/>
    <s v="Torrance Collier"/>
    <x v="1"/>
    <n v="33"/>
    <x v="0"/>
    <x v="113"/>
    <s v="Website"/>
    <x v="89"/>
    <x v="1"/>
    <n v="4"/>
    <n v="1149"/>
  </r>
  <r>
    <n v="1038"/>
    <s v="Dyna Doucette"/>
    <x v="0"/>
    <n v="31"/>
    <x v="0"/>
    <x v="114"/>
    <s v="Procurement"/>
    <x v="2"/>
    <x v="1"/>
    <n v="2"/>
    <n v="1150"/>
  </r>
  <r>
    <n v="1039"/>
    <s v="Gunar Cockshoot"/>
    <x v="0"/>
    <n v="31"/>
    <x v="0"/>
    <x v="115"/>
    <s v="Website"/>
    <x v="56"/>
    <x v="1"/>
    <n v="3"/>
    <n v="1151"/>
  </r>
  <r>
    <n v="1040"/>
    <s v="Kaye Crocroft"/>
    <x v="0"/>
    <n v="24"/>
    <x v="2"/>
    <x v="116"/>
    <s v="Finance"/>
    <x v="33"/>
    <x v="1"/>
    <n v="3"/>
    <n v="1152"/>
  </r>
  <r>
    <n v="1041"/>
    <s v="Allene Gobbet"/>
    <x v="1"/>
    <n v="36"/>
    <x v="0"/>
    <x v="117"/>
    <s v="Procurement"/>
    <x v="74"/>
    <x v="1"/>
    <n v="3"/>
    <n v="1153"/>
  </r>
  <r>
    <n v="1042"/>
    <s v="Sibyl Dunkirk"/>
    <x v="1"/>
    <n v="33"/>
    <x v="0"/>
    <x v="118"/>
    <s v="Finance"/>
    <x v="67"/>
    <x v="1"/>
    <n v="2"/>
    <n v="1154"/>
  </r>
  <r>
    <n v="1043"/>
    <s v="Agnes Collicott"/>
    <x v="1"/>
    <n v="27"/>
    <x v="0"/>
    <x v="119"/>
    <s v="Website"/>
    <x v="57"/>
    <x v="1"/>
    <n v="2"/>
    <n v="1155"/>
  </r>
  <r>
    <n v="1044"/>
    <s v="Leilah Yesinin"/>
    <x v="1"/>
    <n v="34"/>
    <x v="0"/>
    <x v="120"/>
    <s v="Finance"/>
    <x v="55"/>
    <x v="1"/>
    <n v="3"/>
    <n v="1156"/>
  </r>
  <r>
    <n v="1045"/>
    <s v="Mollie Hanway"/>
    <x v="0"/>
    <n v="20"/>
    <x v="0"/>
    <x v="121"/>
    <s v="Website"/>
    <x v="0"/>
    <x v="1"/>
    <n v="4"/>
    <n v="1157"/>
  </r>
  <r>
    <n v="1046"/>
    <s v="Kellsie Waby"/>
    <x v="0"/>
    <n v="20"/>
    <x v="0"/>
    <x v="122"/>
    <s v="Procurement"/>
    <x v="17"/>
    <x v="1"/>
    <n v="2"/>
    <n v="1158"/>
  </r>
  <r>
    <n v="1047"/>
    <s v="Hyacinthie Braybrooke"/>
    <x v="1"/>
    <n v="20"/>
    <x v="2"/>
    <x v="123"/>
    <s v="Sales"/>
    <x v="59"/>
    <x v="1"/>
    <n v="3"/>
    <n v="1159"/>
  </r>
  <r>
    <n v="1048"/>
    <s v="Van Tuxwell"/>
    <x v="1"/>
    <n v="25"/>
    <x v="1"/>
    <x v="124"/>
    <s v="Website"/>
    <x v="32"/>
    <x v="1"/>
    <n v="2"/>
    <n v="1160"/>
  </r>
  <r>
    <n v="1049"/>
    <s v="Lilyan Klimpt"/>
    <x v="0"/>
    <n v="19"/>
    <x v="0"/>
    <x v="21"/>
    <s v="Procurement"/>
    <x v="85"/>
    <x v="1"/>
    <n v="3"/>
    <n v="1161"/>
  </r>
  <r>
    <n v="1050"/>
    <s v="Tawnya Tickel"/>
    <x v="0"/>
    <n v="36"/>
    <x v="0"/>
    <x v="125"/>
    <s v="Website"/>
    <x v="15"/>
    <x v="1"/>
    <n v="4"/>
    <n v="1162"/>
  </r>
  <r>
    <n v="1051"/>
    <s v="Jan Morforth"/>
    <x v="0"/>
    <n v="28"/>
    <x v="1"/>
    <x v="126"/>
    <s v="Finance"/>
    <x v="12"/>
    <x v="1"/>
    <n v="4"/>
    <n v="1163"/>
  </r>
  <r>
    <n v="1052"/>
    <s v="Florinda Crace"/>
    <x v="1"/>
    <n v="32"/>
    <x v="0"/>
    <x v="127"/>
    <s v="HR"/>
    <x v="3"/>
    <x v="1"/>
    <n v="3"/>
    <n v="1164"/>
  </r>
  <r>
    <n v="1053"/>
    <s v="Mollie Hanway"/>
    <x v="0"/>
    <n v="34"/>
    <x v="0"/>
    <x v="128"/>
    <s v="Procurement"/>
    <x v="0"/>
    <x v="1"/>
    <n v="2"/>
    <n v="1165"/>
  </r>
  <r>
    <n v="1054"/>
    <s v="Tracy Renad"/>
    <x v="1"/>
    <n v="36"/>
    <x v="0"/>
    <x v="4"/>
    <s v="Procurement"/>
    <x v="37"/>
    <x v="1"/>
    <n v="4"/>
    <n v="1166"/>
  </r>
  <r>
    <n v="1055"/>
    <s v="Myer McCory"/>
    <x v="0"/>
    <n v="30"/>
    <x v="0"/>
    <x v="129"/>
    <s v="Website"/>
    <x v="16"/>
    <x v="1"/>
    <n v="2"/>
    <n v="1167"/>
  </r>
  <r>
    <n v="1056"/>
    <s v="Bennie Pepis"/>
    <x v="0"/>
    <n v="36"/>
    <x v="0"/>
    <x v="130"/>
    <s v="Finance"/>
    <x v="65"/>
    <x v="1"/>
    <n v="3"/>
    <n v="1168"/>
  </r>
  <r>
    <n v="1057"/>
    <s v="Rafaelita Blaksland"/>
    <x v="1"/>
    <n v="38"/>
    <x v="3"/>
    <x v="131"/>
    <s v="Sales"/>
    <x v="62"/>
    <x v="1"/>
    <n v="3"/>
    <n v="1169"/>
  </r>
  <r>
    <n v="1058"/>
    <s v="Mahalia Larcher"/>
    <x v="0"/>
    <n v="27"/>
    <x v="4"/>
    <x v="132"/>
    <s v="Procurement"/>
    <x v="66"/>
    <x v="1"/>
    <n v="2"/>
    <n v="1170"/>
  </r>
  <r>
    <n v="1059"/>
    <s v="Andria Kimpton"/>
    <x v="0"/>
    <n v="30"/>
    <x v="0"/>
    <x v="133"/>
    <s v="Website"/>
    <x v="70"/>
    <x v="1"/>
    <n v="3"/>
    <n v="1171"/>
  </r>
  <r>
    <n v="1060"/>
    <s v="Valentia Etteridge"/>
    <x v="1"/>
    <n v="37"/>
    <x v="0"/>
    <x v="134"/>
    <s v="HR"/>
    <x v="73"/>
    <x v="1"/>
    <n v="3"/>
    <n v="1172"/>
  </r>
  <r>
    <n v="1061"/>
    <s v="Virginia McConville"/>
    <x v="1"/>
    <n v="22"/>
    <x v="1"/>
    <x v="57"/>
    <s v="Procurement"/>
    <x v="18"/>
    <x v="1"/>
    <n v="3"/>
    <n v="1173"/>
  </r>
  <r>
    <n v="1062"/>
    <s v="Wilone O'Kielt"/>
    <x v="1"/>
    <n v="43"/>
    <x v="0"/>
    <x v="135"/>
    <s v="Website"/>
    <x v="26"/>
    <x v="1"/>
    <n v="1"/>
    <n v="1174"/>
  </r>
  <r>
    <n v="1063"/>
    <s v="Madge McCloughen"/>
    <x v="2"/>
    <n v="32"/>
    <x v="0"/>
    <x v="136"/>
    <s v="Website"/>
    <x v="7"/>
    <x v="1"/>
    <n v="2"/>
    <n v="1175"/>
  </r>
  <r>
    <n v="1064"/>
    <s v="Janene Hairsine"/>
    <x v="1"/>
    <n v="28"/>
    <x v="0"/>
    <x v="137"/>
    <s v="Procurement"/>
    <x v="45"/>
    <x v="1"/>
    <n v="3"/>
    <n v="1176"/>
  </r>
  <r>
    <n v="1065"/>
    <s v="Alta Kaszper"/>
    <x v="0"/>
    <n v="27"/>
    <x v="0"/>
    <x v="138"/>
    <s v="Sales"/>
    <x v="19"/>
    <x v="1"/>
    <n v="4"/>
    <n v="1177"/>
  </r>
  <r>
    <n v="1066"/>
    <s v="Dennison Crosswaite"/>
    <x v="2"/>
    <n v="26"/>
    <x v="1"/>
    <x v="139"/>
    <s v="Website"/>
    <x v="50"/>
    <x v="1"/>
    <n v="3"/>
    <n v="1178"/>
  </r>
  <r>
    <n v="1067"/>
    <s v="Oran Buxcy"/>
    <x v="1"/>
    <n v="38"/>
    <x v="1"/>
    <x v="140"/>
    <s v="Sales"/>
    <x v="5"/>
    <x v="1"/>
    <n v="3"/>
    <n v="1179"/>
  </r>
  <r>
    <n v="1068"/>
    <s v="Hinda Label"/>
    <x v="1"/>
    <n v="25"/>
    <x v="0"/>
    <x v="141"/>
    <s v="Sales"/>
    <x v="6"/>
    <x v="1"/>
    <n v="4"/>
    <n v="1180"/>
  </r>
  <r>
    <n v="1069"/>
    <s v="Marney O'Breen"/>
    <x v="1"/>
    <n v="21"/>
    <x v="0"/>
    <x v="142"/>
    <s v="Finance"/>
    <x v="30"/>
    <x v="1"/>
    <n v="3"/>
    <n v="1181"/>
  </r>
  <r>
    <n v="1070"/>
    <s v="Dell Molloy"/>
    <x v="0"/>
    <n v="26"/>
    <x v="0"/>
    <x v="143"/>
    <s v="Procurement"/>
    <x v="29"/>
    <x v="1"/>
    <n v="4"/>
    <n v="1182"/>
  </r>
  <r>
    <n v="1071"/>
    <s v="Mallorie Waber"/>
    <x v="0"/>
    <n v="30"/>
    <x v="0"/>
    <x v="24"/>
    <s v="Procurement"/>
    <x v="51"/>
    <x v="1"/>
    <n v="2"/>
    <n v="1183"/>
  </r>
  <r>
    <n v="1072"/>
    <s v="Cherlyn Barter"/>
    <x v="1"/>
    <n v="28"/>
    <x v="0"/>
    <x v="144"/>
    <s v="Procurement"/>
    <x v="76"/>
    <x v="1"/>
    <n v="2"/>
    <n v="1184"/>
  </r>
  <r>
    <n v="1073"/>
    <s v="Ches Bonnell"/>
    <x v="0"/>
    <n v="37"/>
    <x v="2"/>
    <x v="145"/>
    <s v="Website"/>
    <x v="20"/>
    <x v="1"/>
    <n v="3"/>
    <n v="1185"/>
  </r>
  <r>
    <n v="1074"/>
    <s v="Collin Jagson"/>
    <x v="0"/>
    <n v="24"/>
    <x v="0"/>
    <x v="119"/>
    <s v="Website"/>
    <x v="24"/>
    <x v="1"/>
    <n v="2"/>
    <n v="1186"/>
  </r>
  <r>
    <n v="1075"/>
    <s v="Hogan Iles"/>
    <x v="1"/>
    <n v="30"/>
    <x v="0"/>
    <x v="129"/>
    <s v="Procurement"/>
    <x v="75"/>
    <x v="1"/>
    <n v="2"/>
    <n v="1187"/>
  </r>
  <r>
    <n v="1076"/>
    <s v="Gretchen Callow"/>
    <x v="1"/>
    <n v="21"/>
    <x v="0"/>
    <x v="146"/>
    <s v="Website"/>
    <x v="42"/>
    <x v="1"/>
    <n v="2"/>
    <n v="1188"/>
  </r>
  <r>
    <n v="1077"/>
    <s v="Kissiah Maydway"/>
    <x v="0"/>
    <n v="23"/>
    <x v="0"/>
    <x v="147"/>
    <s v="Procurement"/>
    <x v="72"/>
    <x v="1"/>
    <n v="3"/>
    <n v="1189"/>
  </r>
  <r>
    <n v="1078"/>
    <s v="Archibald Filliskirk"/>
    <x v="0"/>
    <n v="35"/>
    <x v="0"/>
    <x v="148"/>
    <s v="Procurement"/>
    <x v="23"/>
    <x v="1"/>
    <n v="2"/>
    <n v="1190"/>
  </r>
  <r>
    <n v="1079"/>
    <s v="Enoch Dowrey"/>
    <x v="0"/>
    <n v="27"/>
    <x v="1"/>
    <x v="149"/>
    <s v="Finance"/>
    <x v="47"/>
    <x v="1"/>
    <n v="3"/>
    <n v="1191"/>
  </r>
  <r>
    <n v="1080"/>
    <s v="Bili Sizey"/>
    <x v="0"/>
    <n v="43"/>
    <x v="0"/>
    <x v="150"/>
    <s v="Sales"/>
    <x v="21"/>
    <x v="1"/>
    <n v="2"/>
    <n v="1192"/>
  </r>
  <r>
    <n v="1081"/>
    <s v="Caro Chappel"/>
    <x v="1"/>
    <n v="40"/>
    <x v="0"/>
    <x v="151"/>
    <s v="Website"/>
    <x v="10"/>
    <x v="1"/>
    <n v="3"/>
    <n v="1193"/>
  </r>
  <r>
    <n v="1082"/>
    <s v="Constantino Espley"/>
    <x v="0"/>
    <n v="30"/>
    <x v="0"/>
    <x v="152"/>
    <s v="Finance"/>
    <x v="11"/>
    <x v="1"/>
    <n v="2"/>
    <n v="1194"/>
  </r>
  <r>
    <n v="1083"/>
    <s v="Karlen McCaffrey"/>
    <x v="1"/>
    <n v="34"/>
    <x v="0"/>
    <x v="94"/>
    <s v="Finance"/>
    <x v="41"/>
    <x v="1"/>
    <n v="3"/>
    <n v="1195"/>
  </r>
  <r>
    <n v="1084"/>
    <s v="Drusy MacCombe"/>
    <x v="0"/>
    <n v="28"/>
    <x v="4"/>
    <x v="153"/>
    <s v="Sales"/>
    <x v="61"/>
    <x v="1"/>
    <n v="2"/>
    <n v="1196"/>
  </r>
  <r>
    <n v="1085"/>
    <s v="My Hanscome"/>
    <x v="0"/>
    <n v="33"/>
    <x v="0"/>
    <x v="154"/>
    <s v="Finance"/>
    <x v="87"/>
    <x v="1"/>
    <n v="3"/>
    <n v="1197"/>
  </r>
  <r>
    <n v="1086"/>
    <s v="Teressa Udden"/>
    <x v="1"/>
    <n v="33"/>
    <x v="0"/>
    <x v="155"/>
    <s v="Finance"/>
    <x v="53"/>
    <x v="1"/>
    <n v="4"/>
    <n v="1198"/>
  </r>
  <r>
    <n v="1087"/>
    <s v="Crissie Cordel"/>
    <x v="1"/>
    <n v="32"/>
    <x v="0"/>
    <x v="156"/>
    <s v="Procurement"/>
    <x v="27"/>
    <x v="1"/>
    <n v="2"/>
    <n v="1199"/>
  </r>
  <r>
    <n v="1088"/>
    <s v="Elia Cockton"/>
    <x v="1"/>
    <n v="33"/>
    <x v="0"/>
    <x v="157"/>
    <s v="Website"/>
    <x v="43"/>
    <x v="1"/>
    <n v="3"/>
    <n v="1200"/>
  </r>
  <r>
    <n v="1089"/>
    <s v="Gigi Bohling"/>
    <x v="0"/>
    <n v="33"/>
    <x v="0"/>
    <x v="158"/>
    <s v="Sales"/>
    <x v="8"/>
    <x v="1"/>
    <n v="3"/>
    <n v="1201"/>
  </r>
  <r>
    <n v="1090"/>
    <s v="Ebonee Roxburgh"/>
    <x v="0"/>
    <n v="30"/>
    <x v="0"/>
    <x v="47"/>
    <s v="Procurement"/>
    <x v="77"/>
    <x v="1"/>
    <n v="2"/>
    <n v="1202"/>
  </r>
  <r>
    <n v="1091"/>
    <s v="Shayne Stegel"/>
    <x v="0"/>
    <n v="42"/>
    <x v="2"/>
    <x v="159"/>
    <s v="Finance"/>
    <x v="48"/>
    <x v="1"/>
    <n v="2"/>
    <n v="1203"/>
  </r>
  <r>
    <n v="1092"/>
    <s v="Zach Polon"/>
    <x v="0"/>
    <n v="26"/>
    <x v="0"/>
    <x v="160"/>
    <s v="Procurement"/>
    <x v="60"/>
    <x v="1"/>
    <n v="3"/>
    <n v="1204"/>
  </r>
  <r>
    <n v="1093"/>
    <s v="Lindy Guillet"/>
    <x v="0"/>
    <n v="22"/>
    <x v="1"/>
    <x v="87"/>
    <s v="Sales"/>
    <x v="36"/>
    <x v="1"/>
    <n v="3"/>
    <n v="1205"/>
  </r>
  <r>
    <n v="1094"/>
    <s v="Ambros Murthwaite"/>
    <x v="0"/>
    <n v="46"/>
    <x v="0"/>
    <x v="61"/>
    <s v="Procurement"/>
    <x v="86"/>
    <x v="1"/>
    <n v="2"/>
    <n v="1206"/>
  </r>
  <r>
    <n v="1095"/>
    <s v="Tatum Hush"/>
    <x v="1"/>
    <n v="28"/>
    <x v="0"/>
    <x v="88"/>
    <s v="Sales"/>
    <x v="40"/>
    <x v="1"/>
    <n v="3"/>
    <n v="1207"/>
  </r>
  <r>
    <n v="1096"/>
    <s v="Benny Karolovsky"/>
    <x v="2"/>
    <n v="37"/>
    <x v="2"/>
    <x v="89"/>
    <s v="Finance"/>
    <x v="4"/>
    <x v="1"/>
    <n v="4"/>
    <n v="1208"/>
  </r>
  <r>
    <n v="1097"/>
    <s v="Hoyt D'Alesco"/>
    <x v="0"/>
    <n v="32"/>
    <x v="0"/>
    <x v="90"/>
    <s v="Sales"/>
    <x v="60"/>
    <x v="1"/>
    <n v="3"/>
    <n v="1209"/>
  </r>
  <r>
    <n v="1098"/>
    <s v="Halimeda Kuscha"/>
    <x v="1"/>
    <n v="30"/>
    <x v="0"/>
    <x v="91"/>
    <s v="Procurement"/>
    <x v="28"/>
    <x v="1"/>
    <n v="2"/>
    <n v="1210"/>
  </r>
  <r>
    <n v="1099"/>
    <s v="Erin Androsik"/>
    <x v="0"/>
    <n v="33"/>
    <x v="1"/>
    <x v="47"/>
    <s v="Procurement"/>
    <x v="88"/>
    <x v="1"/>
    <n v="2"/>
    <n v="1211"/>
  </r>
  <r>
    <n v="1100"/>
    <s v="Vic Radolf"/>
    <x v="1"/>
    <n v="24"/>
    <x v="0"/>
    <x v="92"/>
    <s v="Website"/>
    <x v="79"/>
    <x v="1"/>
    <n v="4"/>
    <n v="1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BCFCB-1CFE-4B41-AC2F-E59F06CAB194}" name="PivotTable1"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outline="1" outlineData="1" multipleFieldFilters="0" rowHeaderCaption="Male vs Female">
  <location ref="A3:E5" firstHeaderRow="0" firstDataRow="1" firstDataCol="1"/>
  <pivotFields count="13">
    <pivotField showAll="0"/>
    <pivotField showAll="0"/>
    <pivotField axis="axisRow" dataField="1" showAll="0">
      <items count="4">
        <item x="1"/>
        <item x="0"/>
        <item h="1" x="2"/>
        <item t="default"/>
      </items>
    </pivotField>
    <pivotField dataField="1" showAll="0"/>
    <pivotField showAll="0"/>
    <pivotField numFmtId="14" showAll="0">
      <items count="15">
        <item x="0"/>
        <item x="1"/>
        <item x="2"/>
        <item x="3"/>
        <item x="4"/>
        <item x="5"/>
        <item x="6"/>
        <item x="7"/>
        <item x="8"/>
        <item x="9"/>
        <item x="10"/>
        <item x="11"/>
        <item x="12"/>
        <item x="13"/>
        <item t="default"/>
      </items>
    </pivotField>
    <pivotField showAll="0"/>
    <pivotField dataField="1" numFmtId="164" showAll="0">
      <items count="12">
        <item x="0"/>
        <item x="1"/>
        <item x="2"/>
        <item x="3"/>
        <item x="4"/>
        <item x="5"/>
        <item x="6"/>
        <item x="7"/>
        <item x="8"/>
        <item x="9"/>
        <item x="10"/>
        <item t="default"/>
      </items>
    </pivotField>
    <pivotField multipleItemSelectionAllowed="1" showAll="0">
      <items count="3">
        <item h="1" x="1"/>
        <item x="0"/>
        <item t="default"/>
      </items>
    </pivotField>
    <pivotField dataField="1" numFmtId="1"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2">
    <i>
      <x/>
    </i>
    <i>
      <x v="1"/>
    </i>
  </rowItems>
  <colFields count="1">
    <field x="-2"/>
  </colFields>
  <colItems count="4">
    <i>
      <x/>
    </i>
    <i i="1">
      <x v="1"/>
    </i>
    <i i="2">
      <x v="2"/>
    </i>
    <i i="3">
      <x v="3"/>
    </i>
  </colItems>
  <dataFields count="4">
    <dataField name="Count Gender" fld="2" subtotal="count" baseField="2" baseItem="0"/>
    <dataField name="Average Age" fld="3" subtotal="average" baseField="2" baseItem="0" numFmtId="165"/>
    <dataField name="Average Salary" fld="7" subtotal="average" baseField="2" baseItem="0" numFmtId="166"/>
    <dataField name="Average Tenure " fld="9"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939A4B-7EC4-47CB-ACBC-D8C6FE9A158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Salary Range">
  <location ref="A3:B13" firstHeaderRow="1" firstDataRow="1" firstDataCol="1"/>
  <pivotFields count="13">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axis="axisRow" dataField="1" numFmtId="164" showAll="0" sortType="descending">
      <items count="12">
        <item x="7"/>
        <item x="6"/>
        <item x="5"/>
        <item x="4"/>
        <item x="3"/>
        <item x="2"/>
        <item x="1"/>
        <item x="9"/>
        <item x="8"/>
        <item x="10"/>
        <item x="0"/>
        <item t="default"/>
      </items>
      <autoSortScope>
        <pivotArea dataOnly="0" outline="0" fieldPosition="0">
          <references count="1">
            <reference field="4294967294" count="1" selected="0">
              <x v="0"/>
            </reference>
          </references>
        </pivotArea>
      </autoSortScope>
    </pivotField>
    <pivotField showAll="0">
      <items count="3">
        <item x="1"/>
        <item h="1" x="0"/>
        <item t="default"/>
      </items>
    </pivotField>
    <pivotField numFmtId="1"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0">
    <i>
      <x v="5"/>
    </i>
    <i>
      <x v="8"/>
    </i>
    <i>
      <x v="3"/>
    </i>
    <i>
      <x v="2"/>
    </i>
    <i>
      <x v="4"/>
    </i>
    <i>
      <x v="1"/>
    </i>
    <i>
      <x v="7"/>
    </i>
    <i>
      <x v="6"/>
    </i>
    <i>
      <x/>
    </i>
    <i t="grand">
      <x/>
    </i>
  </rowItems>
  <colItems count="1">
    <i/>
  </colItems>
  <dataFields count="1">
    <dataField name="Count Salary" fld="7" subtotal="count" baseField="7" baseItem="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BDEAD-81FB-46AA-90A1-E49AD6F3621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Ratings">
  <location ref="A3:B9" firstHeaderRow="1" firstDataRow="1" firstDataCol="1"/>
  <pivotFields count="13">
    <pivotField showAll="0"/>
    <pivotField showAll="0"/>
    <pivotField showAll="0"/>
    <pivotField showAll="0"/>
    <pivotField axis="axisRow" showAll="0">
      <items count="6">
        <item x="3"/>
        <item x="1"/>
        <item x="0"/>
        <item x="2"/>
        <item x="4"/>
        <item t="default"/>
      </items>
    </pivotField>
    <pivotField numFmtId="14" showAll="0">
      <items count="15">
        <item x="0"/>
        <item x="1"/>
        <item x="2"/>
        <item x="3"/>
        <item x="4"/>
        <item x="5"/>
        <item x="6"/>
        <item x="7"/>
        <item x="8"/>
        <item x="9"/>
        <item x="10"/>
        <item x="11"/>
        <item x="12"/>
        <item x="13"/>
        <item t="default"/>
      </items>
    </pivotField>
    <pivotField showAll="0"/>
    <pivotField dataField="1" numFmtId="164" showAll="0"/>
    <pivotField showAll="0"/>
    <pivotField numFmtId="1"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6">
    <i>
      <x/>
    </i>
    <i>
      <x v="1"/>
    </i>
    <i>
      <x v="2"/>
    </i>
    <i>
      <x v="3"/>
    </i>
    <i>
      <x v="4"/>
    </i>
    <i t="grand">
      <x/>
    </i>
  </rowItems>
  <colItems count="1">
    <i/>
  </colItems>
  <dataFields count="1">
    <dataField name="Average Salary" fld="7" subtotal="average" baseField="4" baseItem="0" numFmtId="164"/>
  </dataFields>
  <formats count="3">
    <format dxfId="34">
      <pivotArea dataOnly="0" outline="0" axis="axisValues" fieldPosition="0"/>
    </format>
    <format dxfId="33">
      <pivotArea dataOnly="0" labelOnly="1" outline="0" axis="axisValues"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BDCB76-C236-451F-BBD3-3F32F487140D}"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Year &amp; Month">
  <location ref="A3:B39" firstHeaderRow="1" firstDataRow="1" firstDataCol="1"/>
  <pivotFields count="13">
    <pivotField dataField="1" showAll="0"/>
    <pivotField showAll="0"/>
    <pivotField showAll="0"/>
    <pivotField showAll="0"/>
    <pivotField showAll="0"/>
    <pivotField axis="axisRow" numFmtId="14" showAll="0" countASubtotal="1">
      <items count="15">
        <item x="0"/>
        <item sd="0" x="1"/>
        <item sd="0" x="2"/>
        <item sd="0" x="3"/>
        <item sd="0" x="4"/>
        <item sd="0" x="5"/>
        <item sd="0" x="6"/>
        <item sd="0" x="7"/>
        <item sd="0" x="8"/>
        <item sd="0" x="9"/>
        <item sd="0" x="10"/>
        <item sd="0" x="11"/>
        <item sd="0" x="12"/>
        <item x="13"/>
        <item t="countA"/>
      </items>
    </pivotField>
    <pivotField showAll="0"/>
    <pivotField numFmtId="164" showAll="0"/>
    <pivotField showAll="0"/>
    <pivotField numFmtId="1" showAll="0"/>
    <pivotField showAll="0"/>
    <pivotField axis="axisRow"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3">
    <field x="12"/>
    <field x="5"/>
    <field x="11"/>
  </rowFields>
  <rowItems count="36">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x v="4"/>
    </i>
    <i r="1">
      <x v="2"/>
    </i>
    <i r="1">
      <x v="4"/>
    </i>
  </rowItems>
  <colItems count="1">
    <i/>
  </colItems>
  <dataFields count="1">
    <dataField name="Count Staff_Id" fld="0" subtotal="count" showDataAs="runTotal" baseField="12"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137AC7B3-7653-45B0-AD94-DAD8C5BC4F53}" autoFormatId="16" applyNumberFormats="0" applyBorderFormats="0" applyFontFormats="0" applyPatternFormats="0" applyAlignmentFormats="0" applyWidthHeightFormats="0">
  <queryTableRefresh nextId="14" unboundColumnsRight="3">
    <queryTableFields count="12">
      <queryTableField id="1" name="Staff_Id" tableColumnId="1"/>
      <queryTableField id="2" name="Name" tableColumnId="2"/>
      <queryTableField id="3" name="Gender" tableColumnId="3"/>
      <queryTableField id="4" name="Age" tableColumnId="4"/>
      <queryTableField id="5" name="Rating" tableColumnId="5"/>
      <queryTableField id="6" name="Date Joined" tableColumnId="6"/>
      <queryTableField id="7" name="Department" tableColumnId="7"/>
      <queryTableField id="8" name="Salary" tableColumnId="8"/>
      <queryTableField id="9" name="Country" tableColumnId="9"/>
      <queryTableField id="10" dataBound="0" tableColumnId="10"/>
      <queryTableField id="11" dataBound="0" tableColumnId="11"/>
      <queryTableField id="13"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555D5477-51F3-4225-A459-60D1954E64A7}" autoFormatId="16" applyNumberFormats="0" applyBorderFormats="0" applyFontFormats="0" applyPatternFormats="0" applyAlignmentFormats="0" applyWidthHeightFormats="0">
  <queryTableRefresh nextId="10">
    <queryTableFields count="9">
      <queryTableField id="1" name="Staff_Id" tableColumnId="1"/>
      <queryTableField id="2" name="Name" tableColumnId="2"/>
      <queryTableField id="3" name="Gender" tableColumnId="3"/>
      <queryTableField id="4" name="Age" tableColumnId="4"/>
      <queryTableField id="5" name="Rating" tableColumnId="5"/>
      <queryTableField id="6" name="Date Joined" tableColumnId="6"/>
      <queryTableField id="7" name="Department" tableColumnId="7"/>
      <queryTableField id="8" name="Salary" tableColumnId="8"/>
      <queryTableField id="9" name="Country"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D7CD65DE-EC19-48F8-9F37-846CD82DF2E7}" autoFormatId="16" applyNumberFormats="0" applyBorderFormats="0" applyFontFormats="0" applyPatternFormats="0" applyAlignmentFormats="0" applyWidthHeightFormats="0">
  <queryTableRefresh nextId="10">
    <queryTableFields count="9">
      <queryTableField id="1" name="Staff_Id" tableColumnId="1"/>
      <queryTableField id="2" name="Name" tableColumnId="2"/>
      <queryTableField id="3" name="Gender" tableColumnId="3"/>
      <queryTableField id="4" name="Department" tableColumnId="4"/>
      <queryTableField id="5" name="Age" tableColumnId="5"/>
      <queryTableField id="6" name="Date Joined" tableColumnId="6"/>
      <queryTableField id="7" name="Salary" tableColumnId="7"/>
      <queryTableField id="8" name="Rating" tableColumnId="8"/>
      <queryTableField id="9" name="Count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0171B2-A831-436D-A0D6-4F9944691F2F}" sourceName="Country">
  <pivotTables>
    <pivotTable tabId="9" name="PivotTable1"/>
  </pivotTables>
  <data>
    <tabular pivotCacheId="171160406">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1B70A6B-4472-4E87-9A85-E0C9B52C7EB1}" sourceName="Country">
  <pivotTables>
    <pivotTable tabId="10" name="PivotTable1"/>
  </pivotTables>
  <data>
    <tabular pivotCacheId="17116040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461D63F-4A98-4039-9851-B1B6484156D6}"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DB484D7-3B40-496C-AA9A-C587ECA1FFB9}" cache="Slicer_Country1" caption="Count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52C0DC6-CE09-43A0-BADC-880AA51F6D3B}" name="Employee_Table_2" displayName="Employee_Table_2" ref="A1:L213" tableType="queryTable" totalsRowShown="0">
  <autoFilter ref="A1:L213" xr:uid="{452C0DC6-CE09-43A0-BADC-880AA51F6D3B}"/>
  <tableColumns count="12">
    <tableColumn id="1" xr3:uid="{44D9E8DA-535A-4DD5-A493-AA90B7CAE4D1}" uniqueName="1" name="Staff_Id" queryTableFieldId="1"/>
    <tableColumn id="2" xr3:uid="{2B513947-9345-4505-87AA-6DC2584155A6}" uniqueName="2" name="Name" queryTableFieldId="2"/>
    <tableColumn id="3" xr3:uid="{9D8DEC72-EE96-49EF-8D39-2475EB7EF560}" uniqueName="3" name="Gender" queryTableFieldId="3"/>
    <tableColumn id="4" xr3:uid="{CAABAB98-5E8F-4CC2-AECD-60AC090CF6DA}" uniqueName="4" name="Age" queryTableFieldId="4"/>
    <tableColumn id="5" xr3:uid="{52744FCE-D822-4196-864C-836DF6A3A552}" uniqueName="5" name="Rating" queryTableFieldId="5"/>
    <tableColumn id="6" xr3:uid="{A556EA75-1740-42F4-AD70-C2398514510C}" uniqueName="6" name="Date Joined" queryTableFieldId="6" dataDxfId="31"/>
    <tableColumn id="7" xr3:uid="{B097627B-C02B-4D32-BFF1-F4CB45CBB239}" uniqueName="7" name="Department" queryTableFieldId="7"/>
    <tableColumn id="8" xr3:uid="{B0D4F20E-C6B8-4381-8B0C-D571761AC64E}" uniqueName="8" name="Salary" queryTableFieldId="8" dataDxfId="30" dataCellStyle="Currency"/>
    <tableColumn id="9" xr3:uid="{4C9B6185-B4D3-4140-BE9A-895746B2C340}" uniqueName="9" name="Country" queryTableFieldId="9"/>
    <tableColumn id="10" xr3:uid="{31047F1F-5888-4FF0-B4ED-BBF19C6072AC}" uniqueName="10" name=" Tenure " queryTableFieldId="10" dataDxfId="29">
      <calculatedColumnFormula>DATEDIF(Employee_Table_2[[#This Row],[Date Joined]],TODAY(),"Y")</calculatedColumnFormula>
    </tableColumn>
    <tableColumn id="11" xr3:uid="{35D098CD-A3AA-4A43-809E-081B3048A89D}" uniqueName="11" name="Unique_ID" queryTableFieldId="11" dataDxfId="28"/>
    <tableColumn id="14" xr3:uid="{8D974EAC-EE72-4E23-A675-8B3BC6A741DD}" uniqueName="14" name="Annual Bonus" queryTableFieldId="13" dataDxfId="27" dataCellStyle="Currency">
      <calculatedColumnFormula>IF(Employee_Table_2[[#This Row],[ Tenure ]]&gt;=2,3%*Employee_Table_2[[#This Row],[Salary]],2%*Employee_Table_2[[#This Row],[Salary]])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86DAE6-9DB8-4DBD-BC4F-32535232CFC3}" name="Table1" displayName="Table1" ref="A3:K215" totalsRowShown="0" tableBorderDxfId="26" headerRowCellStyle="Normal">
  <autoFilter ref="A3:K215" xr:uid="{C386DAE6-9DB8-4DBD-BC4F-32535232CFC3}"/>
  <tableColumns count="11">
    <tableColumn id="11" xr3:uid="{787538BE-0089-4DE7-AF2B-F0A477822F55}" name="Unique_Id" dataDxfId="25" dataCellStyle="Normal"/>
    <tableColumn id="1" xr3:uid="{2487BA27-0E4B-45D7-B4B2-2BE38AE82DDF}" name="Staff_Id" dataDxfId="24" dataCellStyle="Normal">
      <calculatedColumnFormula>_xlfn.XLOOKUP(Table1[[#This Row],[Unique_Id]],Employee_Table_2[Unique_ID],Employee_Table_2[Staff_Id],"NOT FOUND")</calculatedColumnFormula>
    </tableColumn>
    <tableColumn id="2" xr3:uid="{C7D8664D-6A8D-4D5D-8B5D-977E4107CBA5}" name="Name" dataDxfId="23">
      <calculatedColumnFormula>_xlfn.XLOOKUP(Table1[[#This Row],[Unique_Id]],Employee_Table_2[Unique_ID],Employee_Table_2[Name],"NOT FOUND")</calculatedColumnFormula>
    </tableColumn>
    <tableColumn id="3" xr3:uid="{EC4EBA3C-C050-4934-9F32-4AB5F95573C0}" name="Gender" dataDxfId="22">
      <calculatedColumnFormula>_xlfn.XLOOKUP(Table1[[#This Row],[Unique_Id]],Employee_Table_2[Unique_ID],Employee_Table_2[Gender],"NOT FOUND")</calculatedColumnFormula>
    </tableColumn>
    <tableColumn id="4" xr3:uid="{39E1C1CA-4F83-48B0-AF65-01BC96E1464D}" name="Age" dataDxfId="21">
      <calculatedColumnFormula>_xlfn.XLOOKUP(Table1[[#This Row],[Unique_Id]],Employee_Table_2[Unique_ID],Employee_Table_2[Age],"NOT FOUND")</calculatedColumnFormula>
    </tableColumn>
    <tableColumn id="5" xr3:uid="{41446343-A823-42C0-BD1F-2DBA1D6EA4FF}" name="Rating" dataDxfId="20">
      <calculatedColumnFormula>_xlfn.XLOOKUP(Table1[[#This Row],[Unique_Id]],Employee_Table_2[Unique_ID],Employee_Table_2[Rating],"NOT FOUND")</calculatedColumnFormula>
    </tableColumn>
    <tableColumn id="6" xr3:uid="{596010D5-9628-4848-928E-97D972549614}" name="Date Joined" dataDxfId="19">
      <calculatedColumnFormula>_xlfn.XLOOKUP(Table1[[#This Row],[Unique_Id]],Employee_Table_2[Unique_ID],Employee_Table_2[Date Joined],"NOT FOUND")</calculatedColumnFormula>
    </tableColumn>
    <tableColumn id="7" xr3:uid="{4892F571-5A20-4DC1-A00D-4D66970B4A91}" name="Department" dataDxfId="18">
      <calculatedColumnFormula>_xlfn.XLOOKUP(Table1[[#This Row],[Unique_Id]],Employee_Table_2[Unique_ID],Employee_Table_2[Department],"NOT FOUND")</calculatedColumnFormula>
    </tableColumn>
    <tableColumn id="8" xr3:uid="{BD63D572-E959-4DFC-A1E9-36EBC8780C71}" name="Salary" dataDxfId="17" dataCellStyle="Currency">
      <calculatedColumnFormula>_xlfn.XLOOKUP(Table1[[#This Row],[Unique_Id]],Employee_Table_2[Unique_ID],Employee_Table_2[Salary],"NOT FOUND")</calculatedColumnFormula>
    </tableColumn>
    <tableColumn id="9" xr3:uid="{FCEF9AB9-078B-45AF-AAB7-178C2C1211AE}" name="Country" dataDxfId="16">
      <calculatedColumnFormula>_xlfn.XLOOKUP(Table1[[#This Row],[Unique_Id]],Employee_Table_2[Unique_ID],Employee_Table_2[Country],"NOT FOUND")</calculatedColumnFormula>
    </tableColumn>
    <tableColumn id="10" xr3:uid="{0F717ABF-9896-4A70-B1FB-794D696F48F0}" name="Average Tenure" dataDxfId="15">
      <calculatedColumnFormula>_xlfn.XLOOKUP(Table1[[#This Row],[Unique_Id]],Employee_Table_2[Unique_ID],Employee_Table_2[[ Tenure ]],"NOT FOUND")</calculatedColumnFormula>
    </tableColum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AB8D2F-6B01-4F13-92BD-DAB02F82319C}" name="IND_Table" displayName="IND_Table" ref="A1:I113" tableType="queryTable" totalsRowShown="0">
  <autoFilter ref="A1:I113" xr:uid="{D5AB8D2F-6B01-4F13-92BD-DAB02F82319C}"/>
  <tableColumns count="9">
    <tableColumn id="1" xr3:uid="{09227776-574B-435D-9D77-CE868D9A4597}" uniqueName="1" name="Staff_Id" queryTableFieldId="1"/>
    <tableColumn id="2" xr3:uid="{17F6B670-E5EC-4130-A93E-38D9C89FE042}" uniqueName="2" name="Name" queryTableFieldId="2" dataDxfId="5"/>
    <tableColumn id="3" xr3:uid="{D67DB67A-59A7-46B8-A038-CE6679BECFCE}" uniqueName="3" name="Gender" queryTableFieldId="3" dataDxfId="4"/>
    <tableColumn id="4" xr3:uid="{55769390-32C0-4784-9FF7-131AB41EF7BF}" uniqueName="4" name="Age" queryTableFieldId="4"/>
    <tableColumn id="5" xr3:uid="{09FA05EB-C952-4D52-B97E-B3484798F4D8}" uniqueName="5" name="Rating" queryTableFieldId="5" dataDxfId="3"/>
    <tableColumn id="6" xr3:uid="{D3092872-5385-4C2F-9A85-0A93EA5BDC9B}" uniqueName="6" name="Date Joined" queryTableFieldId="6" dataDxfId="2"/>
    <tableColumn id="7" xr3:uid="{44FBAD7C-FEEC-43FC-A957-63366ED13477}" uniqueName="7" name="Department" queryTableFieldId="7" dataDxfId="1"/>
    <tableColumn id="8" xr3:uid="{092AE952-6A3E-4965-8630-6B52BFC88C48}" uniqueName="8" name="Salary" queryTableFieldId="8"/>
    <tableColumn id="9" xr3:uid="{D6C46577-A91F-4B07-908C-E4F4BBF6D843}" uniqueName="9" name="Country" queryTableFieldId="9" dataDxfId="0"/>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2776A3-25C0-47F3-A9EB-308AF6196F3D}" name="BNG_Table" displayName="BNG_Table" ref="A1:I101" tableType="queryTable" totalsRowShown="0">
  <autoFilter ref="A1:I101" xr:uid="{D22776A3-25C0-47F3-A9EB-308AF6196F3D}"/>
  <tableColumns count="9">
    <tableColumn id="1" xr3:uid="{5DDF1C86-6500-4F44-A4D5-CF95169325D0}" uniqueName="1" name="Staff_Id" queryTableFieldId="1" dataDxfId="14"/>
    <tableColumn id="2" xr3:uid="{2EEC82C4-3DE6-4A7A-87B8-E214C5E9EF09}" uniqueName="2" name="Name" queryTableFieldId="2" dataDxfId="13"/>
    <tableColumn id="3" xr3:uid="{314CD692-401C-4778-ADF1-693D621A91C8}" uniqueName="3" name="Gender" queryTableFieldId="3" dataDxfId="12"/>
    <tableColumn id="4" xr3:uid="{A4F400B9-8DCB-44DD-B4AE-DC0BB4E2199C}" uniqueName="4" name="Department" queryTableFieldId="4" dataDxfId="11"/>
    <tableColumn id="5" xr3:uid="{F583EE58-E8E8-49B9-841B-D8A80005E5E3}" uniqueName="5" name="Age" queryTableFieldId="5" dataDxfId="10"/>
    <tableColumn id="6" xr3:uid="{2DD5C399-E5D6-4E29-B7FA-366A063FE7A2}" uniqueName="6" name="Date Joined" queryTableFieldId="6" dataDxfId="9"/>
    <tableColumn id="7" xr3:uid="{61A18D09-268E-4763-9FFC-4307C4246971}" uniqueName="7" name="Salary" queryTableFieldId="7" dataDxfId="8"/>
    <tableColumn id="8" xr3:uid="{3A0D6DC6-C3D0-4849-AF9E-31878DBC88A3}" uniqueName="8" name="Rating" queryTableFieldId="8" dataDxfId="7"/>
    <tableColumn id="9" xr3:uid="{2287A752-4E51-4CAE-A43F-E9B2700FF4D4}" uniqueName="9" name="Country" queryTableFieldId="9"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C1"/>
  <sheetViews>
    <sheetView showGridLines="0" workbookViewId="0">
      <selection activeCell="G13" sqref="G13"/>
    </sheetView>
  </sheetViews>
  <sheetFormatPr defaultRowHeight="15" x14ac:dyDescent="0.25"/>
  <cols>
    <col min="1" max="1" width="1.7109375" customWidth="1"/>
    <col min="2" max="2" width="3.7109375" customWidth="1"/>
    <col min="7" max="7" width="10.140625" bestFit="1" customWidth="1"/>
  </cols>
  <sheetData>
    <row r="1" spans="1:3" s="2" customFormat="1" ht="52.5" customHeight="1" x14ac:dyDescent="0.25">
      <c r="A1" s="1"/>
      <c r="C1" s="3" t="s">
        <v>110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DF95-C494-4306-BC17-71DF533542B6}">
  <dimension ref="A1:I101"/>
  <sheetViews>
    <sheetView workbookViewId="0">
      <selection activeCell="I1" sqref="I1"/>
    </sheetView>
  </sheetViews>
  <sheetFormatPr defaultRowHeight="15" x14ac:dyDescent="0.25"/>
  <cols>
    <col min="1" max="1" width="10.140625" bestFit="1" customWidth="1"/>
    <col min="2" max="2" width="21.42578125" bestFit="1" customWidth="1"/>
    <col min="3" max="3" width="10" bestFit="1" customWidth="1"/>
    <col min="4" max="4" width="14" bestFit="1" customWidth="1"/>
    <col min="5" max="5" width="6.7109375" bestFit="1" customWidth="1"/>
    <col min="6" max="6" width="13.7109375" bestFit="1" customWidth="1"/>
    <col min="7" max="7" width="8.5703125" bestFit="1" customWidth="1"/>
    <col min="8" max="8" width="14.28515625" bestFit="1" customWidth="1"/>
    <col min="9" max="9" width="10.28515625" bestFit="1" customWidth="1"/>
  </cols>
  <sheetData>
    <row r="1" spans="1:9" x14ac:dyDescent="0.25">
      <c r="A1" t="s">
        <v>203</v>
      </c>
      <c r="B1" t="s">
        <v>0</v>
      </c>
      <c r="C1" t="s">
        <v>1</v>
      </c>
      <c r="D1" t="s">
        <v>2</v>
      </c>
      <c r="E1" t="s">
        <v>3</v>
      </c>
      <c r="F1" t="s">
        <v>4</v>
      </c>
      <c r="G1" t="s">
        <v>5</v>
      </c>
      <c r="H1" t="s">
        <v>6</v>
      </c>
      <c r="I1" t="s">
        <v>205</v>
      </c>
    </row>
    <row r="2" spans="1:9" x14ac:dyDescent="0.25">
      <c r="A2" s="4">
        <v>1001</v>
      </c>
      <c r="B2" s="4" t="s">
        <v>58</v>
      </c>
      <c r="C2" s="4" t="s">
        <v>15</v>
      </c>
      <c r="D2" s="4" t="s">
        <v>19</v>
      </c>
      <c r="E2" s="4">
        <v>22</v>
      </c>
      <c r="F2" s="4">
        <v>44446</v>
      </c>
      <c r="G2" s="4">
        <v>112780</v>
      </c>
      <c r="H2" s="4" t="s">
        <v>13</v>
      </c>
      <c r="I2" s="4" t="s">
        <v>207</v>
      </c>
    </row>
    <row r="3" spans="1:9" x14ac:dyDescent="0.25">
      <c r="A3" s="4">
        <v>1002</v>
      </c>
      <c r="B3" s="4" t="s">
        <v>70</v>
      </c>
      <c r="C3" s="4" t="s">
        <v>15</v>
      </c>
      <c r="D3" s="4" t="s">
        <v>9</v>
      </c>
      <c r="E3" s="4">
        <v>46</v>
      </c>
      <c r="F3" s="4">
        <v>44758</v>
      </c>
      <c r="G3" s="4">
        <v>70610</v>
      </c>
      <c r="H3" s="4" t="s">
        <v>16</v>
      </c>
      <c r="I3" s="4" t="s">
        <v>207</v>
      </c>
    </row>
    <row r="4" spans="1:9" x14ac:dyDescent="0.25">
      <c r="A4" s="4">
        <v>1003</v>
      </c>
      <c r="B4" s="4" t="s">
        <v>75</v>
      </c>
      <c r="C4" s="4" t="s">
        <v>8</v>
      </c>
      <c r="D4" s="4" t="s">
        <v>19</v>
      </c>
      <c r="E4" s="4">
        <v>28</v>
      </c>
      <c r="F4" s="4">
        <v>44357</v>
      </c>
      <c r="G4" s="4">
        <v>53240</v>
      </c>
      <c r="H4" s="4" t="s">
        <v>16</v>
      </c>
      <c r="I4" s="4" t="s">
        <v>207</v>
      </c>
    </row>
    <row r="5" spans="1:9" x14ac:dyDescent="0.25">
      <c r="A5" s="4">
        <v>1004</v>
      </c>
      <c r="B5" s="4" t="s">
        <v>49</v>
      </c>
      <c r="C5" s="4" t="s">
        <v>204</v>
      </c>
      <c r="D5" s="4" t="s">
        <v>21</v>
      </c>
      <c r="E5" s="4">
        <v>37</v>
      </c>
      <c r="F5" s="4">
        <v>44146</v>
      </c>
      <c r="G5" s="4">
        <v>115440</v>
      </c>
      <c r="H5" s="4" t="s">
        <v>24</v>
      </c>
      <c r="I5" s="4" t="s">
        <v>207</v>
      </c>
    </row>
    <row r="6" spans="1:9" x14ac:dyDescent="0.25">
      <c r="A6" s="4">
        <v>1005</v>
      </c>
      <c r="B6" s="4" t="s">
        <v>65</v>
      </c>
      <c r="C6" s="4" t="s">
        <v>15</v>
      </c>
      <c r="D6" s="4" t="s">
        <v>19</v>
      </c>
      <c r="E6" s="4">
        <v>32</v>
      </c>
      <c r="F6" s="4">
        <v>44465</v>
      </c>
      <c r="G6" s="4">
        <v>53540</v>
      </c>
      <c r="H6" s="4" t="s">
        <v>16</v>
      </c>
      <c r="I6" s="4" t="s">
        <v>207</v>
      </c>
    </row>
    <row r="7" spans="1:9" x14ac:dyDescent="0.25">
      <c r="A7" s="4">
        <v>1006</v>
      </c>
      <c r="B7" s="4" t="s">
        <v>81</v>
      </c>
      <c r="C7" s="4" t="s">
        <v>8</v>
      </c>
      <c r="D7" s="4" t="s">
        <v>9</v>
      </c>
      <c r="E7" s="4">
        <v>30</v>
      </c>
      <c r="F7" s="4">
        <v>44861</v>
      </c>
      <c r="G7" s="4">
        <v>112570</v>
      </c>
      <c r="H7" s="4" t="s">
        <v>16</v>
      </c>
      <c r="I7" s="4" t="s">
        <v>207</v>
      </c>
    </row>
    <row r="8" spans="1:9" x14ac:dyDescent="0.25">
      <c r="A8" s="4">
        <v>1007</v>
      </c>
      <c r="B8" s="4" t="s">
        <v>51</v>
      </c>
      <c r="C8" s="4" t="s">
        <v>15</v>
      </c>
      <c r="D8" s="4" t="s">
        <v>9</v>
      </c>
      <c r="E8" s="4">
        <v>33</v>
      </c>
      <c r="F8" s="4">
        <v>44701</v>
      </c>
      <c r="G8" s="4">
        <v>48530</v>
      </c>
      <c r="H8" s="4" t="s">
        <v>13</v>
      </c>
      <c r="I8" s="4" t="s">
        <v>207</v>
      </c>
    </row>
    <row r="9" spans="1:9" x14ac:dyDescent="0.25">
      <c r="A9" s="4">
        <v>1008</v>
      </c>
      <c r="B9" s="4" t="s">
        <v>61</v>
      </c>
      <c r="C9" s="4" t="s">
        <v>8</v>
      </c>
      <c r="D9" s="4" t="s">
        <v>12</v>
      </c>
      <c r="E9" s="4">
        <v>24</v>
      </c>
      <c r="F9" s="4">
        <v>44148</v>
      </c>
      <c r="G9" s="4">
        <v>62780</v>
      </c>
      <c r="H9" s="4" t="s">
        <v>16</v>
      </c>
      <c r="I9" s="4" t="s">
        <v>207</v>
      </c>
    </row>
    <row r="10" spans="1:9" x14ac:dyDescent="0.25">
      <c r="A10" s="4">
        <v>1009</v>
      </c>
      <c r="B10" s="4" t="s">
        <v>82</v>
      </c>
      <c r="C10" s="4" t="s">
        <v>15</v>
      </c>
      <c r="D10" s="4" t="s">
        <v>12</v>
      </c>
      <c r="E10" s="4">
        <v>33</v>
      </c>
      <c r="F10" s="4">
        <v>44509</v>
      </c>
      <c r="G10" s="4">
        <v>53870</v>
      </c>
      <c r="H10" s="4" t="s">
        <v>16</v>
      </c>
      <c r="I10" s="4" t="s">
        <v>207</v>
      </c>
    </row>
    <row r="11" spans="1:9" x14ac:dyDescent="0.25">
      <c r="A11" s="4">
        <v>1010</v>
      </c>
      <c r="B11" s="4" t="s">
        <v>60</v>
      </c>
      <c r="C11" s="4" t="s">
        <v>8</v>
      </c>
      <c r="D11" s="4" t="s">
        <v>56</v>
      </c>
      <c r="E11" s="4">
        <v>27</v>
      </c>
      <c r="F11" s="4">
        <v>44122</v>
      </c>
      <c r="G11" s="4">
        <v>119110</v>
      </c>
      <c r="H11" s="4" t="s">
        <v>16</v>
      </c>
      <c r="I11" s="4" t="s">
        <v>207</v>
      </c>
    </row>
    <row r="12" spans="1:9" x14ac:dyDescent="0.25">
      <c r="A12" s="4">
        <v>1011</v>
      </c>
      <c r="B12" s="4" t="s">
        <v>87</v>
      </c>
      <c r="C12" s="4" t="s">
        <v>15</v>
      </c>
      <c r="D12" s="4" t="s">
        <v>12</v>
      </c>
      <c r="E12" s="4">
        <v>29</v>
      </c>
      <c r="F12" s="4">
        <v>44180</v>
      </c>
      <c r="G12" s="4">
        <v>112110</v>
      </c>
      <c r="H12" s="4" t="s">
        <v>24</v>
      </c>
      <c r="I12" s="4" t="s">
        <v>207</v>
      </c>
    </row>
    <row r="13" spans="1:9" x14ac:dyDescent="0.25">
      <c r="A13" s="4">
        <v>1012</v>
      </c>
      <c r="B13" s="4" t="s">
        <v>76</v>
      </c>
      <c r="C13" s="4" t="s">
        <v>15</v>
      </c>
      <c r="D13" s="4" t="s">
        <v>19</v>
      </c>
      <c r="E13" s="4">
        <v>25</v>
      </c>
      <c r="F13" s="4">
        <v>44383</v>
      </c>
      <c r="G13" s="4">
        <v>65700</v>
      </c>
      <c r="H13" s="4" t="s">
        <v>16</v>
      </c>
      <c r="I13" s="4" t="s">
        <v>207</v>
      </c>
    </row>
    <row r="14" spans="1:9" x14ac:dyDescent="0.25">
      <c r="A14" s="4">
        <v>1013</v>
      </c>
      <c r="B14" s="4" t="s">
        <v>97</v>
      </c>
      <c r="C14" s="4" t="s">
        <v>15</v>
      </c>
      <c r="D14" s="4" t="s">
        <v>12</v>
      </c>
      <c r="E14" s="4">
        <v>37</v>
      </c>
      <c r="F14" s="4">
        <v>44701</v>
      </c>
      <c r="G14" s="4">
        <v>69070</v>
      </c>
      <c r="H14" s="4" t="s">
        <v>16</v>
      </c>
      <c r="I14" s="4" t="s">
        <v>207</v>
      </c>
    </row>
    <row r="15" spans="1:9" x14ac:dyDescent="0.25">
      <c r="A15" s="4">
        <v>1014</v>
      </c>
      <c r="B15" s="4" t="s">
        <v>22</v>
      </c>
      <c r="C15" s="4" t="s">
        <v>15</v>
      </c>
      <c r="D15" s="4" t="s">
        <v>12</v>
      </c>
      <c r="E15" s="4">
        <v>20</v>
      </c>
      <c r="F15" s="4">
        <v>44459</v>
      </c>
      <c r="G15" s="4">
        <v>107700</v>
      </c>
      <c r="H15" s="4" t="s">
        <v>16</v>
      </c>
      <c r="I15" s="4" t="s">
        <v>207</v>
      </c>
    </row>
    <row r="16" spans="1:9" x14ac:dyDescent="0.25">
      <c r="A16" s="4">
        <v>1015</v>
      </c>
      <c r="B16" s="4" t="s">
        <v>84</v>
      </c>
      <c r="C16" s="4" t="s">
        <v>8</v>
      </c>
      <c r="D16" s="4" t="s">
        <v>12</v>
      </c>
      <c r="E16" s="4">
        <v>32</v>
      </c>
      <c r="F16" s="4">
        <v>44354</v>
      </c>
      <c r="G16" s="4">
        <v>43840</v>
      </c>
      <c r="H16" s="4" t="s">
        <v>13</v>
      </c>
      <c r="I16" s="4" t="s">
        <v>207</v>
      </c>
    </row>
    <row r="17" spans="1:9" x14ac:dyDescent="0.25">
      <c r="A17" s="4">
        <v>1016</v>
      </c>
      <c r="B17" s="4" t="s">
        <v>105</v>
      </c>
      <c r="C17" s="4" t="s">
        <v>15</v>
      </c>
      <c r="D17" s="4" t="s">
        <v>9</v>
      </c>
      <c r="E17" s="4">
        <v>40</v>
      </c>
      <c r="F17" s="4">
        <v>44263</v>
      </c>
      <c r="G17" s="4">
        <v>99750</v>
      </c>
      <c r="H17" s="4" t="s">
        <v>16</v>
      </c>
      <c r="I17" s="4" t="s">
        <v>207</v>
      </c>
    </row>
    <row r="18" spans="1:9" x14ac:dyDescent="0.25">
      <c r="A18" s="4">
        <v>1017</v>
      </c>
      <c r="B18" s="4" t="s">
        <v>47</v>
      </c>
      <c r="C18" s="4" t="s">
        <v>15</v>
      </c>
      <c r="D18" s="4" t="s">
        <v>9</v>
      </c>
      <c r="E18" s="4">
        <v>21</v>
      </c>
      <c r="F18" s="4">
        <v>44104</v>
      </c>
      <c r="G18" s="4">
        <v>37920</v>
      </c>
      <c r="H18" s="4" t="s">
        <v>16</v>
      </c>
      <c r="I18" s="4" t="s">
        <v>207</v>
      </c>
    </row>
    <row r="19" spans="1:9" x14ac:dyDescent="0.25">
      <c r="A19" s="4">
        <v>1018</v>
      </c>
      <c r="B19" s="4" t="s">
        <v>31</v>
      </c>
      <c r="C19" s="4" t="s">
        <v>15</v>
      </c>
      <c r="D19" s="4" t="s">
        <v>9</v>
      </c>
      <c r="E19" s="4">
        <v>21</v>
      </c>
      <c r="F19" s="4">
        <v>44762</v>
      </c>
      <c r="G19" s="4">
        <v>57090</v>
      </c>
      <c r="H19" s="4" t="s">
        <v>16</v>
      </c>
      <c r="I19" s="4" t="s">
        <v>207</v>
      </c>
    </row>
    <row r="20" spans="1:9" x14ac:dyDescent="0.25">
      <c r="A20" s="4">
        <v>1019</v>
      </c>
      <c r="B20" s="4" t="s">
        <v>30</v>
      </c>
      <c r="C20" s="4" t="s">
        <v>8</v>
      </c>
      <c r="D20" s="4" t="s">
        <v>12</v>
      </c>
      <c r="E20" s="4">
        <v>31</v>
      </c>
      <c r="F20" s="4">
        <v>44145</v>
      </c>
      <c r="G20" s="4">
        <v>41980</v>
      </c>
      <c r="H20" s="4" t="s">
        <v>16</v>
      </c>
      <c r="I20" s="4" t="s">
        <v>207</v>
      </c>
    </row>
    <row r="21" spans="1:9" x14ac:dyDescent="0.25">
      <c r="A21" s="4">
        <v>1020</v>
      </c>
      <c r="B21" s="4" t="s">
        <v>78</v>
      </c>
      <c r="C21" s="4" t="s">
        <v>15</v>
      </c>
      <c r="D21" s="4" t="s">
        <v>56</v>
      </c>
      <c r="E21" s="4">
        <v>21</v>
      </c>
      <c r="F21" s="4">
        <v>44242</v>
      </c>
      <c r="G21" s="4">
        <v>75880</v>
      </c>
      <c r="H21" s="4" t="s">
        <v>16</v>
      </c>
      <c r="I21" s="4" t="s">
        <v>207</v>
      </c>
    </row>
    <row r="22" spans="1:9" x14ac:dyDescent="0.25">
      <c r="A22" s="4">
        <v>1021</v>
      </c>
      <c r="B22" s="4" t="s">
        <v>36</v>
      </c>
      <c r="C22" s="4" t="s">
        <v>8</v>
      </c>
      <c r="D22" s="4" t="s">
        <v>21</v>
      </c>
      <c r="E22" s="4">
        <v>34</v>
      </c>
      <c r="F22" s="4">
        <v>44653</v>
      </c>
      <c r="G22" s="4">
        <v>58940</v>
      </c>
      <c r="H22" s="4" t="s">
        <v>16</v>
      </c>
      <c r="I22" s="4" t="s">
        <v>207</v>
      </c>
    </row>
    <row r="23" spans="1:9" x14ac:dyDescent="0.25">
      <c r="A23" s="4">
        <v>1022</v>
      </c>
      <c r="B23" s="4" t="s">
        <v>27</v>
      </c>
      <c r="C23" s="4" t="s">
        <v>8</v>
      </c>
      <c r="D23" s="4" t="s">
        <v>21</v>
      </c>
      <c r="E23" s="4">
        <v>30</v>
      </c>
      <c r="F23" s="4">
        <v>44389</v>
      </c>
      <c r="G23" s="4">
        <v>67910</v>
      </c>
      <c r="H23" s="4" t="s">
        <v>24</v>
      </c>
      <c r="I23" s="4" t="s">
        <v>207</v>
      </c>
    </row>
    <row r="24" spans="1:9" x14ac:dyDescent="0.25">
      <c r="A24" s="4">
        <v>1023</v>
      </c>
      <c r="B24" s="4" t="s">
        <v>26</v>
      </c>
      <c r="C24" s="4" t="s">
        <v>8</v>
      </c>
      <c r="D24" s="4" t="s">
        <v>12</v>
      </c>
      <c r="E24" s="4">
        <v>31</v>
      </c>
      <c r="F24" s="4">
        <v>44663</v>
      </c>
      <c r="G24" s="4">
        <v>58100</v>
      </c>
      <c r="H24" s="4" t="s">
        <v>16</v>
      </c>
      <c r="I24" s="4" t="s">
        <v>207</v>
      </c>
    </row>
    <row r="25" spans="1:9" x14ac:dyDescent="0.25">
      <c r="A25" s="4">
        <v>1024</v>
      </c>
      <c r="B25" s="4" t="s">
        <v>53</v>
      </c>
      <c r="C25" s="4" t="s">
        <v>15</v>
      </c>
      <c r="D25" s="4" t="s">
        <v>21</v>
      </c>
      <c r="E25" s="4">
        <v>27</v>
      </c>
      <c r="F25" s="4">
        <v>44567</v>
      </c>
      <c r="G25" s="4">
        <v>48980</v>
      </c>
      <c r="H25" s="4" t="s">
        <v>16</v>
      </c>
      <c r="I25" s="4" t="s">
        <v>207</v>
      </c>
    </row>
    <row r="26" spans="1:9" x14ac:dyDescent="0.25">
      <c r="A26" s="4">
        <v>1025</v>
      </c>
      <c r="B26" s="4" t="s">
        <v>20</v>
      </c>
      <c r="C26" s="4" t="s">
        <v>204</v>
      </c>
      <c r="D26" s="4" t="s">
        <v>21</v>
      </c>
      <c r="E26" s="4">
        <v>30</v>
      </c>
      <c r="F26" s="4">
        <v>44597</v>
      </c>
      <c r="G26" s="4">
        <v>64000</v>
      </c>
      <c r="H26" s="4" t="s">
        <v>16</v>
      </c>
      <c r="I26" s="4" t="s">
        <v>207</v>
      </c>
    </row>
    <row r="27" spans="1:9" x14ac:dyDescent="0.25">
      <c r="A27" s="4">
        <v>1026</v>
      </c>
      <c r="B27" s="4" t="s">
        <v>7</v>
      </c>
      <c r="C27" s="4" t="s">
        <v>8</v>
      </c>
      <c r="D27" s="4" t="s">
        <v>9</v>
      </c>
      <c r="E27" s="4">
        <v>42</v>
      </c>
      <c r="F27" s="4">
        <v>44779</v>
      </c>
      <c r="G27" s="4">
        <v>75000</v>
      </c>
      <c r="H27" s="4" t="s">
        <v>10</v>
      </c>
      <c r="I27" s="4" t="s">
        <v>207</v>
      </c>
    </row>
    <row r="28" spans="1:9" x14ac:dyDescent="0.25">
      <c r="A28" s="4">
        <v>1027</v>
      </c>
      <c r="B28" s="4" t="s">
        <v>74</v>
      </c>
      <c r="C28" s="4" t="s">
        <v>8</v>
      </c>
      <c r="D28" s="4" t="s">
        <v>12</v>
      </c>
      <c r="E28" s="4">
        <v>40</v>
      </c>
      <c r="F28" s="4">
        <v>44337</v>
      </c>
      <c r="G28" s="4">
        <v>87620</v>
      </c>
      <c r="H28" s="4" t="s">
        <v>16</v>
      </c>
      <c r="I28" s="4" t="s">
        <v>207</v>
      </c>
    </row>
    <row r="29" spans="1:9" x14ac:dyDescent="0.25">
      <c r="A29" s="4">
        <v>1028</v>
      </c>
      <c r="B29" s="4" t="s">
        <v>44</v>
      </c>
      <c r="C29" s="4" t="s">
        <v>8</v>
      </c>
      <c r="D29" s="4" t="s">
        <v>12</v>
      </c>
      <c r="E29" s="4">
        <v>29</v>
      </c>
      <c r="F29" s="4">
        <v>44023</v>
      </c>
      <c r="G29" s="4">
        <v>34980</v>
      </c>
      <c r="H29" s="4" t="s">
        <v>16</v>
      </c>
      <c r="I29" s="4" t="s">
        <v>207</v>
      </c>
    </row>
    <row r="30" spans="1:9" x14ac:dyDescent="0.25">
      <c r="A30" s="4">
        <v>1029</v>
      </c>
      <c r="B30" s="4" t="s">
        <v>35</v>
      </c>
      <c r="C30" s="4" t="s">
        <v>8</v>
      </c>
      <c r="D30" s="4" t="s">
        <v>21</v>
      </c>
      <c r="E30" s="4">
        <v>28</v>
      </c>
      <c r="F30" s="4">
        <v>44185</v>
      </c>
      <c r="G30" s="4">
        <v>75970</v>
      </c>
      <c r="H30" s="4" t="s">
        <v>16</v>
      </c>
      <c r="I30" s="4" t="s">
        <v>207</v>
      </c>
    </row>
    <row r="31" spans="1:9" x14ac:dyDescent="0.25">
      <c r="A31" s="4">
        <v>1030</v>
      </c>
      <c r="B31" s="4" t="s">
        <v>38</v>
      </c>
      <c r="C31" s="4" t="s">
        <v>8</v>
      </c>
      <c r="D31" s="4" t="s">
        <v>21</v>
      </c>
      <c r="E31" s="4">
        <v>34</v>
      </c>
      <c r="F31" s="4">
        <v>44612</v>
      </c>
      <c r="G31" s="4">
        <v>60130</v>
      </c>
      <c r="H31" s="4" t="s">
        <v>16</v>
      </c>
      <c r="I31" s="4" t="s">
        <v>207</v>
      </c>
    </row>
    <row r="32" spans="1:9" x14ac:dyDescent="0.25">
      <c r="A32" s="4">
        <v>1031</v>
      </c>
      <c r="B32" s="4" t="s">
        <v>41</v>
      </c>
      <c r="C32" s="4" t="s">
        <v>8</v>
      </c>
      <c r="D32" s="4" t="s">
        <v>12</v>
      </c>
      <c r="E32" s="4">
        <v>33</v>
      </c>
      <c r="F32" s="4">
        <v>44374</v>
      </c>
      <c r="G32" s="4">
        <v>75480</v>
      </c>
      <c r="H32" s="4" t="s">
        <v>42</v>
      </c>
      <c r="I32" s="4" t="s">
        <v>207</v>
      </c>
    </row>
    <row r="33" spans="1:9" x14ac:dyDescent="0.25">
      <c r="A33" s="4">
        <v>1032</v>
      </c>
      <c r="B33" s="4" t="s">
        <v>40</v>
      </c>
      <c r="C33" s="4" t="s">
        <v>15</v>
      </c>
      <c r="D33" s="4" t="s">
        <v>9</v>
      </c>
      <c r="E33" s="4">
        <v>33</v>
      </c>
      <c r="F33" s="4">
        <v>44164</v>
      </c>
      <c r="G33" s="4">
        <v>115920</v>
      </c>
      <c r="H33" s="4" t="s">
        <v>16</v>
      </c>
      <c r="I33" s="4" t="s">
        <v>207</v>
      </c>
    </row>
    <row r="34" spans="1:9" x14ac:dyDescent="0.25">
      <c r="A34" s="4">
        <v>1033</v>
      </c>
      <c r="B34" s="4" t="s">
        <v>48</v>
      </c>
      <c r="C34" s="4" t="s">
        <v>8</v>
      </c>
      <c r="D34" s="4" t="s">
        <v>19</v>
      </c>
      <c r="E34" s="4">
        <v>36</v>
      </c>
      <c r="F34" s="4">
        <v>44494</v>
      </c>
      <c r="G34" s="4">
        <v>78540</v>
      </c>
      <c r="H34" s="4" t="s">
        <v>16</v>
      </c>
      <c r="I34" s="4" t="s">
        <v>207</v>
      </c>
    </row>
    <row r="35" spans="1:9" x14ac:dyDescent="0.25">
      <c r="A35" s="4">
        <v>1034</v>
      </c>
      <c r="B35" s="4" t="s">
        <v>34</v>
      </c>
      <c r="C35" s="4" t="s">
        <v>15</v>
      </c>
      <c r="D35" s="4" t="s">
        <v>9</v>
      </c>
      <c r="E35" s="4">
        <v>25</v>
      </c>
      <c r="F35" s="4">
        <v>44726</v>
      </c>
      <c r="G35" s="4">
        <v>109190</v>
      </c>
      <c r="H35" s="4" t="s">
        <v>13</v>
      </c>
      <c r="I35" s="4" t="s">
        <v>207</v>
      </c>
    </row>
    <row r="36" spans="1:9" x14ac:dyDescent="0.25">
      <c r="A36" s="4">
        <v>1035</v>
      </c>
      <c r="B36" s="4" t="s">
        <v>73</v>
      </c>
      <c r="C36" s="4" t="s">
        <v>8</v>
      </c>
      <c r="D36" s="4" t="s">
        <v>19</v>
      </c>
      <c r="E36" s="4">
        <v>34</v>
      </c>
      <c r="F36" s="4">
        <v>44721</v>
      </c>
      <c r="G36" s="4">
        <v>49630</v>
      </c>
      <c r="H36" s="4" t="s">
        <v>24</v>
      </c>
      <c r="I36" s="4" t="s">
        <v>207</v>
      </c>
    </row>
    <row r="37" spans="1:9" x14ac:dyDescent="0.25">
      <c r="A37" s="4">
        <v>1036</v>
      </c>
      <c r="B37" s="4" t="s">
        <v>107</v>
      </c>
      <c r="C37" s="4" t="s">
        <v>8</v>
      </c>
      <c r="D37" s="4" t="s">
        <v>9</v>
      </c>
      <c r="E37" s="4">
        <v>28</v>
      </c>
      <c r="F37" s="4">
        <v>44630</v>
      </c>
      <c r="G37" s="4">
        <v>99970</v>
      </c>
      <c r="H37" s="4" t="s">
        <v>16</v>
      </c>
      <c r="I37" s="4" t="s">
        <v>207</v>
      </c>
    </row>
    <row r="38" spans="1:9" x14ac:dyDescent="0.25">
      <c r="A38" s="4">
        <v>1037</v>
      </c>
      <c r="B38" s="4" t="s">
        <v>71</v>
      </c>
      <c r="C38" s="4" t="s">
        <v>8</v>
      </c>
      <c r="D38" s="4" t="s">
        <v>12</v>
      </c>
      <c r="E38" s="4">
        <v>33</v>
      </c>
      <c r="F38" s="4">
        <v>44190</v>
      </c>
      <c r="G38" s="4">
        <v>96140</v>
      </c>
      <c r="H38" s="4" t="s">
        <v>16</v>
      </c>
      <c r="I38" s="4" t="s">
        <v>207</v>
      </c>
    </row>
    <row r="39" spans="1:9" x14ac:dyDescent="0.25">
      <c r="A39" s="4">
        <v>1038</v>
      </c>
      <c r="B39" s="4" t="s">
        <v>50</v>
      </c>
      <c r="C39" s="4" t="s">
        <v>15</v>
      </c>
      <c r="D39" s="4" t="s">
        <v>9</v>
      </c>
      <c r="E39" s="4">
        <v>31</v>
      </c>
      <c r="F39" s="4">
        <v>44724</v>
      </c>
      <c r="G39" s="4">
        <v>103550</v>
      </c>
      <c r="H39" s="4" t="s">
        <v>16</v>
      </c>
      <c r="I39" s="4" t="s">
        <v>207</v>
      </c>
    </row>
    <row r="40" spans="1:9" x14ac:dyDescent="0.25">
      <c r="A40" s="4">
        <v>1039</v>
      </c>
      <c r="B40" s="4" t="s">
        <v>14</v>
      </c>
      <c r="C40" s="4" t="s">
        <v>15</v>
      </c>
      <c r="D40" s="4" t="s">
        <v>12</v>
      </c>
      <c r="E40" s="4">
        <v>31</v>
      </c>
      <c r="F40" s="4">
        <v>44511</v>
      </c>
      <c r="G40" s="4">
        <v>48950</v>
      </c>
      <c r="H40" s="4" t="s">
        <v>16</v>
      </c>
      <c r="I40" s="4" t="s">
        <v>207</v>
      </c>
    </row>
    <row r="41" spans="1:9" x14ac:dyDescent="0.25">
      <c r="A41" s="4">
        <v>1040</v>
      </c>
      <c r="B41" s="4" t="s">
        <v>63</v>
      </c>
      <c r="C41" s="4" t="s">
        <v>15</v>
      </c>
      <c r="D41" s="4" t="s">
        <v>21</v>
      </c>
      <c r="E41" s="4">
        <v>24</v>
      </c>
      <c r="F41" s="4">
        <v>44436</v>
      </c>
      <c r="G41" s="4">
        <v>52610</v>
      </c>
      <c r="H41" s="4" t="s">
        <v>24</v>
      </c>
      <c r="I41" s="4" t="s">
        <v>207</v>
      </c>
    </row>
    <row r="42" spans="1:9" x14ac:dyDescent="0.25">
      <c r="A42" s="4">
        <v>1041</v>
      </c>
      <c r="B42" s="4" t="s">
        <v>72</v>
      </c>
      <c r="C42" s="4" t="s">
        <v>8</v>
      </c>
      <c r="D42" s="4" t="s">
        <v>9</v>
      </c>
      <c r="E42" s="4">
        <v>36</v>
      </c>
      <c r="F42" s="4">
        <v>44529</v>
      </c>
      <c r="G42" s="4">
        <v>78390</v>
      </c>
      <c r="H42" s="4" t="s">
        <v>16</v>
      </c>
      <c r="I42" s="4" t="s">
        <v>207</v>
      </c>
    </row>
    <row r="43" spans="1:9" x14ac:dyDescent="0.25">
      <c r="A43" s="4">
        <v>1042</v>
      </c>
      <c r="B43" s="4" t="s">
        <v>88</v>
      </c>
      <c r="C43" s="4" t="s">
        <v>8</v>
      </c>
      <c r="D43" s="4" t="s">
        <v>21</v>
      </c>
      <c r="E43" s="4">
        <v>33</v>
      </c>
      <c r="F43" s="4">
        <v>44809</v>
      </c>
      <c r="G43" s="4">
        <v>86570</v>
      </c>
      <c r="H43" s="4" t="s">
        <v>16</v>
      </c>
      <c r="I43" s="4" t="s">
        <v>207</v>
      </c>
    </row>
    <row r="44" spans="1:9" x14ac:dyDescent="0.25">
      <c r="A44" s="4">
        <v>1043</v>
      </c>
      <c r="B44" s="4" t="s">
        <v>92</v>
      </c>
      <c r="C44" s="4" t="s">
        <v>8</v>
      </c>
      <c r="D44" s="4" t="s">
        <v>12</v>
      </c>
      <c r="E44" s="4">
        <v>27</v>
      </c>
      <c r="F44" s="4">
        <v>44686</v>
      </c>
      <c r="G44" s="4">
        <v>83750</v>
      </c>
      <c r="H44" s="4" t="s">
        <v>16</v>
      </c>
      <c r="I44" s="4" t="s">
        <v>207</v>
      </c>
    </row>
    <row r="45" spans="1:9" x14ac:dyDescent="0.25">
      <c r="A45" s="4">
        <v>1044</v>
      </c>
      <c r="B45" s="4" t="s">
        <v>102</v>
      </c>
      <c r="C45" s="4" t="s">
        <v>8</v>
      </c>
      <c r="D45" s="4" t="s">
        <v>21</v>
      </c>
      <c r="E45" s="4">
        <v>34</v>
      </c>
      <c r="F45" s="4">
        <v>44445</v>
      </c>
      <c r="G45" s="4">
        <v>92450</v>
      </c>
      <c r="H45" s="4" t="s">
        <v>16</v>
      </c>
      <c r="I45" s="4" t="s">
        <v>207</v>
      </c>
    </row>
    <row r="46" spans="1:9" x14ac:dyDescent="0.25">
      <c r="A46" s="4">
        <v>1045</v>
      </c>
      <c r="B46" s="4" t="s">
        <v>64</v>
      </c>
      <c r="C46" s="4" t="s">
        <v>15</v>
      </c>
      <c r="D46" s="4" t="s">
        <v>12</v>
      </c>
      <c r="E46" s="4">
        <v>20</v>
      </c>
      <c r="F46" s="4">
        <v>44183</v>
      </c>
      <c r="G46" s="4">
        <v>112650</v>
      </c>
      <c r="H46" s="4" t="s">
        <v>16</v>
      </c>
      <c r="I46" s="4" t="s">
        <v>207</v>
      </c>
    </row>
    <row r="47" spans="1:9" x14ac:dyDescent="0.25">
      <c r="A47" s="4">
        <v>1046</v>
      </c>
      <c r="B47" s="4" t="s">
        <v>104</v>
      </c>
      <c r="C47" s="4" t="s">
        <v>15</v>
      </c>
      <c r="D47" s="4" t="s">
        <v>9</v>
      </c>
      <c r="E47" s="4">
        <v>20</v>
      </c>
      <c r="F47" s="4">
        <v>44744</v>
      </c>
      <c r="G47" s="4">
        <v>79570</v>
      </c>
      <c r="H47" s="4" t="s">
        <v>16</v>
      </c>
      <c r="I47" s="4" t="s">
        <v>207</v>
      </c>
    </row>
    <row r="48" spans="1:9" x14ac:dyDescent="0.25">
      <c r="A48" s="4">
        <v>1047</v>
      </c>
      <c r="B48" s="4" t="s">
        <v>91</v>
      </c>
      <c r="C48" s="4" t="s">
        <v>8</v>
      </c>
      <c r="D48" s="4" t="s">
        <v>19</v>
      </c>
      <c r="E48" s="4">
        <v>20</v>
      </c>
      <c r="F48" s="4">
        <v>44537</v>
      </c>
      <c r="G48" s="4">
        <v>68900</v>
      </c>
      <c r="H48" s="4" t="s">
        <v>24</v>
      </c>
      <c r="I48" s="4" t="s">
        <v>207</v>
      </c>
    </row>
    <row r="49" spans="1:9" x14ac:dyDescent="0.25">
      <c r="A49" s="4">
        <v>1048</v>
      </c>
      <c r="B49" s="4" t="s">
        <v>39</v>
      </c>
      <c r="C49" s="4" t="s">
        <v>8</v>
      </c>
      <c r="D49" s="4" t="s">
        <v>12</v>
      </c>
      <c r="E49" s="4">
        <v>25</v>
      </c>
      <c r="F49" s="4">
        <v>44694</v>
      </c>
      <c r="G49" s="4">
        <v>80700</v>
      </c>
      <c r="H49" s="4" t="s">
        <v>13</v>
      </c>
      <c r="I49" s="4" t="s">
        <v>207</v>
      </c>
    </row>
    <row r="50" spans="1:9" x14ac:dyDescent="0.25">
      <c r="A50" s="4">
        <v>1049</v>
      </c>
      <c r="B50" s="4" t="s">
        <v>100</v>
      </c>
      <c r="C50" s="4" t="s">
        <v>15</v>
      </c>
      <c r="D50" s="4" t="s">
        <v>9</v>
      </c>
      <c r="E50" s="4">
        <v>19</v>
      </c>
      <c r="F50" s="4">
        <v>44277</v>
      </c>
      <c r="G50" s="4">
        <v>58960</v>
      </c>
      <c r="H50" s="4" t="s">
        <v>16</v>
      </c>
      <c r="I50" s="4" t="s">
        <v>207</v>
      </c>
    </row>
    <row r="51" spans="1:9" x14ac:dyDescent="0.25">
      <c r="A51" s="4">
        <v>1050</v>
      </c>
      <c r="B51" s="4" t="s">
        <v>106</v>
      </c>
      <c r="C51" s="4" t="s">
        <v>15</v>
      </c>
      <c r="D51" s="4" t="s">
        <v>12</v>
      </c>
      <c r="E51" s="4">
        <v>36</v>
      </c>
      <c r="F51" s="4">
        <v>44019</v>
      </c>
      <c r="G51" s="4">
        <v>118840</v>
      </c>
      <c r="H51" s="4" t="s">
        <v>16</v>
      </c>
      <c r="I51" s="4" t="s">
        <v>207</v>
      </c>
    </row>
    <row r="52" spans="1:9" x14ac:dyDescent="0.25">
      <c r="A52" s="4">
        <v>1051</v>
      </c>
      <c r="B52" s="4" t="s">
        <v>29</v>
      </c>
      <c r="C52" s="4" t="s">
        <v>15</v>
      </c>
      <c r="D52" s="4" t="s">
        <v>21</v>
      </c>
      <c r="E52" s="4">
        <v>28</v>
      </c>
      <c r="F52" s="4">
        <v>44041</v>
      </c>
      <c r="G52" s="4">
        <v>48170</v>
      </c>
      <c r="H52" s="4" t="s">
        <v>13</v>
      </c>
      <c r="I52" s="4" t="s">
        <v>207</v>
      </c>
    </row>
    <row r="53" spans="1:9" x14ac:dyDescent="0.25">
      <c r="A53" s="4">
        <v>1052</v>
      </c>
      <c r="B53" s="4" t="s">
        <v>108</v>
      </c>
      <c r="C53" s="4" t="s">
        <v>8</v>
      </c>
      <c r="D53" s="4" t="s">
        <v>56</v>
      </c>
      <c r="E53" s="4">
        <v>32</v>
      </c>
      <c r="F53" s="4">
        <v>44400</v>
      </c>
      <c r="G53" s="4">
        <v>45510</v>
      </c>
      <c r="H53" s="4" t="s">
        <v>16</v>
      </c>
      <c r="I53" s="4" t="s">
        <v>207</v>
      </c>
    </row>
    <row r="54" spans="1:9" x14ac:dyDescent="0.25">
      <c r="A54" s="4">
        <v>1053</v>
      </c>
      <c r="B54" s="4" t="s">
        <v>64</v>
      </c>
      <c r="C54" s="4" t="s">
        <v>15</v>
      </c>
      <c r="D54" s="4" t="s">
        <v>9</v>
      </c>
      <c r="E54" s="4">
        <v>34</v>
      </c>
      <c r="F54" s="4">
        <v>44703</v>
      </c>
      <c r="G54" s="4">
        <v>112650</v>
      </c>
      <c r="H54" s="4" t="s">
        <v>16</v>
      </c>
      <c r="I54" s="4" t="s">
        <v>207</v>
      </c>
    </row>
    <row r="55" spans="1:9" x14ac:dyDescent="0.25">
      <c r="A55" s="4">
        <v>1054</v>
      </c>
      <c r="B55" s="4" t="s">
        <v>83</v>
      </c>
      <c r="C55" s="4" t="s">
        <v>8</v>
      </c>
      <c r="D55" s="4" t="s">
        <v>9</v>
      </c>
      <c r="E55" s="4">
        <v>36</v>
      </c>
      <c r="F55" s="4">
        <v>44085</v>
      </c>
      <c r="G55" s="4">
        <v>114890</v>
      </c>
      <c r="H55" s="4" t="s">
        <v>16</v>
      </c>
      <c r="I55" s="4" t="s">
        <v>207</v>
      </c>
    </row>
    <row r="56" spans="1:9" x14ac:dyDescent="0.25">
      <c r="A56" s="4">
        <v>1055</v>
      </c>
      <c r="B56" s="4" t="s">
        <v>67</v>
      </c>
      <c r="C56" s="4" t="s">
        <v>15</v>
      </c>
      <c r="D56" s="4" t="s">
        <v>12</v>
      </c>
      <c r="E56" s="4">
        <v>30</v>
      </c>
      <c r="F56" s="4">
        <v>44850</v>
      </c>
      <c r="G56" s="4">
        <v>69710</v>
      </c>
      <c r="H56" s="4" t="s">
        <v>16</v>
      </c>
      <c r="I56" s="4" t="s">
        <v>207</v>
      </c>
    </row>
    <row r="57" spans="1:9" x14ac:dyDescent="0.25">
      <c r="A57" s="4">
        <v>1056</v>
      </c>
      <c r="B57" s="4" t="s">
        <v>94</v>
      </c>
      <c r="C57" s="4" t="s">
        <v>15</v>
      </c>
      <c r="D57" s="4" t="s">
        <v>21</v>
      </c>
      <c r="E57" s="4">
        <v>36</v>
      </c>
      <c r="F57" s="4">
        <v>44333</v>
      </c>
      <c r="G57" s="4">
        <v>71380</v>
      </c>
      <c r="H57" s="4" t="s">
        <v>16</v>
      </c>
      <c r="I57" s="4" t="s">
        <v>207</v>
      </c>
    </row>
    <row r="58" spans="1:9" x14ac:dyDescent="0.25">
      <c r="A58" s="4">
        <v>1057</v>
      </c>
      <c r="B58" s="4" t="s">
        <v>33</v>
      </c>
      <c r="C58" s="4" t="s">
        <v>8</v>
      </c>
      <c r="D58" s="4" t="s">
        <v>19</v>
      </c>
      <c r="E58" s="4">
        <v>38</v>
      </c>
      <c r="F58" s="4">
        <v>44377</v>
      </c>
      <c r="G58" s="4">
        <v>109160</v>
      </c>
      <c r="H58" s="4" t="s">
        <v>10</v>
      </c>
      <c r="I58" s="4" t="s">
        <v>207</v>
      </c>
    </row>
    <row r="59" spans="1:9" x14ac:dyDescent="0.25">
      <c r="A59" s="4">
        <v>1058</v>
      </c>
      <c r="B59" s="4" t="s">
        <v>98</v>
      </c>
      <c r="C59" s="4" t="s">
        <v>15</v>
      </c>
      <c r="D59" s="4" t="s">
        <v>9</v>
      </c>
      <c r="E59" s="4">
        <v>27</v>
      </c>
      <c r="F59" s="4">
        <v>44609</v>
      </c>
      <c r="G59" s="4">
        <v>113280</v>
      </c>
      <c r="H59" s="4" t="s">
        <v>42</v>
      </c>
      <c r="I59" s="4" t="s">
        <v>207</v>
      </c>
    </row>
    <row r="60" spans="1:9" x14ac:dyDescent="0.25">
      <c r="A60" s="4">
        <v>1059</v>
      </c>
      <c r="B60" s="4" t="s">
        <v>25</v>
      </c>
      <c r="C60" s="4" t="s">
        <v>15</v>
      </c>
      <c r="D60" s="4" t="s">
        <v>12</v>
      </c>
      <c r="E60" s="4">
        <v>30</v>
      </c>
      <c r="F60" s="4">
        <v>44273</v>
      </c>
      <c r="G60" s="4">
        <v>69120</v>
      </c>
      <c r="H60" s="4" t="s">
        <v>16</v>
      </c>
      <c r="I60" s="4" t="s">
        <v>207</v>
      </c>
    </row>
    <row r="61" spans="1:9" x14ac:dyDescent="0.25">
      <c r="A61" s="4">
        <v>1060</v>
      </c>
      <c r="B61" s="4" t="s">
        <v>55</v>
      </c>
      <c r="C61" s="4" t="s">
        <v>8</v>
      </c>
      <c r="D61" s="4" t="s">
        <v>56</v>
      </c>
      <c r="E61" s="4">
        <v>37</v>
      </c>
      <c r="F61" s="4">
        <v>44451</v>
      </c>
      <c r="G61" s="4">
        <v>118100</v>
      </c>
      <c r="H61" s="4" t="s">
        <v>16</v>
      </c>
      <c r="I61" s="4" t="s">
        <v>207</v>
      </c>
    </row>
    <row r="62" spans="1:9" x14ac:dyDescent="0.25">
      <c r="A62" s="4">
        <v>1061</v>
      </c>
      <c r="B62" s="4" t="s">
        <v>62</v>
      </c>
      <c r="C62" s="4" t="s">
        <v>8</v>
      </c>
      <c r="D62" s="4" t="s">
        <v>9</v>
      </c>
      <c r="E62" s="4">
        <v>22</v>
      </c>
      <c r="F62" s="4">
        <v>44450</v>
      </c>
      <c r="G62" s="4">
        <v>76900</v>
      </c>
      <c r="H62" s="4" t="s">
        <v>13</v>
      </c>
      <c r="I62" s="4" t="s">
        <v>207</v>
      </c>
    </row>
    <row r="63" spans="1:9" x14ac:dyDescent="0.25">
      <c r="A63" s="4">
        <v>1062</v>
      </c>
      <c r="B63" s="4" t="s">
        <v>17</v>
      </c>
      <c r="C63" s="4" t="s">
        <v>8</v>
      </c>
      <c r="D63" s="4" t="s">
        <v>12</v>
      </c>
      <c r="E63" s="4">
        <v>43</v>
      </c>
      <c r="F63" s="4">
        <v>45045</v>
      </c>
      <c r="G63" s="4">
        <v>114870</v>
      </c>
      <c r="H63" s="4" t="s">
        <v>16</v>
      </c>
      <c r="I63" s="4" t="s">
        <v>207</v>
      </c>
    </row>
    <row r="64" spans="1:9" x14ac:dyDescent="0.25">
      <c r="A64" s="4">
        <v>1063</v>
      </c>
      <c r="B64" s="4" t="s">
        <v>52</v>
      </c>
      <c r="C64" s="4" t="s">
        <v>204</v>
      </c>
      <c r="D64" s="4" t="s">
        <v>12</v>
      </c>
      <c r="E64" s="4">
        <v>32</v>
      </c>
      <c r="F64" s="4">
        <v>44774</v>
      </c>
      <c r="G64" s="4">
        <v>91310</v>
      </c>
      <c r="H64" s="4" t="s">
        <v>16</v>
      </c>
      <c r="I64" s="4" t="s">
        <v>207</v>
      </c>
    </row>
    <row r="65" spans="1:9" x14ac:dyDescent="0.25">
      <c r="A65" s="4">
        <v>1064</v>
      </c>
      <c r="B65" s="4" t="s">
        <v>43</v>
      </c>
      <c r="C65" s="4" t="s">
        <v>8</v>
      </c>
      <c r="D65" s="4" t="s">
        <v>9</v>
      </c>
      <c r="E65" s="4">
        <v>28</v>
      </c>
      <c r="F65" s="4">
        <v>44486</v>
      </c>
      <c r="G65" s="4">
        <v>104770</v>
      </c>
      <c r="H65" s="4" t="s">
        <v>16</v>
      </c>
      <c r="I65" s="4" t="s">
        <v>207</v>
      </c>
    </row>
    <row r="66" spans="1:9" x14ac:dyDescent="0.25">
      <c r="A66" s="4">
        <v>1065</v>
      </c>
      <c r="B66" s="4" t="s">
        <v>89</v>
      </c>
      <c r="C66" s="4" t="s">
        <v>15</v>
      </c>
      <c r="D66" s="4" t="s">
        <v>19</v>
      </c>
      <c r="E66" s="4">
        <v>27</v>
      </c>
      <c r="F66" s="4">
        <v>44134</v>
      </c>
      <c r="G66" s="4">
        <v>54970</v>
      </c>
      <c r="H66" s="4" t="s">
        <v>16</v>
      </c>
      <c r="I66" s="4" t="s">
        <v>207</v>
      </c>
    </row>
    <row r="67" spans="1:9" x14ac:dyDescent="0.25">
      <c r="A67" s="4">
        <v>1066</v>
      </c>
      <c r="B67" s="4" t="s">
        <v>11</v>
      </c>
      <c r="C67" s="4" t="s">
        <v>204</v>
      </c>
      <c r="D67" s="4" t="s">
        <v>12</v>
      </c>
      <c r="E67" s="4">
        <v>26</v>
      </c>
      <c r="F67" s="4">
        <v>44271</v>
      </c>
      <c r="G67" s="4">
        <v>90700</v>
      </c>
      <c r="H67" s="4" t="s">
        <v>13</v>
      </c>
      <c r="I67" s="4" t="s">
        <v>207</v>
      </c>
    </row>
    <row r="68" spans="1:9" x14ac:dyDescent="0.25">
      <c r="A68" s="4">
        <v>1067</v>
      </c>
      <c r="B68" s="4" t="s">
        <v>109</v>
      </c>
      <c r="C68" s="4" t="s">
        <v>8</v>
      </c>
      <c r="D68" s="4" t="s">
        <v>19</v>
      </c>
      <c r="E68" s="4">
        <v>38</v>
      </c>
      <c r="F68" s="4">
        <v>44329</v>
      </c>
      <c r="G68" s="4">
        <v>56870</v>
      </c>
      <c r="H68" s="4" t="s">
        <v>13</v>
      </c>
      <c r="I68" s="4" t="s">
        <v>207</v>
      </c>
    </row>
    <row r="69" spans="1:9" x14ac:dyDescent="0.25">
      <c r="A69" s="4">
        <v>1068</v>
      </c>
      <c r="B69" s="4" t="s">
        <v>77</v>
      </c>
      <c r="C69" s="4" t="s">
        <v>8</v>
      </c>
      <c r="D69" s="4" t="s">
        <v>19</v>
      </c>
      <c r="E69" s="4">
        <v>25</v>
      </c>
      <c r="F69" s="4">
        <v>44205</v>
      </c>
      <c r="G69" s="4">
        <v>92700</v>
      </c>
      <c r="H69" s="4" t="s">
        <v>16</v>
      </c>
      <c r="I69" s="4" t="s">
        <v>207</v>
      </c>
    </row>
    <row r="70" spans="1:9" x14ac:dyDescent="0.25">
      <c r="A70" s="4">
        <v>1069</v>
      </c>
      <c r="B70" s="4" t="s">
        <v>32</v>
      </c>
      <c r="C70" s="4" t="s">
        <v>8</v>
      </c>
      <c r="D70" s="4" t="s">
        <v>21</v>
      </c>
      <c r="E70" s="4">
        <v>21</v>
      </c>
      <c r="F70" s="4">
        <v>44317</v>
      </c>
      <c r="G70" s="4">
        <v>65920</v>
      </c>
      <c r="H70" s="4" t="s">
        <v>16</v>
      </c>
      <c r="I70" s="4" t="s">
        <v>207</v>
      </c>
    </row>
    <row r="71" spans="1:9" x14ac:dyDescent="0.25">
      <c r="A71" s="4">
        <v>1070</v>
      </c>
      <c r="B71" s="4" t="s">
        <v>59</v>
      </c>
      <c r="C71" s="4" t="s">
        <v>15</v>
      </c>
      <c r="D71" s="4" t="s">
        <v>9</v>
      </c>
      <c r="E71" s="4">
        <v>26</v>
      </c>
      <c r="F71" s="4">
        <v>44225</v>
      </c>
      <c r="G71" s="4">
        <v>47360</v>
      </c>
      <c r="H71" s="4" t="s">
        <v>16</v>
      </c>
      <c r="I71" s="4" t="s">
        <v>207</v>
      </c>
    </row>
    <row r="72" spans="1:9" x14ac:dyDescent="0.25">
      <c r="A72" s="4">
        <v>1071</v>
      </c>
      <c r="B72" s="4" t="s">
        <v>37</v>
      </c>
      <c r="C72" s="4" t="s">
        <v>15</v>
      </c>
      <c r="D72" s="4" t="s">
        <v>9</v>
      </c>
      <c r="E72" s="4">
        <v>30</v>
      </c>
      <c r="F72" s="4">
        <v>44666</v>
      </c>
      <c r="G72" s="4">
        <v>60570</v>
      </c>
      <c r="H72" s="4" t="s">
        <v>16</v>
      </c>
      <c r="I72" s="4" t="s">
        <v>207</v>
      </c>
    </row>
    <row r="73" spans="1:9" x14ac:dyDescent="0.25">
      <c r="A73" s="4">
        <v>1072</v>
      </c>
      <c r="B73" s="4" t="s">
        <v>96</v>
      </c>
      <c r="C73" s="4" t="s">
        <v>8</v>
      </c>
      <c r="D73" s="4" t="s">
        <v>9</v>
      </c>
      <c r="E73" s="4">
        <v>28</v>
      </c>
      <c r="F73" s="4">
        <v>44649</v>
      </c>
      <c r="G73" s="4">
        <v>104120</v>
      </c>
      <c r="H73" s="4" t="s">
        <v>16</v>
      </c>
      <c r="I73" s="4" t="s">
        <v>207</v>
      </c>
    </row>
    <row r="74" spans="1:9" x14ac:dyDescent="0.25">
      <c r="A74" s="4">
        <v>1073</v>
      </c>
      <c r="B74" s="4" t="s">
        <v>23</v>
      </c>
      <c r="C74" s="4" t="s">
        <v>15</v>
      </c>
      <c r="D74" s="4" t="s">
        <v>12</v>
      </c>
      <c r="E74" s="4">
        <v>37</v>
      </c>
      <c r="F74" s="4">
        <v>44338</v>
      </c>
      <c r="G74" s="4">
        <v>88050</v>
      </c>
      <c r="H74" s="4" t="s">
        <v>24</v>
      </c>
      <c r="I74" s="4" t="s">
        <v>207</v>
      </c>
    </row>
    <row r="75" spans="1:9" x14ac:dyDescent="0.25">
      <c r="A75" s="4">
        <v>1074</v>
      </c>
      <c r="B75" s="4" t="s">
        <v>103</v>
      </c>
      <c r="C75" s="4" t="s">
        <v>15</v>
      </c>
      <c r="D75" s="4" t="s">
        <v>12</v>
      </c>
      <c r="E75" s="4">
        <v>24</v>
      </c>
      <c r="F75" s="4">
        <v>44686</v>
      </c>
      <c r="G75" s="4">
        <v>100420</v>
      </c>
      <c r="H75" s="4" t="s">
        <v>16</v>
      </c>
      <c r="I75" s="4" t="s">
        <v>207</v>
      </c>
    </row>
    <row r="76" spans="1:9" x14ac:dyDescent="0.25">
      <c r="A76" s="4">
        <v>1075</v>
      </c>
      <c r="B76" s="4" t="s">
        <v>54</v>
      </c>
      <c r="C76" s="4" t="s">
        <v>8</v>
      </c>
      <c r="D76" s="4" t="s">
        <v>9</v>
      </c>
      <c r="E76" s="4">
        <v>30</v>
      </c>
      <c r="F76" s="4">
        <v>44850</v>
      </c>
      <c r="G76" s="4">
        <v>114180</v>
      </c>
      <c r="H76" s="4" t="s">
        <v>16</v>
      </c>
      <c r="I76" s="4" t="s">
        <v>207</v>
      </c>
    </row>
    <row r="77" spans="1:9" x14ac:dyDescent="0.25">
      <c r="A77" s="4">
        <v>1076</v>
      </c>
      <c r="B77" s="4" t="s">
        <v>86</v>
      </c>
      <c r="C77" s="4" t="s">
        <v>8</v>
      </c>
      <c r="D77" s="4" t="s">
        <v>12</v>
      </c>
      <c r="E77" s="4">
        <v>21</v>
      </c>
      <c r="F77" s="4">
        <v>44678</v>
      </c>
      <c r="G77" s="4">
        <v>33920</v>
      </c>
      <c r="H77" s="4" t="s">
        <v>16</v>
      </c>
      <c r="I77" s="4" t="s">
        <v>207</v>
      </c>
    </row>
    <row r="78" spans="1:9" x14ac:dyDescent="0.25">
      <c r="A78" s="4">
        <v>1077</v>
      </c>
      <c r="B78" s="4" t="s">
        <v>69</v>
      </c>
      <c r="C78" s="4" t="s">
        <v>15</v>
      </c>
      <c r="D78" s="4" t="s">
        <v>9</v>
      </c>
      <c r="E78" s="4">
        <v>23</v>
      </c>
      <c r="F78" s="4">
        <v>44440</v>
      </c>
      <c r="G78" s="4">
        <v>106460</v>
      </c>
      <c r="H78" s="4" t="s">
        <v>16</v>
      </c>
      <c r="I78" s="4" t="s">
        <v>207</v>
      </c>
    </row>
    <row r="79" spans="1:9" x14ac:dyDescent="0.25">
      <c r="A79" s="4">
        <v>1078</v>
      </c>
      <c r="B79" s="4" t="s">
        <v>57</v>
      </c>
      <c r="C79" s="4" t="s">
        <v>15</v>
      </c>
      <c r="D79" s="4" t="s">
        <v>9</v>
      </c>
      <c r="E79" s="4">
        <v>35</v>
      </c>
      <c r="F79" s="4">
        <v>44727</v>
      </c>
      <c r="G79" s="4">
        <v>40400</v>
      </c>
      <c r="H79" s="4" t="s">
        <v>16</v>
      </c>
      <c r="I79" s="4" t="s">
        <v>207</v>
      </c>
    </row>
    <row r="80" spans="1:9" x14ac:dyDescent="0.25">
      <c r="A80" s="4">
        <v>1079</v>
      </c>
      <c r="B80" s="4" t="s">
        <v>68</v>
      </c>
      <c r="C80" s="4" t="s">
        <v>15</v>
      </c>
      <c r="D80" s="4" t="s">
        <v>21</v>
      </c>
      <c r="E80" s="4">
        <v>27</v>
      </c>
      <c r="F80" s="4">
        <v>44236</v>
      </c>
      <c r="G80" s="4">
        <v>91650</v>
      </c>
      <c r="H80" s="4" t="s">
        <v>13</v>
      </c>
      <c r="I80" s="4" t="s">
        <v>207</v>
      </c>
    </row>
    <row r="81" spans="1:9" x14ac:dyDescent="0.25">
      <c r="A81" s="4">
        <v>1080</v>
      </c>
      <c r="B81" s="4" t="s">
        <v>99</v>
      </c>
      <c r="C81" s="4" t="s">
        <v>15</v>
      </c>
      <c r="D81" s="4" t="s">
        <v>19</v>
      </c>
      <c r="E81" s="4">
        <v>43</v>
      </c>
      <c r="F81" s="4">
        <v>44620</v>
      </c>
      <c r="G81" s="4">
        <v>36040</v>
      </c>
      <c r="H81" s="4" t="s">
        <v>16</v>
      </c>
      <c r="I81" s="4" t="s">
        <v>207</v>
      </c>
    </row>
    <row r="82" spans="1:9" x14ac:dyDescent="0.25">
      <c r="A82" s="4">
        <v>1081</v>
      </c>
      <c r="B82" s="4" t="s">
        <v>101</v>
      </c>
      <c r="C82" s="4" t="s">
        <v>8</v>
      </c>
      <c r="D82" s="4" t="s">
        <v>12</v>
      </c>
      <c r="E82" s="4">
        <v>40</v>
      </c>
      <c r="F82" s="4">
        <v>44381</v>
      </c>
      <c r="G82" s="4">
        <v>104410</v>
      </c>
      <c r="H82" s="4" t="s">
        <v>16</v>
      </c>
      <c r="I82" s="4" t="s">
        <v>207</v>
      </c>
    </row>
    <row r="83" spans="1:9" x14ac:dyDescent="0.25">
      <c r="A83" s="4">
        <v>1082</v>
      </c>
      <c r="B83" s="4" t="s">
        <v>85</v>
      </c>
      <c r="C83" s="4" t="s">
        <v>15</v>
      </c>
      <c r="D83" s="4" t="s">
        <v>21</v>
      </c>
      <c r="E83" s="4">
        <v>30</v>
      </c>
      <c r="F83" s="4">
        <v>44606</v>
      </c>
      <c r="G83" s="4">
        <v>96800</v>
      </c>
      <c r="H83" s="4" t="s">
        <v>16</v>
      </c>
      <c r="I83" s="4" t="s">
        <v>207</v>
      </c>
    </row>
    <row r="84" spans="1:9" x14ac:dyDescent="0.25">
      <c r="A84" s="4">
        <v>1083</v>
      </c>
      <c r="B84" s="4" t="s">
        <v>28</v>
      </c>
      <c r="C84" s="4" t="s">
        <v>8</v>
      </c>
      <c r="D84" s="4" t="s">
        <v>21</v>
      </c>
      <c r="E84" s="4">
        <v>34</v>
      </c>
      <c r="F84" s="4">
        <v>44459</v>
      </c>
      <c r="G84" s="4">
        <v>85000</v>
      </c>
      <c r="H84" s="4" t="s">
        <v>16</v>
      </c>
      <c r="I84" s="4" t="s">
        <v>207</v>
      </c>
    </row>
    <row r="85" spans="1:9" x14ac:dyDescent="0.25">
      <c r="A85" s="4">
        <v>1084</v>
      </c>
      <c r="B85" s="4" t="s">
        <v>80</v>
      </c>
      <c r="C85" s="4" t="s">
        <v>15</v>
      </c>
      <c r="D85" s="4" t="s">
        <v>19</v>
      </c>
      <c r="E85" s="4">
        <v>28</v>
      </c>
      <c r="F85" s="4">
        <v>44820</v>
      </c>
      <c r="G85" s="4">
        <v>43510</v>
      </c>
      <c r="H85" s="4" t="s">
        <v>42</v>
      </c>
      <c r="I85" s="4" t="s">
        <v>207</v>
      </c>
    </row>
    <row r="86" spans="1:9" x14ac:dyDescent="0.25">
      <c r="A86" s="4">
        <v>1085</v>
      </c>
      <c r="B86" s="4" t="s">
        <v>79</v>
      </c>
      <c r="C86" s="4" t="s">
        <v>15</v>
      </c>
      <c r="D86" s="4" t="s">
        <v>21</v>
      </c>
      <c r="E86" s="4">
        <v>33</v>
      </c>
      <c r="F86" s="4">
        <v>44243</v>
      </c>
      <c r="G86" s="4">
        <v>59430</v>
      </c>
      <c r="H86" s="4" t="s">
        <v>16</v>
      </c>
      <c r="I86" s="4" t="s">
        <v>207</v>
      </c>
    </row>
    <row r="87" spans="1:9" x14ac:dyDescent="0.25">
      <c r="A87" s="4">
        <v>1086</v>
      </c>
      <c r="B87" s="4" t="s">
        <v>93</v>
      </c>
      <c r="C87" s="4" t="s">
        <v>8</v>
      </c>
      <c r="D87" s="4" t="s">
        <v>21</v>
      </c>
      <c r="E87" s="4">
        <v>33</v>
      </c>
      <c r="F87" s="4">
        <v>44067</v>
      </c>
      <c r="G87" s="4">
        <v>65360</v>
      </c>
      <c r="H87" s="4" t="s">
        <v>16</v>
      </c>
      <c r="I87" s="4" t="s">
        <v>207</v>
      </c>
    </row>
    <row r="88" spans="1:9" x14ac:dyDescent="0.25">
      <c r="A88" s="4">
        <v>1087</v>
      </c>
      <c r="B88" s="4" t="s">
        <v>66</v>
      </c>
      <c r="C88" s="4" t="s">
        <v>8</v>
      </c>
      <c r="D88" s="4" t="s">
        <v>9</v>
      </c>
      <c r="E88" s="4">
        <v>32</v>
      </c>
      <c r="F88" s="4">
        <v>44611</v>
      </c>
      <c r="G88" s="4">
        <v>41570</v>
      </c>
      <c r="H88" s="4" t="s">
        <v>16</v>
      </c>
      <c r="I88" s="4" t="s">
        <v>207</v>
      </c>
    </row>
    <row r="89" spans="1:9" x14ac:dyDescent="0.25">
      <c r="A89" s="4">
        <v>1088</v>
      </c>
      <c r="B89" s="4" t="s">
        <v>95</v>
      </c>
      <c r="C89" s="4" t="s">
        <v>8</v>
      </c>
      <c r="D89" s="4" t="s">
        <v>12</v>
      </c>
      <c r="E89" s="4">
        <v>33</v>
      </c>
      <c r="F89" s="4">
        <v>44312</v>
      </c>
      <c r="G89" s="4">
        <v>75280</v>
      </c>
      <c r="H89" s="4" t="s">
        <v>16</v>
      </c>
      <c r="I89" s="4" t="s">
        <v>207</v>
      </c>
    </row>
    <row r="90" spans="1:9" x14ac:dyDescent="0.25">
      <c r="A90" s="4">
        <v>1089</v>
      </c>
      <c r="B90" s="4" t="s">
        <v>18</v>
      </c>
      <c r="C90" s="4" t="s">
        <v>15</v>
      </c>
      <c r="D90" s="4" t="s">
        <v>19</v>
      </c>
      <c r="E90" s="4">
        <v>33</v>
      </c>
      <c r="F90" s="4">
        <v>44385</v>
      </c>
      <c r="G90" s="4">
        <v>74550</v>
      </c>
      <c r="H90" s="4" t="s">
        <v>16</v>
      </c>
      <c r="I90" s="4" t="s">
        <v>207</v>
      </c>
    </row>
    <row r="91" spans="1:9" x14ac:dyDescent="0.25">
      <c r="A91" s="4">
        <v>1090</v>
      </c>
      <c r="B91" s="4" t="s">
        <v>45</v>
      </c>
      <c r="C91" s="4" t="s">
        <v>15</v>
      </c>
      <c r="D91" s="4" t="s">
        <v>9</v>
      </c>
      <c r="E91" s="4">
        <v>30</v>
      </c>
      <c r="F91" s="4">
        <v>44701</v>
      </c>
      <c r="G91" s="4">
        <v>67950</v>
      </c>
      <c r="H91" s="4" t="s">
        <v>16</v>
      </c>
      <c r="I91" s="4" t="s">
        <v>207</v>
      </c>
    </row>
    <row r="92" spans="1:9" x14ac:dyDescent="0.25">
      <c r="A92" s="4">
        <v>1091</v>
      </c>
      <c r="B92" s="4" t="s">
        <v>90</v>
      </c>
      <c r="C92" s="4" t="s">
        <v>15</v>
      </c>
      <c r="D92" s="4" t="s">
        <v>21</v>
      </c>
      <c r="E92" s="4">
        <v>42</v>
      </c>
      <c r="F92" s="4">
        <v>44731</v>
      </c>
      <c r="G92" s="4">
        <v>70270</v>
      </c>
      <c r="H92" s="4" t="s">
        <v>24</v>
      </c>
      <c r="I92" s="4" t="s">
        <v>207</v>
      </c>
    </row>
    <row r="93" spans="1:9" x14ac:dyDescent="0.25">
      <c r="A93" s="4">
        <v>1092</v>
      </c>
      <c r="B93" s="4" t="s">
        <v>46</v>
      </c>
      <c r="C93" s="4" t="s">
        <v>15</v>
      </c>
      <c r="D93" s="4" t="s">
        <v>9</v>
      </c>
      <c r="E93" s="4">
        <v>26</v>
      </c>
      <c r="F93" s="4">
        <v>44411</v>
      </c>
      <c r="G93" s="4">
        <v>53540</v>
      </c>
      <c r="H93" s="4" t="s">
        <v>16</v>
      </c>
      <c r="I93" s="4" t="s">
        <v>207</v>
      </c>
    </row>
    <row r="94" spans="1:9" x14ac:dyDescent="0.25">
      <c r="A94" s="4">
        <v>1093</v>
      </c>
      <c r="B94" s="4" t="s">
        <v>58</v>
      </c>
      <c r="C94" s="4" t="s">
        <v>15</v>
      </c>
      <c r="D94" s="4" t="s">
        <v>19</v>
      </c>
      <c r="E94" s="4">
        <v>22</v>
      </c>
      <c r="F94" s="4">
        <v>44446</v>
      </c>
      <c r="G94" s="4">
        <v>112780</v>
      </c>
      <c r="H94" s="4" t="s">
        <v>13</v>
      </c>
      <c r="I94" s="4" t="s">
        <v>207</v>
      </c>
    </row>
    <row r="95" spans="1:9" x14ac:dyDescent="0.25">
      <c r="A95" s="4">
        <v>1094</v>
      </c>
      <c r="B95" s="4" t="s">
        <v>70</v>
      </c>
      <c r="C95" s="4" t="s">
        <v>15</v>
      </c>
      <c r="D95" s="4" t="s">
        <v>9</v>
      </c>
      <c r="E95" s="4">
        <v>46</v>
      </c>
      <c r="F95" s="4">
        <v>44758</v>
      </c>
      <c r="G95" s="4">
        <v>70610</v>
      </c>
      <c r="H95" s="4" t="s">
        <v>16</v>
      </c>
      <c r="I95" s="4" t="s">
        <v>207</v>
      </c>
    </row>
    <row r="96" spans="1:9" x14ac:dyDescent="0.25">
      <c r="A96" s="4">
        <v>1095</v>
      </c>
      <c r="B96" s="4" t="s">
        <v>75</v>
      </c>
      <c r="C96" s="4" t="s">
        <v>8</v>
      </c>
      <c r="D96" s="4" t="s">
        <v>19</v>
      </c>
      <c r="E96" s="4">
        <v>28</v>
      </c>
      <c r="F96" s="4">
        <v>44357</v>
      </c>
      <c r="G96" s="4">
        <v>53240</v>
      </c>
      <c r="H96" s="4" t="s">
        <v>16</v>
      </c>
      <c r="I96" s="4" t="s">
        <v>207</v>
      </c>
    </row>
    <row r="97" spans="1:9" x14ac:dyDescent="0.25">
      <c r="A97" s="4">
        <v>1096</v>
      </c>
      <c r="B97" s="4" t="s">
        <v>49</v>
      </c>
      <c r="C97" s="4" t="s">
        <v>204</v>
      </c>
      <c r="D97" s="4" t="s">
        <v>21</v>
      </c>
      <c r="E97" s="4">
        <v>37</v>
      </c>
      <c r="F97" s="4">
        <v>44146</v>
      </c>
      <c r="G97" s="4">
        <v>115440</v>
      </c>
      <c r="H97" s="4" t="s">
        <v>24</v>
      </c>
      <c r="I97" s="4" t="s">
        <v>207</v>
      </c>
    </row>
    <row r="98" spans="1:9" x14ac:dyDescent="0.25">
      <c r="A98" s="4">
        <v>1097</v>
      </c>
      <c r="B98" s="4" t="s">
        <v>65</v>
      </c>
      <c r="C98" s="4" t="s">
        <v>15</v>
      </c>
      <c r="D98" s="4" t="s">
        <v>19</v>
      </c>
      <c r="E98" s="4">
        <v>32</v>
      </c>
      <c r="F98" s="4">
        <v>44465</v>
      </c>
      <c r="G98" s="4">
        <v>53540</v>
      </c>
      <c r="H98" s="4" t="s">
        <v>16</v>
      </c>
      <c r="I98" s="4" t="s">
        <v>207</v>
      </c>
    </row>
    <row r="99" spans="1:9" x14ac:dyDescent="0.25">
      <c r="A99" s="4">
        <v>1098</v>
      </c>
      <c r="B99" s="4" t="s">
        <v>81</v>
      </c>
      <c r="C99" s="4" t="s">
        <v>8</v>
      </c>
      <c r="D99" s="4" t="s">
        <v>9</v>
      </c>
      <c r="E99" s="4">
        <v>30</v>
      </c>
      <c r="F99" s="4">
        <v>44861</v>
      </c>
      <c r="G99" s="4">
        <v>112570</v>
      </c>
      <c r="H99" s="4" t="s">
        <v>16</v>
      </c>
      <c r="I99" s="4" t="s">
        <v>207</v>
      </c>
    </row>
    <row r="100" spans="1:9" x14ac:dyDescent="0.25">
      <c r="A100" s="4">
        <v>1099</v>
      </c>
      <c r="B100" s="4" t="s">
        <v>51</v>
      </c>
      <c r="C100" s="4" t="s">
        <v>15</v>
      </c>
      <c r="D100" s="4" t="s">
        <v>9</v>
      </c>
      <c r="E100" s="4">
        <v>33</v>
      </c>
      <c r="F100" s="4">
        <v>44701</v>
      </c>
      <c r="G100" s="4">
        <v>48530</v>
      </c>
      <c r="H100" s="4" t="s">
        <v>13</v>
      </c>
      <c r="I100" s="4" t="s">
        <v>207</v>
      </c>
    </row>
    <row r="101" spans="1:9" x14ac:dyDescent="0.25">
      <c r="A101" s="4">
        <v>1100</v>
      </c>
      <c r="B101" s="4" t="s">
        <v>61</v>
      </c>
      <c r="C101" s="4" t="s">
        <v>8</v>
      </c>
      <c r="D101" s="4" t="s">
        <v>12</v>
      </c>
      <c r="E101" s="4">
        <v>24</v>
      </c>
      <c r="F101" s="4">
        <v>44148</v>
      </c>
      <c r="G101" s="4">
        <v>62780</v>
      </c>
      <c r="H101" s="4" t="s">
        <v>16</v>
      </c>
      <c r="I101" s="4" t="s">
        <v>207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F8929-C39C-492B-A103-2960187EB4E9}">
  <dimension ref="A2:H102"/>
  <sheetViews>
    <sheetView workbookViewId="0">
      <selection activeCell="B4" sqref="B4"/>
    </sheetView>
  </sheetViews>
  <sheetFormatPr defaultRowHeight="15" x14ac:dyDescent="0.25"/>
  <cols>
    <col min="1" max="1" width="10" customWidth="1"/>
    <col min="2" max="2" width="21.42578125" customWidth="1"/>
    <col min="3" max="3" width="10" customWidth="1"/>
    <col min="4" max="4" width="14" customWidth="1"/>
    <col min="5" max="5" width="6.7109375" customWidth="1"/>
    <col min="6" max="6" width="13.7109375" customWidth="1"/>
    <col min="7" max="7" width="8.5703125" customWidth="1"/>
    <col min="8" max="8" width="14.28515625" customWidth="1"/>
  </cols>
  <sheetData>
    <row r="2" spans="1:8" x14ac:dyDescent="0.25">
      <c r="A2" t="s">
        <v>203</v>
      </c>
      <c r="B2" t="s">
        <v>0</v>
      </c>
      <c r="C2" t="s">
        <v>1</v>
      </c>
      <c r="D2" t="s">
        <v>2</v>
      </c>
      <c r="E2" t="s">
        <v>3</v>
      </c>
      <c r="F2" t="s">
        <v>4</v>
      </c>
      <c r="G2" t="s">
        <v>5</v>
      </c>
      <c r="H2" t="s">
        <v>6</v>
      </c>
    </row>
    <row r="3" spans="1:8" x14ac:dyDescent="0.25">
      <c r="A3">
        <v>1001</v>
      </c>
      <c r="B3" t="s">
        <v>58</v>
      </c>
      <c r="C3" t="s">
        <v>15</v>
      </c>
      <c r="D3" t="s">
        <v>19</v>
      </c>
      <c r="E3">
        <v>22</v>
      </c>
      <c r="F3">
        <v>44446</v>
      </c>
      <c r="G3">
        <v>112780</v>
      </c>
      <c r="H3" t="s">
        <v>13</v>
      </c>
    </row>
    <row r="4" spans="1:8" x14ac:dyDescent="0.25">
      <c r="A4">
        <v>1002</v>
      </c>
      <c r="B4" t="s">
        <v>70</v>
      </c>
      <c r="C4" t="s">
        <v>15</v>
      </c>
      <c r="D4" t="s">
        <v>9</v>
      </c>
      <c r="E4">
        <v>46</v>
      </c>
      <c r="F4">
        <v>44758</v>
      </c>
      <c r="G4">
        <v>70610</v>
      </c>
      <c r="H4" t="s">
        <v>16</v>
      </c>
    </row>
    <row r="5" spans="1:8" x14ac:dyDescent="0.25">
      <c r="A5">
        <v>1003</v>
      </c>
      <c r="B5" t="s">
        <v>75</v>
      </c>
      <c r="C5" t="s">
        <v>8</v>
      </c>
      <c r="D5" t="s">
        <v>19</v>
      </c>
      <c r="E5">
        <v>28</v>
      </c>
      <c r="F5">
        <v>44357</v>
      </c>
      <c r="G5">
        <v>53240</v>
      </c>
      <c r="H5" t="s">
        <v>16</v>
      </c>
    </row>
    <row r="6" spans="1:8" x14ac:dyDescent="0.25">
      <c r="A6">
        <v>1004</v>
      </c>
      <c r="B6" t="s">
        <v>49</v>
      </c>
      <c r="D6" t="s">
        <v>21</v>
      </c>
      <c r="E6">
        <v>37</v>
      </c>
      <c r="F6">
        <v>44146</v>
      </c>
      <c r="G6">
        <v>115440</v>
      </c>
      <c r="H6" t="s">
        <v>24</v>
      </c>
    </row>
    <row r="7" spans="1:8" x14ac:dyDescent="0.25">
      <c r="A7">
        <v>1005</v>
      </c>
      <c r="B7" t="s">
        <v>65</v>
      </c>
      <c r="C7" t="s">
        <v>15</v>
      </c>
      <c r="D7" t="s">
        <v>19</v>
      </c>
      <c r="E7">
        <v>32</v>
      </c>
      <c r="F7">
        <v>44465</v>
      </c>
      <c r="G7">
        <v>53540</v>
      </c>
      <c r="H7" t="s">
        <v>16</v>
      </c>
    </row>
    <row r="8" spans="1:8" x14ac:dyDescent="0.25">
      <c r="A8">
        <v>1006</v>
      </c>
      <c r="B8" t="s">
        <v>81</v>
      </c>
      <c r="C8" t="s">
        <v>8</v>
      </c>
      <c r="D8" t="s">
        <v>9</v>
      </c>
      <c r="E8">
        <v>30</v>
      </c>
      <c r="F8">
        <v>44861</v>
      </c>
      <c r="G8">
        <v>112570</v>
      </c>
      <c r="H8" t="s">
        <v>16</v>
      </c>
    </row>
    <row r="9" spans="1:8" x14ac:dyDescent="0.25">
      <c r="A9">
        <v>1007</v>
      </c>
      <c r="B9" t="s">
        <v>51</v>
      </c>
      <c r="C9" t="s">
        <v>15</v>
      </c>
      <c r="D9" t="s">
        <v>9</v>
      </c>
      <c r="E9">
        <v>33</v>
      </c>
      <c r="F9">
        <v>44701</v>
      </c>
      <c r="G9">
        <v>48530</v>
      </c>
      <c r="H9" t="s">
        <v>13</v>
      </c>
    </row>
    <row r="10" spans="1:8" x14ac:dyDescent="0.25">
      <c r="A10">
        <v>1008</v>
      </c>
      <c r="B10" t="s">
        <v>61</v>
      </c>
      <c r="C10" t="s">
        <v>8</v>
      </c>
      <c r="D10" t="s">
        <v>12</v>
      </c>
      <c r="E10">
        <v>24</v>
      </c>
      <c r="F10">
        <v>44148</v>
      </c>
      <c r="G10">
        <v>62780</v>
      </c>
      <c r="H10" t="s">
        <v>16</v>
      </c>
    </row>
    <row r="11" spans="1:8" x14ac:dyDescent="0.25">
      <c r="A11">
        <v>1009</v>
      </c>
      <c r="B11" t="s">
        <v>82</v>
      </c>
      <c r="C11" t="s">
        <v>15</v>
      </c>
      <c r="D11" t="s">
        <v>12</v>
      </c>
      <c r="E11">
        <v>33</v>
      </c>
      <c r="F11">
        <v>44509</v>
      </c>
      <c r="G11">
        <v>53870</v>
      </c>
      <c r="H11" t="s">
        <v>16</v>
      </c>
    </row>
    <row r="12" spans="1:8" x14ac:dyDescent="0.25">
      <c r="A12">
        <v>1010</v>
      </c>
      <c r="B12" t="s">
        <v>60</v>
      </c>
      <c r="C12" t="s">
        <v>8</v>
      </c>
      <c r="D12" t="s">
        <v>56</v>
      </c>
      <c r="E12">
        <v>27</v>
      </c>
      <c r="F12">
        <v>44122</v>
      </c>
      <c r="G12">
        <v>119110</v>
      </c>
      <c r="H12" t="s">
        <v>16</v>
      </c>
    </row>
    <row r="13" spans="1:8" x14ac:dyDescent="0.25">
      <c r="A13">
        <v>1011</v>
      </c>
      <c r="B13" t="s">
        <v>87</v>
      </c>
      <c r="C13" t="s">
        <v>15</v>
      </c>
      <c r="D13" t="s">
        <v>12</v>
      </c>
      <c r="E13">
        <v>29</v>
      </c>
      <c r="F13">
        <v>44180</v>
      </c>
      <c r="G13">
        <v>112110</v>
      </c>
      <c r="H13" t="s">
        <v>24</v>
      </c>
    </row>
    <row r="14" spans="1:8" x14ac:dyDescent="0.25">
      <c r="A14">
        <v>1012</v>
      </c>
      <c r="B14" t="s">
        <v>76</v>
      </c>
      <c r="C14" t="s">
        <v>15</v>
      </c>
      <c r="D14" t="s">
        <v>19</v>
      </c>
      <c r="E14">
        <v>25</v>
      </c>
      <c r="F14">
        <v>44383</v>
      </c>
      <c r="G14">
        <v>65700</v>
      </c>
      <c r="H14" t="s">
        <v>16</v>
      </c>
    </row>
    <row r="15" spans="1:8" x14ac:dyDescent="0.25">
      <c r="A15">
        <v>1013</v>
      </c>
      <c r="B15" t="s">
        <v>97</v>
      </c>
      <c r="C15" t="s">
        <v>15</v>
      </c>
      <c r="D15" t="s">
        <v>12</v>
      </c>
      <c r="E15">
        <v>37</v>
      </c>
      <c r="F15">
        <v>44701</v>
      </c>
      <c r="G15">
        <v>69070</v>
      </c>
      <c r="H15" t="s">
        <v>16</v>
      </c>
    </row>
    <row r="16" spans="1:8" x14ac:dyDescent="0.25">
      <c r="A16">
        <v>1014</v>
      </c>
      <c r="B16" t="s">
        <v>22</v>
      </c>
      <c r="C16" t="s">
        <v>15</v>
      </c>
      <c r="D16" t="s">
        <v>12</v>
      </c>
      <c r="E16">
        <v>20</v>
      </c>
      <c r="F16">
        <v>44459</v>
      </c>
      <c r="G16">
        <v>107700</v>
      </c>
      <c r="H16" t="s">
        <v>16</v>
      </c>
    </row>
    <row r="17" spans="1:8" x14ac:dyDescent="0.25">
      <c r="A17">
        <v>1015</v>
      </c>
      <c r="B17" t="s">
        <v>84</v>
      </c>
      <c r="C17" t="s">
        <v>8</v>
      </c>
      <c r="D17" t="s">
        <v>12</v>
      </c>
      <c r="E17">
        <v>32</v>
      </c>
      <c r="F17">
        <v>44354</v>
      </c>
      <c r="G17">
        <v>43840</v>
      </c>
      <c r="H17" t="s">
        <v>13</v>
      </c>
    </row>
    <row r="18" spans="1:8" x14ac:dyDescent="0.25">
      <c r="A18">
        <v>1016</v>
      </c>
      <c r="B18" t="s">
        <v>105</v>
      </c>
      <c r="C18" t="s">
        <v>15</v>
      </c>
      <c r="D18" t="s">
        <v>9</v>
      </c>
      <c r="E18">
        <v>40</v>
      </c>
      <c r="F18">
        <v>44263</v>
      </c>
      <c r="G18">
        <v>99750</v>
      </c>
      <c r="H18" t="s">
        <v>16</v>
      </c>
    </row>
    <row r="19" spans="1:8" x14ac:dyDescent="0.25">
      <c r="A19">
        <v>1017</v>
      </c>
      <c r="B19" t="s">
        <v>47</v>
      </c>
      <c r="C19" t="s">
        <v>15</v>
      </c>
      <c r="D19" t="s">
        <v>9</v>
      </c>
      <c r="E19">
        <v>21</v>
      </c>
      <c r="F19">
        <v>44104</v>
      </c>
      <c r="G19">
        <v>37920</v>
      </c>
      <c r="H19" t="s">
        <v>16</v>
      </c>
    </row>
    <row r="20" spans="1:8" x14ac:dyDescent="0.25">
      <c r="A20">
        <v>1018</v>
      </c>
      <c r="B20" t="s">
        <v>31</v>
      </c>
      <c r="C20" t="s">
        <v>15</v>
      </c>
      <c r="D20" t="s">
        <v>9</v>
      </c>
      <c r="E20">
        <v>21</v>
      </c>
      <c r="F20">
        <v>44762</v>
      </c>
      <c r="G20">
        <v>57090</v>
      </c>
      <c r="H20" t="s">
        <v>16</v>
      </c>
    </row>
    <row r="21" spans="1:8" x14ac:dyDescent="0.25">
      <c r="A21">
        <v>1019</v>
      </c>
      <c r="B21" t="s">
        <v>30</v>
      </c>
      <c r="C21" t="s">
        <v>8</v>
      </c>
      <c r="D21" t="s">
        <v>12</v>
      </c>
      <c r="E21">
        <v>31</v>
      </c>
      <c r="F21">
        <v>44145</v>
      </c>
      <c r="G21">
        <v>41980</v>
      </c>
      <c r="H21" t="s">
        <v>16</v>
      </c>
    </row>
    <row r="22" spans="1:8" x14ac:dyDescent="0.25">
      <c r="A22">
        <v>1020</v>
      </c>
      <c r="B22" t="s">
        <v>78</v>
      </c>
      <c r="C22" t="s">
        <v>15</v>
      </c>
      <c r="D22" t="s">
        <v>56</v>
      </c>
      <c r="E22">
        <v>21</v>
      </c>
      <c r="F22">
        <v>44242</v>
      </c>
      <c r="G22">
        <v>75880</v>
      </c>
      <c r="H22" t="s">
        <v>16</v>
      </c>
    </row>
    <row r="23" spans="1:8" x14ac:dyDescent="0.25">
      <c r="A23">
        <v>1021</v>
      </c>
      <c r="B23" t="s">
        <v>36</v>
      </c>
      <c r="C23" t="s">
        <v>8</v>
      </c>
      <c r="D23" t="s">
        <v>21</v>
      </c>
      <c r="E23">
        <v>34</v>
      </c>
      <c r="F23">
        <v>44653</v>
      </c>
      <c r="G23">
        <v>58940</v>
      </c>
      <c r="H23" t="s">
        <v>16</v>
      </c>
    </row>
    <row r="24" spans="1:8" x14ac:dyDescent="0.25">
      <c r="A24">
        <v>1022</v>
      </c>
      <c r="B24" t="s">
        <v>27</v>
      </c>
      <c r="C24" t="s">
        <v>8</v>
      </c>
      <c r="D24" t="s">
        <v>21</v>
      </c>
      <c r="E24">
        <v>30</v>
      </c>
      <c r="F24">
        <v>44389</v>
      </c>
      <c r="G24">
        <v>67910</v>
      </c>
      <c r="H24" t="s">
        <v>24</v>
      </c>
    </row>
    <row r="25" spans="1:8" x14ac:dyDescent="0.25">
      <c r="A25">
        <v>1023</v>
      </c>
      <c r="B25" t="s">
        <v>26</v>
      </c>
      <c r="C25" t="s">
        <v>8</v>
      </c>
      <c r="D25" t="s">
        <v>12</v>
      </c>
      <c r="E25">
        <v>31</v>
      </c>
      <c r="F25">
        <v>44663</v>
      </c>
      <c r="G25">
        <v>58100</v>
      </c>
      <c r="H25" t="s">
        <v>16</v>
      </c>
    </row>
    <row r="26" spans="1:8" x14ac:dyDescent="0.25">
      <c r="A26">
        <v>1024</v>
      </c>
      <c r="B26" t="s">
        <v>53</v>
      </c>
      <c r="C26" t="s">
        <v>15</v>
      </c>
      <c r="D26" t="s">
        <v>21</v>
      </c>
      <c r="E26">
        <v>27</v>
      </c>
      <c r="F26">
        <v>44567</v>
      </c>
      <c r="G26">
        <v>48980</v>
      </c>
      <c r="H26" t="s">
        <v>16</v>
      </c>
    </row>
    <row r="27" spans="1:8" x14ac:dyDescent="0.25">
      <c r="A27">
        <v>1025</v>
      </c>
      <c r="B27" t="s">
        <v>20</v>
      </c>
      <c r="D27" t="s">
        <v>21</v>
      </c>
      <c r="E27">
        <v>30</v>
      </c>
      <c r="F27">
        <v>44597</v>
      </c>
      <c r="G27">
        <v>64000</v>
      </c>
      <c r="H27" t="s">
        <v>16</v>
      </c>
    </row>
    <row r="28" spans="1:8" x14ac:dyDescent="0.25">
      <c r="A28">
        <v>1026</v>
      </c>
      <c r="B28" t="s">
        <v>7</v>
      </c>
      <c r="C28" t="s">
        <v>8</v>
      </c>
      <c r="D28" t="s">
        <v>9</v>
      </c>
      <c r="E28">
        <v>42</v>
      </c>
      <c r="F28">
        <v>44779</v>
      </c>
      <c r="G28">
        <v>75000</v>
      </c>
      <c r="H28" t="s">
        <v>10</v>
      </c>
    </row>
    <row r="29" spans="1:8" x14ac:dyDescent="0.25">
      <c r="A29">
        <v>1027</v>
      </c>
      <c r="B29" t="s">
        <v>74</v>
      </c>
      <c r="C29" t="s">
        <v>8</v>
      </c>
      <c r="D29" t="s">
        <v>12</v>
      </c>
      <c r="E29">
        <v>40</v>
      </c>
      <c r="F29">
        <v>44337</v>
      </c>
      <c r="G29">
        <v>87620</v>
      </c>
      <c r="H29" t="s">
        <v>16</v>
      </c>
    </row>
    <row r="30" spans="1:8" x14ac:dyDescent="0.25">
      <c r="A30">
        <v>1028</v>
      </c>
      <c r="B30" t="s">
        <v>44</v>
      </c>
      <c r="C30" t="s">
        <v>8</v>
      </c>
      <c r="D30" t="s">
        <v>12</v>
      </c>
      <c r="E30">
        <v>29</v>
      </c>
      <c r="F30">
        <v>44023</v>
      </c>
      <c r="G30">
        <v>34980</v>
      </c>
      <c r="H30" t="s">
        <v>16</v>
      </c>
    </row>
    <row r="31" spans="1:8" x14ac:dyDescent="0.25">
      <c r="A31">
        <v>1029</v>
      </c>
      <c r="B31" t="s">
        <v>35</v>
      </c>
      <c r="C31" t="s">
        <v>8</v>
      </c>
      <c r="D31" t="s">
        <v>21</v>
      </c>
      <c r="E31">
        <v>28</v>
      </c>
      <c r="F31">
        <v>44185</v>
      </c>
      <c r="G31">
        <v>75970</v>
      </c>
      <c r="H31" t="s">
        <v>16</v>
      </c>
    </row>
    <row r="32" spans="1:8" x14ac:dyDescent="0.25">
      <c r="A32">
        <v>1030</v>
      </c>
      <c r="B32" t="s">
        <v>38</v>
      </c>
      <c r="C32" t="s">
        <v>8</v>
      </c>
      <c r="D32" t="s">
        <v>21</v>
      </c>
      <c r="E32">
        <v>34</v>
      </c>
      <c r="F32">
        <v>44612</v>
      </c>
      <c r="G32">
        <v>60130</v>
      </c>
      <c r="H32" t="s">
        <v>16</v>
      </c>
    </row>
    <row r="33" spans="1:8" x14ac:dyDescent="0.25">
      <c r="A33">
        <v>1031</v>
      </c>
      <c r="B33" t="s">
        <v>41</v>
      </c>
      <c r="C33" t="s">
        <v>8</v>
      </c>
      <c r="D33" t="s">
        <v>12</v>
      </c>
      <c r="E33">
        <v>33</v>
      </c>
      <c r="F33">
        <v>44374</v>
      </c>
      <c r="G33">
        <v>75480</v>
      </c>
      <c r="H33" t="s">
        <v>42</v>
      </c>
    </row>
    <row r="34" spans="1:8" x14ac:dyDescent="0.25">
      <c r="A34">
        <v>1032</v>
      </c>
      <c r="B34" t="s">
        <v>40</v>
      </c>
      <c r="C34" t="s">
        <v>15</v>
      </c>
      <c r="D34" t="s">
        <v>9</v>
      </c>
      <c r="E34">
        <v>33</v>
      </c>
      <c r="F34">
        <v>44164</v>
      </c>
      <c r="G34">
        <v>115920</v>
      </c>
      <c r="H34" t="s">
        <v>16</v>
      </c>
    </row>
    <row r="35" spans="1:8" x14ac:dyDescent="0.25">
      <c r="A35">
        <v>1033</v>
      </c>
      <c r="B35" t="s">
        <v>48</v>
      </c>
      <c r="C35" t="s">
        <v>8</v>
      </c>
      <c r="D35" t="s">
        <v>19</v>
      </c>
      <c r="E35">
        <v>36</v>
      </c>
      <c r="F35">
        <v>44494</v>
      </c>
      <c r="G35">
        <v>78540</v>
      </c>
      <c r="H35" t="s">
        <v>16</v>
      </c>
    </row>
    <row r="36" spans="1:8" x14ac:dyDescent="0.25">
      <c r="A36">
        <v>1034</v>
      </c>
      <c r="B36" t="s">
        <v>34</v>
      </c>
      <c r="C36" t="s">
        <v>15</v>
      </c>
      <c r="D36" t="s">
        <v>9</v>
      </c>
      <c r="E36">
        <v>25</v>
      </c>
      <c r="F36">
        <v>44726</v>
      </c>
      <c r="G36">
        <v>109190</v>
      </c>
      <c r="H36" t="s">
        <v>13</v>
      </c>
    </row>
    <row r="37" spans="1:8" x14ac:dyDescent="0.25">
      <c r="A37">
        <v>1035</v>
      </c>
      <c r="B37" t="s">
        <v>73</v>
      </c>
      <c r="C37" t="s">
        <v>8</v>
      </c>
      <c r="D37" t="s">
        <v>19</v>
      </c>
      <c r="E37">
        <v>34</v>
      </c>
      <c r="F37">
        <v>44721</v>
      </c>
      <c r="G37">
        <v>49630</v>
      </c>
      <c r="H37" t="s">
        <v>24</v>
      </c>
    </row>
    <row r="38" spans="1:8" x14ac:dyDescent="0.25">
      <c r="A38">
        <v>1036</v>
      </c>
      <c r="B38" t="s">
        <v>107</v>
      </c>
      <c r="C38" t="s">
        <v>8</v>
      </c>
      <c r="D38" t="s">
        <v>9</v>
      </c>
      <c r="E38">
        <v>28</v>
      </c>
      <c r="F38">
        <v>44630</v>
      </c>
      <c r="G38">
        <v>99970</v>
      </c>
      <c r="H38" t="s">
        <v>16</v>
      </c>
    </row>
    <row r="39" spans="1:8" x14ac:dyDescent="0.25">
      <c r="A39">
        <v>1037</v>
      </c>
      <c r="B39" t="s">
        <v>71</v>
      </c>
      <c r="C39" t="s">
        <v>8</v>
      </c>
      <c r="D39" t="s">
        <v>12</v>
      </c>
      <c r="E39">
        <v>33</v>
      </c>
      <c r="F39">
        <v>44190</v>
      </c>
      <c r="G39">
        <v>96140</v>
      </c>
      <c r="H39" t="s">
        <v>16</v>
      </c>
    </row>
    <row r="40" spans="1:8" x14ac:dyDescent="0.25">
      <c r="A40">
        <v>1038</v>
      </c>
      <c r="B40" t="s">
        <v>50</v>
      </c>
      <c r="C40" t="s">
        <v>15</v>
      </c>
      <c r="D40" t="s">
        <v>9</v>
      </c>
      <c r="E40">
        <v>31</v>
      </c>
      <c r="F40">
        <v>44724</v>
      </c>
      <c r="G40">
        <v>103550</v>
      </c>
      <c r="H40" t="s">
        <v>16</v>
      </c>
    </row>
    <row r="41" spans="1:8" x14ac:dyDescent="0.25">
      <c r="A41">
        <v>1039</v>
      </c>
      <c r="B41" t="s">
        <v>14</v>
      </c>
      <c r="C41" t="s">
        <v>15</v>
      </c>
      <c r="D41" t="s">
        <v>12</v>
      </c>
      <c r="E41">
        <v>31</v>
      </c>
      <c r="F41">
        <v>44511</v>
      </c>
      <c r="G41">
        <v>48950</v>
      </c>
      <c r="H41" t="s">
        <v>16</v>
      </c>
    </row>
    <row r="42" spans="1:8" x14ac:dyDescent="0.25">
      <c r="A42">
        <v>1040</v>
      </c>
      <c r="B42" t="s">
        <v>63</v>
      </c>
      <c r="C42" t="s">
        <v>15</v>
      </c>
      <c r="D42" t="s">
        <v>21</v>
      </c>
      <c r="E42">
        <v>24</v>
      </c>
      <c r="F42">
        <v>44436</v>
      </c>
      <c r="G42">
        <v>52610</v>
      </c>
      <c r="H42" t="s">
        <v>24</v>
      </c>
    </row>
    <row r="43" spans="1:8" x14ac:dyDescent="0.25">
      <c r="A43">
        <v>1041</v>
      </c>
      <c r="B43" t="s">
        <v>72</v>
      </c>
      <c r="C43" t="s">
        <v>8</v>
      </c>
      <c r="D43" t="s">
        <v>9</v>
      </c>
      <c r="E43">
        <v>36</v>
      </c>
      <c r="F43">
        <v>44529</v>
      </c>
      <c r="G43">
        <v>78390</v>
      </c>
      <c r="H43" t="s">
        <v>16</v>
      </c>
    </row>
    <row r="44" spans="1:8" x14ac:dyDescent="0.25">
      <c r="A44">
        <v>1042</v>
      </c>
      <c r="B44" t="s">
        <v>88</v>
      </c>
      <c r="C44" t="s">
        <v>8</v>
      </c>
      <c r="D44" t="s">
        <v>21</v>
      </c>
      <c r="E44">
        <v>33</v>
      </c>
      <c r="F44">
        <v>44809</v>
      </c>
      <c r="G44">
        <v>86570</v>
      </c>
      <c r="H44" t="s">
        <v>16</v>
      </c>
    </row>
    <row r="45" spans="1:8" x14ac:dyDescent="0.25">
      <c r="A45">
        <v>1043</v>
      </c>
      <c r="B45" t="s">
        <v>92</v>
      </c>
      <c r="C45" t="s">
        <v>8</v>
      </c>
      <c r="D45" t="s">
        <v>12</v>
      </c>
      <c r="E45">
        <v>27</v>
      </c>
      <c r="F45">
        <v>44686</v>
      </c>
      <c r="G45">
        <v>83750</v>
      </c>
      <c r="H45" t="s">
        <v>16</v>
      </c>
    </row>
    <row r="46" spans="1:8" x14ac:dyDescent="0.25">
      <c r="A46">
        <v>1044</v>
      </c>
      <c r="B46" t="s">
        <v>102</v>
      </c>
      <c r="C46" t="s">
        <v>8</v>
      </c>
      <c r="D46" t="s">
        <v>21</v>
      </c>
      <c r="E46">
        <v>34</v>
      </c>
      <c r="F46">
        <v>44445</v>
      </c>
      <c r="G46">
        <v>92450</v>
      </c>
      <c r="H46" t="s">
        <v>16</v>
      </c>
    </row>
    <row r="47" spans="1:8" x14ac:dyDescent="0.25">
      <c r="A47">
        <v>1045</v>
      </c>
      <c r="B47" t="s">
        <v>64</v>
      </c>
      <c r="C47" t="s">
        <v>15</v>
      </c>
      <c r="D47" t="s">
        <v>12</v>
      </c>
      <c r="E47">
        <v>20</v>
      </c>
      <c r="F47">
        <v>44183</v>
      </c>
      <c r="G47">
        <v>112650</v>
      </c>
      <c r="H47" t="s">
        <v>16</v>
      </c>
    </row>
    <row r="48" spans="1:8" x14ac:dyDescent="0.25">
      <c r="A48">
        <v>1046</v>
      </c>
      <c r="B48" t="s">
        <v>104</v>
      </c>
      <c r="C48" t="s">
        <v>15</v>
      </c>
      <c r="D48" t="s">
        <v>9</v>
      </c>
      <c r="E48">
        <v>20</v>
      </c>
      <c r="F48">
        <v>44744</v>
      </c>
      <c r="G48">
        <v>79570</v>
      </c>
      <c r="H48" t="s">
        <v>16</v>
      </c>
    </row>
    <row r="49" spans="1:8" x14ac:dyDescent="0.25">
      <c r="A49">
        <v>1047</v>
      </c>
      <c r="B49" t="s">
        <v>91</v>
      </c>
      <c r="C49" t="s">
        <v>8</v>
      </c>
      <c r="D49" t="s">
        <v>19</v>
      </c>
      <c r="E49">
        <v>20</v>
      </c>
      <c r="F49">
        <v>44537</v>
      </c>
      <c r="G49">
        <v>68900</v>
      </c>
      <c r="H49" t="s">
        <v>24</v>
      </c>
    </row>
    <row r="50" spans="1:8" x14ac:dyDescent="0.25">
      <c r="A50">
        <v>1048</v>
      </c>
      <c r="B50" t="s">
        <v>39</v>
      </c>
      <c r="C50" t="s">
        <v>8</v>
      </c>
      <c r="D50" t="s">
        <v>12</v>
      </c>
      <c r="E50">
        <v>25</v>
      </c>
      <c r="F50">
        <v>44694</v>
      </c>
      <c r="G50">
        <v>80700</v>
      </c>
      <c r="H50" t="s">
        <v>13</v>
      </c>
    </row>
    <row r="51" spans="1:8" x14ac:dyDescent="0.25">
      <c r="A51">
        <v>1049</v>
      </c>
      <c r="B51" t="s">
        <v>100</v>
      </c>
      <c r="C51" t="s">
        <v>15</v>
      </c>
      <c r="D51" t="s">
        <v>9</v>
      </c>
      <c r="E51">
        <v>19</v>
      </c>
      <c r="F51">
        <v>44277</v>
      </c>
      <c r="G51">
        <v>58960</v>
      </c>
      <c r="H51" t="s">
        <v>16</v>
      </c>
    </row>
    <row r="52" spans="1:8" x14ac:dyDescent="0.25">
      <c r="A52">
        <v>1050</v>
      </c>
      <c r="B52" t="s">
        <v>106</v>
      </c>
      <c r="C52" t="s">
        <v>15</v>
      </c>
      <c r="D52" t="s">
        <v>12</v>
      </c>
      <c r="E52">
        <v>36</v>
      </c>
      <c r="F52">
        <v>44019</v>
      </c>
      <c r="G52">
        <v>118840</v>
      </c>
      <c r="H52" t="s">
        <v>16</v>
      </c>
    </row>
    <row r="53" spans="1:8" x14ac:dyDescent="0.25">
      <c r="A53">
        <v>1051</v>
      </c>
      <c r="B53" t="s">
        <v>29</v>
      </c>
      <c r="C53" t="s">
        <v>15</v>
      </c>
      <c r="D53" t="s">
        <v>21</v>
      </c>
      <c r="E53">
        <v>28</v>
      </c>
      <c r="F53">
        <v>44041</v>
      </c>
      <c r="G53">
        <v>48170</v>
      </c>
      <c r="H53" t="s">
        <v>13</v>
      </c>
    </row>
    <row r="54" spans="1:8" x14ac:dyDescent="0.25">
      <c r="A54">
        <v>1052</v>
      </c>
      <c r="B54" t="s">
        <v>108</v>
      </c>
      <c r="C54" t="s">
        <v>8</v>
      </c>
      <c r="D54" t="s">
        <v>56</v>
      </c>
      <c r="E54">
        <v>32</v>
      </c>
      <c r="F54">
        <v>44400</v>
      </c>
      <c r="G54">
        <v>45510</v>
      </c>
      <c r="H54" t="s">
        <v>16</v>
      </c>
    </row>
    <row r="55" spans="1:8" x14ac:dyDescent="0.25">
      <c r="A55">
        <v>1053</v>
      </c>
      <c r="B55" t="s">
        <v>64</v>
      </c>
      <c r="C55" t="s">
        <v>15</v>
      </c>
      <c r="D55" t="s">
        <v>9</v>
      </c>
      <c r="E55">
        <v>34</v>
      </c>
      <c r="F55">
        <v>44703</v>
      </c>
      <c r="G55">
        <v>112650</v>
      </c>
      <c r="H55" t="s">
        <v>16</v>
      </c>
    </row>
    <row r="56" spans="1:8" x14ac:dyDescent="0.25">
      <c r="A56">
        <v>1054</v>
      </c>
      <c r="B56" t="s">
        <v>83</v>
      </c>
      <c r="C56" t="s">
        <v>8</v>
      </c>
      <c r="D56" t="s">
        <v>9</v>
      </c>
      <c r="E56">
        <v>36</v>
      </c>
      <c r="F56">
        <v>44085</v>
      </c>
      <c r="G56">
        <v>114890</v>
      </c>
      <c r="H56" t="s">
        <v>16</v>
      </c>
    </row>
    <row r="57" spans="1:8" x14ac:dyDescent="0.25">
      <c r="A57">
        <v>1055</v>
      </c>
      <c r="B57" t="s">
        <v>67</v>
      </c>
      <c r="C57" t="s">
        <v>15</v>
      </c>
      <c r="D57" t="s">
        <v>12</v>
      </c>
      <c r="E57">
        <v>30</v>
      </c>
      <c r="F57">
        <v>44850</v>
      </c>
      <c r="G57">
        <v>69710</v>
      </c>
      <c r="H57" t="s">
        <v>16</v>
      </c>
    </row>
    <row r="58" spans="1:8" x14ac:dyDescent="0.25">
      <c r="A58">
        <v>1056</v>
      </c>
      <c r="B58" t="s">
        <v>94</v>
      </c>
      <c r="C58" t="s">
        <v>15</v>
      </c>
      <c r="D58" t="s">
        <v>21</v>
      </c>
      <c r="E58">
        <v>36</v>
      </c>
      <c r="F58">
        <v>44333</v>
      </c>
      <c r="G58">
        <v>71380</v>
      </c>
      <c r="H58" t="s">
        <v>16</v>
      </c>
    </row>
    <row r="59" spans="1:8" x14ac:dyDescent="0.25">
      <c r="A59">
        <v>1057</v>
      </c>
      <c r="B59" t="s">
        <v>33</v>
      </c>
      <c r="C59" t="s">
        <v>8</v>
      </c>
      <c r="D59" t="s">
        <v>19</v>
      </c>
      <c r="E59">
        <v>38</v>
      </c>
      <c r="F59">
        <v>44377</v>
      </c>
      <c r="G59">
        <v>109160</v>
      </c>
      <c r="H59" t="s">
        <v>10</v>
      </c>
    </row>
    <row r="60" spans="1:8" x14ac:dyDescent="0.25">
      <c r="A60">
        <v>1058</v>
      </c>
      <c r="B60" t="s">
        <v>98</v>
      </c>
      <c r="C60" t="s">
        <v>15</v>
      </c>
      <c r="D60" t="s">
        <v>9</v>
      </c>
      <c r="E60">
        <v>27</v>
      </c>
      <c r="F60">
        <v>44609</v>
      </c>
      <c r="G60">
        <v>113280</v>
      </c>
      <c r="H60" t="s">
        <v>42</v>
      </c>
    </row>
    <row r="61" spans="1:8" x14ac:dyDescent="0.25">
      <c r="A61">
        <v>1059</v>
      </c>
      <c r="B61" t="s">
        <v>25</v>
      </c>
      <c r="C61" t="s">
        <v>15</v>
      </c>
      <c r="D61" t="s">
        <v>12</v>
      </c>
      <c r="E61">
        <v>30</v>
      </c>
      <c r="F61">
        <v>44273</v>
      </c>
      <c r="G61">
        <v>69120</v>
      </c>
      <c r="H61" t="s">
        <v>16</v>
      </c>
    </row>
    <row r="62" spans="1:8" x14ac:dyDescent="0.25">
      <c r="A62">
        <v>1060</v>
      </c>
      <c r="B62" t="s">
        <v>55</v>
      </c>
      <c r="C62" t="s">
        <v>8</v>
      </c>
      <c r="D62" t="s">
        <v>56</v>
      </c>
      <c r="E62">
        <v>37</v>
      </c>
      <c r="F62">
        <v>44451</v>
      </c>
      <c r="G62">
        <v>118100</v>
      </c>
      <c r="H62" t="s">
        <v>16</v>
      </c>
    </row>
    <row r="63" spans="1:8" x14ac:dyDescent="0.25">
      <c r="A63">
        <v>1061</v>
      </c>
      <c r="B63" t="s">
        <v>62</v>
      </c>
      <c r="C63" t="s">
        <v>8</v>
      </c>
      <c r="D63" t="s">
        <v>9</v>
      </c>
      <c r="E63">
        <v>22</v>
      </c>
      <c r="F63">
        <v>44450</v>
      </c>
      <c r="G63">
        <v>76900</v>
      </c>
      <c r="H63" t="s">
        <v>13</v>
      </c>
    </row>
    <row r="64" spans="1:8" x14ac:dyDescent="0.25">
      <c r="A64">
        <v>1062</v>
      </c>
      <c r="B64" t="s">
        <v>17</v>
      </c>
      <c r="C64" t="s">
        <v>8</v>
      </c>
      <c r="D64" t="s">
        <v>12</v>
      </c>
      <c r="E64">
        <v>43</v>
      </c>
      <c r="F64">
        <v>45045</v>
      </c>
      <c r="G64">
        <v>114870</v>
      </c>
      <c r="H64" t="s">
        <v>16</v>
      </c>
    </row>
    <row r="65" spans="1:8" x14ac:dyDescent="0.25">
      <c r="A65">
        <v>1063</v>
      </c>
      <c r="B65" t="s">
        <v>52</v>
      </c>
      <c r="D65" t="s">
        <v>12</v>
      </c>
      <c r="E65">
        <v>32</v>
      </c>
      <c r="F65">
        <v>44774</v>
      </c>
      <c r="G65">
        <v>91310</v>
      </c>
      <c r="H65" t="s">
        <v>16</v>
      </c>
    </row>
    <row r="66" spans="1:8" x14ac:dyDescent="0.25">
      <c r="A66">
        <v>1064</v>
      </c>
      <c r="B66" t="s">
        <v>43</v>
      </c>
      <c r="C66" t="s">
        <v>8</v>
      </c>
      <c r="D66" t="s">
        <v>9</v>
      </c>
      <c r="E66">
        <v>28</v>
      </c>
      <c r="F66">
        <v>44486</v>
      </c>
      <c r="G66">
        <v>104770</v>
      </c>
      <c r="H66" t="s">
        <v>16</v>
      </c>
    </row>
    <row r="67" spans="1:8" x14ac:dyDescent="0.25">
      <c r="A67">
        <v>1065</v>
      </c>
      <c r="B67" t="s">
        <v>89</v>
      </c>
      <c r="C67" t="s">
        <v>15</v>
      </c>
      <c r="D67" t="s">
        <v>19</v>
      </c>
      <c r="E67">
        <v>27</v>
      </c>
      <c r="F67">
        <v>44134</v>
      </c>
      <c r="G67">
        <v>54970</v>
      </c>
      <c r="H67" t="s">
        <v>16</v>
      </c>
    </row>
    <row r="68" spans="1:8" x14ac:dyDescent="0.25">
      <c r="A68">
        <v>1066</v>
      </c>
      <c r="B68" t="s">
        <v>11</v>
      </c>
      <c r="D68" t="s">
        <v>12</v>
      </c>
      <c r="E68">
        <v>26</v>
      </c>
      <c r="F68">
        <v>44271</v>
      </c>
      <c r="G68">
        <v>90700</v>
      </c>
      <c r="H68" t="s">
        <v>13</v>
      </c>
    </row>
    <row r="69" spans="1:8" x14ac:dyDescent="0.25">
      <c r="A69">
        <v>1067</v>
      </c>
      <c r="B69" t="s">
        <v>109</v>
      </c>
      <c r="C69" t="s">
        <v>8</v>
      </c>
      <c r="D69" t="s">
        <v>19</v>
      </c>
      <c r="E69">
        <v>38</v>
      </c>
      <c r="F69">
        <v>44329</v>
      </c>
      <c r="G69">
        <v>56870</v>
      </c>
      <c r="H69" t="s">
        <v>13</v>
      </c>
    </row>
    <row r="70" spans="1:8" x14ac:dyDescent="0.25">
      <c r="A70">
        <v>1068</v>
      </c>
      <c r="B70" t="s">
        <v>77</v>
      </c>
      <c r="C70" t="s">
        <v>8</v>
      </c>
      <c r="D70" t="s">
        <v>19</v>
      </c>
      <c r="E70">
        <v>25</v>
      </c>
      <c r="F70">
        <v>44205</v>
      </c>
      <c r="G70">
        <v>92700</v>
      </c>
      <c r="H70" t="s">
        <v>16</v>
      </c>
    </row>
    <row r="71" spans="1:8" x14ac:dyDescent="0.25">
      <c r="A71">
        <v>1069</v>
      </c>
      <c r="B71" t="s">
        <v>32</v>
      </c>
      <c r="C71" t="s">
        <v>8</v>
      </c>
      <c r="D71" t="s">
        <v>21</v>
      </c>
      <c r="E71">
        <v>21</v>
      </c>
      <c r="F71">
        <v>44317</v>
      </c>
      <c r="G71">
        <v>65920</v>
      </c>
      <c r="H71" t="s">
        <v>16</v>
      </c>
    </row>
    <row r="72" spans="1:8" x14ac:dyDescent="0.25">
      <c r="A72">
        <v>1070</v>
      </c>
      <c r="B72" t="s">
        <v>59</v>
      </c>
      <c r="C72" t="s">
        <v>15</v>
      </c>
      <c r="D72" t="s">
        <v>9</v>
      </c>
      <c r="E72">
        <v>26</v>
      </c>
      <c r="F72">
        <v>44225</v>
      </c>
      <c r="G72">
        <v>47360</v>
      </c>
      <c r="H72" t="s">
        <v>16</v>
      </c>
    </row>
    <row r="73" spans="1:8" x14ac:dyDescent="0.25">
      <c r="A73">
        <v>1071</v>
      </c>
      <c r="B73" t="s">
        <v>37</v>
      </c>
      <c r="C73" t="s">
        <v>15</v>
      </c>
      <c r="D73" t="s">
        <v>9</v>
      </c>
      <c r="E73">
        <v>30</v>
      </c>
      <c r="F73">
        <v>44666</v>
      </c>
      <c r="G73">
        <v>60570</v>
      </c>
      <c r="H73" t="s">
        <v>16</v>
      </c>
    </row>
    <row r="74" spans="1:8" x14ac:dyDescent="0.25">
      <c r="A74">
        <v>1072</v>
      </c>
      <c r="B74" t="s">
        <v>96</v>
      </c>
      <c r="C74" t="s">
        <v>8</v>
      </c>
      <c r="D74" t="s">
        <v>9</v>
      </c>
      <c r="E74">
        <v>28</v>
      </c>
      <c r="F74">
        <v>44649</v>
      </c>
      <c r="G74">
        <v>104120</v>
      </c>
      <c r="H74" t="s">
        <v>16</v>
      </c>
    </row>
    <row r="75" spans="1:8" x14ac:dyDescent="0.25">
      <c r="A75">
        <v>1073</v>
      </c>
      <c r="B75" t="s">
        <v>23</v>
      </c>
      <c r="C75" t="s">
        <v>15</v>
      </c>
      <c r="D75" t="s">
        <v>12</v>
      </c>
      <c r="E75">
        <v>37</v>
      </c>
      <c r="F75">
        <v>44338</v>
      </c>
      <c r="G75">
        <v>88050</v>
      </c>
      <c r="H75" t="s">
        <v>24</v>
      </c>
    </row>
    <row r="76" spans="1:8" x14ac:dyDescent="0.25">
      <c r="A76">
        <v>1074</v>
      </c>
      <c r="B76" t="s">
        <v>103</v>
      </c>
      <c r="C76" t="s">
        <v>15</v>
      </c>
      <c r="D76" t="s">
        <v>12</v>
      </c>
      <c r="E76">
        <v>24</v>
      </c>
      <c r="F76">
        <v>44686</v>
      </c>
      <c r="G76">
        <v>100420</v>
      </c>
      <c r="H76" t="s">
        <v>16</v>
      </c>
    </row>
    <row r="77" spans="1:8" x14ac:dyDescent="0.25">
      <c r="A77">
        <v>1075</v>
      </c>
      <c r="B77" t="s">
        <v>54</v>
      </c>
      <c r="C77" t="s">
        <v>8</v>
      </c>
      <c r="D77" t="s">
        <v>9</v>
      </c>
      <c r="E77">
        <v>30</v>
      </c>
      <c r="F77">
        <v>44850</v>
      </c>
      <c r="G77">
        <v>114180</v>
      </c>
      <c r="H77" t="s">
        <v>16</v>
      </c>
    </row>
    <row r="78" spans="1:8" x14ac:dyDescent="0.25">
      <c r="A78">
        <v>1076</v>
      </c>
      <c r="B78" t="s">
        <v>86</v>
      </c>
      <c r="C78" t="s">
        <v>8</v>
      </c>
      <c r="D78" t="s">
        <v>12</v>
      </c>
      <c r="E78">
        <v>21</v>
      </c>
      <c r="F78">
        <v>44678</v>
      </c>
      <c r="G78">
        <v>33920</v>
      </c>
      <c r="H78" t="s">
        <v>16</v>
      </c>
    </row>
    <row r="79" spans="1:8" x14ac:dyDescent="0.25">
      <c r="A79">
        <v>1077</v>
      </c>
      <c r="B79" t="s">
        <v>69</v>
      </c>
      <c r="C79" t="s">
        <v>15</v>
      </c>
      <c r="D79" t="s">
        <v>9</v>
      </c>
      <c r="E79">
        <v>23</v>
      </c>
      <c r="F79">
        <v>44440</v>
      </c>
      <c r="G79">
        <v>106460</v>
      </c>
      <c r="H79" t="s">
        <v>16</v>
      </c>
    </row>
    <row r="80" spans="1:8" x14ac:dyDescent="0.25">
      <c r="A80">
        <v>1078</v>
      </c>
      <c r="B80" t="s">
        <v>57</v>
      </c>
      <c r="C80" t="s">
        <v>15</v>
      </c>
      <c r="D80" t="s">
        <v>9</v>
      </c>
      <c r="E80">
        <v>35</v>
      </c>
      <c r="F80">
        <v>44727</v>
      </c>
      <c r="G80">
        <v>40400</v>
      </c>
      <c r="H80" t="s">
        <v>16</v>
      </c>
    </row>
    <row r="81" spans="1:8" x14ac:dyDescent="0.25">
      <c r="A81">
        <v>1079</v>
      </c>
      <c r="B81" t="s">
        <v>68</v>
      </c>
      <c r="C81" t="s">
        <v>15</v>
      </c>
      <c r="D81" t="s">
        <v>21</v>
      </c>
      <c r="E81">
        <v>27</v>
      </c>
      <c r="F81">
        <v>44236</v>
      </c>
      <c r="G81">
        <v>91650</v>
      </c>
      <c r="H81" t="s">
        <v>13</v>
      </c>
    </row>
    <row r="82" spans="1:8" x14ac:dyDescent="0.25">
      <c r="A82">
        <v>1080</v>
      </c>
      <c r="B82" t="s">
        <v>99</v>
      </c>
      <c r="C82" t="s">
        <v>15</v>
      </c>
      <c r="D82" t="s">
        <v>19</v>
      </c>
      <c r="E82">
        <v>43</v>
      </c>
      <c r="F82">
        <v>44620</v>
      </c>
      <c r="G82">
        <v>36040</v>
      </c>
      <c r="H82" t="s">
        <v>16</v>
      </c>
    </row>
    <row r="83" spans="1:8" x14ac:dyDescent="0.25">
      <c r="A83">
        <v>1081</v>
      </c>
      <c r="B83" t="s">
        <v>101</v>
      </c>
      <c r="C83" t="s">
        <v>8</v>
      </c>
      <c r="D83" t="s">
        <v>12</v>
      </c>
      <c r="E83">
        <v>40</v>
      </c>
      <c r="F83">
        <v>44381</v>
      </c>
      <c r="G83">
        <v>104410</v>
      </c>
      <c r="H83" t="s">
        <v>16</v>
      </c>
    </row>
    <row r="84" spans="1:8" x14ac:dyDescent="0.25">
      <c r="A84">
        <v>1082</v>
      </c>
      <c r="B84" t="s">
        <v>85</v>
      </c>
      <c r="C84" t="s">
        <v>15</v>
      </c>
      <c r="D84" t="s">
        <v>21</v>
      </c>
      <c r="E84">
        <v>30</v>
      </c>
      <c r="F84">
        <v>44606</v>
      </c>
      <c r="G84">
        <v>96800</v>
      </c>
      <c r="H84" t="s">
        <v>16</v>
      </c>
    </row>
    <row r="85" spans="1:8" x14ac:dyDescent="0.25">
      <c r="A85">
        <v>1083</v>
      </c>
      <c r="B85" t="s">
        <v>28</v>
      </c>
      <c r="C85" t="s">
        <v>8</v>
      </c>
      <c r="D85" t="s">
        <v>21</v>
      </c>
      <c r="E85">
        <v>34</v>
      </c>
      <c r="F85">
        <v>44459</v>
      </c>
      <c r="G85">
        <v>85000</v>
      </c>
      <c r="H85" t="s">
        <v>16</v>
      </c>
    </row>
    <row r="86" spans="1:8" x14ac:dyDescent="0.25">
      <c r="A86">
        <v>1084</v>
      </c>
      <c r="B86" t="s">
        <v>80</v>
      </c>
      <c r="C86" t="s">
        <v>15</v>
      </c>
      <c r="D86" t="s">
        <v>19</v>
      </c>
      <c r="E86">
        <v>28</v>
      </c>
      <c r="F86">
        <v>44820</v>
      </c>
      <c r="G86">
        <v>43510</v>
      </c>
      <c r="H86" t="s">
        <v>42</v>
      </c>
    </row>
    <row r="87" spans="1:8" x14ac:dyDescent="0.25">
      <c r="A87">
        <v>1085</v>
      </c>
      <c r="B87" t="s">
        <v>79</v>
      </c>
      <c r="C87" t="s">
        <v>15</v>
      </c>
      <c r="D87" t="s">
        <v>21</v>
      </c>
      <c r="E87">
        <v>33</v>
      </c>
      <c r="F87">
        <v>44243</v>
      </c>
      <c r="G87">
        <v>59430</v>
      </c>
      <c r="H87" t="s">
        <v>16</v>
      </c>
    </row>
    <row r="88" spans="1:8" x14ac:dyDescent="0.25">
      <c r="A88">
        <v>1086</v>
      </c>
      <c r="B88" t="s">
        <v>93</v>
      </c>
      <c r="C88" t="s">
        <v>8</v>
      </c>
      <c r="D88" t="s">
        <v>21</v>
      </c>
      <c r="E88">
        <v>33</v>
      </c>
      <c r="F88">
        <v>44067</v>
      </c>
      <c r="G88">
        <v>65360</v>
      </c>
      <c r="H88" t="s">
        <v>16</v>
      </c>
    </row>
    <row r="89" spans="1:8" x14ac:dyDescent="0.25">
      <c r="A89">
        <v>1087</v>
      </c>
      <c r="B89" t="s">
        <v>66</v>
      </c>
      <c r="C89" t="s">
        <v>8</v>
      </c>
      <c r="D89" t="s">
        <v>9</v>
      </c>
      <c r="E89">
        <v>32</v>
      </c>
      <c r="F89">
        <v>44611</v>
      </c>
      <c r="G89">
        <v>41570</v>
      </c>
      <c r="H89" t="s">
        <v>16</v>
      </c>
    </row>
    <row r="90" spans="1:8" x14ac:dyDescent="0.25">
      <c r="A90">
        <v>1088</v>
      </c>
      <c r="B90" t="s">
        <v>95</v>
      </c>
      <c r="C90" t="s">
        <v>8</v>
      </c>
      <c r="D90" t="s">
        <v>12</v>
      </c>
      <c r="E90">
        <v>33</v>
      </c>
      <c r="F90">
        <v>44312</v>
      </c>
      <c r="G90">
        <v>75280</v>
      </c>
      <c r="H90" t="s">
        <v>16</v>
      </c>
    </row>
    <row r="91" spans="1:8" x14ac:dyDescent="0.25">
      <c r="A91">
        <v>1089</v>
      </c>
      <c r="B91" t="s">
        <v>18</v>
      </c>
      <c r="C91" t="s">
        <v>15</v>
      </c>
      <c r="D91" t="s">
        <v>19</v>
      </c>
      <c r="E91">
        <v>33</v>
      </c>
      <c r="F91">
        <v>44385</v>
      </c>
      <c r="G91">
        <v>74550</v>
      </c>
      <c r="H91" t="s">
        <v>16</v>
      </c>
    </row>
    <row r="92" spans="1:8" x14ac:dyDescent="0.25">
      <c r="A92">
        <v>1090</v>
      </c>
      <c r="B92" t="s">
        <v>45</v>
      </c>
      <c r="C92" t="s">
        <v>15</v>
      </c>
      <c r="D92" t="s">
        <v>9</v>
      </c>
      <c r="E92">
        <v>30</v>
      </c>
      <c r="F92">
        <v>44701</v>
      </c>
      <c r="G92">
        <v>67950</v>
      </c>
      <c r="H92" t="s">
        <v>16</v>
      </c>
    </row>
    <row r="93" spans="1:8" x14ac:dyDescent="0.25">
      <c r="A93">
        <v>1091</v>
      </c>
      <c r="B93" t="s">
        <v>90</v>
      </c>
      <c r="C93" t="s">
        <v>15</v>
      </c>
      <c r="D93" t="s">
        <v>21</v>
      </c>
      <c r="E93">
        <v>42</v>
      </c>
      <c r="F93">
        <v>44731</v>
      </c>
      <c r="G93">
        <v>70270</v>
      </c>
      <c r="H93" t="s">
        <v>24</v>
      </c>
    </row>
    <row r="94" spans="1:8" x14ac:dyDescent="0.25">
      <c r="A94">
        <v>1092</v>
      </c>
      <c r="B94" t="s">
        <v>46</v>
      </c>
      <c r="C94" t="s">
        <v>15</v>
      </c>
      <c r="D94" t="s">
        <v>9</v>
      </c>
      <c r="E94">
        <v>26</v>
      </c>
      <c r="F94">
        <v>44411</v>
      </c>
      <c r="G94">
        <v>53540</v>
      </c>
      <c r="H94" t="s">
        <v>16</v>
      </c>
    </row>
    <row r="95" spans="1:8" x14ac:dyDescent="0.25">
      <c r="A95">
        <v>1093</v>
      </c>
      <c r="B95" t="s">
        <v>58</v>
      </c>
      <c r="C95" t="s">
        <v>15</v>
      </c>
      <c r="D95" t="s">
        <v>19</v>
      </c>
      <c r="E95">
        <v>22</v>
      </c>
      <c r="F95">
        <v>44446</v>
      </c>
      <c r="G95">
        <v>112780</v>
      </c>
      <c r="H95" t="s">
        <v>13</v>
      </c>
    </row>
    <row r="96" spans="1:8" x14ac:dyDescent="0.25">
      <c r="A96">
        <v>1094</v>
      </c>
      <c r="B96" t="s">
        <v>70</v>
      </c>
      <c r="C96" t="s">
        <v>15</v>
      </c>
      <c r="D96" t="s">
        <v>9</v>
      </c>
      <c r="E96">
        <v>46</v>
      </c>
      <c r="F96">
        <v>44758</v>
      </c>
      <c r="G96">
        <v>70610</v>
      </c>
      <c r="H96" t="s">
        <v>16</v>
      </c>
    </row>
    <row r="97" spans="1:8" x14ac:dyDescent="0.25">
      <c r="A97">
        <v>1095</v>
      </c>
      <c r="B97" t="s">
        <v>75</v>
      </c>
      <c r="C97" t="s">
        <v>8</v>
      </c>
      <c r="D97" t="s">
        <v>19</v>
      </c>
      <c r="E97">
        <v>28</v>
      </c>
      <c r="F97">
        <v>44357</v>
      </c>
      <c r="G97">
        <v>53240</v>
      </c>
      <c r="H97" t="s">
        <v>16</v>
      </c>
    </row>
    <row r="98" spans="1:8" x14ac:dyDescent="0.25">
      <c r="A98">
        <v>1096</v>
      </c>
      <c r="B98" t="s">
        <v>49</v>
      </c>
      <c r="D98" t="s">
        <v>21</v>
      </c>
      <c r="E98">
        <v>37</v>
      </c>
      <c r="F98">
        <v>44146</v>
      </c>
      <c r="G98">
        <v>115440</v>
      </c>
      <c r="H98" t="s">
        <v>24</v>
      </c>
    </row>
    <row r="99" spans="1:8" x14ac:dyDescent="0.25">
      <c r="A99">
        <v>1097</v>
      </c>
      <c r="B99" t="s">
        <v>65</v>
      </c>
      <c r="C99" t="s">
        <v>15</v>
      </c>
      <c r="D99" t="s">
        <v>19</v>
      </c>
      <c r="E99">
        <v>32</v>
      </c>
      <c r="F99">
        <v>44465</v>
      </c>
      <c r="G99">
        <v>53540</v>
      </c>
      <c r="H99" t="s">
        <v>16</v>
      </c>
    </row>
    <row r="100" spans="1:8" x14ac:dyDescent="0.25">
      <c r="A100">
        <v>1098</v>
      </c>
      <c r="B100" t="s">
        <v>81</v>
      </c>
      <c r="C100" t="s">
        <v>8</v>
      </c>
      <c r="D100" t="s">
        <v>9</v>
      </c>
      <c r="E100">
        <v>30</v>
      </c>
      <c r="F100">
        <v>44861</v>
      </c>
      <c r="G100">
        <v>112570</v>
      </c>
      <c r="H100" t="s">
        <v>16</v>
      </c>
    </row>
    <row r="101" spans="1:8" x14ac:dyDescent="0.25">
      <c r="A101">
        <v>1099</v>
      </c>
      <c r="B101" t="s">
        <v>51</v>
      </c>
      <c r="C101" t="s">
        <v>15</v>
      </c>
      <c r="D101" t="s">
        <v>9</v>
      </c>
      <c r="E101">
        <v>33</v>
      </c>
      <c r="F101">
        <v>44701</v>
      </c>
      <c r="G101">
        <v>48530</v>
      </c>
      <c r="H101" t="s">
        <v>13</v>
      </c>
    </row>
    <row r="102" spans="1:8" x14ac:dyDescent="0.25">
      <c r="A102">
        <v>1100</v>
      </c>
      <c r="B102" t="s">
        <v>61</v>
      </c>
      <c r="C102" t="s">
        <v>8</v>
      </c>
      <c r="D102" t="s">
        <v>12</v>
      </c>
      <c r="E102">
        <v>24</v>
      </c>
      <c r="F102">
        <v>44148</v>
      </c>
      <c r="G102">
        <v>62780</v>
      </c>
      <c r="H102" t="s">
        <v>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A2:H114"/>
  <sheetViews>
    <sheetView workbookViewId="0">
      <selection activeCell="B3" sqref="B3"/>
    </sheetView>
  </sheetViews>
  <sheetFormatPr defaultRowHeight="15" x14ac:dyDescent="0.25"/>
  <cols>
    <col min="1" max="1" width="10" customWidth="1"/>
    <col min="2" max="2" width="30" bestFit="1" customWidth="1"/>
    <col min="3" max="3" width="9.85546875" customWidth="1"/>
    <col min="4" max="4" width="6.5703125" customWidth="1"/>
    <col min="5" max="5" width="14.28515625" bestFit="1" customWidth="1"/>
    <col min="6" max="6" width="13.5703125" customWidth="1"/>
    <col min="7" max="7" width="13.85546875" customWidth="1"/>
    <col min="8" max="8" width="8.42578125" customWidth="1"/>
  </cols>
  <sheetData>
    <row r="2" spans="1:8" x14ac:dyDescent="0.25">
      <c r="A2" t="s">
        <v>203</v>
      </c>
      <c r="B2" t="s">
        <v>0</v>
      </c>
      <c r="C2" t="s">
        <v>1</v>
      </c>
      <c r="D2" t="s">
        <v>3</v>
      </c>
      <c r="E2" t="s">
        <v>6</v>
      </c>
      <c r="F2" t="s">
        <v>4</v>
      </c>
      <c r="G2" t="s">
        <v>2</v>
      </c>
      <c r="H2" t="s">
        <v>5</v>
      </c>
    </row>
    <row r="3" spans="1:8" x14ac:dyDescent="0.25">
      <c r="A3">
        <v>1001</v>
      </c>
      <c r="B3" t="s">
        <v>156</v>
      </c>
      <c r="C3" t="s">
        <v>15</v>
      </c>
      <c r="D3">
        <v>20</v>
      </c>
      <c r="E3" t="s">
        <v>16</v>
      </c>
      <c r="F3">
        <v>44122</v>
      </c>
      <c r="G3" t="s">
        <v>12</v>
      </c>
      <c r="H3">
        <v>112650</v>
      </c>
    </row>
    <row r="4" spans="1:8" x14ac:dyDescent="0.25">
      <c r="A4">
        <v>1002</v>
      </c>
      <c r="B4" t="s">
        <v>176</v>
      </c>
      <c r="C4" t="s">
        <v>8</v>
      </c>
      <c r="D4">
        <v>32</v>
      </c>
      <c r="E4" t="s">
        <v>13</v>
      </c>
      <c r="F4">
        <v>44293</v>
      </c>
      <c r="G4" t="s">
        <v>12</v>
      </c>
      <c r="H4">
        <v>43840</v>
      </c>
    </row>
    <row r="5" spans="1:8" x14ac:dyDescent="0.25">
      <c r="A5">
        <v>1003</v>
      </c>
      <c r="B5" t="s">
        <v>143</v>
      </c>
      <c r="C5" t="s">
        <v>15</v>
      </c>
      <c r="D5">
        <v>31</v>
      </c>
      <c r="E5" t="s">
        <v>16</v>
      </c>
      <c r="F5">
        <v>44663</v>
      </c>
      <c r="G5" t="s">
        <v>9</v>
      </c>
      <c r="H5">
        <v>103550</v>
      </c>
    </row>
    <row r="6" spans="1:8" x14ac:dyDescent="0.25">
      <c r="A6">
        <v>1004</v>
      </c>
      <c r="B6" t="s">
        <v>201</v>
      </c>
      <c r="C6" t="s">
        <v>8</v>
      </c>
      <c r="D6">
        <v>32</v>
      </c>
      <c r="E6" t="s">
        <v>16</v>
      </c>
      <c r="F6">
        <v>44339</v>
      </c>
      <c r="G6" t="s">
        <v>56</v>
      </c>
      <c r="H6">
        <v>45510</v>
      </c>
    </row>
    <row r="7" spans="1:8" x14ac:dyDescent="0.25">
      <c r="A7">
        <v>1005</v>
      </c>
      <c r="B7" t="s">
        <v>142</v>
      </c>
      <c r="D7">
        <v>37</v>
      </c>
      <c r="E7" t="s">
        <v>24</v>
      </c>
      <c r="F7">
        <v>44085</v>
      </c>
      <c r="G7" t="s">
        <v>21</v>
      </c>
      <c r="H7">
        <v>115440</v>
      </c>
    </row>
    <row r="8" spans="1:8" x14ac:dyDescent="0.25">
      <c r="A8">
        <v>1006</v>
      </c>
      <c r="B8" t="s">
        <v>202</v>
      </c>
      <c r="C8" t="s">
        <v>8</v>
      </c>
      <c r="D8">
        <v>38</v>
      </c>
      <c r="E8" t="s">
        <v>13</v>
      </c>
      <c r="F8">
        <v>44268</v>
      </c>
      <c r="G8" t="s">
        <v>19</v>
      </c>
      <c r="H8">
        <v>56870</v>
      </c>
    </row>
    <row r="9" spans="1:8" x14ac:dyDescent="0.25">
      <c r="A9">
        <v>1007</v>
      </c>
      <c r="B9" t="s">
        <v>169</v>
      </c>
      <c r="C9" t="s">
        <v>8</v>
      </c>
      <c r="D9">
        <v>25</v>
      </c>
      <c r="E9" t="s">
        <v>16</v>
      </c>
      <c r="F9">
        <v>44144</v>
      </c>
      <c r="G9" t="s">
        <v>19</v>
      </c>
      <c r="H9">
        <v>92700</v>
      </c>
    </row>
    <row r="10" spans="1:8" x14ac:dyDescent="0.25">
      <c r="A10">
        <v>1008</v>
      </c>
      <c r="B10" t="s">
        <v>145</v>
      </c>
      <c r="D10">
        <v>32</v>
      </c>
      <c r="E10" t="s">
        <v>16</v>
      </c>
      <c r="F10">
        <v>44713</v>
      </c>
      <c r="G10" t="s">
        <v>12</v>
      </c>
      <c r="H10">
        <v>91310</v>
      </c>
    </row>
    <row r="11" spans="1:8" x14ac:dyDescent="0.25">
      <c r="A11">
        <v>1009</v>
      </c>
      <c r="B11" t="s">
        <v>115</v>
      </c>
      <c r="C11" t="s">
        <v>15</v>
      </c>
      <c r="D11">
        <v>33</v>
      </c>
      <c r="E11" t="s">
        <v>16</v>
      </c>
      <c r="F11">
        <v>44324</v>
      </c>
      <c r="G11" t="s">
        <v>19</v>
      </c>
      <c r="H11">
        <v>74550</v>
      </c>
    </row>
    <row r="12" spans="1:8" x14ac:dyDescent="0.25">
      <c r="A12">
        <v>1010</v>
      </c>
      <c r="B12" t="s">
        <v>128</v>
      </c>
      <c r="C12" t="s">
        <v>15</v>
      </c>
      <c r="D12">
        <v>25</v>
      </c>
      <c r="E12" t="s">
        <v>13</v>
      </c>
      <c r="F12">
        <v>44665</v>
      </c>
      <c r="G12" t="s">
        <v>9</v>
      </c>
      <c r="H12">
        <v>109190</v>
      </c>
    </row>
    <row r="13" spans="1:8" x14ac:dyDescent="0.25">
      <c r="A13">
        <v>1011</v>
      </c>
      <c r="B13" t="s">
        <v>194</v>
      </c>
      <c r="C13" t="s">
        <v>8</v>
      </c>
      <c r="D13">
        <v>40</v>
      </c>
      <c r="E13" t="s">
        <v>16</v>
      </c>
      <c r="F13">
        <v>44320</v>
      </c>
      <c r="G13" t="s">
        <v>12</v>
      </c>
      <c r="H13">
        <v>104410</v>
      </c>
    </row>
    <row r="14" spans="1:8" x14ac:dyDescent="0.25">
      <c r="A14">
        <v>1012</v>
      </c>
      <c r="B14" t="s">
        <v>177</v>
      </c>
      <c r="C14" t="s">
        <v>15</v>
      </c>
      <c r="D14">
        <v>30</v>
      </c>
      <c r="E14" t="s">
        <v>16</v>
      </c>
      <c r="F14">
        <v>44544</v>
      </c>
      <c r="G14" t="s">
        <v>21</v>
      </c>
      <c r="H14">
        <v>96800</v>
      </c>
    </row>
    <row r="15" spans="1:8" x14ac:dyDescent="0.25">
      <c r="A15">
        <v>1013</v>
      </c>
      <c r="B15" t="s">
        <v>123</v>
      </c>
      <c r="C15" t="s">
        <v>15</v>
      </c>
      <c r="D15">
        <v>28</v>
      </c>
      <c r="E15" t="s">
        <v>13</v>
      </c>
      <c r="F15">
        <v>43980</v>
      </c>
      <c r="G15" t="s">
        <v>21</v>
      </c>
      <c r="H15">
        <v>48170</v>
      </c>
    </row>
    <row r="16" spans="1:8" x14ac:dyDescent="0.25">
      <c r="A16">
        <v>1014</v>
      </c>
      <c r="B16" t="s">
        <v>140</v>
      </c>
      <c r="C16" t="s">
        <v>15</v>
      </c>
      <c r="D16">
        <v>21</v>
      </c>
      <c r="E16" t="s">
        <v>16</v>
      </c>
      <c r="F16">
        <v>44042</v>
      </c>
      <c r="G16" t="s">
        <v>9</v>
      </c>
      <c r="H16">
        <v>37920</v>
      </c>
    </row>
    <row r="17" spans="1:8" x14ac:dyDescent="0.25">
      <c r="A17">
        <v>1015</v>
      </c>
      <c r="B17" t="s">
        <v>178</v>
      </c>
      <c r="C17" t="s">
        <v>15</v>
      </c>
      <c r="D17">
        <v>34</v>
      </c>
      <c r="E17" t="s">
        <v>16</v>
      </c>
      <c r="F17">
        <v>44642</v>
      </c>
      <c r="G17" t="s">
        <v>9</v>
      </c>
      <c r="H17">
        <v>112650</v>
      </c>
    </row>
    <row r="18" spans="1:8" x14ac:dyDescent="0.25">
      <c r="A18">
        <v>1016</v>
      </c>
      <c r="B18" t="s">
        <v>165</v>
      </c>
      <c r="C18" t="s">
        <v>8</v>
      </c>
      <c r="D18">
        <v>34</v>
      </c>
      <c r="E18" t="s">
        <v>24</v>
      </c>
      <c r="F18">
        <v>44660</v>
      </c>
      <c r="G18" t="s">
        <v>19</v>
      </c>
      <c r="H18">
        <v>49630</v>
      </c>
    </row>
    <row r="19" spans="1:8" x14ac:dyDescent="0.25">
      <c r="A19">
        <v>1017</v>
      </c>
      <c r="B19" t="s">
        <v>199</v>
      </c>
      <c r="C19" t="s">
        <v>15</v>
      </c>
      <c r="D19">
        <v>36</v>
      </c>
      <c r="E19" t="s">
        <v>16</v>
      </c>
      <c r="F19">
        <v>43958</v>
      </c>
      <c r="G19" t="s">
        <v>12</v>
      </c>
      <c r="H19">
        <v>118840</v>
      </c>
    </row>
    <row r="20" spans="1:8" x14ac:dyDescent="0.25">
      <c r="A20">
        <v>1018</v>
      </c>
      <c r="B20" t="s">
        <v>159</v>
      </c>
      <c r="C20" t="s">
        <v>15</v>
      </c>
      <c r="D20">
        <v>30</v>
      </c>
      <c r="E20" t="s">
        <v>16</v>
      </c>
      <c r="F20">
        <v>44789</v>
      </c>
      <c r="G20" t="s">
        <v>12</v>
      </c>
      <c r="H20">
        <v>69710</v>
      </c>
    </row>
    <row r="21" spans="1:8" x14ac:dyDescent="0.25">
      <c r="A21">
        <v>1019</v>
      </c>
      <c r="B21" t="s">
        <v>197</v>
      </c>
      <c r="C21" t="s">
        <v>15</v>
      </c>
      <c r="D21">
        <v>20</v>
      </c>
      <c r="E21" t="s">
        <v>16</v>
      </c>
      <c r="F21">
        <v>44683</v>
      </c>
      <c r="G21" t="s">
        <v>9</v>
      </c>
      <c r="H21">
        <v>79570</v>
      </c>
    </row>
    <row r="22" spans="1:8" x14ac:dyDescent="0.25">
      <c r="A22">
        <v>1020</v>
      </c>
      <c r="B22" t="s">
        <v>154</v>
      </c>
      <c r="C22" t="s">
        <v>8</v>
      </c>
      <c r="D22">
        <v>22</v>
      </c>
      <c r="E22" t="s">
        <v>13</v>
      </c>
      <c r="F22">
        <v>44388</v>
      </c>
      <c r="G22" t="s">
        <v>9</v>
      </c>
      <c r="H22">
        <v>76900</v>
      </c>
    </row>
    <row r="23" spans="1:8" x14ac:dyDescent="0.25">
      <c r="A23">
        <v>1021</v>
      </c>
      <c r="B23" t="s">
        <v>182</v>
      </c>
      <c r="C23" t="s">
        <v>15</v>
      </c>
      <c r="D23">
        <v>27</v>
      </c>
      <c r="E23" t="s">
        <v>16</v>
      </c>
      <c r="F23">
        <v>44073</v>
      </c>
      <c r="G23" t="s">
        <v>19</v>
      </c>
      <c r="H23">
        <v>54970</v>
      </c>
    </row>
    <row r="24" spans="1:8" x14ac:dyDescent="0.25">
      <c r="A24">
        <v>1022</v>
      </c>
      <c r="B24" t="s">
        <v>118</v>
      </c>
      <c r="C24" t="s">
        <v>15</v>
      </c>
      <c r="D24">
        <v>37</v>
      </c>
      <c r="E24" t="s">
        <v>24</v>
      </c>
      <c r="F24">
        <v>44277</v>
      </c>
      <c r="G24" t="s">
        <v>12</v>
      </c>
      <c r="H24">
        <v>88050</v>
      </c>
    </row>
    <row r="25" spans="1:8" x14ac:dyDescent="0.25">
      <c r="A25">
        <v>1023</v>
      </c>
      <c r="B25" t="s">
        <v>192</v>
      </c>
      <c r="C25" t="s">
        <v>15</v>
      </c>
      <c r="D25">
        <v>43</v>
      </c>
      <c r="E25" t="s">
        <v>16</v>
      </c>
      <c r="F25">
        <v>44558</v>
      </c>
      <c r="G25" t="s">
        <v>19</v>
      </c>
      <c r="H25">
        <v>36040</v>
      </c>
    </row>
    <row r="26" spans="1:8" x14ac:dyDescent="0.25">
      <c r="A26">
        <v>1024</v>
      </c>
      <c r="B26" t="s">
        <v>111</v>
      </c>
      <c r="C26" t="s">
        <v>8</v>
      </c>
      <c r="D26">
        <v>42</v>
      </c>
      <c r="E26" t="s">
        <v>10</v>
      </c>
      <c r="F26">
        <v>44718</v>
      </c>
      <c r="G26" t="s">
        <v>9</v>
      </c>
      <c r="H26">
        <v>75000</v>
      </c>
    </row>
    <row r="27" spans="1:8" x14ac:dyDescent="0.25">
      <c r="A27">
        <v>1025</v>
      </c>
      <c r="B27" t="s">
        <v>149</v>
      </c>
      <c r="C27" t="s">
        <v>15</v>
      </c>
      <c r="D27">
        <v>35</v>
      </c>
      <c r="E27" t="s">
        <v>16</v>
      </c>
      <c r="F27">
        <v>44666</v>
      </c>
      <c r="G27" t="s">
        <v>9</v>
      </c>
      <c r="H27">
        <v>40400</v>
      </c>
    </row>
    <row r="28" spans="1:8" x14ac:dyDescent="0.25">
      <c r="A28">
        <v>1026</v>
      </c>
      <c r="B28" t="s">
        <v>196</v>
      </c>
      <c r="C28" t="s">
        <v>15</v>
      </c>
      <c r="D28">
        <v>24</v>
      </c>
      <c r="E28" t="s">
        <v>16</v>
      </c>
      <c r="F28">
        <v>44625</v>
      </c>
      <c r="G28" t="s">
        <v>12</v>
      </c>
      <c r="H28">
        <v>100420</v>
      </c>
    </row>
    <row r="29" spans="1:8" x14ac:dyDescent="0.25">
      <c r="A29">
        <v>1027</v>
      </c>
      <c r="B29" t="s">
        <v>120</v>
      </c>
      <c r="C29" t="s">
        <v>8</v>
      </c>
      <c r="D29">
        <v>31</v>
      </c>
      <c r="E29" t="s">
        <v>16</v>
      </c>
      <c r="F29">
        <v>44604</v>
      </c>
      <c r="G29" t="s">
        <v>12</v>
      </c>
      <c r="H29">
        <v>58100</v>
      </c>
    </row>
    <row r="30" spans="1:8" x14ac:dyDescent="0.25">
      <c r="A30">
        <v>1028</v>
      </c>
      <c r="B30" t="s">
        <v>114</v>
      </c>
      <c r="C30" t="s">
        <v>8</v>
      </c>
      <c r="D30">
        <v>44</v>
      </c>
      <c r="E30" t="s">
        <v>16</v>
      </c>
      <c r="F30">
        <v>44985</v>
      </c>
      <c r="G30" t="s">
        <v>12</v>
      </c>
      <c r="H30">
        <v>114870</v>
      </c>
    </row>
    <row r="31" spans="1:8" x14ac:dyDescent="0.25">
      <c r="A31">
        <v>1029</v>
      </c>
      <c r="B31" t="s">
        <v>158</v>
      </c>
      <c r="C31" t="s">
        <v>8</v>
      </c>
      <c r="D31">
        <v>32</v>
      </c>
      <c r="E31" t="s">
        <v>16</v>
      </c>
      <c r="F31">
        <v>44549</v>
      </c>
      <c r="G31" t="s">
        <v>9</v>
      </c>
      <c r="H31">
        <v>41570</v>
      </c>
    </row>
    <row r="32" spans="1:8" x14ac:dyDescent="0.25">
      <c r="A32">
        <v>1030</v>
      </c>
      <c r="B32" t="s">
        <v>173</v>
      </c>
      <c r="C32" t="s">
        <v>8</v>
      </c>
      <c r="D32">
        <v>30</v>
      </c>
      <c r="E32" t="s">
        <v>16</v>
      </c>
      <c r="F32">
        <v>44800</v>
      </c>
      <c r="G32" t="s">
        <v>9</v>
      </c>
      <c r="H32">
        <v>112570</v>
      </c>
    </row>
    <row r="33" spans="1:8" x14ac:dyDescent="0.25">
      <c r="A33">
        <v>1031</v>
      </c>
      <c r="B33" t="s">
        <v>151</v>
      </c>
      <c r="C33" t="s">
        <v>15</v>
      </c>
      <c r="D33">
        <v>26</v>
      </c>
      <c r="E33" t="s">
        <v>16</v>
      </c>
      <c r="F33">
        <v>44164</v>
      </c>
      <c r="G33" t="s">
        <v>9</v>
      </c>
      <c r="H33">
        <v>47360</v>
      </c>
    </row>
    <row r="34" spans="1:8" x14ac:dyDescent="0.25">
      <c r="A34">
        <v>1032</v>
      </c>
      <c r="B34" t="s">
        <v>126</v>
      </c>
      <c r="C34" t="s">
        <v>8</v>
      </c>
      <c r="D34">
        <v>21</v>
      </c>
      <c r="E34" t="s">
        <v>16</v>
      </c>
      <c r="F34">
        <v>44256</v>
      </c>
      <c r="G34" t="s">
        <v>21</v>
      </c>
      <c r="H34">
        <v>65920</v>
      </c>
    </row>
    <row r="35" spans="1:8" x14ac:dyDescent="0.25">
      <c r="A35">
        <v>1033</v>
      </c>
      <c r="B35" t="s">
        <v>200</v>
      </c>
      <c r="C35" t="s">
        <v>8</v>
      </c>
      <c r="D35">
        <v>28</v>
      </c>
      <c r="E35" t="s">
        <v>16</v>
      </c>
      <c r="F35">
        <v>44571</v>
      </c>
      <c r="G35" t="s">
        <v>9</v>
      </c>
      <c r="H35">
        <v>99970</v>
      </c>
    </row>
    <row r="36" spans="1:8" x14ac:dyDescent="0.25">
      <c r="A36">
        <v>1034</v>
      </c>
      <c r="B36" t="s">
        <v>133</v>
      </c>
      <c r="C36" t="s">
        <v>8</v>
      </c>
      <c r="D36">
        <v>25</v>
      </c>
      <c r="E36" t="s">
        <v>13</v>
      </c>
      <c r="F36">
        <v>44633</v>
      </c>
      <c r="G36" t="s">
        <v>12</v>
      </c>
      <c r="H36">
        <v>80700</v>
      </c>
    </row>
    <row r="37" spans="1:8" x14ac:dyDescent="0.25">
      <c r="A37">
        <v>1035</v>
      </c>
      <c r="B37" t="s">
        <v>155</v>
      </c>
      <c r="C37" t="s">
        <v>15</v>
      </c>
      <c r="D37">
        <v>24</v>
      </c>
      <c r="E37" t="s">
        <v>24</v>
      </c>
      <c r="F37">
        <v>44375</v>
      </c>
      <c r="G37" t="s">
        <v>21</v>
      </c>
      <c r="H37">
        <v>52610</v>
      </c>
    </row>
    <row r="38" spans="1:8" x14ac:dyDescent="0.25">
      <c r="A38">
        <v>1036</v>
      </c>
      <c r="B38" t="s">
        <v>180</v>
      </c>
      <c r="C38" t="s">
        <v>15</v>
      </c>
      <c r="D38">
        <v>29</v>
      </c>
      <c r="E38" t="s">
        <v>24</v>
      </c>
      <c r="F38">
        <v>44119</v>
      </c>
      <c r="G38" t="s">
        <v>12</v>
      </c>
      <c r="H38">
        <v>112110</v>
      </c>
    </row>
    <row r="39" spans="1:8" x14ac:dyDescent="0.25">
      <c r="A39">
        <v>1037</v>
      </c>
      <c r="B39" t="s">
        <v>152</v>
      </c>
      <c r="C39" t="s">
        <v>8</v>
      </c>
      <c r="D39">
        <v>27</v>
      </c>
      <c r="E39" t="s">
        <v>16</v>
      </c>
      <c r="F39">
        <v>44061</v>
      </c>
      <c r="G39" t="s">
        <v>56</v>
      </c>
      <c r="H39">
        <v>119110</v>
      </c>
    </row>
    <row r="40" spans="1:8" x14ac:dyDescent="0.25">
      <c r="A40">
        <v>1038</v>
      </c>
      <c r="B40" t="s">
        <v>150</v>
      </c>
      <c r="C40" t="s">
        <v>15</v>
      </c>
      <c r="D40">
        <v>22</v>
      </c>
      <c r="E40" t="s">
        <v>13</v>
      </c>
      <c r="F40">
        <v>44384</v>
      </c>
      <c r="G40" t="s">
        <v>19</v>
      </c>
      <c r="H40">
        <v>112780</v>
      </c>
    </row>
    <row r="41" spans="1:8" x14ac:dyDescent="0.25">
      <c r="A41">
        <v>1039</v>
      </c>
      <c r="B41" t="s">
        <v>175</v>
      </c>
      <c r="C41" t="s">
        <v>8</v>
      </c>
      <c r="D41">
        <v>36</v>
      </c>
      <c r="E41" t="s">
        <v>16</v>
      </c>
      <c r="F41">
        <v>44023</v>
      </c>
      <c r="G41" t="s">
        <v>9</v>
      </c>
      <c r="H41">
        <v>114890</v>
      </c>
    </row>
    <row r="42" spans="1:8" x14ac:dyDescent="0.25">
      <c r="A42">
        <v>1040</v>
      </c>
      <c r="B42" t="s">
        <v>146</v>
      </c>
      <c r="C42" t="s">
        <v>15</v>
      </c>
      <c r="D42">
        <v>27</v>
      </c>
      <c r="E42" t="s">
        <v>16</v>
      </c>
      <c r="F42">
        <v>44506</v>
      </c>
      <c r="G42" t="s">
        <v>21</v>
      </c>
      <c r="H42">
        <v>48980</v>
      </c>
    </row>
    <row r="43" spans="1:8" x14ac:dyDescent="0.25">
      <c r="A43">
        <v>1041</v>
      </c>
      <c r="B43" t="s">
        <v>170</v>
      </c>
      <c r="C43" t="s">
        <v>15</v>
      </c>
      <c r="D43">
        <v>21</v>
      </c>
      <c r="E43" t="s">
        <v>16</v>
      </c>
      <c r="F43">
        <v>44180</v>
      </c>
      <c r="G43" t="s">
        <v>56</v>
      </c>
      <c r="H43">
        <v>75880</v>
      </c>
    </row>
    <row r="44" spans="1:8" x14ac:dyDescent="0.25">
      <c r="A44">
        <v>1042</v>
      </c>
      <c r="B44" t="s">
        <v>167</v>
      </c>
      <c r="C44" t="s">
        <v>8</v>
      </c>
      <c r="D44">
        <v>28</v>
      </c>
      <c r="E44" t="s">
        <v>16</v>
      </c>
      <c r="F44">
        <v>44296</v>
      </c>
      <c r="G44" t="s">
        <v>19</v>
      </c>
      <c r="H44">
        <v>53240</v>
      </c>
    </row>
    <row r="45" spans="1:8" x14ac:dyDescent="0.25">
      <c r="A45">
        <v>1043</v>
      </c>
      <c r="B45" t="s">
        <v>122</v>
      </c>
      <c r="C45" t="s">
        <v>8</v>
      </c>
      <c r="D45">
        <v>34</v>
      </c>
      <c r="E45" t="s">
        <v>16</v>
      </c>
      <c r="F45">
        <v>44397</v>
      </c>
      <c r="G45" t="s">
        <v>21</v>
      </c>
      <c r="H45">
        <v>85000</v>
      </c>
    </row>
    <row r="46" spans="1:8" x14ac:dyDescent="0.25">
      <c r="A46">
        <v>1044</v>
      </c>
      <c r="B46" t="s">
        <v>179</v>
      </c>
      <c r="C46" t="s">
        <v>8</v>
      </c>
      <c r="D46">
        <v>21</v>
      </c>
      <c r="E46" t="s">
        <v>16</v>
      </c>
      <c r="F46">
        <v>44619</v>
      </c>
      <c r="G46" t="s">
        <v>12</v>
      </c>
      <c r="H46">
        <v>33920</v>
      </c>
    </row>
    <row r="47" spans="1:8" x14ac:dyDescent="0.25">
      <c r="A47">
        <v>1045</v>
      </c>
      <c r="B47" t="s">
        <v>188</v>
      </c>
      <c r="C47" t="s">
        <v>8</v>
      </c>
      <c r="D47">
        <v>33</v>
      </c>
      <c r="E47" t="s">
        <v>16</v>
      </c>
      <c r="F47">
        <v>44253</v>
      </c>
      <c r="G47" t="s">
        <v>12</v>
      </c>
      <c r="H47">
        <v>75280</v>
      </c>
    </row>
    <row r="48" spans="1:8" x14ac:dyDescent="0.25">
      <c r="A48">
        <v>1046</v>
      </c>
      <c r="B48" t="s">
        <v>130</v>
      </c>
      <c r="C48" t="s">
        <v>8</v>
      </c>
      <c r="D48">
        <v>34</v>
      </c>
      <c r="E48" t="s">
        <v>16</v>
      </c>
      <c r="F48">
        <v>44594</v>
      </c>
      <c r="G48" t="s">
        <v>21</v>
      </c>
      <c r="H48">
        <v>58940</v>
      </c>
    </row>
    <row r="49" spans="1:8" x14ac:dyDescent="0.25">
      <c r="A49">
        <v>1047</v>
      </c>
      <c r="B49" t="s">
        <v>136</v>
      </c>
      <c r="C49" t="s">
        <v>8</v>
      </c>
      <c r="D49">
        <v>28</v>
      </c>
      <c r="E49" t="s">
        <v>16</v>
      </c>
      <c r="F49">
        <v>44425</v>
      </c>
      <c r="G49" t="s">
        <v>9</v>
      </c>
      <c r="H49">
        <v>104770</v>
      </c>
    </row>
    <row r="50" spans="1:8" x14ac:dyDescent="0.25">
      <c r="A50">
        <v>1048</v>
      </c>
      <c r="B50" t="s">
        <v>125</v>
      </c>
      <c r="C50" t="s">
        <v>15</v>
      </c>
      <c r="D50">
        <v>21</v>
      </c>
      <c r="E50" t="s">
        <v>16</v>
      </c>
      <c r="F50">
        <v>44701</v>
      </c>
      <c r="G50" t="s">
        <v>9</v>
      </c>
      <c r="H50">
        <v>57090</v>
      </c>
    </row>
    <row r="51" spans="1:8" x14ac:dyDescent="0.25">
      <c r="A51">
        <v>1049</v>
      </c>
      <c r="B51" t="s">
        <v>160</v>
      </c>
      <c r="C51" t="s">
        <v>15</v>
      </c>
      <c r="D51">
        <v>27</v>
      </c>
      <c r="E51" t="s">
        <v>13</v>
      </c>
      <c r="F51">
        <v>44174</v>
      </c>
      <c r="G51" t="s">
        <v>21</v>
      </c>
      <c r="H51">
        <v>91650</v>
      </c>
    </row>
    <row r="52" spans="1:8" x14ac:dyDescent="0.25">
      <c r="A52">
        <v>1050</v>
      </c>
      <c r="B52" t="s">
        <v>183</v>
      </c>
      <c r="C52" t="s">
        <v>15</v>
      </c>
      <c r="D52">
        <v>42</v>
      </c>
      <c r="E52" t="s">
        <v>24</v>
      </c>
      <c r="F52">
        <v>44670</v>
      </c>
      <c r="G52" t="s">
        <v>21</v>
      </c>
      <c r="H52">
        <v>70270</v>
      </c>
    </row>
    <row r="53" spans="1:8" x14ac:dyDescent="0.25">
      <c r="A53">
        <v>1051</v>
      </c>
      <c r="B53" t="s">
        <v>129</v>
      </c>
      <c r="C53" t="s">
        <v>8</v>
      </c>
      <c r="D53">
        <v>28</v>
      </c>
      <c r="E53" t="s">
        <v>16</v>
      </c>
      <c r="F53">
        <v>44124</v>
      </c>
      <c r="G53" t="s">
        <v>21</v>
      </c>
      <c r="H53">
        <v>75970</v>
      </c>
    </row>
    <row r="54" spans="1:8" x14ac:dyDescent="0.25">
      <c r="A54">
        <v>1052</v>
      </c>
      <c r="B54" t="s">
        <v>112</v>
      </c>
      <c r="D54">
        <v>27</v>
      </c>
      <c r="E54" t="s">
        <v>13</v>
      </c>
      <c r="F54">
        <v>44212</v>
      </c>
      <c r="G54" t="s">
        <v>12</v>
      </c>
      <c r="H54">
        <v>90700</v>
      </c>
    </row>
    <row r="55" spans="1:8" x14ac:dyDescent="0.25">
      <c r="A55">
        <v>1053</v>
      </c>
      <c r="B55" t="s">
        <v>131</v>
      </c>
      <c r="C55" t="s">
        <v>15</v>
      </c>
      <c r="D55">
        <v>30</v>
      </c>
      <c r="E55" t="s">
        <v>16</v>
      </c>
      <c r="F55">
        <v>44607</v>
      </c>
      <c r="G55" t="s">
        <v>9</v>
      </c>
      <c r="H55">
        <v>60570</v>
      </c>
    </row>
    <row r="56" spans="1:8" x14ac:dyDescent="0.25">
      <c r="A56">
        <v>1054</v>
      </c>
      <c r="B56" t="s">
        <v>134</v>
      </c>
      <c r="C56" t="s">
        <v>15</v>
      </c>
      <c r="D56">
        <v>33</v>
      </c>
      <c r="E56" t="s">
        <v>16</v>
      </c>
      <c r="F56">
        <v>44103</v>
      </c>
      <c r="G56" t="s">
        <v>9</v>
      </c>
      <c r="H56">
        <v>115920</v>
      </c>
    </row>
    <row r="57" spans="1:8" x14ac:dyDescent="0.25">
      <c r="A57">
        <v>1055</v>
      </c>
      <c r="B57" t="s">
        <v>186</v>
      </c>
      <c r="C57" t="s">
        <v>8</v>
      </c>
      <c r="D57">
        <v>33</v>
      </c>
      <c r="E57" t="s">
        <v>16</v>
      </c>
      <c r="F57">
        <v>44006</v>
      </c>
      <c r="G57" t="s">
        <v>21</v>
      </c>
      <c r="H57">
        <v>65360</v>
      </c>
    </row>
    <row r="58" spans="1:8" x14ac:dyDescent="0.25">
      <c r="A58">
        <v>1056</v>
      </c>
      <c r="B58" t="s">
        <v>116</v>
      </c>
      <c r="D58">
        <v>30</v>
      </c>
      <c r="E58" t="s">
        <v>16</v>
      </c>
      <c r="F58">
        <v>44535</v>
      </c>
      <c r="G58" t="s">
        <v>21</v>
      </c>
      <c r="H58">
        <v>64000</v>
      </c>
    </row>
    <row r="59" spans="1:8" x14ac:dyDescent="0.25">
      <c r="A59">
        <v>1057</v>
      </c>
      <c r="B59" t="s">
        <v>195</v>
      </c>
      <c r="C59" t="s">
        <v>8</v>
      </c>
      <c r="D59">
        <v>34</v>
      </c>
      <c r="E59" t="s">
        <v>16</v>
      </c>
      <c r="F59">
        <v>44383</v>
      </c>
      <c r="G59" t="s">
        <v>21</v>
      </c>
      <c r="H59">
        <v>92450</v>
      </c>
    </row>
    <row r="60" spans="1:8" x14ac:dyDescent="0.25">
      <c r="A60">
        <v>1058</v>
      </c>
      <c r="B60" t="s">
        <v>113</v>
      </c>
      <c r="C60" t="s">
        <v>15</v>
      </c>
      <c r="D60">
        <v>31</v>
      </c>
      <c r="E60" t="s">
        <v>16</v>
      </c>
      <c r="F60">
        <v>44450</v>
      </c>
      <c r="G60" t="s">
        <v>12</v>
      </c>
      <c r="H60">
        <v>48950</v>
      </c>
    </row>
    <row r="61" spans="1:8" x14ac:dyDescent="0.25">
      <c r="A61">
        <v>1059</v>
      </c>
      <c r="B61" t="s">
        <v>185</v>
      </c>
      <c r="C61" t="s">
        <v>8</v>
      </c>
      <c r="D61">
        <v>27</v>
      </c>
      <c r="E61" t="s">
        <v>16</v>
      </c>
      <c r="F61">
        <v>44625</v>
      </c>
      <c r="G61" t="s">
        <v>12</v>
      </c>
      <c r="H61">
        <v>83750</v>
      </c>
    </row>
    <row r="62" spans="1:8" x14ac:dyDescent="0.25">
      <c r="A62">
        <v>1060</v>
      </c>
      <c r="B62" t="s">
        <v>166</v>
      </c>
      <c r="C62" t="s">
        <v>8</v>
      </c>
      <c r="D62">
        <v>40</v>
      </c>
      <c r="E62" t="s">
        <v>16</v>
      </c>
      <c r="F62">
        <v>44276</v>
      </c>
      <c r="G62" t="s">
        <v>12</v>
      </c>
      <c r="H62">
        <v>87620</v>
      </c>
    </row>
    <row r="63" spans="1:8" x14ac:dyDescent="0.25">
      <c r="A63">
        <v>1061</v>
      </c>
      <c r="B63" t="s">
        <v>184</v>
      </c>
      <c r="C63" t="s">
        <v>8</v>
      </c>
      <c r="D63">
        <v>20</v>
      </c>
      <c r="E63" t="s">
        <v>24</v>
      </c>
      <c r="F63">
        <v>44476</v>
      </c>
      <c r="G63" t="s">
        <v>19</v>
      </c>
      <c r="H63">
        <v>68900</v>
      </c>
    </row>
    <row r="64" spans="1:8" x14ac:dyDescent="0.25">
      <c r="A64">
        <v>1062</v>
      </c>
      <c r="B64" t="s">
        <v>157</v>
      </c>
      <c r="C64" t="s">
        <v>15</v>
      </c>
      <c r="D64">
        <v>32</v>
      </c>
      <c r="E64" t="s">
        <v>16</v>
      </c>
      <c r="F64">
        <v>44403</v>
      </c>
      <c r="G64" t="s">
        <v>19</v>
      </c>
      <c r="H64">
        <v>53540</v>
      </c>
    </row>
    <row r="65" spans="1:8" x14ac:dyDescent="0.25">
      <c r="A65">
        <v>1063</v>
      </c>
      <c r="B65" t="s">
        <v>172</v>
      </c>
      <c r="C65" t="s">
        <v>15</v>
      </c>
      <c r="D65">
        <v>28</v>
      </c>
      <c r="E65" t="s">
        <v>42</v>
      </c>
      <c r="F65">
        <v>44758</v>
      </c>
      <c r="G65" t="s">
        <v>19</v>
      </c>
      <c r="H65">
        <v>43510</v>
      </c>
    </row>
    <row r="66" spans="1:8" x14ac:dyDescent="0.25">
      <c r="A66">
        <v>1064</v>
      </c>
      <c r="B66" t="s">
        <v>127</v>
      </c>
      <c r="C66" t="s">
        <v>8</v>
      </c>
      <c r="D66">
        <v>38</v>
      </c>
      <c r="E66" t="s">
        <v>10</v>
      </c>
      <c r="F66">
        <v>44316</v>
      </c>
      <c r="G66" t="s">
        <v>19</v>
      </c>
      <c r="H66">
        <v>109160</v>
      </c>
    </row>
    <row r="67" spans="1:8" x14ac:dyDescent="0.25">
      <c r="A67">
        <v>1065</v>
      </c>
      <c r="B67" t="s">
        <v>198</v>
      </c>
      <c r="C67" t="s">
        <v>15</v>
      </c>
      <c r="D67">
        <v>40</v>
      </c>
      <c r="E67" t="s">
        <v>16</v>
      </c>
      <c r="F67">
        <v>44204</v>
      </c>
      <c r="G67" t="s">
        <v>9</v>
      </c>
      <c r="H67">
        <v>99750</v>
      </c>
    </row>
    <row r="68" spans="1:8" x14ac:dyDescent="0.25">
      <c r="A68">
        <v>1066</v>
      </c>
      <c r="B68" t="s">
        <v>124</v>
      </c>
      <c r="C68" t="s">
        <v>8</v>
      </c>
      <c r="D68">
        <v>31</v>
      </c>
      <c r="E68" t="s">
        <v>16</v>
      </c>
      <c r="F68">
        <v>44084</v>
      </c>
      <c r="G68" t="s">
        <v>12</v>
      </c>
      <c r="H68">
        <v>41980</v>
      </c>
    </row>
    <row r="69" spans="1:8" x14ac:dyDescent="0.25">
      <c r="A69">
        <v>1067</v>
      </c>
      <c r="B69" t="s">
        <v>187</v>
      </c>
      <c r="C69" t="s">
        <v>15</v>
      </c>
      <c r="D69">
        <v>36</v>
      </c>
      <c r="E69" t="s">
        <v>16</v>
      </c>
      <c r="F69">
        <v>44272</v>
      </c>
      <c r="G69" t="s">
        <v>21</v>
      </c>
      <c r="H69">
        <v>71380</v>
      </c>
    </row>
    <row r="70" spans="1:8" x14ac:dyDescent="0.25">
      <c r="A70">
        <v>1068</v>
      </c>
      <c r="B70" t="s">
        <v>191</v>
      </c>
      <c r="C70" t="s">
        <v>15</v>
      </c>
      <c r="D70">
        <v>27</v>
      </c>
      <c r="E70" t="s">
        <v>42</v>
      </c>
      <c r="F70">
        <v>44547</v>
      </c>
      <c r="G70" t="s">
        <v>9</v>
      </c>
      <c r="H70">
        <v>113280</v>
      </c>
    </row>
    <row r="71" spans="1:8" x14ac:dyDescent="0.25">
      <c r="A71">
        <v>1069</v>
      </c>
      <c r="B71" t="s">
        <v>181</v>
      </c>
      <c r="C71" t="s">
        <v>8</v>
      </c>
      <c r="D71">
        <v>33</v>
      </c>
      <c r="E71" t="s">
        <v>16</v>
      </c>
      <c r="F71">
        <v>44747</v>
      </c>
      <c r="G71" t="s">
        <v>21</v>
      </c>
      <c r="H71">
        <v>86570</v>
      </c>
    </row>
    <row r="72" spans="1:8" x14ac:dyDescent="0.25">
      <c r="A72">
        <v>1070</v>
      </c>
      <c r="B72" t="s">
        <v>139</v>
      </c>
      <c r="C72" t="s">
        <v>15</v>
      </c>
      <c r="D72">
        <v>26</v>
      </c>
      <c r="E72" t="s">
        <v>16</v>
      </c>
      <c r="F72">
        <v>44350</v>
      </c>
      <c r="G72" t="s">
        <v>9</v>
      </c>
      <c r="H72">
        <v>53540</v>
      </c>
    </row>
    <row r="73" spans="1:8" x14ac:dyDescent="0.25">
      <c r="A73">
        <v>1071</v>
      </c>
      <c r="B73" t="s">
        <v>190</v>
      </c>
      <c r="C73" t="s">
        <v>15</v>
      </c>
      <c r="D73">
        <v>37</v>
      </c>
      <c r="E73" t="s">
        <v>16</v>
      </c>
      <c r="F73">
        <v>44640</v>
      </c>
      <c r="G73" t="s">
        <v>12</v>
      </c>
      <c r="H73">
        <v>69070</v>
      </c>
    </row>
    <row r="74" spans="1:8" x14ac:dyDescent="0.25">
      <c r="A74">
        <v>1072</v>
      </c>
      <c r="B74" t="s">
        <v>121</v>
      </c>
      <c r="C74" t="s">
        <v>8</v>
      </c>
      <c r="D74">
        <v>30</v>
      </c>
      <c r="E74" t="s">
        <v>24</v>
      </c>
      <c r="F74">
        <v>44328</v>
      </c>
      <c r="G74" t="s">
        <v>21</v>
      </c>
      <c r="H74">
        <v>67910</v>
      </c>
    </row>
    <row r="75" spans="1:8" x14ac:dyDescent="0.25">
      <c r="A75">
        <v>1073</v>
      </c>
      <c r="B75" t="s">
        <v>119</v>
      </c>
      <c r="C75" t="s">
        <v>15</v>
      </c>
      <c r="D75">
        <v>30</v>
      </c>
      <c r="E75" t="s">
        <v>16</v>
      </c>
      <c r="F75">
        <v>44214</v>
      </c>
      <c r="G75" t="s">
        <v>12</v>
      </c>
      <c r="H75">
        <v>69120</v>
      </c>
    </row>
    <row r="76" spans="1:8" x14ac:dyDescent="0.25">
      <c r="A76">
        <v>1074</v>
      </c>
      <c r="B76" t="s">
        <v>132</v>
      </c>
      <c r="C76" t="s">
        <v>8</v>
      </c>
      <c r="D76">
        <v>34</v>
      </c>
      <c r="E76" t="s">
        <v>16</v>
      </c>
      <c r="F76">
        <v>44550</v>
      </c>
      <c r="G76" t="s">
        <v>21</v>
      </c>
      <c r="H76">
        <v>60130</v>
      </c>
    </row>
    <row r="77" spans="1:8" x14ac:dyDescent="0.25">
      <c r="A77">
        <v>1075</v>
      </c>
      <c r="B77" t="s">
        <v>161</v>
      </c>
      <c r="C77" t="s">
        <v>15</v>
      </c>
      <c r="D77">
        <v>23</v>
      </c>
      <c r="E77" t="s">
        <v>16</v>
      </c>
      <c r="F77">
        <v>44378</v>
      </c>
      <c r="G77" t="s">
        <v>9</v>
      </c>
      <c r="H77">
        <v>106460</v>
      </c>
    </row>
    <row r="78" spans="1:8" x14ac:dyDescent="0.25">
      <c r="A78">
        <v>1076</v>
      </c>
      <c r="B78" t="s">
        <v>148</v>
      </c>
      <c r="C78" t="s">
        <v>8</v>
      </c>
      <c r="D78">
        <v>37</v>
      </c>
      <c r="E78" t="s">
        <v>16</v>
      </c>
      <c r="F78">
        <v>44389</v>
      </c>
      <c r="G78" t="s">
        <v>56</v>
      </c>
      <c r="H78">
        <v>118100</v>
      </c>
    </row>
    <row r="79" spans="1:8" x14ac:dyDescent="0.25">
      <c r="A79">
        <v>1077</v>
      </c>
      <c r="B79" t="s">
        <v>164</v>
      </c>
      <c r="C79" t="s">
        <v>8</v>
      </c>
      <c r="D79">
        <v>36</v>
      </c>
      <c r="E79" t="s">
        <v>16</v>
      </c>
      <c r="F79">
        <v>44468</v>
      </c>
      <c r="G79" t="s">
        <v>9</v>
      </c>
      <c r="H79">
        <v>78390</v>
      </c>
    </row>
    <row r="80" spans="1:8" x14ac:dyDescent="0.25">
      <c r="A80">
        <v>1078</v>
      </c>
      <c r="B80" t="s">
        <v>147</v>
      </c>
      <c r="C80" t="s">
        <v>8</v>
      </c>
      <c r="D80">
        <v>30</v>
      </c>
      <c r="E80" t="s">
        <v>16</v>
      </c>
      <c r="F80">
        <v>44789</v>
      </c>
      <c r="G80" t="s">
        <v>9</v>
      </c>
      <c r="H80">
        <v>114180</v>
      </c>
    </row>
    <row r="81" spans="1:8" x14ac:dyDescent="0.25">
      <c r="A81">
        <v>1079</v>
      </c>
      <c r="B81" t="s">
        <v>189</v>
      </c>
      <c r="C81" t="s">
        <v>8</v>
      </c>
      <c r="D81">
        <v>28</v>
      </c>
      <c r="E81" t="s">
        <v>16</v>
      </c>
      <c r="F81">
        <v>44590</v>
      </c>
      <c r="G81" t="s">
        <v>9</v>
      </c>
      <c r="H81">
        <v>104120</v>
      </c>
    </row>
    <row r="82" spans="1:8" x14ac:dyDescent="0.25">
      <c r="A82">
        <v>1080</v>
      </c>
      <c r="B82" t="s">
        <v>138</v>
      </c>
      <c r="C82" t="s">
        <v>15</v>
      </c>
      <c r="D82">
        <v>30</v>
      </c>
      <c r="E82" t="s">
        <v>16</v>
      </c>
      <c r="F82">
        <v>44640</v>
      </c>
      <c r="G82" t="s">
        <v>9</v>
      </c>
      <c r="H82">
        <v>67950</v>
      </c>
    </row>
    <row r="83" spans="1:8" x14ac:dyDescent="0.25">
      <c r="A83">
        <v>1081</v>
      </c>
      <c r="B83" t="s">
        <v>137</v>
      </c>
      <c r="C83" t="s">
        <v>8</v>
      </c>
      <c r="D83">
        <v>29</v>
      </c>
      <c r="E83" t="s">
        <v>16</v>
      </c>
      <c r="F83">
        <v>43962</v>
      </c>
      <c r="G83" t="s">
        <v>12</v>
      </c>
      <c r="H83">
        <v>34980</v>
      </c>
    </row>
    <row r="84" spans="1:8" x14ac:dyDescent="0.25">
      <c r="A84">
        <v>1082</v>
      </c>
      <c r="B84" t="s">
        <v>153</v>
      </c>
      <c r="C84" t="s">
        <v>8</v>
      </c>
      <c r="D84">
        <v>24</v>
      </c>
      <c r="E84" t="s">
        <v>16</v>
      </c>
      <c r="F84">
        <v>44087</v>
      </c>
      <c r="G84" t="s">
        <v>12</v>
      </c>
      <c r="H84">
        <v>62780</v>
      </c>
    </row>
    <row r="85" spans="1:8" x14ac:dyDescent="0.25">
      <c r="A85">
        <v>1083</v>
      </c>
      <c r="B85" t="s">
        <v>117</v>
      </c>
      <c r="C85" t="s">
        <v>15</v>
      </c>
      <c r="D85">
        <v>20</v>
      </c>
      <c r="E85" t="s">
        <v>16</v>
      </c>
      <c r="F85">
        <v>44397</v>
      </c>
      <c r="G85" t="s">
        <v>12</v>
      </c>
      <c r="H85">
        <v>107700</v>
      </c>
    </row>
    <row r="86" spans="1:8" x14ac:dyDescent="0.25">
      <c r="A86">
        <v>1084</v>
      </c>
      <c r="B86" t="s">
        <v>168</v>
      </c>
      <c r="C86" t="s">
        <v>15</v>
      </c>
      <c r="D86">
        <v>25</v>
      </c>
      <c r="E86" t="s">
        <v>16</v>
      </c>
      <c r="F86">
        <v>44322</v>
      </c>
      <c r="G86" t="s">
        <v>19</v>
      </c>
      <c r="H86">
        <v>65700</v>
      </c>
    </row>
    <row r="87" spans="1:8" x14ac:dyDescent="0.25">
      <c r="A87">
        <v>1085</v>
      </c>
      <c r="B87" t="s">
        <v>135</v>
      </c>
      <c r="C87" t="s">
        <v>8</v>
      </c>
      <c r="D87">
        <v>33</v>
      </c>
      <c r="E87" t="s">
        <v>42</v>
      </c>
      <c r="F87">
        <v>44313</v>
      </c>
      <c r="G87" t="s">
        <v>12</v>
      </c>
      <c r="H87">
        <v>75480</v>
      </c>
    </row>
    <row r="88" spans="1:8" x14ac:dyDescent="0.25">
      <c r="A88">
        <v>1086</v>
      </c>
      <c r="B88" t="s">
        <v>174</v>
      </c>
      <c r="C88" t="s">
        <v>15</v>
      </c>
      <c r="D88">
        <v>33</v>
      </c>
      <c r="E88" t="s">
        <v>16</v>
      </c>
      <c r="F88">
        <v>44448</v>
      </c>
      <c r="G88" t="s">
        <v>12</v>
      </c>
      <c r="H88">
        <v>53870</v>
      </c>
    </row>
    <row r="89" spans="1:8" x14ac:dyDescent="0.25">
      <c r="A89">
        <v>1087</v>
      </c>
      <c r="B89" t="s">
        <v>141</v>
      </c>
      <c r="C89" t="s">
        <v>8</v>
      </c>
      <c r="D89">
        <v>36</v>
      </c>
      <c r="E89" t="s">
        <v>16</v>
      </c>
      <c r="F89">
        <v>44433</v>
      </c>
      <c r="G89" t="s">
        <v>19</v>
      </c>
      <c r="H89">
        <v>78540</v>
      </c>
    </row>
    <row r="90" spans="1:8" x14ac:dyDescent="0.25">
      <c r="A90">
        <v>1088</v>
      </c>
      <c r="B90" t="s">
        <v>193</v>
      </c>
      <c r="C90" t="s">
        <v>15</v>
      </c>
      <c r="D90">
        <v>19</v>
      </c>
      <c r="E90" t="s">
        <v>16</v>
      </c>
      <c r="F90">
        <v>44218</v>
      </c>
      <c r="G90" t="s">
        <v>9</v>
      </c>
      <c r="H90">
        <v>58960</v>
      </c>
    </row>
    <row r="91" spans="1:8" x14ac:dyDescent="0.25">
      <c r="A91">
        <v>1089</v>
      </c>
      <c r="B91" t="s">
        <v>162</v>
      </c>
      <c r="C91" t="s">
        <v>15</v>
      </c>
      <c r="D91">
        <v>46</v>
      </c>
      <c r="E91" t="s">
        <v>16</v>
      </c>
      <c r="F91">
        <v>44697</v>
      </c>
      <c r="G91" t="s">
        <v>9</v>
      </c>
      <c r="H91">
        <v>70610</v>
      </c>
    </row>
    <row r="92" spans="1:8" x14ac:dyDescent="0.25">
      <c r="A92">
        <v>1090</v>
      </c>
      <c r="B92" t="s">
        <v>171</v>
      </c>
      <c r="C92" t="s">
        <v>15</v>
      </c>
      <c r="D92">
        <v>33</v>
      </c>
      <c r="E92" t="s">
        <v>16</v>
      </c>
      <c r="F92">
        <v>44181</v>
      </c>
      <c r="G92" t="s">
        <v>21</v>
      </c>
      <c r="H92">
        <v>59430</v>
      </c>
    </row>
    <row r="93" spans="1:8" x14ac:dyDescent="0.25">
      <c r="A93">
        <v>1091</v>
      </c>
      <c r="B93" t="s">
        <v>144</v>
      </c>
      <c r="C93" t="s">
        <v>15</v>
      </c>
      <c r="D93">
        <v>33</v>
      </c>
      <c r="E93" t="s">
        <v>13</v>
      </c>
      <c r="F93">
        <v>44640</v>
      </c>
      <c r="G93" t="s">
        <v>9</v>
      </c>
      <c r="H93">
        <v>48530</v>
      </c>
    </row>
    <row r="94" spans="1:8" x14ac:dyDescent="0.25">
      <c r="A94">
        <v>1092</v>
      </c>
      <c r="B94" t="s">
        <v>163</v>
      </c>
      <c r="C94" t="s">
        <v>8</v>
      </c>
      <c r="D94">
        <v>33</v>
      </c>
      <c r="E94" t="s">
        <v>16</v>
      </c>
      <c r="F94">
        <v>44129</v>
      </c>
      <c r="G94" t="s">
        <v>12</v>
      </c>
      <c r="H94">
        <v>96140</v>
      </c>
    </row>
    <row r="95" spans="1:8" x14ac:dyDescent="0.25">
      <c r="A95">
        <v>1093</v>
      </c>
      <c r="B95" t="s">
        <v>156</v>
      </c>
      <c r="C95" t="s">
        <v>15</v>
      </c>
      <c r="D95">
        <v>20</v>
      </c>
      <c r="E95" t="s">
        <v>16</v>
      </c>
      <c r="F95">
        <v>44122</v>
      </c>
      <c r="G95" t="s">
        <v>12</v>
      </c>
      <c r="H95">
        <v>112650</v>
      </c>
    </row>
    <row r="96" spans="1:8" x14ac:dyDescent="0.25">
      <c r="A96">
        <v>1094</v>
      </c>
      <c r="B96" t="s">
        <v>176</v>
      </c>
      <c r="C96" t="s">
        <v>8</v>
      </c>
      <c r="D96">
        <v>32</v>
      </c>
      <c r="E96" t="s">
        <v>13</v>
      </c>
      <c r="F96">
        <v>44293</v>
      </c>
      <c r="G96" t="s">
        <v>12</v>
      </c>
      <c r="H96">
        <v>43840</v>
      </c>
    </row>
    <row r="97" spans="1:8" x14ac:dyDescent="0.25">
      <c r="A97">
        <v>1095</v>
      </c>
      <c r="B97" t="s">
        <v>143</v>
      </c>
      <c r="C97" t="s">
        <v>15</v>
      </c>
      <c r="D97">
        <v>31</v>
      </c>
      <c r="E97" t="s">
        <v>16</v>
      </c>
      <c r="F97">
        <v>44663</v>
      </c>
      <c r="G97" t="s">
        <v>9</v>
      </c>
      <c r="H97">
        <v>103550</v>
      </c>
    </row>
    <row r="98" spans="1:8" x14ac:dyDescent="0.25">
      <c r="A98">
        <v>1096</v>
      </c>
      <c r="B98" t="s">
        <v>201</v>
      </c>
      <c r="C98" t="s">
        <v>8</v>
      </c>
      <c r="D98">
        <v>32</v>
      </c>
      <c r="E98" t="s">
        <v>16</v>
      </c>
      <c r="F98">
        <v>44339</v>
      </c>
      <c r="G98" t="s">
        <v>56</v>
      </c>
      <c r="H98">
        <v>45510</v>
      </c>
    </row>
    <row r="99" spans="1:8" x14ac:dyDescent="0.25">
      <c r="A99">
        <v>1097</v>
      </c>
      <c r="B99" t="s">
        <v>142</v>
      </c>
      <c r="D99">
        <v>37</v>
      </c>
      <c r="E99" t="s">
        <v>24</v>
      </c>
      <c r="F99">
        <v>44085</v>
      </c>
      <c r="G99" t="s">
        <v>21</v>
      </c>
      <c r="H99">
        <v>115440</v>
      </c>
    </row>
    <row r="100" spans="1:8" x14ac:dyDescent="0.25">
      <c r="A100">
        <v>1098</v>
      </c>
      <c r="B100" t="s">
        <v>202</v>
      </c>
      <c r="C100" t="s">
        <v>8</v>
      </c>
      <c r="D100">
        <v>38</v>
      </c>
      <c r="E100" t="s">
        <v>13</v>
      </c>
      <c r="F100">
        <v>44268</v>
      </c>
      <c r="G100" t="s">
        <v>19</v>
      </c>
      <c r="H100">
        <v>56870</v>
      </c>
    </row>
    <row r="101" spans="1:8" x14ac:dyDescent="0.25">
      <c r="A101">
        <v>1099</v>
      </c>
      <c r="B101" t="s">
        <v>169</v>
      </c>
      <c r="C101" t="s">
        <v>8</v>
      </c>
      <c r="D101">
        <v>25</v>
      </c>
      <c r="E101" t="s">
        <v>16</v>
      </c>
      <c r="F101">
        <v>44144</v>
      </c>
      <c r="G101" t="s">
        <v>19</v>
      </c>
      <c r="H101">
        <v>92700</v>
      </c>
    </row>
    <row r="102" spans="1:8" x14ac:dyDescent="0.25">
      <c r="A102">
        <v>1100</v>
      </c>
      <c r="B102" t="s">
        <v>145</v>
      </c>
      <c r="D102">
        <v>32</v>
      </c>
      <c r="E102" t="s">
        <v>16</v>
      </c>
      <c r="F102">
        <v>44713</v>
      </c>
      <c r="G102" t="s">
        <v>12</v>
      </c>
      <c r="H102">
        <v>91310</v>
      </c>
    </row>
    <row r="103" spans="1:8" x14ac:dyDescent="0.25">
      <c r="A103">
        <v>1101</v>
      </c>
      <c r="B103" t="s">
        <v>115</v>
      </c>
      <c r="C103" t="s">
        <v>15</v>
      </c>
      <c r="D103">
        <v>33</v>
      </c>
      <c r="E103" t="s">
        <v>16</v>
      </c>
      <c r="F103">
        <v>44324</v>
      </c>
      <c r="G103" t="s">
        <v>19</v>
      </c>
      <c r="H103">
        <v>74550</v>
      </c>
    </row>
    <row r="104" spans="1:8" x14ac:dyDescent="0.25">
      <c r="A104">
        <v>1102</v>
      </c>
      <c r="B104" t="s">
        <v>128</v>
      </c>
      <c r="C104" t="s">
        <v>15</v>
      </c>
      <c r="D104">
        <v>25</v>
      </c>
      <c r="E104" t="s">
        <v>13</v>
      </c>
      <c r="F104">
        <v>44665</v>
      </c>
      <c r="G104" t="s">
        <v>9</v>
      </c>
      <c r="H104">
        <v>109190</v>
      </c>
    </row>
    <row r="105" spans="1:8" x14ac:dyDescent="0.25">
      <c r="A105">
        <v>1103</v>
      </c>
      <c r="B105" t="s">
        <v>194</v>
      </c>
      <c r="C105" t="s">
        <v>8</v>
      </c>
      <c r="D105">
        <v>40</v>
      </c>
      <c r="E105" t="s">
        <v>16</v>
      </c>
      <c r="F105">
        <v>44320</v>
      </c>
      <c r="G105" t="s">
        <v>12</v>
      </c>
      <c r="H105">
        <v>104410</v>
      </c>
    </row>
    <row r="106" spans="1:8" x14ac:dyDescent="0.25">
      <c r="A106">
        <v>1104</v>
      </c>
      <c r="B106" t="s">
        <v>177</v>
      </c>
      <c r="C106" t="s">
        <v>15</v>
      </c>
      <c r="D106">
        <v>30</v>
      </c>
      <c r="E106" t="s">
        <v>16</v>
      </c>
      <c r="F106">
        <v>44544</v>
      </c>
      <c r="G106" t="s">
        <v>21</v>
      </c>
      <c r="H106">
        <v>96800</v>
      </c>
    </row>
    <row r="107" spans="1:8" x14ac:dyDescent="0.25">
      <c r="A107">
        <v>1105</v>
      </c>
      <c r="B107" t="s">
        <v>123</v>
      </c>
      <c r="C107" t="s">
        <v>15</v>
      </c>
      <c r="D107">
        <v>28</v>
      </c>
      <c r="E107" t="s">
        <v>13</v>
      </c>
      <c r="F107">
        <v>43980</v>
      </c>
      <c r="G107" t="s">
        <v>21</v>
      </c>
      <c r="H107">
        <v>48170</v>
      </c>
    </row>
    <row r="108" spans="1:8" x14ac:dyDescent="0.25">
      <c r="A108">
        <v>1106</v>
      </c>
      <c r="B108" t="s">
        <v>140</v>
      </c>
      <c r="C108" t="s">
        <v>15</v>
      </c>
      <c r="D108">
        <v>21</v>
      </c>
      <c r="E108" t="s">
        <v>16</v>
      </c>
      <c r="F108">
        <v>44042</v>
      </c>
      <c r="G108" t="s">
        <v>9</v>
      </c>
      <c r="H108">
        <v>37920</v>
      </c>
    </row>
    <row r="109" spans="1:8" x14ac:dyDescent="0.25">
      <c r="A109">
        <v>1107</v>
      </c>
      <c r="B109" t="s">
        <v>178</v>
      </c>
      <c r="C109" t="s">
        <v>15</v>
      </c>
      <c r="D109">
        <v>34</v>
      </c>
      <c r="E109" t="s">
        <v>16</v>
      </c>
      <c r="F109">
        <v>44642</v>
      </c>
      <c r="G109" t="s">
        <v>9</v>
      </c>
      <c r="H109">
        <v>112650</v>
      </c>
    </row>
    <row r="110" spans="1:8" x14ac:dyDescent="0.25">
      <c r="A110">
        <v>1108</v>
      </c>
      <c r="B110" t="s">
        <v>165</v>
      </c>
      <c r="C110" t="s">
        <v>8</v>
      </c>
      <c r="D110">
        <v>34</v>
      </c>
      <c r="E110" t="s">
        <v>24</v>
      </c>
      <c r="F110">
        <v>44660</v>
      </c>
      <c r="G110" t="s">
        <v>19</v>
      </c>
      <c r="H110">
        <v>49630</v>
      </c>
    </row>
    <row r="111" spans="1:8" x14ac:dyDescent="0.25">
      <c r="A111">
        <v>1109</v>
      </c>
      <c r="B111" t="s">
        <v>199</v>
      </c>
      <c r="C111" t="s">
        <v>15</v>
      </c>
      <c r="D111">
        <v>36</v>
      </c>
      <c r="E111" t="s">
        <v>16</v>
      </c>
      <c r="F111">
        <v>43958</v>
      </c>
      <c r="G111" t="s">
        <v>12</v>
      </c>
      <c r="H111">
        <v>118840</v>
      </c>
    </row>
    <row r="112" spans="1:8" x14ac:dyDescent="0.25">
      <c r="A112">
        <v>1110</v>
      </c>
      <c r="B112" t="s">
        <v>159</v>
      </c>
      <c r="C112" t="s">
        <v>15</v>
      </c>
      <c r="D112">
        <v>30</v>
      </c>
      <c r="E112" t="s">
        <v>16</v>
      </c>
      <c r="F112">
        <v>44789</v>
      </c>
      <c r="G112" t="s">
        <v>12</v>
      </c>
      <c r="H112">
        <v>69710</v>
      </c>
    </row>
    <row r="113" spans="1:8" x14ac:dyDescent="0.25">
      <c r="A113">
        <v>1111</v>
      </c>
      <c r="B113" t="s">
        <v>197</v>
      </c>
      <c r="C113" t="s">
        <v>15</v>
      </c>
      <c r="D113">
        <v>20</v>
      </c>
      <c r="E113" t="s">
        <v>16</v>
      </c>
      <c r="F113">
        <v>44683</v>
      </c>
      <c r="G113" t="s">
        <v>9</v>
      </c>
      <c r="H113">
        <v>79570</v>
      </c>
    </row>
    <row r="114" spans="1:8" x14ac:dyDescent="0.25">
      <c r="A114">
        <v>1112</v>
      </c>
      <c r="B114" t="s">
        <v>154</v>
      </c>
      <c r="C114" t="s">
        <v>8</v>
      </c>
      <c r="D114">
        <v>22</v>
      </c>
      <c r="E114" t="s">
        <v>13</v>
      </c>
      <c r="F114">
        <v>44388</v>
      </c>
      <c r="G114" t="s">
        <v>9</v>
      </c>
      <c r="H114">
        <v>76900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E664-AF17-4831-830E-F7FBBC3EC9DA}">
  <dimension ref="A3:E5"/>
  <sheetViews>
    <sheetView workbookViewId="0">
      <selection activeCell="E4" sqref="E4"/>
    </sheetView>
  </sheetViews>
  <sheetFormatPr defaultRowHeight="15" x14ac:dyDescent="0.25"/>
  <cols>
    <col min="1" max="1" width="17.28515625" bestFit="1" customWidth="1"/>
    <col min="2" max="2" width="13.5703125" bestFit="1" customWidth="1"/>
    <col min="3" max="3" width="12.140625" bestFit="1" customWidth="1"/>
    <col min="4" max="4" width="14.140625" bestFit="1" customWidth="1"/>
    <col min="5" max="5" width="15.5703125" bestFit="1" customWidth="1"/>
  </cols>
  <sheetData>
    <row r="3" spans="1:5" x14ac:dyDescent="0.25">
      <c r="A3" s="22" t="s">
        <v>223</v>
      </c>
      <c r="B3" t="s">
        <v>224</v>
      </c>
      <c r="C3" t="s">
        <v>211</v>
      </c>
      <c r="D3" t="s">
        <v>209</v>
      </c>
      <c r="E3" t="s">
        <v>221</v>
      </c>
    </row>
    <row r="4" spans="1:5" x14ac:dyDescent="0.25">
      <c r="A4" s="23" t="s">
        <v>8</v>
      </c>
      <c r="B4" s="4">
        <v>50</v>
      </c>
      <c r="C4" s="18">
        <v>31.48</v>
      </c>
      <c r="D4" s="24">
        <v>76721.600000000006</v>
      </c>
      <c r="E4" s="18">
        <v>2.94</v>
      </c>
    </row>
    <row r="5" spans="1:5" x14ac:dyDescent="0.25">
      <c r="A5" s="23" t="s">
        <v>15</v>
      </c>
      <c r="B5" s="4">
        <v>56</v>
      </c>
      <c r="C5" s="18">
        <v>29.160714285714285</v>
      </c>
      <c r="D5" s="24">
        <v>77743.75</v>
      </c>
      <c r="E5" s="18">
        <v>2.9642857142857144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03A13-24ED-4546-8F0A-B45CA8D699F3}">
  <dimension ref="A3:B13"/>
  <sheetViews>
    <sheetView workbookViewId="0">
      <selection activeCell="M10" sqref="M10"/>
    </sheetView>
  </sheetViews>
  <sheetFormatPr defaultRowHeight="15" x14ac:dyDescent="0.25"/>
  <cols>
    <col min="1" max="1" width="15.28515625" bestFit="1" customWidth="1"/>
    <col min="2" max="2" width="12" bestFit="1" customWidth="1"/>
  </cols>
  <sheetData>
    <row r="3" spans="1:2" x14ac:dyDescent="0.25">
      <c r="A3" s="22" t="s">
        <v>236</v>
      </c>
      <c r="B3" t="s">
        <v>237</v>
      </c>
    </row>
    <row r="4" spans="1:2" x14ac:dyDescent="0.25">
      <c r="A4" s="25" t="s">
        <v>228</v>
      </c>
      <c r="B4" s="4">
        <v>15</v>
      </c>
    </row>
    <row r="5" spans="1:2" x14ac:dyDescent="0.25">
      <c r="A5" s="25" t="s">
        <v>234</v>
      </c>
      <c r="B5" s="4">
        <v>15</v>
      </c>
    </row>
    <row r="6" spans="1:2" x14ac:dyDescent="0.25">
      <c r="A6" s="25" t="s">
        <v>230</v>
      </c>
      <c r="B6" s="4">
        <v>14</v>
      </c>
    </row>
    <row r="7" spans="1:2" x14ac:dyDescent="0.25">
      <c r="A7" s="25" t="s">
        <v>231</v>
      </c>
      <c r="B7" s="4">
        <v>12</v>
      </c>
    </row>
    <row r="8" spans="1:2" x14ac:dyDescent="0.25">
      <c r="A8" s="25" t="s">
        <v>229</v>
      </c>
      <c r="B8" s="4">
        <v>11</v>
      </c>
    </row>
    <row r="9" spans="1:2" x14ac:dyDescent="0.25">
      <c r="A9" s="25" t="s">
        <v>232</v>
      </c>
      <c r="B9" s="4">
        <v>9</v>
      </c>
    </row>
    <row r="10" spans="1:2" x14ac:dyDescent="0.25">
      <c r="A10" s="25" t="s">
        <v>235</v>
      </c>
      <c r="B10" s="4">
        <v>9</v>
      </c>
    </row>
    <row r="11" spans="1:2" x14ac:dyDescent="0.25">
      <c r="A11" s="25" t="s">
        <v>227</v>
      </c>
      <c r="B11" s="4">
        <v>9</v>
      </c>
    </row>
    <row r="12" spans="1:2" x14ac:dyDescent="0.25">
      <c r="A12" s="25" t="s">
        <v>233</v>
      </c>
      <c r="B12" s="4">
        <v>6</v>
      </c>
    </row>
    <row r="13" spans="1:2" x14ac:dyDescent="0.25">
      <c r="A13" s="25" t="s">
        <v>226</v>
      </c>
      <c r="B13" s="4">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2A251-E339-4240-BC82-0FA5FD08E478}">
  <dimension ref="A3:B9"/>
  <sheetViews>
    <sheetView workbookViewId="0">
      <selection activeCell="B11" sqref="B11"/>
    </sheetView>
  </sheetViews>
  <sheetFormatPr defaultRowHeight="15" x14ac:dyDescent="0.25"/>
  <cols>
    <col min="1" max="1" width="14.28515625" bestFit="1" customWidth="1"/>
    <col min="2" max="2" width="15.5703125" bestFit="1" customWidth="1"/>
  </cols>
  <sheetData>
    <row r="3" spans="1:2" x14ac:dyDescent="0.25">
      <c r="A3" s="22" t="s">
        <v>238</v>
      </c>
      <c r="B3" s="26" t="s">
        <v>209</v>
      </c>
    </row>
    <row r="4" spans="1:2" x14ac:dyDescent="0.25">
      <c r="A4" s="23" t="s">
        <v>10</v>
      </c>
      <c r="B4" s="27">
        <v>92080</v>
      </c>
    </row>
    <row r="5" spans="1:2" x14ac:dyDescent="0.25">
      <c r="A5" s="23" t="s">
        <v>13</v>
      </c>
      <c r="B5" s="27">
        <v>74627.407407407401</v>
      </c>
    </row>
    <row r="6" spans="1:2" x14ac:dyDescent="0.25">
      <c r="A6" s="23" t="s">
        <v>16</v>
      </c>
      <c r="B6" s="27">
        <v>77737.11538461539</v>
      </c>
    </row>
    <row r="7" spans="1:2" x14ac:dyDescent="0.25">
      <c r="A7" s="23" t="s">
        <v>24</v>
      </c>
      <c r="B7" s="27">
        <v>80544.736842105267</v>
      </c>
    </row>
    <row r="8" spans="1:2" x14ac:dyDescent="0.25">
      <c r="A8" s="23" t="s">
        <v>42</v>
      </c>
      <c r="B8" s="27">
        <v>77423.333333333328</v>
      </c>
    </row>
    <row r="9" spans="1:2" x14ac:dyDescent="0.25">
      <c r="A9" s="23" t="s">
        <v>226</v>
      </c>
      <c r="B9" s="27">
        <v>77854.433962264156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88D93-76B1-4DC3-B1FE-7F5CDDDA1494}">
  <dimension ref="A3:B39"/>
  <sheetViews>
    <sheetView workbookViewId="0">
      <selection activeCell="S14" sqref="S14"/>
    </sheetView>
  </sheetViews>
  <sheetFormatPr defaultRowHeight="15" x14ac:dyDescent="0.25"/>
  <cols>
    <col min="1" max="1" width="15.85546875" bestFit="1" customWidth="1"/>
    <col min="2" max="2" width="16" bestFit="1" customWidth="1"/>
    <col min="3" max="3" width="4.28515625" bestFit="1" customWidth="1"/>
    <col min="4" max="4" width="4.57031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3" spans="1:2" x14ac:dyDescent="0.25">
      <c r="A3" s="22" t="s">
        <v>255</v>
      </c>
      <c r="B3" t="s">
        <v>256</v>
      </c>
    </row>
    <row r="4" spans="1:2" x14ac:dyDescent="0.25">
      <c r="A4" s="23" t="s">
        <v>239</v>
      </c>
      <c r="B4" s="4">
        <v>45</v>
      </c>
    </row>
    <row r="5" spans="1:2" x14ac:dyDescent="0.25">
      <c r="A5" s="28" t="s">
        <v>240</v>
      </c>
      <c r="B5" s="4">
        <v>5</v>
      </c>
    </row>
    <row r="6" spans="1:2" x14ac:dyDescent="0.25">
      <c r="A6" s="28" t="s">
        <v>241</v>
      </c>
      <c r="B6" s="4">
        <v>1</v>
      </c>
    </row>
    <row r="7" spans="1:2" x14ac:dyDescent="0.25">
      <c r="A7" s="28" t="s">
        <v>242</v>
      </c>
      <c r="B7" s="4">
        <v>6</v>
      </c>
    </row>
    <row r="8" spans="1:2" x14ac:dyDescent="0.25">
      <c r="A8" s="28" t="s">
        <v>243</v>
      </c>
      <c r="B8" s="4">
        <v>3</v>
      </c>
    </row>
    <row r="9" spans="1:2" x14ac:dyDescent="0.25">
      <c r="A9" s="28" t="s">
        <v>244</v>
      </c>
      <c r="B9" s="4">
        <v>7</v>
      </c>
    </row>
    <row r="10" spans="1:2" x14ac:dyDescent="0.25">
      <c r="A10" s="28" t="s">
        <v>245</v>
      </c>
      <c r="B10" s="4">
        <v>7</v>
      </c>
    </row>
    <row r="11" spans="1:2" x14ac:dyDescent="0.25">
      <c r="A11" s="28" t="s">
        <v>246</v>
      </c>
      <c r="B11" s="4">
        <v>9</v>
      </c>
    </row>
    <row r="12" spans="1:2" x14ac:dyDescent="0.25">
      <c r="A12" s="28" t="s">
        <v>247</v>
      </c>
      <c r="B12" s="4">
        <v>7</v>
      </c>
    </row>
    <row r="13" spans="1:2" x14ac:dyDescent="0.25">
      <c r="A13" s="23" t="s">
        <v>248</v>
      </c>
      <c r="B13" s="4">
        <v>137</v>
      </c>
    </row>
    <row r="14" spans="1:2" x14ac:dyDescent="0.25">
      <c r="A14" s="28" t="s">
        <v>249</v>
      </c>
      <c r="B14" s="4">
        <v>6</v>
      </c>
    </row>
    <row r="15" spans="1:2" x14ac:dyDescent="0.25">
      <c r="A15" s="28" t="s">
        <v>250</v>
      </c>
      <c r="B15" s="4">
        <v>4</v>
      </c>
    </row>
    <row r="16" spans="1:2" x14ac:dyDescent="0.25">
      <c r="A16" s="28" t="s">
        <v>251</v>
      </c>
      <c r="B16" s="4">
        <v>10</v>
      </c>
    </row>
    <row r="17" spans="1:2" x14ac:dyDescent="0.25">
      <c r="A17" s="28" t="s">
        <v>252</v>
      </c>
      <c r="B17" s="4">
        <v>6</v>
      </c>
    </row>
    <row r="18" spans="1:2" x14ac:dyDescent="0.25">
      <c r="A18" s="28" t="s">
        <v>240</v>
      </c>
      <c r="B18" s="4">
        <v>18</v>
      </c>
    </row>
    <row r="19" spans="1:2" x14ac:dyDescent="0.25">
      <c r="A19" s="28" t="s">
        <v>241</v>
      </c>
      <c r="B19" s="4">
        <v>8</v>
      </c>
    </row>
    <row r="20" spans="1:2" x14ac:dyDescent="0.25">
      <c r="A20" s="28" t="s">
        <v>242</v>
      </c>
      <c r="B20" s="4">
        <v>20</v>
      </c>
    </row>
    <row r="21" spans="1:2" x14ac:dyDescent="0.25">
      <c r="A21" s="28" t="s">
        <v>243</v>
      </c>
      <c r="B21" s="4">
        <v>7</v>
      </c>
    </row>
    <row r="22" spans="1:2" x14ac:dyDescent="0.25">
      <c r="A22" s="28" t="s">
        <v>244</v>
      </c>
      <c r="B22" s="4">
        <v>20</v>
      </c>
    </row>
    <row r="23" spans="1:2" x14ac:dyDescent="0.25">
      <c r="A23" s="28" t="s">
        <v>245</v>
      </c>
      <c r="B23" s="4">
        <v>10</v>
      </c>
    </row>
    <row r="24" spans="1:2" x14ac:dyDescent="0.25">
      <c r="A24" s="28" t="s">
        <v>246</v>
      </c>
      <c r="B24" s="4">
        <v>13</v>
      </c>
    </row>
    <row r="25" spans="1:2" x14ac:dyDescent="0.25">
      <c r="A25" s="28" t="s">
        <v>247</v>
      </c>
      <c r="B25" s="4">
        <v>15</v>
      </c>
    </row>
    <row r="26" spans="1:2" x14ac:dyDescent="0.25">
      <c r="A26" s="23" t="s">
        <v>253</v>
      </c>
      <c r="B26" s="4">
        <v>210</v>
      </c>
    </row>
    <row r="27" spans="1:2" x14ac:dyDescent="0.25">
      <c r="A27" s="28" t="s">
        <v>249</v>
      </c>
      <c r="B27" s="4">
        <v>9</v>
      </c>
    </row>
    <row r="28" spans="1:2" x14ac:dyDescent="0.25">
      <c r="A28" s="28" t="s">
        <v>250</v>
      </c>
      <c r="B28" s="4">
        <v>14</v>
      </c>
    </row>
    <row r="29" spans="1:2" x14ac:dyDescent="0.25">
      <c r="A29" s="28" t="s">
        <v>251</v>
      </c>
      <c r="B29" s="4">
        <v>20</v>
      </c>
    </row>
    <row r="30" spans="1:2" x14ac:dyDescent="0.25">
      <c r="A30" s="28" t="s">
        <v>252</v>
      </c>
      <c r="B30" s="4">
        <v>18</v>
      </c>
    </row>
    <row r="31" spans="1:2" x14ac:dyDescent="0.25">
      <c r="A31" s="28" t="s">
        <v>240</v>
      </c>
      <c r="B31" s="4">
        <v>30</v>
      </c>
    </row>
    <row r="32" spans="1:2" x14ac:dyDescent="0.25">
      <c r="A32" s="28" t="s">
        <v>241</v>
      </c>
      <c r="B32" s="4">
        <v>16</v>
      </c>
    </row>
    <row r="33" spans="1:2" x14ac:dyDescent="0.25">
      <c r="A33" s="28" t="s">
        <v>242</v>
      </c>
      <c r="B33" s="4">
        <v>26</v>
      </c>
    </row>
    <row r="34" spans="1:2" x14ac:dyDescent="0.25">
      <c r="A34" s="28" t="s">
        <v>243</v>
      </c>
      <c r="B34" s="4">
        <v>13</v>
      </c>
    </row>
    <row r="35" spans="1:2" x14ac:dyDescent="0.25">
      <c r="A35" s="28" t="s">
        <v>244</v>
      </c>
      <c r="B35" s="4">
        <v>22</v>
      </c>
    </row>
    <row r="36" spans="1:2" x14ac:dyDescent="0.25">
      <c r="A36" s="28" t="s">
        <v>245</v>
      </c>
      <c r="B36" s="4">
        <v>14</v>
      </c>
    </row>
    <row r="37" spans="1:2" x14ac:dyDescent="0.25">
      <c r="A37" s="23" t="s">
        <v>254</v>
      </c>
      <c r="B37" s="4">
        <v>212</v>
      </c>
    </row>
    <row r="38" spans="1:2" x14ac:dyDescent="0.25">
      <c r="A38" s="28" t="s">
        <v>250</v>
      </c>
      <c r="B38" s="4">
        <v>15</v>
      </c>
    </row>
    <row r="39" spans="1:2" x14ac:dyDescent="0.25">
      <c r="A39" s="28" t="s">
        <v>252</v>
      </c>
      <c r="B39" s="4">
        <v>19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F564-B06A-42E5-893F-C03E4C88585E}">
  <dimension ref="A1:AF6"/>
  <sheetViews>
    <sheetView showGridLines="0" showRowColHeaders="0" workbookViewId="0">
      <selection activeCell="N6" sqref="N6"/>
    </sheetView>
  </sheetViews>
  <sheetFormatPr defaultRowHeight="15" x14ac:dyDescent="0.25"/>
  <cols>
    <col min="1" max="1" width="2.7109375" customWidth="1"/>
    <col min="2" max="2" width="7.7109375" customWidth="1"/>
    <col min="3" max="3" width="4.28515625" customWidth="1"/>
    <col min="4" max="4" width="7.140625" customWidth="1"/>
    <col min="5" max="5" width="4.28515625" customWidth="1"/>
    <col min="6" max="6" width="11.5703125" bestFit="1" customWidth="1"/>
    <col min="7" max="7" width="3.85546875" customWidth="1"/>
    <col min="8" max="8" width="8.5703125" customWidth="1"/>
    <col min="9" max="9" width="3.5703125" customWidth="1"/>
    <col min="10" max="10" width="8.5703125" customWidth="1"/>
    <col min="11" max="11" width="4.140625" customWidth="1"/>
    <col min="12" max="12" width="8.5703125" customWidth="1"/>
    <col min="13" max="13" width="3.140625" customWidth="1"/>
    <col min="14" max="14" width="7.42578125" customWidth="1"/>
    <col min="15" max="15" width="3.5703125" customWidth="1"/>
    <col min="16" max="16" width="8.5703125" customWidth="1"/>
    <col min="17" max="17" width="4" customWidth="1"/>
    <col min="18" max="18" width="7.28515625" customWidth="1"/>
    <col min="19" max="19" width="4.5703125" customWidth="1"/>
    <col min="20" max="20" width="7.42578125" customWidth="1"/>
    <col min="21" max="21" width="2.85546875" customWidth="1"/>
    <col min="22" max="22" width="11.5703125" bestFit="1" customWidth="1"/>
    <col min="23" max="23" width="3.7109375" customWidth="1"/>
    <col min="24" max="24" width="7.5703125" customWidth="1"/>
    <col min="25" max="25" width="3.85546875" customWidth="1"/>
    <col min="26" max="26" width="7" customWidth="1"/>
    <col min="27" max="27" width="2.85546875" customWidth="1"/>
    <col min="28" max="28" width="7.85546875" customWidth="1"/>
    <col min="29" max="29" width="3.42578125" customWidth="1"/>
    <col min="30" max="30" width="6.5703125" customWidth="1"/>
    <col min="31" max="31" width="2.7109375" customWidth="1"/>
    <col min="32" max="32" width="7" customWidth="1"/>
  </cols>
  <sheetData>
    <row r="1" spans="1:32" x14ac:dyDescent="0.25">
      <c r="A1" s="47" t="s">
        <v>257</v>
      </c>
      <c r="B1" s="48"/>
      <c r="C1" s="48"/>
      <c r="D1" s="48"/>
      <c r="E1" s="48"/>
      <c r="F1" s="48"/>
      <c r="G1" s="48"/>
      <c r="H1" s="48"/>
      <c r="I1" s="48"/>
      <c r="J1" s="48"/>
      <c r="K1" s="48"/>
      <c r="L1" s="48"/>
      <c r="M1" s="48"/>
      <c r="N1" s="48"/>
      <c r="O1" s="48"/>
      <c r="P1" s="48"/>
      <c r="Q1" s="48"/>
    </row>
    <row r="2" spans="1:32" x14ac:dyDescent="0.25">
      <c r="A2" s="48"/>
      <c r="B2" s="48"/>
      <c r="C2" s="48"/>
      <c r="D2" s="48"/>
      <c r="E2" s="48"/>
      <c r="F2" s="48"/>
      <c r="G2" s="48"/>
      <c r="H2" s="48"/>
      <c r="I2" s="48"/>
      <c r="J2" s="48"/>
      <c r="K2" s="48"/>
      <c r="L2" s="48"/>
      <c r="M2" s="48"/>
      <c r="N2" s="48"/>
      <c r="O2" s="48"/>
      <c r="P2" s="48"/>
      <c r="Q2" s="48"/>
    </row>
    <row r="3" spans="1:32" x14ac:dyDescent="0.25">
      <c r="E3" s="49" t="s">
        <v>207</v>
      </c>
      <c r="F3" s="50"/>
      <c r="G3" s="50"/>
      <c r="H3" s="50"/>
      <c r="I3" s="50"/>
      <c r="J3" s="50"/>
      <c r="V3" s="51" t="s">
        <v>206</v>
      </c>
      <c r="W3" s="52"/>
      <c r="X3" s="52"/>
      <c r="Y3" s="52"/>
      <c r="Z3" s="52"/>
      <c r="AA3" s="52"/>
      <c r="AB3" s="52"/>
    </row>
    <row r="4" spans="1:32" x14ac:dyDescent="0.25">
      <c r="E4" s="50"/>
      <c r="F4" s="50"/>
      <c r="G4" s="50"/>
      <c r="H4" s="50"/>
      <c r="I4" s="50"/>
      <c r="J4" s="50"/>
      <c r="V4" s="52"/>
      <c r="W4" s="52"/>
      <c r="X4" s="52"/>
      <c r="Y4" s="52"/>
      <c r="Z4" s="52"/>
      <c r="AA4" s="52"/>
      <c r="AB4" s="52"/>
    </row>
    <row r="5" spans="1:32" ht="160.5" x14ac:dyDescent="0.25">
      <c r="B5" s="31" t="s">
        <v>258</v>
      </c>
      <c r="C5" s="31"/>
      <c r="D5" s="31" t="s">
        <v>259</v>
      </c>
      <c r="E5" s="31"/>
      <c r="F5" s="31" t="s">
        <v>260</v>
      </c>
      <c r="G5" s="31"/>
      <c r="H5" s="31" t="s">
        <v>261</v>
      </c>
      <c r="I5" s="31"/>
      <c r="J5" s="31" t="s">
        <v>56</v>
      </c>
      <c r="K5" s="31"/>
      <c r="L5" s="31" t="s">
        <v>262</v>
      </c>
      <c r="M5" s="31"/>
      <c r="N5" s="31" t="s">
        <v>263</v>
      </c>
      <c r="O5" s="31"/>
      <c r="P5" s="31" t="s">
        <v>264</v>
      </c>
      <c r="Q5" s="31"/>
      <c r="R5" s="31" t="s">
        <v>258</v>
      </c>
      <c r="S5" s="31"/>
      <c r="T5" s="31" t="s">
        <v>259</v>
      </c>
      <c r="U5" s="31"/>
      <c r="V5" s="31" t="s">
        <v>260</v>
      </c>
      <c r="W5" s="31"/>
      <c r="X5" s="31" t="s">
        <v>261</v>
      </c>
      <c r="Y5" s="31"/>
      <c r="Z5" s="31" t="s">
        <v>56</v>
      </c>
      <c r="AA5" s="31"/>
      <c r="AB5" s="31" t="s">
        <v>262</v>
      </c>
      <c r="AC5" s="31"/>
      <c r="AD5" s="31" t="s">
        <v>263</v>
      </c>
      <c r="AE5" s="31"/>
      <c r="AF5" s="31" t="s">
        <v>264</v>
      </c>
    </row>
    <row r="6" spans="1:32" ht="89.25" customHeight="1" x14ac:dyDescent="0.25">
      <c r="B6" s="29">
        <f>COUNTIF(Employee_Table_2[Country],"BNG")</f>
        <v>100</v>
      </c>
      <c r="D6" s="29" t="str">
        <f>TEXT(ROUNDUP(COUNTIFS(Employee_Table_2[Country],"BNG",Employee_Table_2[Gender],"Female")/COUNTA(Employee_Table_2[Gender]),0),"0") &amp; ":" &amp; TEXT(ROUNDUP(COUNTIFS(Employee_Table_2[Country],"BNG",Employee_Table_2[Gender],"Male")/COUNTA(Employee_Table_2[Gender]),0), "0")</f>
        <v>1:1</v>
      </c>
      <c r="F6" s="34">
        <f>AVERAGEIF(Employee_Table_2[Country],"BNG",Employee_Table_2[Salary])</f>
        <v>77472.100000000006</v>
      </c>
      <c r="H6" s="29">
        <f>COUNTIFS(Employee_Table_2[Country],"BNG",Employee_Table_2[Department],"Finance")</f>
        <v>20</v>
      </c>
      <c r="J6" s="29">
        <f>COUNTIFS(Employee_Table_2[Country],"BNG",Employee_Table_2[Department],"HR")</f>
        <v>4</v>
      </c>
      <c r="L6" s="29">
        <f>COUNTIFS(Employee_Table_2[Country],"BNG",Employee_Table_2[Department],"Procurement")</f>
        <v>31</v>
      </c>
      <c r="N6" s="29">
        <f>COUNTIFS(Employee_Table_2[Country],"BNG",Employee_Table_2[Department],"Sales")</f>
        <v>17</v>
      </c>
      <c r="P6" s="29">
        <f>COUNTIFS(Employee_Table_2[Country],"BNG",Employee_Table_2[Department],"Website")</f>
        <v>28</v>
      </c>
      <c r="R6" s="30">
        <f>COUNTIF(Employee_Table_2[Country],"IND")</f>
        <v>112</v>
      </c>
      <c r="T6" s="30" t="str">
        <f>TEXT(ROUNDUP(COUNTIFS(Employee_Table_2[Country],"IND",Employee_Table_2[Gender],"Female")/COUNTA(Employee_Table_2[Gender]),0),"0") &amp; ":" &amp; TEXT(ROUNDUP(COUNTIFS(Employee_Table_2[Country],"IND",Employee_Table_2[Gender],"Male")/COUNTA(Employee_Table_2[Gender]),0), "0")</f>
        <v>1:1</v>
      </c>
      <c r="V6" s="35">
        <f>AVERAGEIF(Employee_Table_2[Country],"IND",Employee_Table_2[Salary])</f>
        <v>78195.803571428565</v>
      </c>
      <c r="X6" s="30">
        <f>COUNTIFS(Employee_Table_2[Country],"IND",Employee_Table_2[Department],"Finance")</f>
        <v>22</v>
      </c>
      <c r="Z6" s="30">
        <f>COUNTIFS(Employee_Table_2[Country],"IND",Employee_Table_2[Department],"HR")</f>
        <v>5</v>
      </c>
      <c r="AB6" s="30">
        <f>COUNTIFS(Employee_Table_2[Country],"IND",Employee_Table_2[Department],"Procurement")</f>
        <v>34</v>
      </c>
      <c r="AD6" s="30">
        <f>COUNTIFS(Employee_Table_2[Country],"IND",Employee_Table_2[Department],"Sales")</f>
        <v>18</v>
      </c>
      <c r="AF6" s="30">
        <f>COUNTIFS(Employee_Table_2[Country],"IND",Employee_Table_2[Department],"Website")</f>
        <v>33</v>
      </c>
    </row>
  </sheetData>
  <mergeCells count="3">
    <mergeCell ref="A1:Q2"/>
    <mergeCell ref="E3:J4"/>
    <mergeCell ref="V3:AB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F4D6C-4AE0-47CC-BF69-21996916BCD5}">
  <dimension ref="A1:S213"/>
  <sheetViews>
    <sheetView tabSelected="1" workbookViewId="0">
      <selection activeCell="F15" sqref="F15"/>
    </sheetView>
  </sheetViews>
  <sheetFormatPr defaultRowHeight="15" x14ac:dyDescent="0.25"/>
  <cols>
    <col min="1" max="1" width="10.140625" bestFit="1"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12.5703125" style="6" bestFit="1" customWidth="1"/>
    <col min="9" max="9" width="10.28515625" bestFit="1" customWidth="1"/>
    <col min="10" max="10" width="17.85546875" style="19" bestFit="1" customWidth="1"/>
    <col min="11" max="11" width="17.42578125" style="4" bestFit="1" customWidth="1"/>
    <col min="12" max="12" width="15.5703125" style="6" bestFit="1" customWidth="1"/>
    <col min="14" max="14" width="9.7109375" bestFit="1" customWidth="1"/>
    <col min="15" max="16" width="30.5703125" bestFit="1" customWidth="1"/>
    <col min="17" max="17" width="12" bestFit="1" customWidth="1"/>
    <col min="18" max="19" width="19.140625" bestFit="1" customWidth="1"/>
    <col min="20" max="20" width="9.7109375" bestFit="1" customWidth="1"/>
    <col min="24" max="24" width="15.140625" bestFit="1" customWidth="1"/>
  </cols>
  <sheetData>
    <row r="1" spans="1:19" x14ac:dyDescent="0.25">
      <c r="A1" t="s">
        <v>203</v>
      </c>
      <c r="B1" t="s">
        <v>0</v>
      </c>
      <c r="C1" t="s">
        <v>1</v>
      </c>
      <c r="D1" t="s">
        <v>3</v>
      </c>
      <c r="E1" t="s">
        <v>6</v>
      </c>
      <c r="F1" t="s">
        <v>4</v>
      </c>
      <c r="G1" t="s">
        <v>2</v>
      </c>
      <c r="H1" s="6" t="s">
        <v>5</v>
      </c>
      <c r="I1" t="s">
        <v>205</v>
      </c>
      <c r="J1" s="19" t="s">
        <v>222</v>
      </c>
      <c r="K1" s="4" t="s">
        <v>219</v>
      </c>
      <c r="L1" s="6" t="s">
        <v>225</v>
      </c>
    </row>
    <row r="2" spans="1:19" ht="15.75" thickBot="1" x14ac:dyDescent="0.3">
      <c r="A2">
        <v>1001</v>
      </c>
      <c r="B2" t="s">
        <v>156</v>
      </c>
      <c r="C2" t="s">
        <v>15</v>
      </c>
      <c r="D2">
        <v>20</v>
      </c>
      <c r="E2" t="s">
        <v>16</v>
      </c>
      <c r="F2" s="5">
        <v>44122</v>
      </c>
      <c r="G2" t="s">
        <v>12</v>
      </c>
      <c r="H2" s="6">
        <v>112650</v>
      </c>
      <c r="I2" t="s">
        <v>206</v>
      </c>
      <c r="J2" s="19">
        <f ca="1">DATEDIF(Employee_Table_2[[#This Row],[Date Joined]],TODAY(),"Y")</f>
        <v>4</v>
      </c>
      <c r="K2" s="4">
        <v>1001</v>
      </c>
      <c r="L2" s="6">
        <f ca="1">IF(Employee_Table_2[[#This Row],[ Tenure ]]&gt;=2,3%*Employee_Table_2[[#This Row],[Salary]],2%*Employee_Table_2[[#This Row],[Salary]])</f>
        <v>3379.5</v>
      </c>
      <c r="S2" s="5"/>
    </row>
    <row r="3" spans="1:19" x14ac:dyDescent="0.25">
      <c r="A3">
        <v>1002</v>
      </c>
      <c r="B3" t="s">
        <v>176</v>
      </c>
      <c r="C3" t="s">
        <v>8</v>
      </c>
      <c r="D3">
        <v>32</v>
      </c>
      <c r="E3" t="s">
        <v>13</v>
      </c>
      <c r="F3" s="5">
        <v>44293</v>
      </c>
      <c r="G3" t="s">
        <v>12</v>
      </c>
      <c r="H3" s="6">
        <v>43840</v>
      </c>
      <c r="I3" t="s">
        <v>206</v>
      </c>
      <c r="J3" s="19">
        <f ca="1">DATEDIF(Employee_Table_2[[#This Row],[Date Joined]],TODAY(),"Y")</f>
        <v>3</v>
      </c>
      <c r="K3" s="4">
        <v>1002</v>
      </c>
      <c r="L3" s="6">
        <f ca="1">IF(Employee_Table_2[[#This Row],[ Tenure ]]&gt;=2,3%*Employee_Table_2[[#This Row],[Salary]],2%*Employee_Table_2[[#This Row],[Salary]])</f>
        <v>1315.2</v>
      </c>
      <c r="O3" s="7" t="s">
        <v>208</v>
      </c>
      <c r="P3" s="8">
        <f>COUNTA(Employee_Table_2[Name])</f>
        <v>212</v>
      </c>
    </row>
    <row r="4" spans="1:19" x14ac:dyDescent="0.25">
      <c r="A4">
        <v>1003</v>
      </c>
      <c r="B4" t="s">
        <v>143</v>
      </c>
      <c r="C4" t="s">
        <v>15</v>
      </c>
      <c r="D4">
        <v>31</v>
      </c>
      <c r="E4" t="s">
        <v>16</v>
      </c>
      <c r="F4" s="5">
        <v>44663</v>
      </c>
      <c r="G4" t="s">
        <v>9</v>
      </c>
      <c r="H4" s="6">
        <v>103550</v>
      </c>
      <c r="I4" t="s">
        <v>206</v>
      </c>
      <c r="J4" s="19">
        <f ca="1">DATEDIF(Employee_Table_2[[#This Row],[Date Joined]],TODAY(),"Y")</f>
        <v>2</v>
      </c>
      <c r="K4" s="4">
        <v>1003</v>
      </c>
      <c r="L4" s="6">
        <f ca="1">IF(Employee_Table_2[[#This Row],[ Tenure ]]&gt;=2,3%*Employee_Table_2[[#This Row],[Salary]],2%*Employee_Table_2[[#This Row],[Salary]])</f>
        <v>3106.5</v>
      </c>
      <c r="O4" s="9" t="s">
        <v>209</v>
      </c>
      <c r="P4" s="12">
        <f>AVERAGE(Employee_Table_2[Salary])</f>
        <v>77854.433962264156</v>
      </c>
    </row>
    <row r="5" spans="1:19" x14ac:dyDescent="0.25">
      <c r="A5">
        <v>1004</v>
      </c>
      <c r="B5" t="s">
        <v>201</v>
      </c>
      <c r="C5" t="s">
        <v>8</v>
      </c>
      <c r="D5">
        <v>32</v>
      </c>
      <c r="E5" t="s">
        <v>16</v>
      </c>
      <c r="F5" s="5">
        <v>44339</v>
      </c>
      <c r="G5" t="s">
        <v>56</v>
      </c>
      <c r="H5" s="6">
        <v>45510</v>
      </c>
      <c r="I5" t="s">
        <v>206</v>
      </c>
      <c r="J5" s="19">
        <f ca="1">DATEDIF(Employee_Table_2[[#This Row],[Date Joined]],TODAY(),"Y")</f>
        <v>3</v>
      </c>
      <c r="K5" s="4">
        <v>1004</v>
      </c>
      <c r="L5" s="6">
        <f ca="1">IF(Employee_Table_2[[#This Row],[ Tenure ]]&gt;=2,3%*Employee_Table_2[[#This Row],[Salary]],2%*Employee_Table_2[[#This Row],[Salary]])</f>
        <v>1365.3</v>
      </c>
      <c r="O5" s="9" t="s">
        <v>210</v>
      </c>
      <c r="P5" s="12">
        <f>MEDIAN(Employee_Table_2[Salary])</f>
        <v>75280</v>
      </c>
    </row>
    <row r="6" spans="1:19" x14ac:dyDescent="0.25">
      <c r="A6">
        <v>1005</v>
      </c>
      <c r="B6" t="s">
        <v>142</v>
      </c>
      <c r="C6" t="s">
        <v>204</v>
      </c>
      <c r="D6">
        <v>37</v>
      </c>
      <c r="E6" t="s">
        <v>24</v>
      </c>
      <c r="F6" s="5">
        <v>44085</v>
      </c>
      <c r="G6" t="s">
        <v>21</v>
      </c>
      <c r="H6" s="6">
        <v>115440</v>
      </c>
      <c r="I6" t="s">
        <v>206</v>
      </c>
      <c r="J6" s="19">
        <f ca="1">DATEDIF(Employee_Table_2[[#This Row],[Date Joined]],TODAY(),"Y")</f>
        <v>4</v>
      </c>
      <c r="K6" s="4">
        <v>1005</v>
      </c>
      <c r="L6" s="6">
        <f ca="1">IF(Employee_Table_2[[#This Row],[ Tenure ]]&gt;=2,3%*Employee_Table_2[[#This Row],[Salary]],2%*Employee_Table_2[[#This Row],[Salary]])</f>
        <v>3463.2</v>
      </c>
      <c r="O6" s="9" t="s">
        <v>211</v>
      </c>
      <c r="P6" s="13">
        <f>AVERAGE(Employee_Table_2[Age])</f>
        <v>30.443396226415093</v>
      </c>
    </row>
    <row r="7" spans="1:19" x14ac:dyDescent="0.25">
      <c r="A7">
        <v>1006</v>
      </c>
      <c r="B7" t="s">
        <v>202</v>
      </c>
      <c r="C7" t="s">
        <v>8</v>
      </c>
      <c r="D7">
        <v>38</v>
      </c>
      <c r="E7" t="s">
        <v>13</v>
      </c>
      <c r="F7" s="5">
        <v>44268</v>
      </c>
      <c r="G7" t="s">
        <v>19</v>
      </c>
      <c r="H7" s="6">
        <v>56870</v>
      </c>
      <c r="I7" t="s">
        <v>206</v>
      </c>
      <c r="J7" s="19">
        <f ca="1">DATEDIF(Employee_Table_2[[#This Row],[Date Joined]],TODAY(),"Y")</f>
        <v>3</v>
      </c>
      <c r="K7" s="4">
        <v>1006</v>
      </c>
      <c r="L7" s="6">
        <f ca="1">IF(Employee_Table_2[[#This Row],[ Tenure ]]&gt;=2,3%*Employee_Table_2[[#This Row],[Salary]],2%*Employee_Table_2[[#This Row],[Salary]])</f>
        <v>1706.1</v>
      </c>
      <c r="O7" s="9" t="s">
        <v>212</v>
      </c>
      <c r="P7" s="10">
        <f>MEDIAN(Employee_Table_2[Age])</f>
        <v>30</v>
      </c>
    </row>
    <row r="8" spans="1:19" x14ac:dyDescent="0.25">
      <c r="A8">
        <v>1007</v>
      </c>
      <c r="B8" t="s">
        <v>169</v>
      </c>
      <c r="C8" t="s">
        <v>8</v>
      </c>
      <c r="D8">
        <v>25</v>
      </c>
      <c r="E8" t="s">
        <v>16</v>
      </c>
      <c r="F8" s="5">
        <v>44144</v>
      </c>
      <c r="G8" t="s">
        <v>19</v>
      </c>
      <c r="H8" s="6">
        <v>92700</v>
      </c>
      <c r="I8" t="s">
        <v>206</v>
      </c>
      <c r="J8" s="19">
        <f ca="1">DATEDIF(Employee_Table_2[[#This Row],[Date Joined]],TODAY(),"Y")</f>
        <v>4</v>
      </c>
      <c r="K8" s="4">
        <v>1007</v>
      </c>
      <c r="L8" s="6">
        <f ca="1">IF(Employee_Table_2[[#This Row],[ Tenure ]]&gt;=2,3%*Employee_Table_2[[#This Row],[Salary]],2%*Employee_Table_2[[#This Row],[Salary]])</f>
        <v>2781</v>
      </c>
      <c r="O8" s="9" t="s">
        <v>213</v>
      </c>
      <c r="P8" s="13">
        <f ca="1">AVERAGE(Employee_Table_2[[ Tenure ]])</f>
        <v>2.9339622641509435</v>
      </c>
    </row>
    <row r="9" spans="1:19" x14ac:dyDescent="0.25">
      <c r="A9">
        <v>1008</v>
      </c>
      <c r="B9" t="s">
        <v>145</v>
      </c>
      <c r="C9" t="s">
        <v>204</v>
      </c>
      <c r="D9">
        <v>32</v>
      </c>
      <c r="E9" t="s">
        <v>16</v>
      </c>
      <c r="F9" s="5">
        <v>44713</v>
      </c>
      <c r="G9" t="s">
        <v>12</v>
      </c>
      <c r="H9" s="6">
        <v>91310</v>
      </c>
      <c r="I9" t="s">
        <v>206</v>
      </c>
      <c r="J9" s="19">
        <f ca="1">DATEDIF(Employee_Table_2[[#This Row],[Date Joined]],TODAY(),"Y")</f>
        <v>2</v>
      </c>
      <c r="K9" s="4">
        <v>1008</v>
      </c>
      <c r="L9" s="6">
        <f ca="1">IF(Employee_Table_2[[#This Row],[ Tenure ]]&gt;=2,3%*Employee_Table_2[[#This Row],[Salary]],2%*Employee_Table_2[[#This Row],[Salary]])</f>
        <v>2739.2999999999997</v>
      </c>
      <c r="O9" s="9" t="s">
        <v>216</v>
      </c>
      <c r="P9" s="32">
        <f>COUNTIF(Employee_Table_2[Gender],"Female")/COUNTA(Employee_Table_2[Gender])</f>
        <v>0.45283018867924529</v>
      </c>
    </row>
    <row r="10" spans="1:19" x14ac:dyDescent="0.25">
      <c r="A10">
        <v>1009</v>
      </c>
      <c r="B10" t="s">
        <v>115</v>
      </c>
      <c r="C10" t="s">
        <v>15</v>
      </c>
      <c r="D10">
        <v>33</v>
      </c>
      <c r="E10" t="s">
        <v>16</v>
      </c>
      <c r="F10" s="5">
        <v>44324</v>
      </c>
      <c r="G10" t="s">
        <v>19</v>
      </c>
      <c r="H10" s="6">
        <v>74550</v>
      </c>
      <c r="I10" t="s">
        <v>206</v>
      </c>
      <c r="J10" s="19">
        <f ca="1">DATEDIF(Employee_Table_2[[#This Row],[Date Joined]],TODAY(),"Y")</f>
        <v>3</v>
      </c>
      <c r="K10" s="4">
        <v>1009</v>
      </c>
      <c r="L10" s="6">
        <f ca="1">IF(Employee_Table_2[[#This Row],[ Tenure ]]&gt;=2,3%*Employee_Table_2[[#This Row],[Salary]],2%*Employee_Table_2[[#This Row],[Salary]])</f>
        <v>2236.5</v>
      </c>
      <c r="O10" s="9" t="s">
        <v>217</v>
      </c>
      <c r="P10" s="32">
        <f>COUNTIF(Employee_Table_2[Gender],"Male")/COUNTA(Employee_Table_2[Gender])</f>
        <v>0.49528301886792453</v>
      </c>
    </row>
    <row r="11" spans="1:19" x14ac:dyDescent="0.25">
      <c r="A11">
        <v>1010</v>
      </c>
      <c r="B11" t="s">
        <v>128</v>
      </c>
      <c r="C11" t="s">
        <v>15</v>
      </c>
      <c r="D11">
        <v>25</v>
      </c>
      <c r="E11" t="s">
        <v>13</v>
      </c>
      <c r="F11" s="5">
        <v>44665</v>
      </c>
      <c r="G11" t="s">
        <v>9</v>
      </c>
      <c r="H11" s="6">
        <v>109190</v>
      </c>
      <c r="I11" t="s">
        <v>206</v>
      </c>
      <c r="J11" s="19">
        <f ca="1">DATEDIF(Employee_Table_2[[#This Row],[Date Joined]],TODAY(),"Y")</f>
        <v>2</v>
      </c>
      <c r="K11" s="4">
        <v>1010</v>
      </c>
      <c r="L11" s="6">
        <f ca="1">IF(Employee_Table_2[[#This Row],[ Tenure ]]&gt;=2,3%*Employee_Table_2[[#This Row],[Salary]],2%*Employee_Table_2[[#This Row],[Salary]])</f>
        <v>3275.7</v>
      </c>
      <c r="O11" s="14" t="s">
        <v>214</v>
      </c>
      <c r="P11" s="10" t="str">
        <f>TEXT(ROUNDUP(P9,0),"0") &amp; ":" &amp; TEXT(ROUNDUP(P10,0), "0")</f>
        <v>1:1</v>
      </c>
    </row>
    <row r="12" spans="1:19" ht="15.75" thickBot="1" x14ac:dyDescent="0.3">
      <c r="A12">
        <v>1011</v>
      </c>
      <c r="B12" t="s">
        <v>194</v>
      </c>
      <c r="C12" t="s">
        <v>8</v>
      </c>
      <c r="D12">
        <v>40</v>
      </c>
      <c r="E12" t="s">
        <v>16</v>
      </c>
      <c r="F12" s="5">
        <v>44320</v>
      </c>
      <c r="G12" t="s">
        <v>12</v>
      </c>
      <c r="H12" s="6">
        <v>104410</v>
      </c>
      <c r="I12" t="s">
        <v>206</v>
      </c>
      <c r="J12" s="19">
        <f ca="1">DATEDIF(Employee_Table_2[[#This Row],[Date Joined]],TODAY(),"Y")</f>
        <v>3</v>
      </c>
      <c r="K12" s="4">
        <v>1011</v>
      </c>
      <c r="L12" s="6">
        <f ca="1">IF(Employee_Table_2[[#This Row],[ Tenure ]]&gt;=2,3%*Employee_Table_2[[#This Row],[Salary]],2%*Employee_Table_2[[#This Row],[Salary]])</f>
        <v>3132.2999999999997</v>
      </c>
      <c r="N12" s="5"/>
      <c r="O12" s="21" t="s">
        <v>215</v>
      </c>
      <c r="P12" s="11">
        <f>COUNTIF(Employee_Table_2[Salary],"&gt;90000")</f>
        <v>77</v>
      </c>
    </row>
    <row r="13" spans="1:19" x14ac:dyDescent="0.25">
      <c r="A13">
        <v>1012</v>
      </c>
      <c r="B13" t="s">
        <v>177</v>
      </c>
      <c r="C13" t="s">
        <v>15</v>
      </c>
      <c r="D13">
        <v>30</v>
      </c>
      <c r="E13" t="s">
        <v>16</v>
      </c>
      <c r="F13" s="5">
        <v>44544</v>
      </c>
      <c r="G13" t="s">
        <v>21</v>
      </c>
      <c r="H13" s="6">
        <v>96800</v>
      </c>
      <c r="I13" t="s">
        <v>206</v>
      </c>
      <c r="J13" s="19">
        <f ca="1">DATEDIF(Employee_Table_2[[#This Row],[Date Joined]],TODAY(),"Y")</f>
        <v>3</v>
      </c>
      <c r="K13" s="4">
        <v>1012</v>
      </c>
      <c r="L13" s="6">
        <f ca="1">IF(Employee_Table_2[[#This Row],[ Tenure ]]&gt;=2,3%*Employee_Table_2[[#This Row],[Salary]],2%*Employee_Table_2[[#This Row],[Salary]])</f>
        <v>2904</v>
      </c>
      <c r="O13" s="20"/>
      <c r="P13" s="20"/>
    </row>
    <row r="14" spans="1:19" ht="15.75" thickBot="1" x14ac:dyDescent="0.3">
      <c r="A14">
        <v>1013</v>
      </c>
      <c r="B14" t="s">
        <v>123</v>
      </c>
      <c r="C14" t="s">
        <v>15</v>
      </c>
      <c r="D14">
        <v>28</v>
      </c>
      <c r="E14" t="s">
        <v>13</v>
      </c>
      <c r="F14" s="5">
        <v>43980</v>
      </c>
      <c r="G14" t="s">
        <v>21</v>
      </c>
      <c r="H14" s="6">
        <v>48170</v>
      </c>
      <c r="I14" t="s">
        <v>206</v>
      </c>
      <c r="J14" s="19">
        <f ca="1">DATEDIF(Employee_Table_2[[#This Row],[Date Joined]],TODAY(),"Y")</f>
        <v>4</v>
      </c>
      <c r="K14" s="4">
        <v>1013</v>
      </c>
      <c r="L14" s="6">
        <f ca="1">IF(Employee_Table_2[[#This Row],[ Tenure ]]&gt;=2,3%*Employee_Table_2[[#This Row],[Salary]],2%*Employee_Table_2[[#This Row],[Salary]])</f>
        <v>1445.1</v>
      </c>
    </row>
    <row r="15" spans="1:19" x14ac:dyDescent="0.25">
      <c r="A15">
        <v>1014</v>
      </c>
      <c r="B15" t="s">
        <v>140</v>
      </c>
      <c r="C15" t="s">
        <v>15</v>
      </c>
      <c r="D15">
        <v>21</v>
      </c>
      <c r="E15" t="s">
        <v>16</v>
      </c>
      <c r="F15" s="5">
        <v>44042</v>
      </c>
      <c r="G15" t="s">
        <v>9</v>
      </c>
      <c r="H15" s="6">
        <v>37920</v>
      </c>
      <c r="I15" t="s">
        <v>206</v>
      </c>
      <c r="J15" s="19">
        <f ca="1">DATEDIF(Employee_Table_2[[#This Row],[Date Joined]],TODAY(),"Y")</f>
        <v>4</v>
      </c>
      <c r="K15" s="4">
        <v>1014</v>
      </c>
      <c r="L15" s="6">
        <f ca="1">IF(Employee_Table_2[[#This Row],[ Tenure ]]&gt;=2,3%*Employee_Table_2[[#This Row],[Salary]],2%*Employee_Table_2[[#This Row],[Salary]])</f>
        <v>1137.5999999999999</v>
      </c>
      <c r="N15" s="7" t="s">
        <v>265</v>
      </c>
      <c r="O15" s="39" t="s">
        <v>266</v>
      </c>
      <c r="P15" s="40" t="s">
        <v>267</v>
      </c>
      <c r="Q15" s="40" t="s">
        <v>268</v>
      </c>
      <c r="R15" s="8" t="s">
        <v>269</v>
      </c>
    </row>
    <row r="16" spans="1:19" x14ac:dyDescent="0.25">
      <c r="A16">
        <v>1015</v>
      </c>
      <c r="B16" t="s">
        <v>178</v>
      </c>
      <c r="C16" t="s">
        <v>15</v>
      </c>
      <c r="D16">
        <v>34</v>
      </c>
      <c r="E16" t="s">
        <v>16</v>
      </c>
      <c r="F16" s="5">
        <v>44642</v>
      </c>
      <c r="G16" t="s">
        <v>9</v>
      </c>
      <c r="H16" s="6">
        <v>112650</v>
      </c>
      <c r="I16" t="s">
        <v>206</v>
      </c>
      <c r="J16" s="19">
        <f ca="1">DATEDIF(Employee_Table_2[[#This Row],[Date Joined]],TODAY(),"Y")</f>
        <v>2</v>
      </c>
      <c r="K16" s="4">
        <v>1015</v>
      </c>
      <c r="L16" s="6">
        <f ca="1">IF(Employee_Table_2[[#This Row],[ Tenure ]]&gt;=2,3%*Employee_Table_2[[#This Row],[Salary]],2%*Employee_Table_2[[#This Row],[Salary]])</f>
        <v>3379.5</v>
      </c>
      <c r="N16" s="9" t="s">
        <v>207</v>
      </c>
      <c r="O16" s="36">
        <f>COUNTIFS(Employee_Table_2[Country],"BNG",Employee_Table_2[Gender],"Female")</f>
        <v>46</v>
      </c>
      <c r="P16" s="37">
        <f>COUNTIFS(Employee_Table_2[Country],"BNG",Employee_Table_2[Gender],"Male")</f>
        <v>49</v>
      </c>
      <c r="Q16" s="38">
        <f>O16/(O16+P16)</f>
        <v>0.48421052631578948</v>
      </c>
      <c r="R16" s="41">
        <f>P16/(O16+P16)</f>
        <v>0.51578947368421058</v>
      </c>
    </row>
    <row r="17" spans="1:18" ht="15.75" thickBot="1" x14ac:dyDescent="0.3">
      <c r="A17">
        <v>1016</v>
      </c>
      <c r="B17" t="s">
        <v>165</v>
      </c>
      <c r="C17" t="s">
        <v>8</v>
      </c>
      <c r="D17">
        <v>34</v>
      </c>
      <c r="E17" t="s">
        <v>24</v>
      </c>
      <c r="F17" s="5">
        <v>44660</v>
      </c>
      <c r="G17" t="s">
        <v>19</v>
      </c>
      <c r="H17" s="6">
        <v>49630</v>
      </c>
      <c r="I17" t="s">
        <v>206</v>
      </c>
      <c r="J17" s="19">
        <f ca="1">DATEDIF(Employee_Table_2[[#This Row],[Date Joined]],TODAY(),"Y")</f>
        <v>2</v>
      </c>
      <c r="K17" s="4">
        <v>1016</v>
      </c>
      <c r="L17" s="6">
        <f ca="1">IF(Employee_Table_2[[#This Row],[ Tenure ]]&gt;=2,3%*Employee_Table_2[[#This Row],[Salary]],2%*Employee_Table_2[[#This Row],[Salary]])</f>
        <v>1488.8999999999999</v>
      </c>
      <c r="N17" s="42" t="s">
        <v>206</v>
      </c>
      <c r="O17" s="43">
        <f>COUNTIFS(Employee_Table_2[Country],"IND",Employee_Table_2[Gender],"Female")</f>
        <v>50</v>
      </c>
      <c r="P17" s="44">
        <f>COUNTIFS(Employee_Table_2[Country],"IND",Employee_Table_2[Gender],"Male")</f>
        <v>56</v>
      </c>
      <c r="Q17" s="45">
        <f>O17/(O17+P17)</f>
        <v>0.47169811320754718</v>
      </c>
      <c r="R17" s="46">
        <f>P17/(O17+P17)</f>
        <v>0.52830188679245282</v>
      </c>
    </row>
    <row r="18" spans="1:18" x14ac:dyDescent="0.25">
      <c r="A18">
        <v>1017</v>
      </c>
      <c r="B18" t="s">
        <v>199</v>
      </c>
      <c r="C18" t="s">
        <v>15</v>
      </c>
      <c r="D18">
        <v>36</v>
      </c>
      <c r="E18" t="s">
        <v>16</v>
      </c>
      <c r="F18" s="5">
        <v>43958</v>
      </c>
      <c r="G18" t="s">
        <v>12</v>
      </c>
      <c r="H18" s="6">
        <v>118840</v>
      </c>
      <c r="I18" t="s">
        <v>206</v>
      </c>
      <c r="J18" s="19">
        <f ca="1">DATEDIF(Employee_Table_2[[#This Row],[Date Joined]],TODAY(),"Y")</f>
        <v>4</v>
      </c>
      <c r="K18" s="4">
        <v>1017</v>
      </c>
      <c r="L18" s="6">
        <f ca="1">IF(Employee_Table_2[[#This Row],[ Tenure ]]&gt;=2,3%*Employee_Table_2[[#This Row],[Salary]],2%*Employee_Table_2[[#This Row],[Salary]])</f>
        <v>3565.2</v>
      </c>
      <c r="P18" s="33"/>
    </row>
    <row r="19" spans="1:18" x14ac:dyDescent="0.25">
      <c r="A19">
        <v>1018</v>
      </c>
      <c r="B19" t="s">
        <v>159</v>
      </c>
      <c r="C19" t="s">
        <v>15</v>
      </c>
      <c r="D19">
        <v>30</v>
      </c>
      <c r="E19" t="s">
        <v>16</v>
      </c>
      <c r="F19" s="5">
        <v>44789</v>
      </c>
      <c r="G19" t="s">
        <v>12</v>
      </c>
      <c r="H19" s="6">
        <v>69710</v>
      </c>
      <c r="I19" t="s">
        <v>206</v>
      </c>
      <c r="J19" s="19">
        <f ca="1">DATEDIF(Employee_Table_2[[#This Row],[Date Joined]],TODAY(),"Y")</f>
        <v>2</v>
      </c>
      <c r="K19" s="4">
        <v>1018</v>
      </c>
      <c r="L19" s="6">
        <f ca="1">IF(Employee_Table_2[[#This Row],[ Tenure ]]&gt;=2,3%*Employee_Table_2[[#This Row],[Salary]],2%*Employee_Table_2[[#This Row],[Salary]])</f>
        <v>2091.2999999999997</v>
      </c>
    </row>
    <row r="20" spans="1:18" x14ac:dyDescent="0.25">
      <c r="A20">
        <v>1019</v>
      </c>
      <c r="B20" t="s">
        <v>197</v>
      </c>
      <c r="C20" t="s">
        <v>15</v>
      </c>
      <c r="D20">
        <v>20</v>
      </c>
      <c r="E20" t="s">
        <v>16</v>
      </c>
      <c r="F20" s="5">
        <v>44683</v>
      </c>
      <c r="G20" t="s">
        <v>9</v>
      </c>
      <c r="H20" s="6">
        <v>79570</v>
      </c>
      <c r="I20" t="s">
        <v>206</v>
      </c>
      <c r="J20" s="19">
        <f ca="1">DATEDIF(Employee_Table_2[[#This Row],[Date Joined]],TODAY(),"Y")</f>
        <v>2</v>
      </c>
      <c r="K20" s="4">
        <v>1019</v>
      </c>
      <c r="L20" s="6">
        <f ca="1">IF(Employee_Table_2[[#This Row],[ Tenure ]]&gt;=2,3%*Employee_Table_2[[#This Row],[Salary]],2%*Employee_Table_2[[#This Row],[Salary]])</f>
        <v>2387.1</v>
      </c>
    </row>
    <row r="21" spans="1:18" x14ac:dyDescent="0.25">
      <c r="A21">
        <v>1020</v>
      </c>
      <c r="B21" t="s">
        <v>154</v>
      </c>
      <c r="C21" t="s">
        <v>8</v>
      </c>
      <c r="D21">
        <v>22</v>
      </c>
      <c r="E21" t="s">
        <v>13</v>
      </c>
      <c r="F21" s="5">
        <v>44388</v>
      </c>
      <c r="G21" t="s">
        <v>9</v>
      </c>
      <c r="H21" s="6">
        <v>76900</v>
      </c>
      <c r="I21" t="s">
        <v>206</v>
      </c>
      <c r="J21" s="19">
        <f ca="1">DATEDIF(Employee_Table_2[[#This Row],[Date Joined]],TODAY(),"Y")</f>
        <v>3</v>
      </c>
      <c r="K21" s="4">
        <v>1020</v>
      </c>
      <c r="L21" s="6">
        <f ca="1">IF(Employee_Table_2[[#This Row],[ Tenure ]]&gt;=2,3%*Employee_Table_2[[#This Row],[Salary]],2%*Employee_Table_2[[#This Row],[Salary]])</f>
        <v>2307</v>
      </c>
    </row>
    <row r="22" spans="1:18" x14ac:dyDescent="0.25">
      <c r="A22">
        <v>1021</v>
      </c>
      <c r="B22" t="s">
        <v>182</v>
      </c>
      <c r="C22" t="s">
        <v>15</v>
      </c>
      <c r="D22">
        <v>27</v>
      </c>
      <c r="E22" t="s">
        <v>16</v>
      </c>
      <c r="F22" s="5">
        <v>44073</v>
      </c>
      <c r="G22" t="s">
        <v>19</v>
      </c>
      <c r="H22" s="6">
        <v>54970</v>
      </c>
      <c r="I22" t="s">
        <v>206</v>
      </c>
      <c r="J22" s="19">
        <f ca="1">DATEDIF(Employee_Table_2[[#This Row],[Date Joined]],TODAY(),"Y")</f>
        <v>4</v>
      </c>
      <c r="K22" s="4">
        <v>1021</v>
      </c>
      <c r="L22" s="6">
        <f ca="1">IF(Employee_Table_2[[#This Row],[ Tenure ]]&gt;=2,3%*Employee_Table_2[[#This Row],[Salary]],2%*Employee_Table_2[[#This Row],[Salary]])</f>
        <v>1649.1</v>
      </c>
    </row>
    <row r="23" spans="1:18" x14ac:dyDescent="0.25">
      <c r="A23">
        <v>1022</v>
      </c>
      <c r="B23" t="s">
        <v>118</v>
      </c>
      <c r="C23" t="s">
        <v>15</v>
      </c>
      <c r="D23">
        <v>37</v>
      </c>
      <c r="E23" t="s">
        <v>24</v>
      </c>
      <c r="F23" s="5">
        <v>44277</v>
      </c>
      <c r="G23" t="s">
        <v>12</v>
      </c>
      <c r="H23" s="6">
        <v>88050</v>
      </c>
      <c r="I23" t="s">
        <v>206</v>
      </c>
      <c r="J23" s="19">
        <f ca="1">DATEDIF(Employee_Table_2[[#This Row],[Date Joined]],TODAY(),"Y")</f>
        <v>3</v>
      </c>
      <c r="K23" s="4">
        <v>1022</v>
      </c>
      <c r="L23" s="6">
        <f ca="1">IF(Employee_Table_2[[#This Row],[ Tenure ]]&gt;=2,3%*Employee_Table_2[[#This Row],[Salary]],2%*Employee_Table_2[[#This Row],[Salary]])</f>
        <v>2641.5</v>
      </c>
    </row>
    <row r="24" spans="1:18" x14ac:dyDescent="0.25">
      <c r="A24">
        <v>1023</v>
      </c>
      <c r="B24" t="s">
        <v>192</v>
      </c>
      <c r="C24" t="s">
        <v>15</v>
      </c>
      <c r="D24">
        <v>43</v>
      </c>
      <c r="E24" t="s">
        <v>16</v>
      </c>
      <c r="F24" s="5">
        <v>44558</v>
      </c>
      <c r="G24" t="s">
        <v>19</v>
      </c>
      <c r="H24" s="6">
        <v>36040</v>
      </c>
      <c r="I24" t="s">
        <v>206</v>
      </c>
      <c r="J24" s="19">
        <f ca="1">DATEDIF(Employee_Table_2[[#This Row],[Date Joined]],TODAY(),"Y")</f>
        <v>3</v>
      </c>
      <c r="K24" s="4">
        <v>1023</v>
      </c>
      <c r="L24" s="6">
        <f ca="1">IF(Employee_Table_2[[#This Row],[ Tenure ]]&gt;=2,3%*Employee_Table_2[[#This Row],[Salary]],2%*Employee_Table_2[[#This Row],[Salary]])</f>
        <v>1081.2</v>
      </c>
    </row>
    <row r="25" spans="1:18" x14ac:dyDescent="0.25">
      <c r="A25">
        <v>1024</v>
      </c>
      <c r="B25" t="s">
        <v>111</v>
      </c>
      <c r="C25" t="s">
        <v>8</v>
      </c>
      <c r="D25">
        <v>42</v>
      </c>
      <c r="E25" t="s">
        <v>10</v>
      </c>
      <c r="F25" s="5">
        <v>44718</v>
      </c>
      <c r="G25" t="s">
        <v>9</v>
      </c>
      <c r="H25" s="6">
        <v>75000</v>
      </c>
      <c r="I25" t="s">
        <v>206</v>
      </c>
      <c r="J25" s="19">
        <f ca="1">DATEDIF(Employee_Table_2[[#This Row],[Date Joined]],TODAY(),"Y")</f>
        <v>2</v>
      </c>
      <c r="K25" s="4">
        <v>1024</v>
      </c>
      <c r="L25" s="6">
        <f ca="1">IF(Employee_Table_2[[#This Row],[ Tenure ]]&gt;=2,3%*Employee_Table_2[[#This Row],[Salary]],2%*Employee_Table_2[[#This Row],[Salary]])</f>
        <v>2250</v>
      </c>
    </row>
    <row r="26" spans="1:18" x14ac:dyDescent="0.25">
      <c r="A26">
        <v>1025</v>
      </c>
      <c r="B26" t="s">
        <v>149</v>
      </c>
      <c r="C26" t="s">
        <v>15</v>
      </c>
      <c r="D26">
        <v>35</v>
      </c>
      <c r="E26" t="s">
        <v>16</v>
      </c>
      <c r="F26" s="5">
        <v>44666</v>
      </c>
      <c r="G26" t="s">
        <v>9</v>
      </c>
      <c r="H26" s="6">
        <v>40400</v>
      </c>
      <c r="I26" t="s">
        <v>206</v>
      </c>
      <c r="J26" s="19">
        <f ca="1">DATEDIF(Employee_Table_2[[#This Row],[Date Joined]],TODAY(),"Y")</f>
        <v>2</v>
      </c>
      <c r="K26" s="4">
        <v>1025</v>
      </c>
      <c r="L26" s="6">
        <f ca="1">IF(Employee_Table_2[[#This Row],[ Tenure ]]&gt;=2,3%*Employee_Table_2[[#This Row],[Salary]],2%*Employee_Table_2[[#This Row],[Salary]])</f>
        <v>1212</v>
      </c>
    </row>
    <row r="27" spans="1:18" x14ac:dyDescent="0.25">
      <c r="A27">
        <v>1026</v>
      </c>
      <c r="B27" t="s">
        <v>196</v>
      </c>
      <c r="C27" t="s">
        <v>15</v>
      </c>
      <c r="D27">
        <v>24</v>
      </c>
      <c r="E27" t="s">
        <v>16</v>
      </c>
      <c r="F27" s="5">
        <v>44625</v>
      </c>
      <c r="G27" t="s">
        <v>12</v>
      </c>
      <c r="H27" s="6">
        <v>100420</v>
      </c>
      <c r="I27" t="s">
        <v>206</v>
      </c>
      <c r="J27" s="19">
        <f ca="1">DATEDIF(Employee_Table_2[[#This Row],[Date Joined]],TODAY(),"Y")</f>
        <v>2</v>
      </c>
      <c r="K27" s="4">
        <v>1026</v>
      </c>
      <c r="L27" s="6">
        <f ca="1">IF(Employee_Table_2[[#This Row],[ Tenure ]]&gt;=2,3%*Employee_Table_2[[#This Row],[Salary]],2%*Employee_Table_2[[#This Row],[Salary]])</f>
        <v>3012.6</v>
      </c>
    </row>
    <row r="28" spans="1:18" x14ac:dyDescent="0.25">
      <c r="A28">
        <v>1027</v>
      </c>
      <c r="B28" t="s">
        <v>120</v>
      </c>
      <c r="C28" t="s">
        <v>8</v>
      </c>
      <c r="D28">
        <v>31</v>
      </c>
      <c r="E28" t="s">
        <v>16</v>
      </c>
      <c r="F28" s="5">
        <v>44604</v>
      </c>
      <c r="G28" t="s">
        <v>12</v>
      </c>
      <c r="H28" s="6">
        <v>58100</v>
      </c>
      <c r="I28" t="s">
        <v>206</v>
      </c>
      <c r="J28" s="19">
        <f ca="1">DATEDIF(Employee_Table_2[[#This Row],[Date Joined]],TODAY(),"Y")</f>
        <v>3</v>
      </c>
      <c r="K28" s="4">
        <v>1027</v>
      </c>
      <c r="L28" s="6">
        <f ca="1">IF(Employee_Table_2[[#This Row],[ Tenure ]]&gt;=2,3%*Employee_Table_2[[#This Row],[Salary]],2%*Employee_Table_2[[#This Row],[Salary]])</f>
        <v>1743</v>
      </c>
    </row>
    <row r="29" spans="1:18" x14ac:dyDescent="0.25">
      <c r="A29">
        <v>1028</v>
      </c>
      <c r="B29" t="s">
        <v>114</v>
      </c>
      <c r="C29" t="s">
        <v>8</v>
      </c>
      <c r="D29">
        <v>44</v>
      </c>
      <c r="E29" t="s">
        <v>16</v>
      </c>
      <c r="F29" s="5">
        <v>44985</v>
      </c>
      <c r="G29" t="s">
        <v>12</v>
      </c>
      <c r="H29" s="6">
        <v>114870</v>
      </c>
      <c r="I29" t="s">
        <v>206</v>
      </c>
      <c r="J29" s="19">
        <f ca="1">DATEDIF(Employee_Table_2[[#This Row],[Date Joined]],TODAY(),"Y")</f>
        <v>1</v>
      </c>
      <c r="K29" s="4">
        <v>1028</v>
      </c>
      <c r="L29" s="6">
        <f ca="1">IF(Employee_Table_2[[#This Row],[ Tenure ]]&gt;=2,3%*Employee_Table_2[[#This Row],[Salary]],2%*Employee_Table_2[[#This Row],[Salary]])</f>
        <v>2297.4</v>
      </c>
    </row>
    <row r="30" spans="1:18" x14ac:dyDescent="0.25">
      <c r="A30">
        <v>1029</v>
      </c>
      <c r="B30" t="s">
        <v>158</v>
      </c>
      <c r="C30" t="s">
        <v>8</v>
      </c>
      <c r="D30">
        <v>32</v>
      </c>
      <c r="E30" t="s">
        <v>16</v>
      </c>
      <c r="F30" s="5">
        <v>44549</v>
      </c>
      <c r="G30" t="s">
        <v>9</v>
      </c>
      <c r="H30" s="6">
        <v>41570</v>
      </c>
      <c r="I30" t="s">
        <v>206</v>
      </c>
      <c r="J30" s="19">
        <f ca="1">DATEDIF(Employee_Table_2[[#This Row],[Date Joined]],TODAY(),"Y")</f>
        <v>3</v>
      </c>
      <c r="K30" s="4">
        <v>1029</v>
      </c>
      <c r="L30" s="6">
        <f ca="1">IF(Employee_Table_2[[#This Row],[ Tenure ]]&gt;=2,3%*Employee_Table_2[[#This Row],[Salary]],2%*Employee_Table_2[[#This Row],[Salary]])</f>
        <v>1247.0999999999999</v>
      </c>
    </row>
    <row r="31" spans="1:18" x14ac:dyDescent="0.25">
      <c r="A31">
        <v>1030</v>
      </c>
      <c r="B31" t="s">
        <v>173</v>
      </c>
      <c r="C31" t="s">
        <v>8</v>
      </c>
      <c r="D31">
        <v>30</v>
      </c>
      <c r="E31" t="s">
        <v>16</v>
      </c>
      <c r="F31" s="5">
        <v>44800</v>
      </c>
      <c r="G31" t="s">
        <v>9</v>
      </c>
      <c r="H31" s="6">
        <v>112570</v>
      </c>
      <c r="I31" t="s">
        <v>206</v>
      </c>
      <c r="J31" s="19">
        <f ca="1">DATEDIF(Employee_Table_2[[#This Row],[Date Joined]],TODAY(),"Y")</f>
        <v>2</v>
      </c>
      <c r="K31" s="4">
        <v>1030</v>
      </c>
      <c r="L31" s="6">
        <f ca="1">IF(Employee_Table_2[[#This Row],[ Tenure ]]&gt;=2,3%*Employee_Table_2[[#This Row],[Salary]],2%*Employee_Table_2[[#This Row],[Salary]])</f>
        <v>3377.1</v>
      </c>
    </row>
    <row r="32" spans="1:18" x14ac:dyDescent="0.25">
      <c r="A32">
        <v>1031</v>
      </c>
      <c r="B32" t="s">
        <v>151</v>
      </c>
      <c r="C32" t="s">
        <v>15</v>
      </c>
      <c r="D32">
        <v>26</v>
      </c>
      <c r="E32" t="s">
        <v>16</v>
      </c>
      <c r="F32" s="5">
        <v>44164</v>
      </c>
      <c r="G32" t="s">
        <v>9</v>
      </c>
      <c r="H32" s="6">
        <v>47360</v>
      </c>
      <c r="I32" t="s">
        <v>206</v>
      </c>
      <c r="J32" s="19">
        <f ca="1">DATEDIF(Employee_Table_2[[#This Row],[Date Joined]],TODAY(),"Y")</f>
        <v>4</v>
      </c>
      <c r="K32" s="4">
        <v>1031</v>
      </c>
      <c r="L32" s="6">
        <f ca="1">IF(Employee_Table_2[[#This Row],[ Tenure ]]&gt;=2,3%*Employee_Table_2[[#This Row],[Salary]],2%*Employee_Table_2[[#This Row],[Salary]])</f>
        <v>1420.8</v>
      </c>
    </row>
    <row r="33" spans="1:12" x14ac:dyDescent="0.25">
      <c r="A33">
        <v>1032</v>
      </c>
      <c r="B33" t="s">
        <v>126</v>
      </c>
      <c r="C33" t="s">
        <v>8</v>
      </c>
      <c r="D33">
        <v>21</v>
      </c>
      <c r="E33" t="s">
        <v>16</v>
      </c>
      <c r="F33" s="5">
        <v>44256</v>
      </c>
      <c r="G33" t="s">
        <v>21</v>
      </c>
      <c r="H33" s="6">
        <v>65920</v>
      </c>
      <c r="I33" t="s">
        <v>206</v>
      </c>
      <c r="J33" s="19">
        <f ca="1">DATEDIF(Employee_Table_2[[#This Row],[Date Joined]],TODAY(),"Y")</f>
        <v>3</v>
      </c>
      <c r="K33" s="4">
        <v>1032</v>
      </c>
      <c r="L33" s="6">
        <f ca="1">IF(Employee_Table_2[[#This Row],[ Tenure ]]&gt;=2,3%*Employee_Table_2[[#This Row],[Salary]],2%*Employee_Table_2[[#This Row],[Salary]])</f>
        <v>1977.6</v>
      </c>
    </row>
    <row r="34" spans="1:12" x14ac:dyDescent="0.25">
      <c r="A34">
        <v>1033</v>
      </c>
      <c r="B34" t="s">
        <v>200</v>
      </c>
      <c r="C34" t="s">
        <v>8</v>
      </c>
      <c r="D34">
        <v>28</v>
      </c>
      <c r="E34" t="s">
        <v>16</v>
      </c>
      <c r="F34" s="5">
        <v>44571</v>
      </c>
      <c r="G34" t="s">
        <v>9</v>
      </c>
      <c r="H34" s="6">
        <v>99970</v>
      </c>
      <c r="I34" t="s">
        <v>206</v>
      </c>
      <c r="J34" s="19">
        <f ca="1">DATEDIF(Employee_Table_2[[#This Row],[Date Joined]],TODAY(),"Y")</f>
        <v>3</v>
      </c>
      <c r="K34" s="4">
        <v>1033</v>
      </c>
      <c r="L34" s="6">
        <f ca="1">IF(Employee_Table_2[[#This Row],[ Tenure ]]&gt;=2,3%*Employee_Table_2[[#This Row],[Salary]],2%*Employee_Table_2[[#This Row],[Salary]])</f>
        <v>2999.1</v>
      </c>
    </row>
    <row r="35" spans="1:12" x14ac:dyDescent="0.25">
      <c r="A35">
        <v>1034</v>
      </c>
      <c r="B35" t="s">
        <v>133</v>
      </c>
      <c r="C35" t="s">
        <v>8</v>
      </c>
      <c r="D35">
        <v>25</v>
      </c>
      <c r="E35" t="s">
        <v>13</v>
      </c>
      <c r="F35" s="5">
        <v>44633</v>
      </c>
      <c r="G35" t="s">
        <v>12</v>
      </c>
      <c r="H35" s="6">
        <v>80700</v>
      </c>
      <c r="I35" t="s">
        <v>206</v>
      </c>
      <c r="J35" s="19">
        <f ca="1">DATEDIF(Employee_Table_2[[#This Row],[Date Joined]],TODAY(),"Y")</f>
        <v>2</v>
      </c>
      <c r="K35" s="4">
        <v>1034</v>
      </c>
      <c r="L35" s="6">
        <f ca="1">IF(Employee_Table_2[[#This Row],[ Tenure ]]&gt;=2,3%*Employee_Table_2[[#This Row],[Salary]],2%*Employee_Table_2[[#This Row],[Salary]])</f>
        <v>2421</v>
      </c>
    </row>
    <row r="36" spans="1:12" x14ac:dyDescent="0.25">
      <c r="A36">
        <v>1035</v>
      </c>
      <c r="B36" t="s">
        <v>155</v>
      </c>
      <c r="C36" t="s">
        <v>15</v>
      </c>
      <c r="D36">
        <v>24</v>
      </c>
      <c r="E36" t="s">
        <v>24</v>
      </c>
      <c r="F36" s="5">
        <v>44375</v>
      </c>
      <c r="G36" t="s">
        <v>21</v>
      </c>
      <c r="H36" s="6">
        <v>52610</v>
      </c>
      <c r="I36" t="s">
        <v>206</v>
      </c>
      <c r="J36" s="19">
        <f ca="1">DATEDIF(Employee_Table_2[[#This Row],[Date Joined]],TODAY(),"Y")</f>
        <v>3</v>
      </c>
      <c r="K36" s="4">
        <v>1035</v>
      </c>
      <c r="L36" s="6">
        <f ca="1">IF(Employee_Table_2[[#This Row],[ Tenure ]]&gt;=2,3%*Employee_Table_2[[#This Row],[Salary]],2%*Employee_Table_2[[#This Row],[Salary]])</f>
        <v>1578.3</v>
      </c>
    </row>
    <row r="37" spans="1:12" x14ac:dyDescent="0.25">
      <c r="A37">
        <v>1036</v>
      </c>
      <c r="B37" t="s">
        <v>180</v>
      </c>
      <c r="C37" t="s">
        <v>15</v>
      </c>
      <c r="D37">
        <v>29</v>
      </c>
      <c r="E37" t="s">
        <v>24</v>
      </c>
      <c r="F37" s="5">
        <v>44119</v>
      </c>
      <c r="G37" t="s">
        <v>12</v>
      </c>
      <c r="H37" s="6">
        <v>112110</v>
      </c>
      <c r="I37" t="s">
        <v>206</v>
      </c>
      <c r="J37" s="19">
        <f ca="1">DATEDIF(Employee_Table_2[[#This Row],[Date Joined]],TODAY(),"Y")</f>
        <v>4</v>
      </c>
      <c r="K37" s="4">
        <v>1036</v>
      </c>
      <c r="L37" s="6">
        <f ca="1">IF(Employee_Table_2[[#This Row],[ Tenure ]]&gt;=2,3%*Employee_Table_2[[#This Row],[Salary]],2%*Employee_Table_2[[#This Row],[Salary]])</f>
        <v>3363.2999999999997</v>
      </c>
    </row>
    <row r="38" spans="1:12" x14ac:dyDescent="0.25">
      <c r="A38">
        <v>1037</v>
      </c>
      <c r="B38" t="s">
        <v>152</v>
      </c>
      <c r="C38" t="s">
        <v>8</v>
      </c>
      <c r="D38">
        <v>27</v>
      </c>
      <c r="E38" t="s">
        <v>16</v>
      </c>
      <c r="F38" s="5">
        <v>44061</v>
      </c>
      <c r="G38" t="s">
        <v>56</v>
      </c>
      <c r="H38" s="6">
        <v>119110</v>
      </c>
      <c r="I38" t="s">
        <v>206</v>
      </c>
      <c r="J38" s="19">
        <f ca="1">DATEDIF(Employee_Table_2[[#This Row],[Date Joined]],TODAY(),"Y")</f>
        <v>4</v>
      </c>
      <c r="K38" s="4">
        <v>1037</v>
      </c>
      <c r="L38" s="6">
        <f ca="1">IF(Employee_Table_2[[#This Row],[ Tenure ]]&gt;=2,3%*Employee_Table_2[[#This Row],[Salary]],2%*Employee_Table_2[[#This Row],[Salary]])</f>
        <v>3573.2999999999997</v>
      </c>
    </row>
    <row r="39" spans="1:12" x14ac:dyDescent="0.25">
      <c r="A39">
        <v>1038</v>
      </c>
      <c r="B39" t="s">
        <v>150</v>
      </c>
      <c r="C39" t="s">
        <v>15</v>
      </c>
      <c r="D39">
        <v>22</v>
      </c>
      <c r="E39" t="s">
        <v>13</v>
      </c>
      <c r="F39" s="5">
        <v>44384</v>
      </c>
      <c r="G39" t="s">
        <v>19</v>
      </c>
      <c r="H39" s="6">
        <v>112780</v>
      </c>
      <c r="I39" t="s">
        <v>206</v>
      </c>
      <c r="J39" s="19">
        <f ca="1">DATEDIF(Employee_Table_2[[#This Row],[Date Joined]],TODAY(),"Y")</f>
        <v>3</v>
      </c>
      <c r="K39" s="4">
        <v>1038</v>
      </c>
      <c r="L39" s="6">
        <f ca="1">IF(Employee_Table_2[[#This Row],[ Tenure ]]&gt;=2,3%*Employee_Table_2[[#This Row],[Salary]],2%*Employee_Table_2[[#This Row],[Salary]])</f>
        <v>3383.4</v>
      </c>
    </row>
    <row r="40" spans="1:12" x14ac:dyDescent="0.25">
      <c r="A40">
        <v>1039</v>
      </c>
      <c r="B40" t="s">
        <v>175</v>
      </c>
      <c r="C40" t="s">
        <v>8</v>
      </c>
      <c r="D40">
        <v>36</v>
      </c>
      <c r="E40" t="s">
        <v>16</v>
      </c>
      <c r="F40" s="5">
        <v>44023</v>
      </c>
      <c r="G40" t="s">
        <v>9</v>
      </c>
      <c r="H40" s="6">
        <v>114890</v>
      </c>
      <c r="I40" t="s">
        <v>206</v>
      </c>
      <c r="J40" s="19">
        <f ca="1">DATEDIF(Employee_Table_2[[#This Row],[Date Joined]],TODAY(),"Y")</f>
        <v>4</v>
      </c>
      <c r="K40" s="4">
        <v>1039</v>
      </c>
      <c r="L40" s="6">
        <f ca="1">IF(Employee_Table_2[[#This Row],[ Tenure ]]&gt;=2,3%*Employee_Table_2[[#This Row],[Salary]],2%*Employee_Table_2[[#This Row],[Salary]])</f>
        <v>3446.7</v>
      </c>
    </row>
    <row r="41" spans="1:12" x14ac:dyDescent="0.25">
      <c r="A41">
        <v>1040</v>
      </c>
      <c r="B41" t="s">
        <v>146</v>
      </c>
      <c r="C41" t="s">
        <v>15</v>
      </c>
      <c r="D41">
        <v>27</v>
      </c>
      <c r="E41" t="s">
        <v>16</v>
      </c>
      <c r="F41" s="5">
        <v>44506</v>
      </c>
      <c r="G41" t="s">
        <v>21</v>
      </c>
      <c r="H41" s="6">
        <v>48980</v>
      </c>
      <c r="I41" t="s">
        <v>206</v>
      </c>
      <c r="J41" s="19">
        <f ca="1">DATEDIF(Employee_Table_2[[#This Row],[Date Joined]],TODAY(),"Y")</f>
        <v>3</v>
      </c>
      <c r="K41" s="4">
        <v>1040</v>
      </c>
      <c r="L41" s="6">
        <f ca="1">IF(Employee_Table_2[[#This Row],[ Tenure ]]&gt;=2,3%*Employee_Table_2[[#This Row],[Salary]],2%*Employee_Table_2[[#This Row],[Salary]])</f>
        <v>1469.3999999999999</v>
      </c>
    </row>
    <row r="42" spans="1:12" x14ac:dyDescent="0.25">
      <c r="A42">
        <v>1041</v>
      </c>
      <c r="B42" t="s">
        <v>170</v>
      </c>
      <c r="C42" t="s">
        <v>15</v>
      </c>
      <c r="D42">
        <v>21</v>
      </c>
      <c r="E42" t="s">
        <v>16</v>
      </c>
      <c r="F42" s="5">
        <v>44180</v>
      </c>
      <c r="G42" t="s">
        <v>56</v>
      </c>
      <c r="H42" s="6">
        <v>75880</v>
      </c>
      <c r="I42" t="s">
        <v>206</v>
      </c>
      <c r="J42" s="19">
        <f ca="1">DATEDIF(Employee_Table_2[[#This Row],[Date Joined]],TODAY(),"Y")</f>
        <v>4</v>
      </c>
      <c r="K42" s="4">
        <v>1041</v>
      </c>
      <c r="L42" s="6">
        <f ca="1">IF(Employee_Table_2[[#This Row],[ Tenure ]]&gt;=2,3%*Employee_Table_2[[#This Row],[Salary]],2%*Employee_Table_2[[#This Row],[Salary]])</f>
        <v>2276.4</v>
      </c>
    </row>
    <row r="43" spans="1:12" x14ac:dyDescent="0.25">
      <c r="A43">
        <v>1042</v>
      </c>
      <c r="B43" t="s">
        <v>167</v>
      </c>
      <c r="C43" t="s">
        <v>8</v>
      </c>
      <c r="D43">
        <v>28</v>
      </c>
      <c r="E43" t="s">
        <v>16</v>
      </c>
      <c r="F43" s="5">
        <v>44296</v>
      </c>
      <c r="G43" t="s">
        <v>19</v>
      </c>
      <c r="H43" s="6">
        <v>53240</v>
      </c>
      <c r="I43" t="s">
        <v>206</v>
      </c>
      <c r="J43" s="19">
        <f ca="1">DATEDIF(Employee_Table_2[[#This Row],[Date Joined]],TODAY(),"Y")</f>
        <v>3</v>
      </c>
      <c r="K43" s="4">
        <v>1042</v>
      </c>
      <c r="L43" s="6">
        <f ca="1">IF(Employee_Table_2[[#This Row],[ Tenure ]]&gt;=2,3%*Employee_Table_2[[#This Row],[Salary]],2%*Employee_Table_2[[#This Row],[Salary]])</f>
        <v>1597.2</v>
      </c>
    </row>
    <row r="44" spans="1:12" x14ac:dyDescent="0.25">
      <c r="A44">
        <v>1043</v>
      </c>
      <c r="B44" t="s">
        <v>122</v>
      </c>
      <c r="C44" t="s">
        <v>8</v>
      </c>
      <c r="D44">
        <v>34</v>
      </c>
      <c r="E44" t="s">
        <v>16</v>
      </c>
      <c r="F44" s="5">
        <v>44397</v>
      </c>
      <c r="G44" t="s">
        <v>21</v>
      </c>
      <c r="H44" s="6">
        <v>85000</v>
      </c>
      <c r="I44" t="s">
        <v>206</v>
      </c>
      <c r="J44" s="19">
        <f ca="1">DATEDIF(Employee_Table_2[[#This Row],[Date Joined]],TODAY(),"Y")</f>
        <v>3</v>
      </c>
      <c r="K44" s="4">
        <v>1043</v>
      </c>
      <c r="L44" s="6">
        <f ca="1">IF(Employee_Table_2[[#This Row],[ Tenure ]]&gt;=2,3%*Employee_Table_2[[#This Row],[Salary]],2%*Employee_Table_2[[#This Row],[Salary]])</f>
        <v>2550</v>
      </c>
    </row>
    <row r="45" spans="1:12" x14ac:dyDescent="0.25">
      <c r="A45">
        <v>1044</v>
      </c>
      <c r="B45" t="s">
        <v>179</v>
      </c>
      <c r="C45" t="s">
        <v>8</v>
      </c>
      <c r="D45">
        <v>21</v>
      </c>
      <c r="E45" t="s">
        <v>16</v>
      </c>
      <c r="F45" s="5">
        <v>44619</v>
      </c>
      <c r="G45" t="s">
        <v>12</v>
      </c>
      <c r="H45" s="6">
        <v>33920</v>
      </c>
      <c r="I45" t="s">
        <v>206</v>
      </c>
      <c r="J45" s="19">
        <f ca="1">DATEDIF(Employee_Table_2[[#This Row],[Date Joined]],TODAY(),"Y")</f>
        <v>2</v>
      </c>
      <c r="K45" s="4">
        <v>1044</v>
      </c>
      <c r="L45" s="6">
        <f ca="1">IF(Employee_Table_2[[#This Row],[ Tenure ]]&gt;=2,3%*Employee_Table_2[[#This Row],[Salary]],2%*Employee_Table_2[[#This Row],[Salary]])</f>
        <v>1017.5999999999999</v>
      </c>
    </row>
    <row r="46" spans="1:12" x14ac:dyDescent="0.25">
      <c r="A46">
        <v>1045</v>
      </c>
      <c r="B46" t="s">
        <v>188</v>
      </c>
      <c r="C46" t="s">
        <v>8</v>
      </c>
      <c r="D46">
        <v>33</v>
      </c>
      <c r="E46" t="s">
        <v>16</v>
      </c>
      <c r="F46" s="5">
        <v>44253</v>
      </c>
      <c r="G46" t="s">
        <v>12</v>
      </c>
      <c r="H46" s="6">
        <v>75280</v>
      </c>
      <c r="I46" t="s">
        <v>206</v>
      </c>
      <c r="J46" s="19">
        <f ca="1">DATEDIF(Employee_Table_2[[#This Row],[Date Joined]],TODAY(),"Y")</f>
        <v>3</v>
      </c>
      <c r="K46" s="4">
        <v>1045</v>
      </c>
      <c r="L46" s="6">
        <f ca="1">IF(Employee_Table_2[[#This Row],[ Tenure ]]&gt;=2,3%*Employee_Table_2[[#This Row],[Salary]],2%*Employee_Table_2[[#This Row],[Salary]])</f>
        <v>2258.4</v>
      </c>
    </row>
    <row r="47" spans="1:12" x14ac:dyDescent="0.25">
      <c r="A47">
        <v>1046</v>
      </c>
      <c r="B47" t="s">
        <v>130</v>
      </c>
      <c r="C47" t="s">
        <v>8</v>
      </c>
      <c r="D47">
        <v>34</v>
      </c>
      <c r="E47" t="s">
        <v>16</v>
      </c>
      <c r="F47" s="5">
        <v>44594</v>
      </c>
      <c r="G47" t="s">
        <v>21</v>
      </c>
      <c r="H47" s="6">
        <v>58940</v>
      </c>
      <c r="I47" t="s">
        <v>206</v>
      </c>
      <c r="J47" s="19">
        <f ca="1">DATEDIF(Employee_Table_2[[#This Row],[Date Joined]],TODAY(),"Y")</f>
        <v>3</v>
      </c>
      <c r="K47" s="4">
        <v>1046</v>
      </c>
      <c r="L47" s="6">
        <f ca="1">IF(Employee_Table_2[[#This Row],[ Tenure ]]&gt;=2,3%*Employee_Table_2[[#This Row],[Salary]],2%*Employee_Table_2[[#This Row],[Salary]])</f>
        <v>1768.2</v>
      </c>
    </row>
    <row r="48" spans="1:12" x14ac:dyDescent="0.25">
      <c r="A48">
        <v>1047</v>
      </c>
      <c r="B48" t="s">
        <v>136</v>
      </c>
      <c r="C48" t="s">
        <v>8</v>
      </c>
      <c r="D48">
        <v>28</v>
      </c>
      <c r="E48" t="s">
        <v>16</v>
      </c>
      <c r="F48" s="5">
        <v>44425</v>
      </c>
      <c r="G48" t="s">
        <v>9</v>
      </c>
      <c r="H48" s="6">
        <v>104770</v>
      </c>
      <c r="I48" t="s">
        <v>206</v>
      </c>
      <c r="J48" s="19">
        <f ca="1">DATEDIF(Employee_Table_2[[#This Row],[Date Joined]],TODAY(),"Y")</f>
        <v>3</v>
      </c>
      <c r="K48" s="4">
        <v>1047</v>
      </c>
      <c r="L48" s="6">
        <f ca="1">IF(Employee_Table_2[[#This Row],[ Tenure ]]&gt;=2,3%*Employee_Table_2[[#This Row],[Salary]],2%*Employee_Table_2[[#This Row],[Salary]])</f>
        <v>3143.1</v>
      </c>
    </row>
    <row r="49" spans="1:12" x14ac:dyDescent="0.25">
      <c r="A49">
        <v>1048</v>
      </c>
      <c r="B49" t="s">
        <v>125</v>
      </c>
      <c r="C49" t="s">
        <v>15</v>
      </c>
      <c r="D49">
        <v>21</v>
      </c>
      <c r="E49" t="s">
        <v>16</v>
      </c>
      <c r="F49" s="5">
        <v>44701</v>
      </c>
      <c r="G49" t="s">
        <v>9</v>
      </c>
      <c r="H49" s="6">
        <v>57090</v>
      </c>
      <c r="I49" t="s">
        <v>206</v>
      </c>
      <c r="J49" s="19">
        <f ca="1">DATEDIF(Employee_Table_2[[#This Row],[Date Joined]],TODAY(),"Y")</f>
        <v>2</v>
      </c>
      <c r="K49" s="4">
        <v>1048</v>
      </c>
      <c r="L49" s="6">
        <f ca="1">IF(Employee_Table_2[[#This Row],[ Tenure ]]&gt;=2,3%*Employee_Table_2[[#This Row],[Salary]],2%*Employee_Table_2[[#This Row],[Salary]])</f>
        <v>1712.7</v>
      </c>
    </row>
    <row r="50" spans="1:12" x14ac:dyDescent="0.25">
      <c r="A50">
        <v>1049</v>
      </c>
      <c r="B50" t="s">
        <v>160</v>
      </c>
      <c r="C50" t="s">
        <v>15</v>
      </c>
      <c r="D50">
        <v>27</v>
      </c>
      <c r="E50" t="s">
        <v>13</v>
      </c>
      <c r="F50" s="5">
        <v>44174</v>
      </c>
      <c r="G50" t="s">
        <v>21</v>
      </c>
      <c r="H50" s="6">
        <v>91650</v>
      </c>
      <c r="I50" t="s">
        <v>206</v>
      </c>
      <c r="J50" s="19">
        <f ca="1">DATEDIF(Employee_Table_2[[#This Row],[Date Joined]],TODAY(),"Y")</f>
        <v>4</v>
      </c>
      <c r="K50" s="4">
        <v>1049</v>
      </c>
      <c r="L50" s="6">
        <f ca="1">IF(Employee_Table_2[[#This Row],[ Tenure ]]&gt;=2,3%*Employee_Table_2[[#This Row],[Salary]],2%*Employee_Table_2[[#This Row],[Salary]])</f>
        <v>2749.5</v>
      </c>
    </row>
    <row r="51" spans="1:12" x14ac:dyDescent="0.25">
      <c r="A51">
        <v>1050</v>
      </c>
      <c r="B51" t="s">
        <v>183</v>
      </c>
      <c r="C51" t="s">
        <v>15</v>
      </c>
      <c r="D51">
        <v>42</v>
      </c>
      <c r="E51" t="s">
        <v>24</v>
      </c>
      <c r="F51" s="5">
        <v>44670</v>
      </c>
      <c r="G51" t="s">
        <v>21</v>
      </c>
      <c r="H51" s="6">
        <v>70270</v>
      </c>
      <c r="I51" t="s">
        <v>206</v>
      </c>
      <c r="J51" s="19">
        <f ca="1">DATEDIF(Employee_Table_2[[#This Row],[Date Joined]],TODAY(),"Y")</f>
        <v>2</v>
      </c>
      <c r="K51" s="4">
        <v>1050</v>
      </c>
      <c r="L51" s="6">
        <f ca="1">IF(Employee_Table_2[[#This Row],[ Tenure ]]&gt;=2,3%*Employee_Table_2[[#This Row],[Salary]],2%*Employee_Table_2[[#This Row],[Salary]])</f>
        <v>2108.1</v>
      </c>
    </row>
    <row r="52" spans="1:12" x14ac:dyDescent="0.25">
      <c r="A52">
        <v>1051</v>
      </c>
      <c r="B52" t="s">
        <v>129</v>
      </c>
      <c r="C52" t="s">
        <v>8</v>
      </c>
      <c r="D52">
        <v>28</v>
      </c>
      <c r="E52" t="s">
        <v>16</v>
      </c>
      <c r="F52" s="5">
        <v>44124</v>
      </c>
      <c r="G52" t="s">
        <v>21</v>
      </c>
      <c r="H52" s="6">
        <v>75970</v>
      </c>
      <c r="I52" t="s">
        <v>206</v>
      </c>
      <c r="J52" s="19">
        <f ca="1">DATEDIF(Employee_Table_2[[#This Row],[Date Joined]],TODAY(),"Y")</f>
        <v>4</v>
      </c>
      <c r="K52" s="4">
        <v>1051</v>
      </c>
      <c r="L52" s="6">
        <f ca="1">IF(Employee_Table_2[[#This Row],[ Tenure ]]&gt;=2,3%*Employee_Table_2[[#This Row],[Salary]],2%*Employee_Table_2[[#This Row],[Salary]])</f>
        <v>2279.1</v>
      </c>
    </row>
    <row r="53" spans="1:12" x14ac:dyDescent="0.25">
      <c r="A53">
        <v>1052</v>
      </c>
      <c r="B53" t="s">
        <v>112</v>
      </c>
      <c r="C53" t="s">
        <v>204</v>
      </c>
      <c r="D53">
        <v>27</v>
      </c>
      <c r="E53" t="s">
        <v>13</v>
      </c>
      <c r="F53" s="5">
        <v>44212</v>
      </c>
      <c r="G53" t="s">
        <v>12</v>
      </c>
      <c r="H53" s="6">
        <v>90700</v>
      </c>
      <c r="I53" t="s">
        <v>206</v>
      </c>
      <c r="J53" s="19">
        <f ca="1">DATEDIF(Employee_Table_2[[#This Row],[Date Joined]],TODAY(),"Y")</f>
        <v>4</v>
      </c>
      <c r="K53" s="4">
        <v>1052</v>
      </c>
      <c r="L53" s="6">
        <f ca="1">IF(Employee_Table_2[[#This Row],[ Tenure ]]&gt;=2,3%*Employee_Table_2[[#This Row],[Salary]],2%*Employee_Table_2[[#This Row],[Salary]])</f>
        <v>2721</v>
      </c>
    </row>
    <row r="54" spans="1:12" x14ac:dyDescent="0.25">
      <c r="A54">
        <v>1053</v>
      </c>
      <c r="B54" t="s">
        <v>131</v>
      </c>
      <c r="C54" t="s">
        <v>15</v>
      </c>
      <c r="D54">
        <v>30</v>
      </c>
      <c r="E54" t="s">
        <v>16</v>
      </c>
      <c r="F54" s="5">
        <v>44607</v>
      </c>
      <c r="G54" t="s">
        <v>9</v>
      </c>
      <c r="H54" s="6">
        <v>60570</v>
      </c>
      <c r="I54" t="s">
        <v>206</v>
      </c>
      <c r="J54" s="19">
        <f ca="1">DATEDIF(Employee_Table_2[[#This Row],[Date Joined]],TODAY(),"Y")</f>
        <v>3</v>
      </c>
      <c r="K54" s="4">
        <v>1053</v>
      </c>
      <c r="L54" s="6">
        <f ca="1">IF(Employee_Table_2[[#This Row],[ Tenure ]]&gt;=2,3%*Employee_Table_2[[#This Row],[Salary]],2%*Employee_Table_2[[#This Row],[Salary]])</f>
        <v>1817.1</v>
      </c>
    </row>
    <row r="55" spans="1:12" x14ac:dyDescent="0.25">
      <c r="A55">
        <v>1054</v>
      </c>
      <c r="B55" t="s">
        <v>134</v>
      </c>
      <c r="C55" t="s">
        <v>15</v>
      </c>
      <c r="D55">
        <v>33</v>
      </c>
      <c r="E55" t="s">
        <v>16</v>
      </c>
      <c r="F55" s="5">
        <v>44103</v>
      </c>
      <c r="G55" t="s">
        <v>9</v>
      </c>
      <c r="H55" s="6">
        <v>115920</v>
      </c>
      <c r="I55" t="s">
        <v>206</v>
      </c>
      <c r="J55" s="19">
        <f ca="1">DATEDIF(Employee_Table_2[[#This Row],[Date Joined]],TODAY(),"Y")</f>
        <v>4</v>
      </c>
      <c r="K55" s="4">
        <v>1054</v>
      </c>
      <c r="L55" s="6">
        <f ca="1">IF(Employee_Table_2[[#This Row],[ Tenure ]]&gt;=2,3%*Employee_Table_2[[#This Row],[Salary]],2%*Employee_Table_2[[#This Row],[Salary]])</f>
        <v>3477.6</v>
      </c>
    </row>
    <row r="56" spans="1:12" x14ac:dyDescent="0.25">
      <c r="A56">
        <v>1055</v>
      </c>
      <c r="B56" t="s">
        <v>186</v>
      </c>
      <c r="C56" t="s">
        <v>8</v>
      </c>
      <c r="D56">
        <v>33</v>
      </c>
      <c r="E56" t="s">
        <v>16</v>
      </c>
      <c r="F56" s="5">
        <v>44006</v>
      </c>
      <c r="G56" t="s">
        <v>21</v>
      </c>
      <c r="H56" s="6">
        <v>65360</v>
      </c>
      <c r="I56" t="s">
        <v>206</v>
      </c>
      <c r="J56" s="19">
        <f ca="1">DATEDIF(Employee_Table_2[[#This Row],[Date Joined]],TODAY(),"Y")</f>
        <v>4</v>
      </c>
      <c r="K56" s="4">
        <v>1055</v>
      </c>
      <c r="L56" s="6">
        <f ca="1">IF(Employee_Table_2[[#This Row],[ Tenure ]]&gt;=2,3%*Employee_Table_2[[#This Row],[Salary]],2%*Employee_Table_2[[#This Row],[Salary]])</f>
        <v>1960.8</v>
      </c>
    </row>
    <row r="57" spans="1:12" x14ac:dyDescent="0.25">
      <c r="A57">
        <v>1056</v>
      </c>
      <c r="B57" t="s">
        <v>116</v>
      </c>
      <c r="C57" t="s">
        <v>204</v>
      </c>
      <c r="D57">
        <v>30</v>
      </c>
      <c r="E57" t="s">
        <v>16</v>
      </c>
      <c r="F57" s="5">
        <v>44535</v>
      </c>
      <c r="G57" t="s">
        <v>21</v>
      </c>
      <c r="H57" s="6">
        <v>64000</v>
      </c>
      <c r="I57" t="s">
        <v>206</v>
      </c>
      <c r="J57" s="19">
        <f ca="1">DATEDIF(Employee_Table_2[[#This Row],[Date Joined]],TODAY(),"Y")</f>
        <v>3</v>
      </c>
      <c r="K57" s="4">
        <v>1056</v>
      </c>
      <c r="L57" s="6">
        <f ca="1">IF(Employee_Table_2[[#This Row],[ Tenure ]]&gt;=2,3%*Employee_Table_2[[#This Row],[Salary]],2%*Employee_Table_2[[#This Row],[Salary]])</f>
        <v>1920</v>
      </c>
    </row>
    <row r="58" spans="1:12" x14ac:dyDescent="0.25">
      <c r="A58">
        <v>1057</v>
      </c>
      <c r="B58" t="s">
        <v>195</v>
      </c>
      <c r="C58" t="s">
        <v>8</v>
      </c>
      <c r="D58">
        <v>34</v>
      </c>
      <c r="E58" t="s">
        <v>16</v>
      </c>
      <c r="F58" s="5">
        <v>44383</v>
      </c>
      <c r="G58" t="s">
        <v>21</v>
      </c>
      <c r="H58" s="6">
        <v>92450</v>
      </c>
      <c r="I58" t="s">
        <v>206</v>
      </c>
      <c r="J58" s="19">
        <f ca="1">DATEDIF(Employee_Table_2[[#This Row],[Date Joined]],TODAY(),"Y")</f>
        <v>3</v>
      </c>
      <c r="K58" s="4">
        <v>1057</v>
      </c>
      <c r="L58" s="6">
        <f ca="1">IF(Employee_Table_2[[#This Row],[ Tenure ]]&gt;=2,3%*Employee_Table_2[[#This Row],[Salary]],2%*Employee_Table_2[[#This Row],[Salary]])</f>
        <v>2773.5</v>
      </c>
    </row>
    <row r="59" spans="1:12" x14ac:dyDescent="0.25">
      <c r="A59">
        <v>1058</v>
      </c>
      <c r="B59" t="s">
        <v>113</v>
      </c>
      <c r="C59" t="s">
        <v>15</v>
      </c>
      <c r="D59">
        <v>31</v>
      </c>
      <c r="E59" t="s">
        <v>16</v>
      </c>
      <c r="F59" s="5">
        <v>44450</v>
      </c>
      <c r="G59" t="s">
        <v>12</v>
      </c>
      <c r="H59" s="6">
        <v>48950</v>
      </c>
      <c r="I59" t="s">
        <v>206</v>
      </c>
      <c r="J59" s="19">
        <f ca="1">DATEDIF(Employee_Table_2[[#This Row],[Date Joined]],TODAY(),"Y")</f>
        <v>3</v>
      </c>
      <c r="K59" s="4">
        <v>1058</v>
      </c>
      <c r="L59" s="6">
        <f ca="1">IF(Employee_Table_2[[#This Row],[ Tenure ]]&gt;=2,3%*Employee_Table_2[[#This Row],[Salary]],2%*Employee_Table_2[[#This Row],[Salary]])</f>
        <v>1468.5</v>
      </c>
    </row>
    <row r="60" spans="1:12" x14ac:dyDescent="0.25">
      <c r="A60">
        <v>1059</v>
      </c>
      <c r="B60" t="s">
        <v>185</v>
      </c>
      <c r="C60" t="s">
        <v>8</v>
      </c>
      <c r="D60">
        <v>27</v>
      </c>
      <c r="E60" t="s">
        <v>16</v>
      </c>
      <c r="F60" s="5">
        <v>44625</v>
      </c>
      <c r="G60" t="s">
        <v>12</v>
      </c>
      <c r="H60" s="6">
        <v>83750</v>
      </c>
      <c r="I60" t="s">
        <v>206</v>
      </c>
      <c r="J60" s="19">
        <f ca="1">DATEDIF(Employee_Table_2[[#This Row],[Date Joined]],TODAY(),"Y")</f>
        <v>2</v>
      </c>
      <c r="K60" s="4">
        <v>1059</v>
      </c>
      <c r="L60" s="6">
        <f ca="1">IF(Employee_Table_2[[#This Row],[ Tenure ]]&gt;=2,3%*Employee_Table_2[[#This Row],[Salary]],2%*Employee_Table_2[[#This Row],[Salary]])</f>
        <v>2512.5</v>
      </c>
    </row>
    <row r="61" spans="1:12" x14ac:dyDescent="0.25">
      <c r="A61">
        <v>1060</v>
      </c>
      <c r="B61" t="s">
        <v>166</v>
      </c>
      <c r="C61" t="s">
        <v>8</v>
      </c>
      <c r="D61">
        <v>40</v>
      </c>
      <c r="E61" t="s">
        <v>16</v>
      </c>
      <c r="F61" s="5">
        <v>44276</v>
      </c>
      <c r="G61" t="s">
        <v>12</v>
      </c>
      <c r="H61" s="6">
        <v>87620</v>
      </c>
      <c r="I61" t="s">
        <v>206</v>
      </c>
      <c r="J61" s="19">
        <f ca="1">DATEDIF(Employee_Table_2[[#This Row],[Date Joined]],TODAY(),"Y")</f>
        <v>3</v>
      </c>
      <c r="K61" s="4">
        <v>1060</v>
      </c>
      <c r="L61" s="6">
        <f ca="1">IF(Employee_Table_2[[#This Row],[ Tenure ]]&gt;=2,3%*Employee_Table_2[[#This Row],[Salary]],2%*Employee_Table_2[[#This Row],[Salary]])</f>
        <v>2628.6</v>
      </c>
    </row>
    <row r="62" spans="1:12" x14ac:dyDescent="0.25">
      <c r="A62">
        <v>1061</v>
      </c>
      <c r="B62" t="s">
        <v>184</v>
      </c>
      <c r="C62" t="s">
        <v>8</v>
      </c>
      <c r="D62">
        <v>20</v>
      </c>
      <c r="E62" t="s">
        <v>24</v>
      </c>
      <c r="F62" s="5">
        <v>44476</v>
      </c>
      <c r="G62" t="s">
        <v>19</v>
      </c>
      <c r="H62" s="6">
        <v>68900</v>
      </c>
      <c r="I62" t="s">
        <v>206</v>
      </c>
      <c r="J62" s="19">
        <f ca="1">DATEDIF(Employee_Table_2[[#This Row],[Date Joined]],TODAY(),"Y")</f>
        <v>3</v>
      </c>
      <c r="K62" s="4">
        <v>1061</v>
      </c>
      <c r="L62" s="6">
        <f ca="1">IF(Employee_Table_2[[#This Row],[ Tenure ]]&gt;=2,3%*Employee_Table_2[[#This Row],[Salary]],2%*Employee_Table_2[[#This Row],[Salary]])</f>
        <v>2067</v>
      </c>
    </row>
    <row r="63" spans="1:12" x14ac:dyDescent="0.25">
      <c r="A63">
        <v>1062</v>
      </c>
      <c r="B63" t="s">
        <v>157</v>
      </c>
      <c r="C63" t="s">
        <v>15</v>
      </c>
      <c r="D63">
        <v>32</v>
      </c>
      <c r="E63" t="s">
        <v>16</v>
      </c>
      <c r="F63" s="5">
        <v>44403</v>
      </c>
      <c r="G63" t="s">
        <v>19</v>
      </c>
      <c r="H63" s="6">
        <v>53540</v>
      </c>
      <c r="I63" t="s">
        <v>206</v>
      </c>
      <c r="J63" s="19">
        <f ca="1">DATEDIF(Employee_Table_2[[#This Row],[Date Joined]],TODAY(),"Y")</f>
        <v>3</v>
      </c>
      <c r="K63" s="4">
        <v>1062</v>
      </c>
      <c r="L63" s="6">
        <f ca="1">IF(Employee_Table_2[[#This Row],[ Tenure ]]&gt;=2,3%*Employee_Table_2[[#This Row],[Salary]],2%*Employee_Table_2[[#This Row],[Salary]])</f>
        <v>1606.2</v>
      </c>
    </row>
    <row r="64" spans="1:12" x14ac:dyDescent="0.25">
      <c r="A64">
        <v>1063</v>
      </c>
      <c r="B64" t="s">
        <v>172</v>
      </c>
      <c r="C64" t="s">
        <v>15</v>
      </c>
      <c r="D64">
        <v>28</v>
      </c>
      <c r="E64" t="s">
        <v>42</v>
      </c>
      <c r="F64" s="5">
        <v>44758</v>
      </c>
      <c r="G64" t="s">
        <v>19</v>
      </c>
      <c r="H64" s="6">
        <v>43510</v>
      </c>
      <c r="I64" t="s">
        <v>206</v>
      </c>
      <c r="J64" s="19">
        <f ca="1">DATEDIF(Employee_Table_2[[#This Row],[Date Joined]],TODAY(),"Y")</f>
        <v>2</v>
      </c>
      <c r="K64" s="4">
        <v>1063</v>
      </c>
      <c r="L64" s="6">
        <f ca="1">IF(Employee_Table_2[[#This Row],[ Tenure ]]&gt;=2,3%*Employee_Table_2[[#This Row],[Salary]],2%*Employee_Table_2[[#This Row],[Salary]])</f>
        <v>1305.3</v>
      </c>
    </row>
    <row r="65" spans="1:12" x14ac:dyDescent="0.25">
      <c r="A65">
        <v>1064</v>
      </c>
      <c r="B65" t="s">
        <v>127</v>
      </c>
      <c r="C65" t="s">
        <v>8</v>
      </c>
      <c r="D65">
        <v>38</v>
      </c>
      <c r="E65" t="s">
        <v>10</v>
      </c>
      <c r="F65" s="5">
        <v>44316</v>
      </c>
      <c r="G65" t="s">
        <v>19</v>
      </c>
      <c r="H65" s="6">
        <v>109160</v>
      </c>
      <c r="I65" t="s">
        <v>206</v>
      </c>
      <c r="J65" s="19">
        <f ca="1">DATEDIF(Employee_Table_2[[#This Row],[Date Joined]],TODAY(),"Y")</f>
        <v>3</v>
      </c>
      <c r="K65" s="4">
        <v>1064</v>
      </c>
      <c r="L65" s="6">
        <f ca="1">IF(Employee_Table_2[[#This Row],[ Tenure ]]&gt;=2,3%*Employee_Table_2[[#This Row],[Salary]],2%*Employee_Table_2[[#This Row],[Salary]])</f>
        <v>3274.7999999999997</v>
      </c>
    </row>
    <row r="66" spans="1:12" x14ac:dyDescent="0.25">
      <c r="A66">
        <v>1065</v>
      </c>
      <c r="B66" t="s">
        <v>198</v>
      </c>
      <c r="C66" t="s">
        <v>15</v>
      </c>
      <c r="D66">
        <v>40</v>
      </c>
      <c r="E66" t="s">
        <v>16</v>
      </c>
      <c r="F66" s="5">
        <v>44204</v>
      </c>
      <c r="G66" t="s">
        <v>9</v>
      </c>
      <c r="H66" s="6">
        <v>99750</v>
      </c>
      <c r="I66" t="s">
        <v>206</v>
      </c>
      <c r="J66" s="19">
        <f ca="1">DATEDIF(Employee_Table_2[[#This Row],[Date Joined]],TODAY(),"Y")</f>
        <v>4</v>
      </c>
      <c r="K66" s="4">
        <v>1065</v>
      </c>
      <c r="L66" s="6">
        <f ca="1">IF(Employee_Table_2[[#This Row],[ Tenure ]]&gt;=2,3%*Employee_Table_2[[#This Row],[Salary]],2%*Employee_Table_2[[#This Row],[Salary]])</f>
        <v>2992.5</v>
      </c>
    </row>
    <row r="67" spans="1:12" x14ac:dyDescent="0.25">
      <c r="A67">
        <v>1066</v>
      </c>
      <c r="B67" t="s">
        <v>124</v>
      </c>
      <c r="C67" t="s">
        <v>8</v>
      </c>
      <c r="D67">
        <v>31</v>
      </c>
      <c r="E67" t="s">
        <v>16</v>
      </c>
      <c r="F67" s="5">
        <v>44084</v>
      </c>
      <c r="G67" t="s">
        <v>12</v>
      </c>
      <c r="H67" s="6">
        <v>41980</v>
      </c>
      <c r="I67" t="s">
        <v>206</v>
      </c>
      <c r="J67" s="19">
        <f ca="1">DATEDIF(Employee_Table_2[[#This Row],[Date Joined]],TODAY(),"Y")</f>
        <v>4</v>
      </c>
      <c r="K67" s="4">
        <v>1066</v>
      </c>
      <c r="L67" s="6">
        <f ca="1">IF(Employee_Table_2[[#This Row],[ Tenure ]]&gt;=2,3%*Employee_Table_2[[#This Row],[Salary]],2%*Employee_Table_2[[#This Row],[Salary]])</f>
        <v>1259.3999999999999</v>
      </c>
    </row>
    <row r="68" spans="1:12" x14ac:dyDescent="0.25">
      <c r="A68">
        <v>1067</v>
      </c>
      <c r="B68" t="s">
        <v>187</v>
      </c>
      <c r="C68" t="s">
        <v>15</v>
      </c>
      <c r="D68">
        <v>36</v>
      </c>
      <c r="E68" t="s">
        <v>16</v>
      </c>
      <c r="F68" s="5">
        <v>44272</v>
      </c>
      <c r="G68" t="s">
        <v>21</v>
      </c>
      <c r="H68" s="6">
        <v>71380</v>
      </c>
      <c r="I68" t="s">
        <v>206</v>
      </c>
      <c r="J68" s="19">
        <f ca="1">DATEDIF(Employee_Table_2[[#This Row],[Date Joined]],TODAY(),"Y")</f>
        <v>3</v>
      </c>
      <c r="K68" s="4">
        <v>1067</v>
      </c>
      <c r="L68" s="6">
        <f ca="1">IF(Employee_Table_2[[#This Row],[ Tenure ]]&gt;=2,3%*Employee_Table_2[[#This Row],[Salary]],2%*Employee_Table_2[[#This Row],[Salary]])</f>
        <v>2141.4</v>
      </c>
    </row>
    <row r="69" spans="1:12" x14ac:dyDescent="0.25">
      <c r="A69">
        <v>1068</v>
      </c>
      <c r="B69" t="s">
        <v>191</v>
      </c>
      <c r="C69" t="s">
        <v>15</v>
      </c>
      <c r="D69">
        <v>27</v>
      </c>
      <c r="E69" t="s">
        <v>42</v>
      </c>
      <c r="F69" s="5">
        <v>44547</v>
      </c>
      <c r="G69" t="s">
        <v>9</v>
      </c>
      <c r="H69" s="6">
        <v>113280</v>
      </c>
      <c r="I69" t="s">
        <v>206</v>
      </c>
      <c r="J69" s="19">
        <f ca="1">DATEDIF(Employee_Table_2[[#This Row],[Date Joined]],TODAY(),"Y")</f>
        <v>3</v>
      </c>
      <c r="K69" s="4">
        <v>1068</v>
      </c>
      <c r="L69" s="6">
        <f ca="1">IF(Employee_Table_2[[#This Row],[ Tenure ]]&gt;=2,3%*Employee_Table_2[[#This Row],[Salary]],2%*Employee_Table_2[[#This Row],[Salary]])</f>
        <v>3398.4</v>
      </c>
    </row>
    <row r="70" spans="1:12" x14ac:dyDescent="0.25">
      <c r="A70">
        <v>1069</v>
      </c>
      <c r="B70" t="s">
        <v>181</v>
      </c>
      <c r="C70" t="s">
        <v>8</v>
      </c>
      <c r="D70">
        <v>33</v>
      </c>
      <c r="E70" t="s">
        <v>16</v>
      </c>
      <c r="F70" s="5">
        <v>44747</v>
      </c>
      <c r="G70" t="s">
        <v>21</v>
      </c>
      <c r="H70" s="6">
        <v>86570</v>
      </c>
      <c r="I70" t="s">
        <v>206</v>
      </c>
      <c r="J70" s="19">
        <f ca="1">DATEDIF(Employee_Table_2[[#This Row],[Date Joined]],TODAY(),"Y")</f>
        <v>2</v>
      </c>
      <c r="K70" s="4">
        <v>1069</v>
      </c>
      <c r="L70" s="6">
        <f ca="1">IF(Employee_Table_2[[#This Row],[ Tenure ]]&gt;=2,3%*Employee_Table_2[[#This Row],[Salary]],2%*Employee_Table_2[[#This Row],[Salary]])</f>
        <v>2597.1</v>
      </c>
    </row>
    <row r="71" spans="1:12" x14ac:dyDescent="0.25">
      <c r="A71">
        <v>1070</v>
      </c>
      <c r="B71" t="s">
        <v>139</v>
      </c>
      <c r="C71" t="s">
        <v>15</v>
      </c>
      <c r="D71">
        <v>26</v>
      </c>
      <c r="E71" t="s">
        <v>16</v>
      </c>
      <c r="F71" s="5">
        <v>44350</v>
      </c>
      <c r="G71" t="s">
        <v>9</v>
      </c>
      <c r="H71" s="6">
        <v>53540</v>
      </c>
      <c r="I71" t="s">
        <v>206</v>
      </c>
      <c r="J71" s="19">
        <f ca="1">DATEDIF(Employee_Table_2[[#This Row],[Date Joined]],TODAY(),"Y")</f>
        <v>3</v>
      </c>
      <c r="K71" s="4">
        <v>1070</v>
      </c>
      <c r="L71" s="6">
        <f ca="1">IF(Employee_Table_2[[#This Row],[ Tenure ]]&gt;=2,3%*Employee_Table_2[[#This Row],[Salary]],2%*Employee_Table_2[[#This Row],[Salary]])</f>
        <v>1606.2</v>
      </c>
    </row>
    <row r="72" spans="1:12" x14ac:dyDescent="0.25">
      <c r="A72">
        <v>1071</v>
      </c>
      <c r="B72" t="s">
        <v>190</v>
      </c>
      <c r="C72" t="s">
        <v>15</v>
      </c>
      <c r="D72">
        <v>37</v>
      </c>
      <c r="E72" t="s">
        <v>16</v>
      </c>
      <c r="F72" s="5">
        <v>44640</v>
      </c>
      <c r="G72" t="s">
        <v>12</v>
      </c>
      <c r="H72" s="6">
        <v>69070</v>
      </c>
      <c r="I72" t="s">
        <v>206</v>
      </c>
      <c r="J72" s="19">
        <f ca="1">DATEDIF(Employee_Table_2[[#This Row],[Date Joined]],TODAY(),"Y")</f>
        <v>2</v>
      </c>
      <c r="K72" s="4">
        <v>1071</v>
      </c>
      <c r="L72" s="6">
        <f ca="1">IF(Employee_Table_2[[#This Row],[ Tenure ]]&gt;=2,3%*Employee_Table_2[[#This Row],[Salary]],2%*Employee_Table_2[[#This Row],[Salary]])</f>
        <v>2072.1</v>
      </c>
    </row>
    <row r="73" spans="1:12" x14ac:dyDescent="0.25">
      <c r="A73">
        <v>1072</v>
      </c>
      <c r="B73" t="s">
        <v>121</v>
      </c>
      <c r="C73" t="s">
        <v>8</v>
      </c>
      <c r="D73">
        <v>30</v>
      </c>
      <c r="E73" t="s">
        <v>24</v>
      </c>
      <c r="F73" s="5">
        <v>44328</v>
      </c>
      <c r="G73" t="s">
        <v>21</v>
      </c>
      <c r="H73" s="6">
        <v>67910</v>
      </c>
      <c r="I73" t="s">
        <v>206</v>
      </c>
      <c r="J73" s="19">
        <f ca="1">DATEDIF(Employee_Table_2[[#This Row],[Date Joined]],TODAY(),"Y")</f>
        <v>3</v>
      </c>
      <c r="K73" s="4">
        <v>1072</v>
      </c>
      <c r="L73" s="6">
        <f ca="1">IF(Employee_Table_2[[#This Row],[ Tenure ]]&gt;=2,3%*Employee_Table_2[[#This Row],[Salary]],2%*Employee_Table_2[[#This Row],[Salary]])</f>
        <v>2037.3</v>
      </c>
    </row>
    <row r="74" spans="1:12" x14ac:dyDescent="0.25">
      <c r="A74">
        <v>1073</v>
      </c>
      <c r="B74" t="s">
        <v>119</v>
      </c>
      <c r="C74" t="s">
        <v>15</v>
      </c>
      <c r="D74">
        <v>30</v>
      </c>
      <c r="E74" t="s">
        <v>16</v>
      </c>
      <c r="F74" s="5">
        <v>44214</v>
      </c>
      <c r="G74" t="s">
        <v>12</v>
      </c>
      <c r="H74" s="6">
        <v>69120</v>
      </c>
      <c r="I74" t="s">
        <v>206</v>
      </c>
      <c r="J74" s="19">
        <f ca="1">DATEDIF(Employee_Table_2[[#This Row],[Date Joined]],TODAY(),"Y")</f>
        <v>4</v>
      </c>
      <c r="K74" s="4">
        <v>1073</v>
      </c>
      <c r="L74" s="6">
        <f ca="1">IF(Employee_Table_2[[#This Row],[ Tenure ]]&gt;=2,3%*Employee_Table_2[[#This Row],[Salary]],2%*Employee_Table_2[[#This Row],[Salary]])</f>
        <v>2073.6</v>
      </c>
    </row>
    <row r="75" spans="1:12" x14ac:dyDescent="0.25">
      <c r="A75">
        <v>1074</v>
      </c>
      <c r="B75" t="s">
        <v>132</v>
      </c>
      <c r="C75" t="s">
        <v>8</v>
      </c>
      <c r="D75">
        <v>34</v>
      </c>
      <c r="E75" t="s">
        <v>16</v>
      </c>
      <c r="F75" s="5">
        <v>44550</v>
      </c>
      <c r="G75" t="s">
        <v>21</v>
      </c>
      <c r="H75" s="6">
        <v>60130</v>
      </c>
      <c r="I75" t="s">
        <v>206</v>
      </c>
      <c r="J75" s="19">
        <f ca="1">DATEDIF(Employee_Table_2[[#This Row],[Date Joined]],TODAY(),"Y")</f>
        <v>3</v>
      </c>
      <c r="K75" s="4">
        <v>1074</v>
      </c>
      <c r="L75" s="6">
        <f ca="1">IF(Employee_Table_2[[#This Row],[ Tenure ]]&gt;=2,3%*Employee_Table_2[[#This Row],[Salary]],2%*Employee_Table_2[[#This Row],[Salary]])</f>
        <v>1803.8999999999999</v>
      </c>
    </row>
    <row r="76" spans="1:12" x14ac:dyDescent="0.25">
      <c r="A76">
        <v>1075</v>
      </c>
      <c r="B76" t="s">
        <v>161</v>
      </c>
      <c r="C76" t="s">
        <v>15</v>
      </c>
      <c r="D76">
        <v>23</v>
      </c>
      <c r="E76" t="s">
        <v>16</v>
      </c>
      <c r="F76" s="5">
        <v>44378</v>
      </c>
      <c r="G76" t="s">
        <v>9</v>
      </c>
      <c r="H76" s="6">
        <v>106460</v>
      </c>
      <c r="I76" t="s">
        <v>206</v>
      </c>
      <c r="J76" s="19">
        <f ca="1">DATEDIF(Employee_Table_2[[#This Row],[Date Joined]],TODAY(),"Y")</f>
        <v>3</v>
      </c>
      <c r="K76" s="4">
        <v>1075</v>
      </c>
      <c r="L76" s="6">
        <f ca="1">IF(Employee_Table_2[[#This Row],[ Tenure ]]&gt;=2,3%*Employee_Table_2[[#This Row],[Salary]],2%*Employee_Table_2[[#This Row],[Salary]])</f>
        <v>3193.7999999999997</v>
      </c>
    </row>
    <row r="77" spans="1:12" x14ac:dyDescent="0.25">
      <c r="A77">
        <v>1076</v>
      </c>
      <c r="B77" t="s">
        <v>148</v>
      </c>
      <c r="C77" t="s">
        <v>8</v>
      </c>
      <c r="D77">
        <v>37</v>
      </c>
      <c r="E77" t="s">
        <v>16</v>
      </c>
      <c r="F77" s="5">
        <v>44389</v>
      </c>
      <c r="G77" t="s">
        <v>56</v>
      </c>
      <c r="H77" s="6">
        <v>118100</v>
      </c>
      <c r="I77" t="s">
        <v>206</v>
      </c>
      <c r="J77" s="19">
        <f ca="1">DATEDIF(Employee_Table_2[[#This Row],[Date Joined]],TODAY(),"Y")</f>
        <v>3</v>
      </c>
      <c r="K77" s="4">
        <v>1076</v>
      </c>
      <c r="L77" s="6">
        <f ca="1">IF(Employee_Table_2[[#This Row],[ Tenure ]]&gt;=2,3%*Employee_Table_2[[#This Row],[Salary]],2%*Employee_Table_2[[#This Row],[Salary]])</f>
        <v>3543</v>
      </c>
    </row>
    <row r="78" spans="1:12" x14ac:dyDescent="0.25">
      <c r="A78">
        <v>1077</v>
      </c>
      <c r="B78" t="s">
        <v>164</v>
      </c>
      <c r="C78" t="s">
        <v>8</v>
      </c>
      <c r="D78">
        <v>36</v>
      </c>
      <c r="E78" t="s">
        <v>16</v>
      </c>
      <c r="F78" s="5">
        <v>44468</v>
      </c>
      <c r="G78" t="s">
        <v>9</v>
      </c>
      <c r="H78" s="6">
        <v>78390</v>
      </c>
      <c r="I78" t="s">
        <v>206</v>
      </c>
      <c r="J78" s="19">
        <f ca="1">DATEDIF(Employee_Table_2[[#This Row],[Date Joined]],TODAY(),"Y")</f>
        <v>3</v>
      </c>
      <c r="K78" s="4">
        <v>1077</v>
      </c>
      <c r="L78" s="6">
        <f ca="1">IF(Employee_Table_2[[#This Row],[ Tenure ]]&gt;=2,3%*Employee_Table_2[[#This Row],[Salary]],2%*Employee_Table_2[[#This Row],[Salary]])</f>
        <v>2351.6999999999998</v>
      </c>
    </row>
    <row r="79" spans="1:12" x14ac:dyDescent="0.25">
      <c r="A79">
        <v>1078</v>
      </c>
      <c r="B79" t="s">
        <v>147</v>
      </c>
      <c r="C79" t="s">
        <v>8</v>
      </c>
      <c r="D79">
        <v>30</v>
      </c>
      <c r="E79" t="s">
        <v>16</v>
      </c>
      <c r="F79" s="5">
        <v>44789</v>
      </c>
      <c r="G79" t="s">
        <v>9</v>
      </c>
      <c r="H79" s="6">
        <v>114180</v>
      </c>
      <c r="I79" t="s">
        <v>206</v>
      </c>
      <c r="J79" s="19">
        <f ca="1">DATEDIF(Employee_Table_2[[#This Row],[Date Joined]],TODAY(),"Y")</f>
        <v>2</v>
      </c>
      <c r="K79" s="4">
        <v>1078</v>
      </c>
      <c r="L79" s="6">
        <f ca="1">IF(Employee_Table_2[[#This Row],[ Tenure ]]&gt;=2,3%*Employee_Table_2[[#This Row],[Salary]],2%*Employee_Table_2[[#This Row],[Salary]])</f>
        <v>3425.4</v>
      </c>
    </row>
    <row r="80" spans="1:12" x14ac:dyDescent="0.25">
      <c r="A80">
        <v>1079</v>
      </c>
      <c r="B80" t="s">
        <v>189</v>
      </c>
      <c r="C80" t="s">
        <v>8</v>
      </c>
      <c r="D80">
        <v>28</v>
      </c>
      <c r="E80" t="s">
        <v>16</v>
      </c>
      <c r="F80" s="5">
        <v>44590</v>
      </c>
      <c r="G80" t="s">
        <v>9</v>
      </c>
      <c r="H80" s="6">
        <v>104120</v>
      </c>
      <c r="I80" t="s">
        <v>206</v>
      </c>
      <c r="J80" s="19">
        <f ca="1">DATEDIF(Employee_Table_2[[#This Row],[Date Joined]],TODAY(),"Y")</f>
        <v>3</v>
      </c>
      <c r="K80" s="4">
        <v>1079</v>
      </c>
      <c r="L80" s="6">
        <f ca="1">IF(Employee_Table_2[[#This Row],[ Tenure ]]&gt;=2,3%*Employee_Table_2[[#This Row],[Salary]],2%*Employee_Table_2[[#This Row],[Salary]])</f>
        <v>3123.6</v>
      </c>
    </row>
    <row r="81" spans="1:12" x14ac:dyDescent="0.25">
      <c r="A81">
        <v>1080</v>
      </c>
      <c r="B81" t="s">
        <v>138</v>
      </c>
      <c r="C81" t="s">
        <v>15</v>
      </c>
      <c r="D81">
        <v>30</v>
      </c>
      <c r="E81" t="s">
        <v>16</v>
      </c>
      <c r="F81" s="5">
        <v>44640</v>
      </c>
      <c r="G81" t="s">
        <v>9</v>
      </c>
      <c r="H81" s="6">
        <v>67950</v>
      </c>
      <c r="I81" t="s">
        <v>206</v>
      </c>
      <c r="J81" s="19">
        <f ca="1">DATEDIF(Employee_Table_2[[#This Row],[Date Joined]],TODAY(),"Y")</f>
        <v>2</v>
      </c>
      <c r="K81" s="4">
        <v>1080</v>
      </c>
      <c r="L81" s="6">
        <f ca="1">IF(Employee_Table_2[[#This Row],[ Tenure ]]&gt;=2,3%*Employee_Table_2[[#This Row],[Salary]],2%*Employee_Table_2[[#This Row],[Salary]])</f>
        <v>2038.5</v>
      </c>
    </row>
    <row r="82" spans="1:12" x14ac:dyDescent="0.25">
      <c r="A82">
        <v>1081</v>
      </c>
      <c r="B82" t="s">
        <v>137</v>
      </c>
      <c r="C82" t="s">
        <v>8</v>
      </c>
      <c r="D82">
        <v>29</v>
      </c>
      <c r="E82" t="s">
        <v>16</v>
      </c>
      <c r="F82" s="5">
        <v>43962</v>
      </c>
      <c r="G82" t="s">
        <v>12</v>
      </c>
      <c r="H82" s="6">
        <v>34980</v>
      </c>
      <c r="I82" t="s">
        <v>206</v>
      </c>
      <c r="J82" s="19">
        <f ca="1">DATEDIF(Employee_Table_2[[#This Row],[Date Joined]],TODAY(),"Y")</f>
        <v>4</v>
      </c>
      <c r="K82" s="4">
        <v>1081</v>
      </c>
      <c r="L82" s="6">
        <f ca="1">IF(Employee_Table_2[[#This Row],[ Tenure ]]&gt;=2,3%*Employee_Table_2[[#This Row],[Salary]],2%*Employee_Table_2[[#This Row],[Salary]])</f>
        <v>1049.3999999999999</v>
      </c>
    </row>
    <row r="83" spans="1:12" x14ac:dyDescent="0.25">
      <c r="A83">
        <v>1082</v>
      </c>
      <c r="B83" t="s">
        <v>153</v>
      </c>
      <c r="C83" t="s">
        <v>8</v>
      </c>
      <c r="D83">
        <v>24</v>
      </c>
      <c r="E83" t="s">
        <v>16</v>
      </c>
      <c r="F83" s="5">
        <v>44087</v>
      </c>
      <c r="G83" t="s">
        <v>12</v>
      </c>
      <c r="H83" s="6">
        <v>62780</v>
      </c>
      <c r="I83" t="s">
        <v>206</v>
      </c>
      <c r="J83" s="19">
        <f ca="1">DATEDIF(Employee_Table_2[[#This Row],[Date Joined]],TODAY(),"Y")</f>
        <v>4</v>
      </c>
      <c r="K83" s="4">
        <v>1082</v>
      </c>
      <c r="L83" s="6">
        <f ca="1">IF(Employee_Table_2[[#This Row],[ Tenure ]]&gt;=2,3%*Employee_Table_2[[#This Row],[Salary]],2%*Employee_Table_2[[#This Row],[Salary]])</f>
        <v>1883.3999999999999</v>
      </c>
    </row>
    <row r="84" spans="1:12" x14ac:dyDescent="0.25">
      <c r="A84">
        <v>1083</v>
      </c>
      <c r="B84" t="s">
        <v>117</v>
      </c>
      <c r="C84" t="s">
        <v>15</v>
      </c>
      <c r="D84">
        <v>20</v>
      </c>
      <c r="E84" t="s">
        <v>16</v>
      </c>
      <c r="F84" s="5">
        <v>44397</v>
      </c>
      <c r="G84" t="s">
        <v>12</v>
      </c>
      <c r="H84" s="6">
        <v>107700</v>
      </c>
      <c r="I84" t="s">
        <v>206</v>
      </c>
      <c r="J84" s="19">
        <f ca="1">DATEDIF(Employee_Table_2[[#This Row],[Date Joined]],TODAY(),"Y")</f>
        <v>3</v>
      </c>
      <c r="K84" s="4">
        <v>1083</v>
      </c>
      <c r="L84" s="6">
        <f ca="1">IF(Employee_Table_2[[#This Row],[ Tenure ]]&gt;=2,3%*Employee_Table_2[[#This Row],[Salary]],2%*Employee_Table_2[[#This Row],[Salary]])</f>
        <v>3231</v>
      </c>
    </row>
    <row r="85" spans="1:12" x14ac:dyDescent="0.25">
      <c r="A85">
        <v>1084</v>
      </c>
      <c r="B85" t="s">
        <v>168</v>
      </c>
      <c r="C85" t="s">
        <v>15</v>
      </c>
      <c r="D85">
        <v>25</v>
      </c>
      <c r="E85" t="s">
        <v>16</v>
      </c>
      <c r="F85" s="5">
        <v>44322</v>
      </c>
      <c r="G85" t="s">
        <v>19</v>
      </c>
      <c r="H85" s="6">
        <v>65700</v>
      </c>
      <c r="I85" t="s">
        <v>206</v>
      </c>
      <c r="J85" s="19">
        <f ca="1">DATEDIF(Employee_Table_2[[#This Row],[Date Joined]],TODAY(),"Y")</f>
        <v>3</v>
      </c>
      <c r="K85" s="4">
        <v>1084</v>
      </c>
      <c r="L85" s="6">
        <f ca="1">IF(Employee_Table_2[[#This Row],[ Tenure ]]&gt;=2,3%*Employee_Table_2[[#This Row],[Salary]],2%*Employee_Table_2[[#This Row],[Salary]])</f>
        <v>1971</v>
      </c>
    </row>
    <row r="86" spans="1:12" x14ac:dyDescent="0.25">
      <c r="A86">
        <v>1085</v>
      </c>
      <c r="B86" t="s">
        <v>135</v>
      </c>
      <c r="C86" t="s">
        <v>8</v>
      </c>
      <c r="D86">
        <v>33</v>
      </c>
      <c r="E86" t="s">
        <v>42</v>
      </c>
      <c r="F86" s="5">
        <v>44313</v>
      </c>
      <c r="G86" t="s">
        <v>12</v>
      </c>
      <c r="H86" s="6">
        <v>75480</v>
      </c>
      <c r="I86" t="s">
        <v>206</v>
      </c>
      <c r="J86" s="19">
        <f ca="1">DATEDIF(Employee_Table_2[[#This Row],[Date Joined]],TODAY(),"Y")</f>
        <v>3</v>
      </c>
      <c r="K86" s="4">
        <v>1085</v>
      </c>
      <c r="L86" s="6">
        <f ca="1">IF(Employee_Table_2[[#This Row],[ Tenure ]]&gt;=2,3%*Employee_Table_2[[#This Row],[Salary]],2%*Employee_Table_2[[#This Row],[Salary]])</f>
        <v>2264.4</v>
      </c>
    </row>
    <row r="87" spans="1:12" x14ac:dyDescent="0.25">
      <c r="A87">
        <v>1086</v>
      </c>
      <c r="B87" t="s">
        <v>174</v>
      </c>
      <c r="C87" t="s">
        <v>15</v>
      </c>
      <c r="D87">
        <v>33</v>
      </c>
      <c r="E87" t="s">
        <v>16</v>
      </c>
      <c r="F87" s="5">
        <v>44448</v>
      </c>
      <c r="G87" t="s">
        <v>12</v>
      </c>
      <c r="H87" s="6">
        <v>53870</v>
      </c>
      <c r="I87" t="s">
        <v>206</v>
      </c>
      <c r="J87" s="19">
        <f ca="1">DATEDIF(Employee_Table_2[[#This Row],[Date Joined]],TODAY(),"Y")</f>
        <v>3</v>
      </c>
      <c r="K87" s="4">
        <v>1086</v>
      </c>
      <c r="L87" s="6">
        <f ca="1">IF(Employee_Table_2[[#This Row],[ Tenure ]]&gt;=2,3%*Employee_Table_2[[#This Row],[Salary]],2%*Employee_Table_2[[#This Row],[Salary]])</f>
        <v>1616.1</v>
      </c>
    </row>
    <row r="88" spans="1:12" x14ac:dyDescent="0.25">
      <c r="A88">
        <v>1087</v>
      </c>
      <c r="B88" t="s">
        <v>141</v>
      </c>
      <c r="C88" t="s">
        <v>8</v>
      </c>
      <c r="D88">
        <v>36</v>
      </c>
      <c r="E88" t="s">
        <v>16</v>
      </c>
      <c r="F88" s="5">
        <v>44433</v>
      </c>
      <c r="G88" t="s">
        <v>19</v>
      </c>
      <c r="H88" s="6">
        <v>78540</v>
      </c>
      <c r="I88" t="s">
        <v>206</v>
      </c>
      <c r="J88" s="19">
        <f ca="1">DATEDIF(Employee_Table_2[[#This Row],[Date Joined]],TODAY(),"Y")</f>
        <v>3</v>
      </c>
      <c r="K88" s="4">
        <v>1087</v>
      </c>
      <c r="L88" s="6">
        <f ca="1">IF(Employee_Table_2[[#This Row],[ Tenure ]]&gt;=2,3%*Employee_Table_2[[#This Row],[Salary]],2%*Employee_Table_2[[#This Row],[Salary]])</f>
        <v>2356.1999999999998</v>
      </c>
    </row>
    <row r="89" spans="1:12" x14ac:dyDescent="0.25">
      <c r="A89">
        <v>1088</v>
      </c>
      <c r="B89" t="s">
        <v>193</v>
      </c>
      <c r="C89" t="s">
        <v>15</v>
      </c>
      <c r="D89">
        <v>19</v>
      </c>
      <c r="E89" t="s">
        <v>16</v>
      </c>
      <c r="F89" s="5">
        <v>44218</v>
      </c>
      <c r="G89" t="s">
        <v>9</v>
      </c>
      <c r="H89" s="6">
        <v>58960</v>
      </c>
      <c r="I89" t="s">
        <v>206</v>
      </c>
      <c r="J89" s="19">
        <f ca="1">DATEDIF(Employee_Table_2[[#This Row],[Date Joined]],TODAY(),"Y")</f>
        <v>4</v>
      </c>
      <c r="K89" s="4">
        <v>1088</v>
      </c>
      <c r="L89" s="6">
        <f ca="1">IF(Employee_Table_2[[#This Row],[ Tenure ]]&gt;=2,3%*Employee_Table_2[[#This Row],[Salary]],2%*Employee_Table_2[[#This Row],[Salary]])</f>
        <v>1768.8</v>
      </c>
    </row>
    <row r="90" spans="1:12" x14ac:dyDescent="0.25">
      <c r="A90">
        <v>1089</v>
      </c>
      <c r="B90" t="s">
        <v>162</v>
      </c>
      <c r="C90" t="s">
        <v>15</v>
      </c>
      <c r="D90">
        <v>46</v>
      </c>
      <c r="E90" t="s">
        <v>16</v>
      </c>
      <c r="F90" s="5">
        <v>44697</v>
      </c>
      <c r="G90" t="s">
        <v>9</v>
      </c>
      <c r="H90" s="6">
        <v>70610</v>
      </c>
      <c r="I90" t="s">
        <v>206</v>
      </c>
      <c r="J90" s="19">
        <f ca="1">DATEDIF(Employee_Table_2[[#This Row],[Date Joined]],TODAY(),"Y")</f>
        <v>2</v>
      </c>
      <c r="K90" s="4">
        <v>1089</v>
      </c>
      <c r="L90" s="6">
        <f ca="1">IF(Employee_Table_2[[#This Row],[ Tenure ]]&gt;=2,3%*Employee_Table_2[[#This Row],[Salary]],2%*Employee_Table_2[[#This Row],[Salary]])</f>
        <v>2118.2999999999997</v>
      </c>
    </row>
    <row r="91" spans="1:12" x14ac:dyDescent="0.25">
      <c r="A91">
        <v>1090</v>
      </c>
      <c r="B91" t="s">
        <v>171</v>
      </c>
      <c r="C91" t="s">
        <v>15</v>
      </c>
      <c r="D91">
        <v>33</v>
      </c>
      <c r="E91" t="s">
        <v>16</v>
      </c>
      <c r="F91" s="5">
        <v>44181</v>
      </c>
      <c r="G91" t="s">
        <v>21</v>
      </c>
      <c r="H91" s="6">
        <v>59430</v>
      </c>
      <c r="I91" t="s">
        <v>206</v>
      </c>
      <c r="J91" s="19">
        <f ca="1">DATEDIF(Employee_Table_2[[#This Row],[Date Joined]],TODAY(),"Y")</f>
        <v>4</v>
      </c>
      <c r="K91" s="4">
        <v>1090</v>
      </c>
      <c r="L91" s="6">
        <f ca="1">IF(Employee_Table_2[[#This Row],[ Tenure ]]&gt;=2,3%*Employee_Table_2[[#This Row],[Salary]],2%*Employee_Table_2[[#This Row],[Salary]])</f>
        <v>1782.8999999999999</v>
      </c>
    </row>
    <row r="92" spans="1:12" x14ac:dyDescent="0.25">
      <c r="A92">
        <v>1091</v>
      </c>
      <c r="B92" t="s">
        <v>144</v>
      </c>
      <c r="C92" t="s">
        <v>15</v>
      </c>
      <c r="D92">
        <v>33</v>
      </c>
      <c r="E92" t="s">
        <v>13</v>
      </c>
      <c r="F92" s="5">
        <v>44640</v>
      </c>
      <c r="G92" t="s">
        <v>9</v>
      </c>
      <c r="H92" s="6">
        <v>48530</v>
      </c>
      <c r="I92" t="s">
        <v>206</v>
      </c>
      <c r="J92" s="19">
        <f ca="1">DATEDIF(Employee_Table_2[[#This Row],[Date Joined]],TODAY(),"Y")</f>
        <v>2</v>
      </c>
      <c r="K92" s="4">
        <v>1091</v>
      </c>
      <c r="L92" s="6">
        <f ca="1">IF(Employee_Table_2[[#This Row],[ Tenure ]]&gt;=2,3%*Employee_Table_2[[#This Row],[Salary]],2%*Employee_Table_2[[#This Row],[Salary]])</f>
        <v>1455.8999999999999</v>
      </c>
    </row>
    <row r="93" spans="1:12" x14ac:dyDescent="0.25">
      <c r="A93">
        <v>1092</v>
      </c>
      <c r="B93" t="s">
        <v>163</v>
      </c>
      <c r="C93" t="s">
        <v>8</v>
      </c>
      <c r="D93">
        <v>33</v>
      </c>
      <c r="E93" t="s">
        <v>16</v>
      </c>
      <c r="F93" s="5">
        <v>44129</v>
      </c>
      <c r="G93" t="s">
        <v>12</v>
      </c>
      <c r="H93" s="6">
        <v>96140</v>
      </c>
      <c r="I93" t="s">
        <v>206</v>
      </c>
      <c r="J93" s="19">
        <f ca="1">DATEDIF(Employee_Table_2[[#This Row],[Date Joined]],TODAY(),"Y")</f>
        <v>4</v>
      </c>
      <c r="K93" s="4">
        <v>1092</v>
      </c>
      <c r="L93" s="6">
        <f ca="1">IF(Employee_Table_2[[#This Row],[ Tenure ]]&gt;=2,3%*Employee_Table_2[[#This Row],[Salary]],2%*Employee_Table_2[[#This Row],[Salary]])</f>
        <v>2884.2</v>
      </c>
    </row>
    <row r="94" spans="1:12" x14ac:dyDescent="0.25">
      <c r="A94">
        <v>1093</v>
      </c>
      <c r="B94" t="s">
        <v>156</v>
      </c>
      <c r="C94" t="s">
        <v>15</v>
      </c>
      <c r="D94">
        <v>20</v>
      </c>
      <c r="E94" t="s">
        <v>16</v>
      </c>
      <c r="F94" s="5">
        <v>44122</v>
      </c>
      <c r="G94" t="s">
        <v>12</v>
      </c>
      <c r="H94" s="6">
        <v>112650</v>
      </c>
      <c r="I94" t="s">
        <v>206</v>
      </c>
      <c r="J94" s="19">
        <f ca="1">DATEDIF(Employee_Table_2[[#This Row],[Date Joined]],TODAY(),"Y")</f>
        <v>4</v>
      </c>
      <c r="K94" s="4">
        <v>1093</v>
      </c>
      <c r="L94" s="6">
        <f ca="1">IF(Employee_Table_2[[#This Row],[ Tenure ]]&gt;=2,3%*Employee_Table_2[[#This Row],[Salary]],2%*Employee_Table_2[[#This Row],[Salary]])</f>
        <v>3379.5</v>
      </c>
    </row>
    <row r="95" spans="1:12" x14ac:dyDescent="0.25">
      <c r="A95">
        <v>1094</v>
      </c>
      <c r="B95" t="s">
        <v>176</v>
      </c>
      <c r="C95" t="s">
        <v>8</v>
      </c>
      <c r="D95">
        <v>32</v>
      </c>
      <c r="E95" t="s">
        <v>13</v>
      </c>
      <c r="F95" s="5">
        <v>44293</v>
      </c>
      <c r="G95" t="s">
        <v>12</v>
      </c>
      <c r="H95" s="6">
        <v>43840</v>
      </c>
      <c r="I95" t="s">
        <v>206</v>
      </c>
      <c r="J95" s="19">
        <f ca="1">DATEDIF(Employee_Table_2[[#This Row],[Date Joined]],TODAY(),"Y")</f>
        <v>3</v>
      </c>
      <c r="K95" s="4">
        <v>1094</v>
      </c>
      <c r="L95" s="6">
        <f ca="1">IF(Employee_Table_2[[#This Row],[ Tenure ]]&gt;=2,3%*Employee_Table_2[[#This Row],[Salary]],2%*Employee_Table_2[[#This Row],[Salary]])</f>
        <v>1315.2</v>
      </c>
    </row>
    <row r="96" spans="1:12" x14ac:dyDescent="0.25">
      <c r="A96">
        <v>1095</v>
      </c>
      <c r="B96" t="s">
        <v>143</v>
      </c>
      <c r="C96" t="s">
        <v>15</v>
      </c>
      <c r="D96">
        <v>31</v>
      </c>
      <c r="E96" t="s">
        <v>16</v>
      </c>
      <c r="F96" s="5">
        <v>44663</v>
      </c>
      <c r="G96" t="s">
        <v>9</v>
      </c>
      <c r="H96" s="6">
        <v>103550</v>
      </c>
      <c r="I96" t="s">
        <v>206</v>
      </c>
      <c r="J96" s="19">
        <f ca="1">DATEDIF(Employee_Table_2[[#This Row],[Date Joined]],TODAY(),"Y")</f>
        <v>2</v>
      </c>
      <c r="K96" s="4">
        <v>1095</v>
      </c>
      <c r="L96" s="6">
        <f ca="1">IF(Employee_Table_2[[#This Row],[ Tenure ]]&gt;=2,3%*Employee_Table_2[[#This Row],[Salary]],2%*Employee_Table_2[[#This Row],[Salary]])</f>
        <v>3106.5</v>
      </c>
    </row>
    <row r="97" spans="1:12" x14ac:dyDescent="0.25">
      <c r="A97">
        <v>1096</v>
      </c>
      <c r="B97" t="s">
        <v>201</v>
      </c>
      <c r="C97" t="s">
        <v>8</v>
      </c>
      <c r="D97">
        <v>32</v>
      </c>
      <c r="E97" t="s">
        <v>16</v>
      </c>
      <c r="F97" s="5">
        <v>44339</v>
      </c>
      <c r="G97" t="s">
        <v>56</v>
      </c>
      <c r="H97" s="6">
        <v>45510</v>
      </c>
      <c r="I97" t="s">
        <v>206</v>
      </c>
      <c r="J97" s="19">
        <f ca="1">DATEDIF(Employee_Table_2[[#This Row],[Date Joined]],TODAY(),"Y")</f>
        <v>3</v>
      </c>
      <c r="K97" s="4">
        <v>1096</v>
      </c>
      <c r="L97" s="6">
        <f ca="1">IF(Employee_Table_2[[#This Row],[ Tenure ]]&gt;=2,3%*Employee_Table_2[[#This Row],[Salary]],2%*Employee_Table_2[[#This Row],[Salary]])</f>
        <v>1365.3</v>
      </c>
    </row>
    <row r="98" spans="1:12" x14ac:dyDescent="0.25">
      <c r="A98">
        <v>1097</v>
      </c>
      <c r="B98" t="s">
        <v>142</v>
      </c>
      <c r="C98" t="s">
        <v>204</v>
      </c>
      <c r="D98">
        <v>37</v>
      </c>
      <c r="E98" t="s">
        <v>24</v>
      </c>
      <c r="F98" s="5">
        <v>44085</v>
      </c>
      <c r="G98" t="s">
        <v>21</v>
      </c>
      <c r="H98" s="6">
        <v>115440</v>
      </c>
      <c r="I98" t="s">
        <v>206</v>
      </c>
      <c r="J98" s="19">
        <f ca="1">DATEDIF(Employee_Table_2[[#This Row],[Date Joined]],TODAY(),"Y")</f>
        <v>4</v>
      </c>
      <c r="K98" s="4">
        <v>1097</v>
      </c>
      <c r="L98" s="6">
        <f ca="1">IF(Employee_Table_2[[#This Row],[ Tenure ]]&gt;=2,3%*Employee_Table_2[[#This Row],[Salary]],2%*Employee_Table_2[[#This Row],[Salary]])</f>
        <v>3463.2</v>
      </c>
    </row>
    <row r="99" spans="1:12" x14ac:dyDescent="0.25">
      <c r="A99">
        <v>1098</v>
      </c>
      <c r="B99" t="s">
        <v>202</v>
      </c>
      <c r="C99" t="s">
        <v>8</v>
      </c>
      <c r="D99">
        <v>38</v>
      </c>
      <c r="E99" t="s">
        <v>13</v>
      </c>
      <c r="F99" s="5">
        <v>44268</v>
      </c>
      <c r="G99" t="s">
        <v>19</v>
      </c>
      <c r="H99" s="6">
        <v>56870</v>
      </c>
      <c r="I99" t="s">
        <v>206</v>
      </c>
      <c r="J99" s="19">
        <f ca="1">DATEDIF(Employee_Table_2[[#This Row],[Date Joined]],TODAY(),"Y")</f>
        <v>3</v>
      </c>
      <c r="K99" s="4">
        <v>1098</v>
      </c>
      <c r="L99" s="6">
        <f ca="1">IF(Employee_Table_2[[#This Row],[ Tenure ]]&gt;=2,3%*Employee_Table_2[[#This Row],[Salary]],2%*Employee_Table_2[[#This Row],[Salary]])</f>
        <v>1706.1</v>
      </c>
    </row>
    <row r="100" spans="1:12" x14ac:dyDescent="0.25">
      <c r="A100">
        <v>1099</v>
      </c>
      <c r="B100" t="s">
        <v>169</v>
      </c>
      <c r="C100" t="s">
        <v>8</v>
      </c>
      <c r="D100">
        <v>25</v>
      </c>
      <c r="E100" t="s">
        <v>16</v>
      </c>
      <c r="F100" s="5">
        <v>44144</v>
      </c>
      <c r="G100" t="s">
        <v>19</v>
      </c>
      <c r="H100" s="6">
        <v>92700</v>
      </c>
      <c r="I100" t="s">
        <v>206</v>
      </c>
      <c r="J100" s="19">
        <f ca="1">DATEDIF(Employee_Table_2[[#This Row],[Date Joined]],TODAY(),"Y")</f>
        <v>4</v>
      </c>
      <c r="K100" s="4">
        <v>1099</v>
      </c>
      <c r="L100" s="6">
        <f ca="1">IF(Employee_Table_2[[#This Row],[ Tenure ]]&gt;=2,3%*Employee_Table_2[[#This Row],[Salary]],2%*Employee_Table_2[[#This Row],[Salary]])</f>
        <v>2781</v>
      </c>
    </row>
    <row r="101" spans="1:12" x14ac:dyDescent="0.25">
      <c r="A101">
        <v>1100</v>
      </c>
      <c r="B101" t="s">
        <v>145</v>
      </c>
      <c r="C101" t="s">
        <v>204</v>
      </c>
      <c r="D101">
        <v>32</v>
      </c>
      <c r="E101" t="s">
        <v>16</v>
      </c>
      <c r="F101" s="5">
        <v>44713</v>
      </c>
      <c r="G101" t="s">
        <v>12</v>
      </c>
      <c r="H101" s="6">
        <v>91310</v>
      </c>
      <c r="I101" t="s">
        <v>206</v>
      </c>
      <c r="J101" s="19">
        <f ca="1">DATEDIF(Employee_Table_2[[#This Row],[Date Joined]],TODAY(),"Y")</f>
        <v>2</v>
      </c>
      <c r="K101" s="4">
        <v>1100</v>
      </c>
      <c r="L101" s="6">
        <f ca="1">IF(Employee_Table_2[[#This Row],[ Tenure ]]&gt;=2,3%*Employee_Table_2[[#This Row],[Salary]],2%*Employee_Table_2[[#This Row],[Salary]])</f>
        <v>2739.2999999999997</v>
      </c>
    </row>
    <row r="102" spans="1:12" x14ac:dyDescent="0.25">
      <c r="A102">
        <v>1101</v>
      </c>
      <c r="B102" t="s">
        <v>115</v>
      </c>
      <c r="C102" t="s">
        <v>15</v>
      </c>
      <c r="D102">
        <v>33</v>
      </c>
      <c r="E102" t="s">
        <v>16</v>
      </c>
      <c r="F102" s="5">
        <v>44324</v>
      </c>
      <c r="G102" t="s">
        <v>19</v>
      </c>
      <c r="H102" s="6">
        <v>74550</v>
      </c>
      <c r="I102" t="s">
        <v>206</v>
      </c>
      <c r="J102" s="19">
        <f ca="1">DATEDIF(Employee_Table_2[[#This Row],[Date Joined]],TODAY(),"Y")</f>
        <v>3</v>
      </c>
      <c r="K102" s="4">
        <v>1101</v>
      </c>
      <c r="L102" s="6">
        <f ca="1">IF(Employee_Table_2[[#This Row],[ Tenure ]]&gt;=2,3%*Employee_Table_2[[#This Row],[Salary]],2%*Employee_Table_2[[#This Row],[Salary]])</f>
        <v>2236.5</v>
      </c>
    </row>
    <row r="103" spans="1:12" x14ac:dyDescent="0.25">
      <c r="A103">
        <v>1102</v>
      </c>
      <c r="B103" t="s">
        <v>128</v>
      </c>
      <c r="C103" t="s">
        <v>15</v>
      </c>
      <c r="D103">
        <v>25</v>
      </c>
      <c r="E103" t="s">
        <v>13</v>
      </c>
      <c r="F103" s="5">
        <v>44665</v>
      </c>
      <c r="G103" t="s">
        <v>9</v>
      </c>
      <c r="H103" s="6">
        <v>109190</v>
      </c>
      <c r="I103" t="s">
        <v>206</v>
      </c>
      <c r="J103" s="19">
        <f ca="1">DATEDIF(Employee_Table_2[[#This Row],[Date Joined]],TODAY(),"Y")</f>
        <v>2</v>
      </c>
      <c r="K103" s="4">
        <v>1102</v>
      </c>
      <c r="L103" s="6">
        <f ca="1">IF(Employee_Table_2[[#This Row],[ Tenure ]]&gt;=2,3%*Employee_Table_2[[#This Row],[Salary]],2%*Employee_Table_2[[#This Row],[Salary]])</f>
        <v>3275.7</v>
      </c>
    </row>
    <row r="104" spans="1:12" x14ac:dyDescent="0.25">
      <c r="A104">
        <v>1103</v>
      </c>
      <c r="B104" t="s">
        <v>194</v>
      </c>
      <c r="C104" t="s">
        <v>8</v>
      </c>
      <c r="D104">
        <v>40</v>
      </c>
      <c r="E104" t="s">
        <v>16</v>
      </c>
      <c r="F104" s="5">
        <v>44320</v>
      </c>
      <c r="G104" t="s">
        <v>12</v>
      </c>
      <c r="H104" s="6">
        <v>104410</v>
      </c>
      <c r="I104" t="s">
        <v>206</v>
      </c>
      <c r="J104" s="19">
        <f ca="1">DATEDIF(Employee_Table_2[[#This Row],[Date Joined]],TODAY(),"Y")</f>
        <v>3</v>
      </c>
      <c r="K104" s="4">
        <v>1103</v>
      </c>
      <c r="L104" s="6">
        <f ca="1">IF(Employee_Table_2[[#This Row],[ Tenure ]]&gt;=2,3%*Employee_Table_2[[#This Row],[Salary]],2%*Employee_Table_2[[#This Row],[Salary]])</f>
        <v>3132.2999999999997</v>
      </c>
    </row>
    <row r="105" spans="1:12" x14ac:dyDescent="0.25">
      <c r="A105">
        <v>1104</v>
      </c>
      <c r="B105" t="s">
        <v>177</v>
      </c>
      <c r="C105" t="s">
        <v>15</v>
      </c>
      <c r="D105">
        <v>30</v>
      </c>
      <c r="E105" t="s">
        <v>16</v>
      </c>
      <c r="F105" s="5">
        <v>44544</v>
      </c>
      <c r="G105" t="s">
        <v>21</v>
      </c>
      <c r="H105" s="6">
        <v>96800</v>
      </c>
      <c r="I105" t="s">
        <v>206</v>
      </c>
      <c r="J105" s="19">
        <f ca="1">DATEDIF(Employee_Table_2[[#This Row],[Date Joined]],TODAY(),"Y")</f>
        <v>3</v>
      </c>
      <c r="K105" s="4">
        <v>1104</v>
      </c>
      <c r="L105" s="6">
        <f ca="1">IF(Employee_Table_2[[#This Row],[ Tenure ]]&gt;=2,3%*Employee_Table_2[[#This Row],[Salary]],2%*Employee_Table_2[[#This Row],[Salary]])</f>
        <v>2904</v>
      </c>
    </row>
    <row r="106" spans="1:12" x14ac:dyDescent="0.25">
      <c r="A106">
        <v>1105</v>
      </c>
      <c r="B106" t="s">
        <v>123</v>
      </c>
      <c r="C106" t="s">
        <v>15</v>
      </c>
      <c r="D106">
        <v>28</v>
      </c>
      <c r="E106" t="s">
        <v>13</v>
      </c>
      <c r="F106" s="5">
        <v>43980</v>
      </c>
      <c r="G106" t="s">
        <v>21</v>
      </c>
      <c r="H106" s="6">
        <v>48170</v>
      </c>
      <c r="I106" t="s">
        <v>206</v>
      </c>
      <c r="J106" s="19">
        <f ca="1">DATEDIF(Employee_Table_2[[#This Row],[Date Joined]],TODAY(),"Y")</f>
        <v>4</v>
      </c>
      <c r="K106" s="4">
        <v>1105</v>
      </c>
      <c r="L106" s="6">
        <f ca="1">IF(Employee_Table_2[[#This Row],[ Tenure ]]&gt;=2,3%*Employee_Table_2[[#This Row],[Salary]],2%*Employee_Table_2[[#This Row],[Salary]])</f>
        <v>1445.1</v>
      </c>
    </row>
    <row r="107" spans="1:12" x14ac:dyDescent="0.25">
      <c r="A107">
        <v>1106</v>
      </c>
      <c r="B107" t="s">
        <v>140</v>
      </c>
      <c r="C107" t="s">
        <v>15</v>
      </c>
      <c r="D107">
        <v>21</v>
      </c>
      <c r="E107" t="s">
        <v>16</v>
      </c>
      <c r="F107" s="5">
        <v>44042</v>
      </c>
      <c r="G107" t="s">
        <v>9</v>
      </c>
      <c r="H107" s="6">
        <v>37920</v>
      </c>
      <c r="I107" t="s">
        <v>206</v>
      </c>
      <c r="J107" s="19">
        <f ca="1">DATEDIF(Employee_Table_2[[#This Row],[Date Joined]],TODAY(),"Y")</f>
        <v>4</v>
      </c>
      <c r="K107" s="4">
        <v>1106</v>
      </c>
      <c r="L107" s="6">
        <f ca="1">IF(Employee_Table_2[[#This Row],[ Tenure ]]&gt;=2,3%*Employee_Table_2[[#This Row],[Salary]],2%*Employee_Table_2[[#This Row],[Salary]])</f>
        <v>1137.5999999999999</v>
      </c>
    </row>
    <row r="108" spans="1:12" x14ac:dyDescent="0.25">
      <c r="A108">
        <v>1107</v>
      </c>
      <c r="B108" t="s">
        <v>178</v>
      </c>
      <c r="C108" t="s">
        <v>15</v>
      </c>
      <c r="D108">
        <v>34</v>
      </c>
      <c r="E108" t="s">
        <v>16</v>
      </c>
      <c r="F108" s="5">
        <v>44642</v>
      </c>
      <c r="G108" t="s">
        <v>9</v>
      </c>
      <c r="H108" s="6">
        <v>112650</v>
      </c>
      <c r="I108" t="s">
        <v>206</v>
      </c>
      <c r="J108" s="19">
        <f ca="1">DATEDIF(Employee_Table_2[[#This Row],[Date Joined]],TODAY(),"Y")</f>
        <v>2</v>
      </c>
      <c r="K108" s="4">
        <v>1107</v>
      </c>
      <c r="L108" s="6">
        <f ca="1">IF(Employee_Table_2[[#This Row],[ Tenure ]]&gt;=2,3%*Employee_Table_2[[#This Row],[Salary]],2%*Employee_Table_2[[#This Row],[Salary]])</f>
        <v>3379.5</v>
      </c>
    </row>
    <row r="109" spans="1:12" x14ac:dyDescent="0.25">
      <c r="A109">
        <v>1108</v>
      </c>
      <c r="B109" t="s">
        <v>165</v>
      </c>
      <c r="C109" t="s">
        <v>8</v>
      </c>
      <c r="D109">
        <v>34</v>
      </c>
      <c r="E109" t="s">
        <v>24</v>
      </c>
      <c r="F109" s="5">
        <v>44660</v>
      </c>
      <c r="G109" t="s">
        <v>19</v>
      </c>
      <c r="H109" s="6">
        <v>49630</v>
      </c>
      <c r="I109" t="s">
        <v>206</v>
      </c>
      <c r="J109" s="19">
        <f ca="1">DATEDIF(Employee_Table_2[[#This Row],[Date Joined]],TODAY(),"Y")</f>
        <v>2</v>
      </c>
      <c r="K109" s="4">
        <v>1108</v>
      </c>
      <c r="L109" s="6">
        <f ca="1">IF(Employee_Table_2[[#This Row],[ Tenure ]]&gt;=2,3%*Employee_Table_2[[#This Row],[Salary]],2%*Employee_Table_2[[#This Row],[Salary]])</f>
        <v>1488.8999999999999</v>
      </c>
    </row>
    <row r="110" spans="1:12" x14ac:dyDescent="0.25">
      <c r="A110">
        <v>1109</v>
      </c>
      <c r="B110" t="s">
        <v>199</v>
      </c>
      <c r="C110" t="s">
        <v>15</v>
      </c>
      <c r="D110">
        <v>36</v>
      </c>
      <c r="E110" t="s">
        <v>16</v>
      </c>
      <c r="F110" s="5">
        <v>43958</v>
      </c>
      <c r="G110" t="s">
        <v>12</v>
      </c>
      <c r="H110" s="6">
        <v>118840</v>
      </c>
      <c r="I110" t="s">
        <v>206</v>
      </c>
      <c r="J110" s="19">
        <f ca="1">DATEDIF(Employee_Table_2[[#This Row],[Date Joined]],TODAY(),"Y")</f>
        <v>4</v>
      </c>
      <c r="K110" s="4">
        <v>1109</v>
      </c>
      <c r="L110" s="6">
        <f ca="1">IF(Employee_Table_2[[#This Row],[ Tenure ]]&gt;=2,3%*Employee_Table_2[[#This Row],[Salary]],2%*Employee_Table_2[[#This Row],[Salary]])</f>
        <v>3565.2</v>
      </c>
    </row>
    <row r="111" spans="1:12" x14ac:dyDescent="0.25">
      <c r="A111">
        <v>1110</v>
      </c>
      <c r="B111" t="s">
        <v>159</v>
      </c>
      <c r="C111" t="s">
        <v>15</v>
      </c>
      <c r="D111">
        <v>30</v>
      </c>
      <c r="E111" t="s">
        <v>16</v>
      </c>
      <c r="F111" s="5">
        <v>44789</v>
      </c>
      <c r="G111" t="s">
        <v>12</v>
      </c>
      <c r="H111" s="6">
        <v>69710</v>
      </c>
      <c r="I111" t="s">
        <v>206</v>
      </c>
      <c r="J111" s="19">
        <f ca="1">DATEDIF(Employee_Table_2[[#This Row],[Date Joined]],TODAY(),"Y")</f>
        <v>2</v>
      </c>
      <c r="K111" s="4">
        <v>1110</v>
      </c>
      <c r="L111" s="6">
        <f ca="1">IF(Employee_Table_2[[#This Row],[ Tenure ]]&gt;=2,3%*Employee_Table_2[[#This Row],[Salary]],2%*Employee_Table_2[[#This Row],[Salary]])</f>
        <v>2091.2999999999997</v>
      </c>
    </row>
    <row r="112" spans="1:12" x14ac:dyDescent="0.25">
      <c r="A112">
        <v>1111</v>
      </c>
      <c r="B112" t="s">
        <v>197</v>
      </c>
      <c r="C112" t="s">
        <v>15</v>
      </c>
      <c r="D112">
        <v>20</v>
      </c>
      <c r="E112" t="s">
        <v>16</v>
      </c>
      <c r="F112" s="5">
        <v>44683</v>
      </c>
      <c r="G112" t="s">
        <v>9</v>
      </c>
      <c r="H112" s="6">
        <v>79570</v>
      </c>
      <c r="I112" t="s">
        <v>206</v>
      </c>
      <c r="J112" s="19">
        <f ca="1">DATEDIF(Employee_Table_2[[#This Row],[Date Joined]],TODAY(),"Y")</f>
        <v>2</v>
      </c>
      <c r="K112" s="4">
        <v>1111</v>
      </c>
      <c r="L112" s="6">
        <f ca="1">IF(Employee_Table_2[[#This Row],[ Tenure ]]&gt;=2,3%*Employee_Table_2[[#This Row],[Salary]],2%*Employee_Table_2[[#This Row],[Salary]])</f>
        <v>2387.1</v>
      </c>
    </row>
    <row r="113" spans="1:12" x14ac:dyDescent="0.25">
      <c r="A113">
        <v>1112</v>
      </c>
      <c r="B113" t="s">
        <v>154</v>
      </c>
      <c r="C113" t="s">
        <v>8</v>
      </c>
      <c r="D113">
        <v>22</v>
      </c>
      <c r="E113" t="s">
        <v>13</v>
      </c>
      <c r="F113" s="5">
        <v>44388</v>
      </c>
      <c r="G113" t="s">
        <v>9</v>
      </c>
      <c r="H113" s="6">
        <v>76900</v>
      </c>
      <c r="I113" t="s">
        <v>206</v>
      </c>
      <c r="J113" s="19">
        <f ca="1">DATEDIF(Employee_Table_2[[#This Row],[Date Joined]],TODAY(),"Y")</f>
        <v>3</v>
      </c>
      <c r="K113" s="4">
        <v>1112</v>
      </c>
      <c r="L113" s="6">
        <f ca="1">IF(Employee_Table_2[[#This Row],[ Tenure ]]&gt;=2,3%*Employee_Table_2[[#This Row],[Salary]],2%*Employee_Table_2[[#This Row],[Salary]])</f>
        <v>2307</v>
      </c>
    </row>
    <row r="114" spans="1:12" x14ac:dyDescent="0.25">
      <c r="A114">
        <v>1001</v>
      </c>
      <c r="B114" t="s">
        <v>58</v>
      </c>
      <c r="C114" t="s">
        <v>15</v>
      </c>
      <c r="D114">
        <v>22</v>
      </c>
      <c r="E114" t="s">
        <v>13</v>
      </c>
      <c r="F114" s="5">
        <v>44446</v>
      </c>
      <c r="G114" t="s">
        <v>19</v>
      </c>
      <c r="H114" s="6">
        <v>112780</v>
      </c>
      <c r="I114" t="s">
        <v>207</v>
      </c>
      <c r="J114" s="19">
        <f ca="1">DATEDIF(Employee_Table_2[[#This Row],[Date Joined]],TODAY(),"Y")</f>
        <v>3</v>
      </c>
      <c r="K114" s="4">
        <v>1113</v>
      </c>
      <c r="L114" s="6">
        <f ca="1">IF(Employee_Table_2[[#This Row],[ Tenure ]]&gt;=2,3%*Employee_Table_2[[#This Row],[Salary]],2%*Employee_Table_2[[#This Row],[Salary]])</f>
        <v>3383.4</v>
      </c>
    </row>
    <row r="115" spans="1:12" x14ac:dyDescent="0.25">
      <c r="A115">
        <v>1002</v>
      </c>
      <c r="B115" t="s">
        <v>70</v>
      </c>
      <c r="C115" t="s">
        <v>15</v>
      </c>
      <c r="D115">
        <v>46</v>
      </c>
      <c r="E115" t="s">
        <v>16</v>
      </c>
      <c r="F115" s="5">
        <v>44758</v>
      </c>
      <c r="G115" t="s">
        <v>9</v>
      </c>
      <c r="H115" s="6">
        <v>70610</v>
      </c>
      <c r="I115" t="s">
        <v>207</v>
      </c>
      <c r="J115" s="19">
        <f ca="1">DATEDIF(Employee_Table_2[[#This Row],[Date Joined]],TODAY(),"Y")</f>
        <v>2</v>
      </c>
      <c r="K115" s="4">
        <v>1114</v>
      </c>
      <c r="L115" s="6">
        <f ca="1">IF(Employee_Table_2[[#This Row],[ Tenure ]]&gt;=2,3%*Employee_Table_2[[#This Row],[Salary]],2%*Employee_Table_2[[#This Row],[Salary]])</f>
        <v>2118.2999999999997</v>
      </c>
    </row>
    <row r="116" spans="1:12" x14ac:dyDescent="0.25">
      <c r="A116">
        <v>1003</v>
      </c>
      <c r="B116" t="s">
        <v>75</v>
      </c>
      <c r="C116" t="s">
        <v>8</v>
      </c>
      <c r="D116">
        <v>28</v>
      </c>
      <c r="E116" t="s">
        <v>16</v>
      </c>
      <c r="F116" s="5">
        <v>44357</v>
      </c>
      <c r="G116" t="s">
        <v>19</v>
      </c>
      <c r="H116" s="6">
        <v>53240</v>
      </c>
      <c r="I116" t="s">
        <v>207</v>
      </c>
      <c r="J116" s="19">
        <f ca="1">DATEDIF(Employee_Table_2[[#This Row],[Date Joined]],TODAY(),"Y")</f>
        <v>3</v>
      </c>
      <c r="K116" s="4">
        <v>1115</v>
      </c>
      <c r="L116" s="6">
        <f ca="1">IF(Employee_Table_2[[#This Row],[ Tenure ]]&gt;=2,3%*Employee_Table_2[[#This Row],[Salary]],2%*Employee_Table_2[[#This Row],[Salary]])</f>
        <v>1597.2</v>
      </c>
    </row>
    <row r="117" spans="1:12" x14ac:dyDescent="0.25">
      <c r="A117">
        <v>1004</v>
      </c>
      <c r="B117" t="s">
        <v>49</v>
      </c>
      <c r="C117" t="s">
        <v>204</v>
      </c>
      <c r="D117">
        <v>37</v>
      </c>
      <c r="E117" t="s">
        <v>24</v>
      </c>
      <c r="F117" s="5">
        <v>44146</v>
      </c>
      <c r="G117" t="s">
        <v>21</v>
      </c>
      <c r="H117" s="6">
        <v>115440</v>
      </c>
      <c r="I117" t="s">
        <v>207</v>
      </c>
      <c r="J117" s="19">
        <f ca="1">DATEDIF(Employee_Table_2[[#This Row],[Date Joined]],TODAY(),"Y")</f>
        <v>4</v>
      </c>
      <c r="K117" s="4">
        <v>1116</v>
      </c>
      <c r="L117" s="6">
        <f ca="1">IF(Employee_Table_2[[#This Row],[ Tenure ]]&gt;=2,3%*Employee_Table_2[[#This Row],[Salary]],2%*Employee_Table_2[[#This Row],[Salary]])</f>
        <v>3463.2</v>
      </c>
    </row>
    <row r="118" spans="1:12" x14ac:dyDescent="0.25">
      <c r="A118">
        <v>1005</v>
      </c>
      <c r="B118" t="s">
        <v>65</v>
      </c>
      <c r="C118" t="s">
        <v>15</v>
      </c>
      <c r="D118">
        <v>32</v>
      </c>
      <c r="E118" t="s">
        <v>16</v>
      </c>
      <c r="F118" s="5">
        <v>44465</v>
      </c>
      <c r="G118" t="s">
        <v>19</v>
      </c>
      <c r="H118" s="6">
        <v>53540</v>
      </c>
      <c r="I118" t="s">
        <v>207</v>
      </c>
      <c r="J118" s="19">
        <f ca="1">DATEDIF(Employee_Table_2[[#This Row],[Date Joined]],TODAY(),"Y")</f>
        <v>3</v>
      </c>
      <c r="K118" s="4">
        <v>1117</v>
      </c>
      <c r="L118" s="6">
        <f ca="1">IF(Employee_Table_2[[#This Row],[ Tenure ]]&gt;=2,3%*Employee_Table_2[[#This Row],[Salary]],2%*Employee_Table_2[[#This Row],[Salary]])</f>
        <v>1606.2</v>
      </c>
    </row>
    <row r="119" spans="1:12" x14ac:dyDescent="0.25">
      <c r="A119">
        <v>1006</v>
      </c>
      <c r="B119" t="s">
        <v>81</v>
      </c>
      <c r="C119" t="s">
        <v>8</v>
      </c>
      <c r="D119">
        <v>30</v>
      </c>
      <c r="E119" t="s">
        <v>16</v>
      </c>
      <c r="F119" s="5">
        <v>44861</v>
      </c>
      <c r="G119" t="s">
        <v>9</v>
      </c>
      <c r="H119" s="6">
        <v>112570</v>
      </c>
      <c r="I119" t="s">
        <v>207</v>
      </c>
      <c r="J119" s="19">
        <f ca="1">DATEDIF(Employee_Table_2[[#This Row],[Date Joined]],TODAY(),"Y")</f>
        <v>2</v>
      </c>
      <c r="K119" s="4">
        <v>1118</v>
      </c>
      <c r="L119" s="6">
        <f ca="1">IF(Employee_Table_2[[#This Row],[ Tenure ]]&gt;=2,3%*Employee_Table_2[[#This Row],[Salary]],2%*Employee_Table_2[[#This Row],[Salary]])</f>
        <v>3377.1</v>
      </c>
    </row>
    <row r="120" spans="1:12" x14ac:dyDescent="0.25">
      <c r="A120">
        <v>1007</v>
      </c>
      <c r="B120" t="s">
        <v>51</v>
      </c>
      <c r="C120" t="s">
        <v>15</v>
      </c>
      <c r="D120">
        <v>33</v>
      </c>
      <c r="E120" t="s">
        <v>13</v>
      </c>
      <c r="F120" s="5">
        <v>44701</v>
      </c>
      <c r="G120" t="s">
        <v>9</v>
      </c>
      <c r="H120" s="6">
        <v>48530</v>
      </c>
      <c r="I120" t="s">
        <v>207</v>
      </c>
      <c r="J120" s="19">
        <f ca="1">DATEDIF(Employee_Table_2[[#This Row],[Date Joined]],TODAY(),"Y")</f>
        <v>2</v>
      </c>
      <c r="K120" s="4">
        <v>1119</v>
      </c>
      <c r="L120" s="6">
        <f ca="1">IF(Employee_Table_2[[#This Row],[ Tenure ]]&gt;=2,3%*Employee_Table_2[[#This Row],[Salary]],2%*Employee_Table_2[[#This Row],[Salary]])</f>
        <v>1455.8999999999999</v>
      </c>
    </row>
    <row r="121" spans="1:12" x14ac:dyDescent="0.25">
      <c r="A121">
        <v>1008</v>
      </c>
      <c r="B121" t="s">
        <v>61</v>
      </c>
      <c r="C121" t="s">
        <v>8</v>
      </c>
      <c r="D121">
        <v>24</v>
      </c>
      <c r="E121" t="s">
        <v>16</v>
      </c>
      <c r="F121" s="5">
        <v>44148</v>
      </c>
      <c r="G121" t="s">
        <v>12</v>
      </c>
      <c r="H121" s="6">
        <v>62780</v>
      </c>
      <c r="I121" t="s">
        <v>207</v>
      </c>
      <c r="J121" s="19">
        <f ca="1">DATEDIF(Employee_Table_2[[#This Row],[Date Joined]],TODAY(),"Y")</f>
        <v>4</v>
      </c>
      <c r="K121" s="4">
        <v>1120</v>
      </c>
      <c r="L121" s="6">
        <f ca="1">IF(Employee_Table_2[[#This Row],[ Tenure ]]&gt;=2,3%*Employee_Table_2[[#This Row],[Salary]],2%*Employee_Table_2[[#This Row],[Salary]])</f>
        <v>1883.3999999999999</v>
      </c>
    </row>
    <row r="122" spans="1:12" x14ac:dyDescent="0.25">
      <c r="A122">
        <v>1009</v>
      </c>
      <c r="B122" t="s">
        <v>82</v>
      </c>
      <c r="C122" t="s">
        <v>15</v>
      </c>
      <c r="D122">
        <v>33</v>
      </c>
      <c r="E122" t="s">
        <v>16</v>
      </c>
      <c r="F122" s="5">
        <v>44509</v>
      </c>
      <c r="G122" t="s">
        <v>12</v>
      </c>
      <c r="H122" s="6">
        <v>53870</v>
      </c>
      <c r="I122" t="s">
        <v>207</v>
      </c>
      <c r="J122" s="19">
        <f ca="1">DATEDIF(Employee_Table_2[[#This Row],[Date Joined]],TODAY(),"Y")</f>
        <v>3</v>
      </c>
      <c r="K122" s="4">
        <v>1121</v>
      </c>
      <c r="L122" s="6">
        <f ca="1">IF(Employee_Table_2[[#This Row],[ Tenure ]]&gt;=2,3%*Employee_Table_2[[#This Row],[Salary]],2%*Employee_Table_2[[#This Row],[Salary]])</f>
        <v>1616.1</v>
      </c>
    </row>
    <row r="123" spans="1:12" x14ac:dyDescent="0.25">
      <c r="A123">
        <v>1010</v>
      </c>
      <c r="B123" t="s">
        <v>60</v>
      </c>
      <c r="C123" t="s">
        <v>8</v>
      </c>
      <c r="D123">
        <v>27</v>
      </c>
      <c r="E123" t="s">
        <v>16</v>
      </c>
      <c r="F123" s="5">
        <v>44122</v>
      </c>
      <c r="G123" t="s">
        <v>56</v>
      </c>
      <c r="H123" s="6">
        <v>119110</v>
      </c>
      <c r="I123" t="s">
        <v>207</v>
      </c>
      <c r="J123" s="19">
        <f ca="1">DATEDIF(Employee_Table_2[[#This Row],[Date Joined]],TODAY(),"Y")</f>
        <v>4</v>
      </c>
      <c r="K123" s="4">
        <v>1122</v>
      </c>
      <c r="L123" s="6">
        <f ca="1">IF(Employee_Table_2[[#This Row],[ Tenure ]]&gt;=2,3%*Employee_Table_2[[#This Row],[Salary]],2%*Employee_Table_2[[#This Row],[Salary]])</f>
        <v>3573.2999999999997</v>
      </c>
    </row>
    <row r="124" spans="1:12" x14ac:dyDescent="0.25">
      <c r="A124">
        <v>1011</v>
      </c>
      <c r="B124" t="s">
        <v>87</v>
      </c>
      <c r="C124" t="s">
        <v>15</v>
      </c>
      <c r="D124">
        <v>29</v>
      </c>
      <c r="E124" t="s">
        <v>24</v>
      </c>
      <c r="F124" s="5">
        <v>44180</v>
      </c>
      <c r="G124" t="s">
        <v>12</v>
      </c>
      <c r="H124" s="6">
        <v>112110</v>
      </c>
      <c r="I124" t="s">
        <v>207</v>
      </c>
      <c r="J124" s="19">
        <f ca="1">DATEDIF(Employee_Table_2[[#This Row],[Date Joined]],TODAY(),"Y")</f>
        <v>4</v>
      </c>
      <c r="K124" s="4">
        <v>1123</v>
      </c>
      <c r="L124" s="6">
        <f ca="1">IF(Employee_Table_2[[#This Row],[ Tenure ]]&gt;=2,3%*Employee_Table_2[[#This Row],[Salary]],2%*Employee_Table_2[[#This Row],[Salary]])</f>
        <v>3363.2999999999997</v>
      </c>
    </row>
    <row r="125" spans="1:12" x14ac:dyDescent="0.25">
      <c r="A125">
        <v>1012</v>
      </c>
      <c r="B125" t="s">
        <v>76</v>
      </c>
      <c r="C125" t="s">
        <v>15</v>
      </c>
      <c r="D125">
        <v>25</v>
      </c>
      <c r="E125" t="s">
        <v>16</v>
      </c>
      <c r="F125" s="5">
        <v>44383</v>
      </c>
      <c r="G125" t="s">
        <v>19</v>
      </c>
      <c r="H125" s="6">
        <v>65700</v>
      </c>
      <c r="I125" t="s">
        <v>207</v>
      </c>
      <c r="J125" s="19">
        <f ca="1">DATEDIF(Employee_Table_2[[#This Row],[Date Joined]],TODAY(),"Y")</f>
        <v>3</v>
      </c>
      <c r="K125" s="4">
        <v>1124</v>
      </c>
      <c r="L125" s="6">
        <f ca="1">IF(Employee_Table_2[[#This Row],[ Tenure ]]&gt;=2,3%*Employee_Table_2[[#This Row],[Salary]],2%*Employee_Table_2[[#This Row],[Salary]])</f>
        <v>1971</v>
      </c>
    </row>
    <row r="126" spans="1:12" x14ac:dyDescent="0.25">
      <c r="A126">
        <v>1013</v>
      </c>
      <c r="B126" t="s">
        <v>97</v>
      </c>
      <c r="C126" t="s">
        <v>15</v>
      </c>
      <c r="D126">
        <v>37</v>
      </c>
      <c r="E126" t="s">
        <v>16</v>
      </c>
      <c r="F126" s="5">
        <v>44701</v>
      </c>
      <c r="G126" t="s">
        <v>12</v>
      </c>
      <c r="H126" s="6">
        <v>69070</v>
      </c>
      <c r="I126" t="s">
        <v>207</v>
      </c>
      <c r="J126" s="19">
        <f ca="1">DATEDIF(Employee_Table_2[[#This Row],[Date Joined]],TODAY(),"Y")</f>
        <v>2</v>
      </c>
      <c r="K126" s="4">
        <v>1125</v>
      </c>
      <c r="L126" s="6">
        <f ca="1">IF(Employee_Table_2[[#This Row],[ Tenure ]]&gt;=2,3%*Employee_Table_2[[#This Row],[Salary]],2%*Employee_Table_2[[#This Row],[Salary]])</f>
        <v>2072.1</v>
      </c>
    </row>
    <row r="127" spans="1:12" x14ac:dyDescent="0.25">
      <c r="A127">
        <v>1014</v>
      </c>
      <c r="B127" t="s">
        <v>22</v>
      </c>
      <c r="C127" t="s">
        <v>15</v>
      </c>
      <c r="D127">
        <v>20</v>
      </c>
      <c r="E127" t="s">
        <v>16</v>
      </c>
      <c r="F127" s="5">
        <v>44459</v>
      </c>
      <c r="G127" t="s">
        <v>12</v>
      </c>
      <c r="H127" s="6">
        <v>107700</v>
      </c>
      <c r="I127" t="s">
        <v>207</v>
      </c>
      <c r="J127" s="19">
        <f ca="1">DATEDIF(Employee_Table_2[[#This Row],[Date Joined]],TODAY(),"Y")</f>
        <v>3</v>
      </c>
      <c r="K127" s="4">
        <v>1126</v>
      </c>
      <c r="L127" s="6">
        <f ca="1">IF(Employee_Table_2[[#This Row],[ Tenure ]]&gt;=2,3%*Employee_Table_2[[#This Row],[Salary]],2%*Employee_Table_2[[#This Row],[Salary]])</f>
        <v>3231</v>
      </c>
    </row>
    <row r="128" spans="1:12" x14ac:dyDescent="0.25">
      <c r="A128">
        <v>1015</v>
      </c>
      <c r="B128" t="s">
        <v>84</v>
      </c>
      <c r="C128" t="s">
        <v>8</v>
      </c>
      <c r="D128">
        <v>32</v>
      </c>
      <c r="E128" t="s">
        <v>13</v>
      </c>
      <c r="F128" s="5">
        <v>44354</v>
      </c>
      <c r="G128" t="s">
        <v>12</v>
      </c>
      <c r="H128" s="6">
        <v>43840</v>
      </c>
      <c r="I128" t="s">
        <v>207</v>
      </c>
      <c r="J128" s="19">
        <f ca="1">DATEDIF(Employee_Table_2[[#This Row],[Date Joined]],TODAY(),"Y")</f>
        <v>3</v>
      </c>
      <c r="K128" s="4">
        <v>1127</v>
      </c>
      <c r="L128" s="6">
        <f ca="1">IF(Employee_Table_2[[#This Row],[ Tenure ]]&gt;=2,3%*Employee_Table_2[[#This Row],[Salary]],2%*Employee_Table_2[[#This Row],[Salary]])</f>
        <v>1315.2</v>
      </c>
    </row>
    <row r="129" spans="1:12" x14ac:dyDescent="0.25">
      <c r="A129">
        <v>1016</v>
      </c>
      <c r="B129" t="s">
        <v>105</v>
      </c>
      <c r="C129" t="s">
        <v>15</v>
      </c>
      <c r="D129">
        <v>40</v>
      </c>
      <c r="E129" t="s">
        <v>16</v>
      </c>
      <c r="F129" s="5">
        <v>44263</v>
      </c>
      <c r="G129" t="s">
        <v>9</v>
      </c>
      <c r="H129" s="6">
        <v>99750</v>
      </c>
      <c r="I129" t="s">
        <v>207</v>
      </c>
      <c r="J129" s="19">
        <f ca="1">DATEDIF(Employee_Table_2[[#This Row],[Date Joined]],TODAY(),"Y")</f>
        <v>3</v>
      </c>
      <c r="K129" s="4">
        <v>1128</v>
      </c>
      <c r="L129" s="6">
        <f ca="1">IF(Employee_Table_2[[#This Row],[ Tenure ]]&gt;=2,3%*Employee_Table_2[[#This Row],[Salary]],2%*Employee_Table_2[[#This Row],[Salary]])</f>
        <v>2992.5</v>
      </c>
    </row>
    <row r="130" spans="1:12" x14ac:dyDescent="0.25">
      <c r="A130">
        <v>1017</v>
      </c>
      <c r="B130" t="s">
        <v>47</v>
      </c>
      <c r="C130" t="s">
        <v>15</v>
      </c>
      <c r="D130">
        <v>21</v>
      </c>
      <c r="E130" t="s">
        <v>16</v>
      </c>
      <c r="F130" s="5">
        <v>44104</v>
      </c>
      <c r="G130" t="s">
        <v>9</v>
      </c>
      <c r="H130" s="6">
        <v>37920</v>
      </c>
      <c r="I130" t="s">
        <v>207</v>
      </c>
      <c r="J130" s="19">
        <f ca="1">DATEDIF(Employee_Table_2[[#This Row],[Date Joined]],TODAY(),"Y")</f>
        <v>4</v>
      </c>
      <c r="K130" s="4">
        <v>1129</v>
      </c>
      <c r="L130" s="6">
        <f ca="1">IF(Employee_Table_2[[#This Row],[ Tenure ]]&gt;=2,3%*Employee_Table_2[[#This Row],[Salary]],2%*Employee_Table_2[[#This Row],[Salary]])</f>
        <v>1137.5999999999999</v>
      </c>
    </row>
    <row r="131" spans="1:12" x14ac:dyDescent="0.25">
      <c r="A131">
        <v>1018</v>
      </c>
      <c r="B131" t="s">
        <v>31</v>
      </c>
      <c r="C131" t="s">
        <v>15</v>
      </c>
      <c r="D131">
        <v>21</v>
      </c>
      <c r="E131" t="s">
        <v>16</v>
      </c>
      <c r="F131" s="5">
        <v>44762</v>
      </c>
      <c r="G131" t="s">
        <v>9</v>
      </c>
      <c r="H131" s="6">
        <v>57090</v>
      </c>
      <c r="I131" t="s">
        <v>207</v>
      </c>
      <c r="J131" s="19">
        <f ca="1">DATEDIF(Employee_Table_2[[#This Row],[Date Joined]],TODAY(),"Y")</f>
        <v>2</v>
      </c>
      <c r="K131" s="4">
        <v>1130</v>
      </c>
      <c r="L131" s="6">
        <f ca="1">IF(Employee_Table_2[[#This Row],[ Tenure ]]&gt;=2,3%*Employee_Table_2[[#This Row],[Salary]],2%*Employee_Table_2[[#This Row],[Salary]])</f>
        <v>1712.7</v>
      </c>
    </row>
    <row r="132" spans="1:12" x14ac:dyDescent="0.25">
      <c r="A132">
        <v>1019</v>
      </c>
      <c r="B132" t="s">
        <v>30</v>
      </c>
      <c r="C132" t="s">
        <v>8</v>
      </c>
      <c r="D132">
        <v>31</v>
      </c>
      <c r="E132" t="s">
        <v>16</v>
      </c>
      <c r="F132" s="5">
        <v>44145</v>
      </c>
      <c r="G132" t="s">
        <v>12</v>
      </c>
      <c r="H132" s="6">
        <v>41980</v>
      </c>
      <c r="I132" t="s">
        <v>207</v>
      </c>
      <c r="J132" s="19">
        <f ca="1">DATEDIF(Employee_Table_2[[#This Row],[Date Joined]],TODAY(),"Y")</f>
        <v>4</v>
      </c>
      <c r="K132" s="4">
        <v>1131</v>
      </c>
      <c r="L132" s="6">
        <f ca="1">IF(Employee_Table_2[[#This Row],[ Tenure ]]&gt;=2,3%*Employee_Table_2[[#This Row],[Salary]],2%*Employee_Table_2[[#This Row],[Salary]])</f>
        <v>1259.3999999999999</v>
      </c>
    </row>
    <row r="133" spans="1:12" x14ac:dyDescent="0.25">
      <c r="A133">
        <v>1020</v>
      </c>
      <c r="B133" t="s">
        <v>78</v>
      </c>
      <c r="C133" t="s">
        <v>15</v>
      </c>
      <c r="D133">
        <v>21</v>
      </c>
      <c r="E133" t="s">
        <v>16</v>
      </c>
      <c r="F133" s="5">
        <v>44242</v>
      </c>
      <c r="G133" t="s">
        <v>56</v>
      </c>
      <c r="H133" s="6">
        <v>75880</v>
      </c>
      <c r="I133" t="s">
        <v>207</v>
      </c>
      <c r="J133" s="19">
        <f ca="1">DATEDIF(Employee_Table_2[[#This Row],[Date Joined]],TODAY(),"Y")</f>
        <v>4</v>
      </c>
      <c r="K133" s="4">
        <v>1132</v>
      </c>
      <c r="L133" s="6">
        <f ca="1">IF(Employee_Table_2[[#This Row],[ Tenure ]]&gt;=2,3%*Employee_Table_2[[#This Row],[Salary]],2%*Employee_Table_2[[#This Row],[Salary]])</f>
        <v>2276.4</v>
      </c>
    </row>
    <row r="134" spans="1:12" x14ac:dyDescent="0.25">
      <c r="A134">
        <v>1021</v>
      </c>
      <c r="B134" t="s">
        <v>36</v>
      </c>
      <c r="C134" t="s">
        <v>8</v>
      </c>
      <c r="D134">
        <v>34</v>
      </c>
      <c r="E134" t="s">
        <v>16</v>
      </c>
      <c r="F134" s="5">
        <v>44653</v>
      </c>
      <c r="G134" t="s">
        <v>21</v>
      </c>
      <c r="H134" s="6">
        <v>58940</v>
      </c>
      <c r="I134" t="s">
        <v>207</v>
      </c>
      <c r="J134" s="19">
        <f ca="1">DATEDIF(Employee_Table_2[[#This Row],[Date Joined]],TODAY(),"Y")</f>
        <v>2</v>
      </c>
      <c r="K134" s="4">
        <v>1133</v>
      </c>
      <c r="L134" s="6">
        <f ca="1">IF(Employee_Table_2[[#This Row],[ Tenure ]]&gt;=2,3%*Employee_Table_2[[#This Row],[Salary]],2%*Employee_Table_2[[#This Row],[Salary]])</f>
        <v>1768.2</v>
      </c>
    </row>
    <row r="135" spans="1:12" x14ac:dyDescent="0.25">
      <c r="A135">
        <v>1022</v>
      </c>
      <c r="B135" t="s">
        <v>27</v>
      </c>
      <c r="C135" t="s">
        <v>8</v>
      </c>
      <c r="D135">
        <v>30</v>
      </c>
      <c r="E135" t="s">
        <v>24</v>
      </c>
      <c r="F135" s="5">
        <v>44389</v>
      </c>
      <c r="G135" t="s">
        <v>21</v>
      </c>
      <c r="H135" s="6">
        <v>67910</v>
      </c>
      <c r="I135" t="s">
        <v>207</v>
      </c>
      <c r="J135" s="19">
        <f ca="1">DATEDIF(Employee_Table_2[[#This Row],[Date Joined]],TODAY(),"Y")</f>
        <v>3</v>
      </c>
      <c r="K135" s="4">
        <v>1134</v>
      </c>
      <c r="L135" s="6">
        <f ca="1">IF(Employee_Table_2[[#This Row],[ Tenure ]]&gt;=2,3%*Employee_Table_2[[#This Row],[Salary]],2%*Employee_Table_2[[#This Row],[Salary]])</f>
        <v>2037.3</v>
      </c>
    </row>
    <row r="136" spans="1:12" x14ac:dyDescent="0.25">
      <c r="A136">
        <v>1023</v>
      </c>
      <c r="B136" t="s">
        <v>26</v>
      </c>
      <c r="C136" t="s">
        <v>8</v>
      </c>
      <c r="D136">
        <v>31</v>
      </c>
      <c r="E136" t="s">
        <v>16</v>
      </c>
      <c r="F136" s="5">
        <v>44663</v>
      </c>
      <c r="G136" t="s">
        <v>12</v>
      </c>
      <c r="H136" s="6">
        <v>58100</v>
      </c>
      <c r="I136" t="s">
        <v>207</v>
      </c>
      <c r="J136" s="19">
        <f ca="1">DATEDIF(Employee_Table_2[[#This Row],[Date Joined]],TODAY(),"Y")</f>
        <v>2</v>
      </c>
      <c r="K136" s="4">
        <v>1135</v>
      </c>
      <c r="L136" s="6">
        <f ca="1">IF(Employee_Table_2[[#This Row],[ Tenure ]]&gt;=2,3%*Employee_Table_2[[#This Row],[Salary]],2%*Employee_Table_2[[#This Row],[Salary]])</f>
        <v>1743</v>
      </c>
    </row>
    <row r="137" spans="1:12" x14ac:dyDescent="0.25">
      <c r="A137">
        <v>1024</v>
      </c>
      <c r="B137" t="s">
        <v>53</v>
      </c>
      <c r="C137" t="s">
        <v>15</v>
      </c>
      <c r="D137">
        <v>27</v>
      </c>
      <c r="E137" t="s">
        <v>16</v>
      </c>
      <c r="F137" s="5">
        <v>44567</v>
      </c>
      <c r="G137" t="s">
        <v>21</v>
      </c>
      <c r="H137" s="6">
        <v>48980</v>
      </c>
      <c r="I137" t="s">
        <v>207</v>
      </c>
      <c r="J137" s="19">
        <f ca="1">DATEDIF(Employee_Table_2[[#This Row],[Date Joined]],TODAY(),"Y")</f>
        <v>3</v>
      </c>
      <c r="K137" s="4">
        <v>1136</v>
      </c>
      <c r="L137" s="6">
        <f ca="1">IF(Employee_Table_2[[#This Row],[ Tenure ]]&gt;=2,3%*Employee_Table_2[[#This Row],[Salary]],2%*Employee_Table_2[[#This Row],[Salary]])</f>
        <v>1469.3999999999999</v>
      </c>
    </row>
    <row r="138" spans="1:12" x14ac:dyDescent="0.25">
      <c r="A138">
        <v>1025</v>
      </c>
      <c r="B138" t="s">
        <v>20</v>
      </c>
      <c r="C138" t="s">
        <v>204</v>
      </c>
      <c r="D138">
        <v>30</v>
      </c>
      <c r="E138" t="s">
        <v>16</v>
      </c>
      <c r="F138" s="5">
        <v>44597</v>
      </c>
      <c r="G138" t="s">
        <v>21</v>
      </c>
      <c r="H138" s="6">
        <v>64000</v>
      </c>
      <c r="I138" t="s">
        <v>207</v>
      </c>
      <c r="J138" s="19">
        <f ca="1">DATEDIF(Employee_Table_2[[#This Row],[Date Joined]],TODAY(),"Y")</f>
        <v>3</v>
      </c>
      <c r="K138" s="4">
        <v>1137</v>
      </c>
      <c r="L138" s="6">
        <f ca="1">IF(Employee_Table_2[[#This Row],[ Tenure ]]&gt;=2,3%*Employee_Table_2[[#This Row],[Salary]],2%*Employee_Table_2[[#This Row],[Salary]])</f>
        <v>1920</v>
      </c>
    </row>
    <row r="139" spans="1:12" x14ac:dyDescent="0.25">
      <c r="A139">
        <v>1026</v>
      </c>
      <c r="B139" t="s">
        <v>7</v>
      </c>
      <c r="C139" t="s">
        <v>8</v>
      </c>
      <c r="D139">
        <v>42</v>
      </c>
      <c r="E139" t="s">
        <v>10</v>
      </c>
      <c r="F139" s="5">
        <v>44779</v>
      </c>
      <c r="G139" t="s">
        <v>9</v>
      </c>
      <c r="H139" s="6">
        <v>75000</v>
      </c>
      <c r="I139" t="s">
        <v>207</v>
      </c>
      <c r="J139" s="19">
        <f ca="1">DATEDIF(Employee_Table_2[[#This Row],[Date Joined]],TODAY(),"Y")</f>
        <v>2</v>
      </c>
      <c r="K139" s="4">
        <v>1138</v>
      </c>
      <c r="L139" s="6">
        <f ca="1">IF(Employee_Table_2[[#This Row],[ Tenure ]]&gt;=2,3%*Employee_Table_2[[#This Row],[Salary]],2%*Employee_Table_2[[#This Row],[Salary]])</f>
        <v>2250</v>
      </c>
    </row>
    <row r="140" spans="1:12" x14ac:dyDescent="0.25">
      <c r="A140">
        <v>1027</v>
      </c>
      <c r="B140" t="s">
        <v>74</v>
      </c>
      <c r="C140" t="s">
        <v>8</v>
      </c>
      <c r="D140">
        <v>40</v>
      </c>
      <c r="E140" t="s">
        <v>16</v>
      </c>
      <c r="F140" s="5">
        <v>44337</v>
      </c>
      <c r="G140" t="s">
        <v>12</v>
      </c>
      <c r="H140" s="6">
        <v>87620</v>
      </c>
      <c r="I140" t="s">
        <v>207</v>
      </c>
      <c r="J140" s="19">
        <f ca="1">DATEDIF(Employee_Table_2[[#This Row],[Date Joined]],TODAY(),"Y")</f>
        <v>3</v>
      </c>
      <c r="K140" s="4">
        <v>1139</v>
      </c>
      <c r="L140" s="6">
        <f ca="1">IF(Employee_Table_2[[#This Row],[ Tenure ]]&gt;=2,3%*Employee_Table_2[[#This Row],[Salary]],2%*Employee_Table_2[[#This Row],[Salary]])</f>
        <v>2628.6</v>
      </c>
    </row>
    <row r="141" spans="1:12" x14ac:dyDescent="0.25">
      <c r="A141">
        <v>1028</v>
      </c>
      <c r="B141" t="s">
        <v>44</v>
      </c>
      <c r="C141" t="s">
        <v>8</v>
      </c>
      <c r="D141">
        <v>29</v>
      </c>
      <c r="E141" t="s">
        <v>16</v>
      </c>
      <c r="F141" s="5">
        <v>44023</v>
      </c>
      <c r="G141" t="s">
        <v>12</v>
      </c>
      <c r="H141" s="6">
        <v>34980</v>
      </c>
      <c r="I141" t="s">
        <v>207</v>
      </c>
      <c r="J141" s="19">
        <f ca="1">DATEDIF(Employee_Table_2[[#This Row],[Date Joined]],TODAY(),"Y")</f>
        <v>4</v>
      </c>
      <c r="K141" s="4">
        <v>1140</v>
      </c>
      <c r="L141" s="6">
        <f ca="1">IF(Employee_Table_2[[#This Row],[ Tenure ]]&gt;=2,3%*Employee_Table_2[[#This Row],[Salary]],2%*Employee_Table_2[[#This Row],[Salary]])</f>
        <v>1049.3999999999999</v>
      </c>
    </row>
    <row r="142" spans="1:12" x14ac:dyDescent="0.25">
      <c r="A142">
        <v>1029</v>
      </c>
      <c r="B142" t="s">
        <v>35</v>
      </c>
      <c r="C142" t="s">
        <v>8</v>
      </c>
      <c r="D142">
        <v>28</v>
      </c>
      <c r="E142" t="s">
        <v>16</v>
      </c>
      <c r="F142" s="5">
        <v>44185</v>
      </c>
      <c r="G142" t="s">
        <v>21</v>
      </c>
      <c r="H142" s="6">
        <v>75970</v>
      </c>
      <c r="I142" t="s">
        <v>207</v>
      </c>
      <c r="J142" s="19">
        <f ca="1">DATEDIF(Employee_Table_2[[#This Row],[Date Joined]],TODAY(),"Y")</f>
        <v>4</v>
      </c>
      <c r="K142" s="4">
        <v>1141</v>
      </c>
      <c r="L142" s="6">
        <f ca="1">IF(Employee_Table_2[[#This Row],[ Tenure ]]&gt;=2,3%*Employee_Table_2[[#This Row],[Salary]],2%*Employee_Table_2[[#This Row],[Salary]])</f>
        <v>2279.1</v>
      </c>
    </row>
    <row r="143" spans="1:12" x14ac:dyDescent="0.25">
      <c r="A143">
        <v>1030</v>
      </c>
      <c r="B143" t="s">
        <v>38</v>
      </c>
      <c r="C143" t="s">
        <v>8</v>
      </c>
      <c r="D143">
        <v>34</v>
      </c>
      <c r="E143" t="s">
        <v>16</v>
      </c>
      <c r="F143" s="5">
        <v>44612</v>
      </c>
      <c r="G143" t="s">
        <v>21</v>
      </c>
      <c r="H143" s="6">
        <v>60130</v>
      </c>
      <c r="I143" t="s">
        <v>207</v>
      </c>
      <c r="J143" s="19">
        <f ca="1">DATEDIF(Employee_Table_2[[#This Row],[Date Joined]],TODAY(),"Y")</f>
        <v>2</v>
      </c>
      <c r="K143" s="4">
        <v>1142</v>
      </c>
      <c r="L143" s="6">
        <f ca="1">IF(Employee_Table_2[[#This Row],[ Tenure ]]&gt;=2,3%*Employee_Table_2[[#This Row],[Salary]],2%*Employee_Table_2[[#This Row],[Salary]])</f>
        <v>1803.8999999999999</v>
      </c>
    </row>
    <row r="144" spans="1:12" x14ac:dyDescent="0.25">
      <c r="A144">
        <v>1031</v>
      </c>
      <c r="B144" t="s">
        <v>41</v>
      </c>
      <c r="C144" t="s">
        <v>8</v>
      </c>
      <c r="D144">
        <v>33</v>
      </c>
      <c r="E144" t="s">
        <v>42</v>
      </c>
      <c r="F144" s="5">
        <v>44374</v>
      </c>
      <c r="G144" t="s">
        <v>12</v>
      </c>
      <c r="H144" s="6">
        <v>75480</v>
      </c>
      <c r="I144" t="s">
        <v>207</v>
      </c>
      <c r="J144" s="19">
        <f ca="1">DATEDIF(Employee_Table_2[[#This Row],[Date Joined]],TODAY(),"Y")</f>
        <v>3</v>
      </c>
      <c r="K144" s="4">
        <v>1143</v>
      </c>
      <c r="L144" s="6">
        <f ca="1">IF(Employee_Table_2[[#This Row],[ Tenure ]]&gt;=2,3%*Employee_Table_2[[#This Row],[Salary]],2%*Employee_Table_2[[#This Row],[Salary]])</f>
        <v>2264.4</v>
      </c>
    </row>
    <row r="145" spans="1:12" x14ac:dyDescent="0.25">
      <c r="A145">
        <v>1032</v>
      </c>
      <c r="B145" t="s">
        <v>40</v>
      </c>
      <c r="C145" t="s">
        <v>15</v>
      </c>
      <c r="D145">
        <v>33</v>
      </c>
      <c r="E145" t="s">
        <v>16</v>
      </c>
      <c r="F145" s="5">
        <v>44164</v>
      </c>
      <c r="G145" t="s">
        <v>9</v>
      </c>
      <c r="H145" s="6">
        <v>115920</v>
      </c>
      <c r="I145" t="s">
        <v>207</v>
      </c>
      <c r="J145" s="19">
        <f ca="1">DATEDIF(Employee_Table_2[[#This Row],[Date Joined]],TODAY(),"Y")</f>
        <v>4</v>
      </c>
      <c r="K145" s="4">
        <v>1144</v>
      </c>
      <c r="L145" s="6">
        <f ca="1">IF(Employee_Table_2[[#This Row],[ Tenure ]]&gt;=2,3%*Employee_Table_2[[#This Row],[Salary]],2%*Employee_Table_2[[#This Row],[Salary]])</f>
        <v>3477.6</v>
      </c>
    </row>
    <row r="146" spans="1:12" x14ac:dyDescent="0.25">
      <c r="A146">
        <v>1033</v>
      </c>
      <c r="B146" t="s">
        <v>48</v>
      </c>
      <c r="C146" t="s">
        <v>8</v>
      </c>
      <c r="D146">
        <v>36</v>
      </c>
      <c r="E146" t="s">
        <v>16</v>
      </c>
      <c r="F146" s="5">
        <v>44494</v>
      </c>
      <c r="G146" t="s">
        <v>19</v>
      </c>
      <c r="H146" s="6">
        <v>78540</v>
      </c>
      <c r="I146" t="s">
        <v>207</v>
      </c>
      <c r="J146" s="19">
        <f ca="1">DATEDIF(Employee_Table_2[[#This Row],[Date Joined]],TODAY(),"Y")</f>
        <v>3</v>
      </c>
      <c r="K146" s="4">
        <v>1145</v>
      </c>
      <c r="L146" s="6">
        <f ca="1">IF(Employee_Table_2[[#This Row],[ Tenure ]]&gt;=2,3%*Employee_Table_2[[#This Row],[Salary]],2%*Employee_Table_2[[#This Row],[Salary]])</f>
        <v>2356.1999999999998</v>
      </c>
    </row>
    <row r="147" spans="1:12" x14ac:dyDescent="0.25">
      <c r="A147">
        <v>1034</v>
      </c>
      <c r="B147" t="s">
        <v>34</v>
      </c>
      <c r="C147" t="s">
        <v>15</v>
      </c>
      <c r="D147">
        <v>25</v>
      </c>
      <c r="E147" t="s">
        <v>13</v>
      </c>
      <c r="F147" s="5">
        <v>44726</v>
      </c>
      <c r="G147" t="s">
        <v>9</v>
      </c>
      <c r="H147" s="6">
        <v>109190</v>
      </c>
      <c r="I147" t="s">
        <v>207</v>
      </c>
      <c r="J147" s="19">
        <f ca="1">DATEDIF(Employee_Table_2[[#This Row],[Date Joined]],TODAY(),"Y")</f>
        <v>2</v>
      </c>
      <c r="K147" s="4">
        <v>1146</v>
      </c>
      <c r="L147" s="6">
        <f ca="1">IF(Employee_Table_2[[#This Row],[ Tenure ]]&gt;=2,3%*Employee_Table_2[[#This Row],[Salary]],2%*Employee_Table_2[[#This Row],[Salary]])</f>
        <v>3275.7</v>
      </c>
    </row>
    <row r="148" spans="1:12" x14ac:dyDescent="0.25">
      <c r="A148">
        <v>1035</v>
      </c>
      <c r="B148" t="s">
        <v>73</v>
      </c>
      <c r="C148" t="s">
        <v>8</v>
      </c>
      <c r="D148">
        <v>34</v>
      </c>
      <c r="E148" t="s">
        <v>24</v>
      </c>
      <c r="F148" s="5">
        <v>44721</v>
      </c>
      <c r="G148" t="s">
        <v>19</v>
      </c>
      <c r="H148" s="6">
        <v>49630</v>
      </c>
      <c r="I148" t="s">
        <v>207</v>
      </c>
      <c r="J148" s="19">
        <f ca="1">DATEDIF(Employee_Table_2[[#This Row],[Date Joined]],TODAY(),"Y")</f>
        <v>2</v>
      </c>
      <c r="K148" s="4">
        <v>1147</v>
      </c>
      <c r="L148" s="6">
        <f ca="1">IF(Employee_Table_2[[#This Row],[ Tenure ]]&gt;=2,3%*Employee_Table_2[[#This Row],[Salary]],2%*Employee_Table_2[[#This Row],[Salary]])</f>
        <v>1488.8999999999999</v>
      </c>
    </row>
    <row r="149" spans="1:12" x14ac:dyDescent="0.25">
      <c r="A149">
        <v>1036</v>
      </c>
      <c r="B149" t="s">
        <v>107</v>
      </c>
      <c r="C149" t="s">
        <v>8</v>
      </c>
      <c r="D149">
        <v>28</v>
      </c>
      <c r="E149" t="s">
        <v>16</v>
      </c>
      <c r="F149" s="5">
        <v>44630</v>
      </c>
      <c r="G149" t="s">
        <v>9</v>
      </c>
      <c r="H149" s="6">
        <v>99970</v>
      </c>
      <c r="I149" t="s">
        <v>207</v>
      </c>
      <c r="J149" s="19">
        <f ca="1">DATEDIF(Employee_Table_2[[#This Row],[Date Joined]],TODAY(),"Y")</f>
        <v>2</v>
      </c>
      <c r="K149" s="4">
        <v>1148</v>
      </c>
      <c r="L149" s="6">
        <f ca="1">IF(Employee_Table_2[[#This Row],[ Tenure ]]&gt;=2,3%*Employee_Table_2[[#This Row],[Salary]],2%*Employee_Table_2[[#This Row],[Salary]])</f>
        <v>2999.1</v>
      </c>
    </row>
    <row r="150" spans="1:12" x14ac:dyDescent="0.25">
      <c r="A150">
        <v>1037</v>
      </c>
      <c r="B150" t="s">
        <v>71</v>
      </c>
      <c r="C150" t="s">
        <v>8</v>
      </c>
      <c r="D150">
        <v>33</v>
      </c>
      <c r="E150" t="s">
        <v>16</v>
      </c>
      <c r="F150" s="5">
        <v>44190</v>
      </c>
      <c r="G150" t="s">
        <v>12</v>
      </c>
      <c r="H150" s="6">
        <v>96140</v>
      </c>
      <c r="I150" t="s">
        <v>207</v>
      </c>
      <c r="J150" s="19">
        <f ca="1">DATEDIF(Employee_Table_2[[#This Row],[Date Joined]],TODAY(),"Y")</f>
        <v>4</v>
      </c>
      <c r="K150" s="4">
        <v>1149</v>
      </c>
      <c r="L150" s="6">
        <f ca="1">IF(Employee_Table_2[[#This Row],[ Tenure ]]&gt;=2,3%*Employee_Table_2[[#This Row],[Salary]],2%*Employee_Table_2[[#This Row],[Salary]])</f>
        <v>2884.2</v>
      </c>
    </row>
    <row r="151" spans="1:12" x14ac:dyDescent="0.25">
      <c r="A151">
        <v>1038</v>
      </c>
      <c r="B151" t="s">
        <v>50</v>
      </c>
      <c r="C151" t="s">
        <v>15</v>
      </c>
      <c r="D151">
        <v>31</v>
      </c>
      <c r="E151" t="s">
        <v>16</v>
      </c>
      <c r="F151" s="5">
        <v>44724</v>
      </c>
      <c r="G151" t="s">
        <v>9</v>
      </c>
      <c r="H151" s="6">
        <v>103550</v>
      </c>
      <c r="I151" t="s">
        <v>207</v>
      </c>
      <c r="J151" s="19">
        <f ca="1">DATEDIF(Employee_Table_2[[#This Row],[Date Joined]],TODAY(),"Y")</f>
        <v>2</v>
      </c>
      <c r="K151" s="4">
        <v>1150</v>
      </c>
      <c r="L151" s="6">
        <f ca="1">IF(Employee_Table_2[[#This Row],[ Tenure ]]&gt;=2,3%*Employee_Table_2[[#This Row],[Salary]],2%*Employee_Table_2[[#This Row],[Salary]])</f>
        <v>3106.5</v>
      </c>
    </row>
    <row r="152" spans="1:12" x14ac:dyDescent="0.25">
      <c r="A152">
        <v>1039</v>
      </c>
      <c r="B152" t="s">
        <v>14</v>
      </c>
      <c r="C152" t="s">
        <v>15</v>
      </c>
      <c r="D152">
        <v>31</v>
      </c>
      <c r="E152" t="s">
        <v>16</v>
      </c>
      <c r="F152" s="5">
        <v>44511</v>
      </c>
      <c r="G152" t="s">
        <v>12</v>
      </c>
      <c r="H152" s="6">
        <v>48950</v>
      </c>
      <c r="I152" t="s">
        <v>207</v>
      </c>
      <c r="J152" s="19">
        <f ca="1">DATEDIF(Employee_Table_2[[#This Row],[Date Joined]],TODAY(),"Y")</f>
        <v>3</v>
      </c>
      <c r="K152" s="4">
        <v>1151</v>
      </c>
      <c r="L152" s="6">
        <f ca="1">IF(Employee_Table_2[[#This Row],[ Tenure ]]&gt;=2,3%*Employee_Table_2[[#This Row],[Salary]],2%*Employee_Table_2[[#This Row],[Salary]])</f>
        <v>1468.5</v>
      </c>
    </row>
    <row r="153" spans="1:12" x14ac:dyDescent="0.25">
      <c r="A153">
        <v>1040</v>
      </c>
      <c r="B153" t="s">
        <v>63</v>
      </c>
      <c r="C153" t="s">
        <v>15</v>
      </c>
      <c r="D153">
        <v>24</v>
      </c>
      <c r="E153" t="s">
        <v>24</v>
      </c>
      <c r="F153" s="5">
        <v>44436</v>
      </c>
      <c r="G153" t="s">
        <v>21</v>
      </c>
      <c r="H153" s="6">
        <v>52610</v>
      </c>
      <c r="I153" t="s">
        <v>207</v>
      </c>
      <c r="J153" s="19">
        <f ca="1">DATEDIF(Employee_Table_2[[#This Row],[Date Joined]],TODAY(),"Y")</f>
        <v>3</v>
      </c>
      <c r="K153" s="4">
        <v>1152</v>
      </c>
      <c r="L153" s="6">
        <f ca="1">IF(Employee_Table_2[[#This Row],[ Tenure ]]&gt;=2,3%*Employee_Table_2[[#This Row],[Salary]],2%*Employee_Table_2[[#This Row],[Salary]])</f>
        <v>1578.3</v>
      </c>
    </row>
    <row r="154" spans="1:12" x14ac:dyDescent="0.25">
      <c r="A154">
        <v>1041</v>
      </c>
      <c r="B154" t="s">
        <v>72</v>
      </c>
      <c r="C154" t="s">
        <v>8</v>
      </c>
      <c r="D154">
        <v>36</v>
      </c>
      <c r="E154" t="s">
        <v>16</v>
      </c>
      <c r="F154" s="5">
        <v>44529</v>
      </c>
      <c r="G154" t="s">
        <v>9</v>
      </c>
      <c r="H154" s="6">
        <v>78390</v>
      </c>
      <c r="I154" t="s">
        <v>207</v>
      </c>
      <c r="J154" s="19">
        <f ca="1">DATEDIF(Employee_Table_2[[#This Row],[Date Joined]],TODAY(),"Y")</f>
        <v>3</v>
      </c>
      <c r="K154" s="4">
        <v>1153</v>
      </c>
      <c r="L154" s="6">
        <f ca="1">IF(Employee_Table_2[[#This Row],[ Tenure ]]&gt;=2,3%*Employee_Table_2[[#This Row],[Salary]],2%*Employee_Table_2[[#This Row],[Salary]])</f>
        <v>2351.6999999999998</v>
      </c>
    </row>
    <row r="155" spans="1:12" x14ac:dyDescent="0.25">
      <c r="A155">
        <v>1042</v>
      </c>
      <c r="B155" t="s">
        <v>88</v>
      </c>
      <c r="C155" t="s">
        <v>8</v>
      </c>
      <c r="D155">
        <v>33</v>
      </c>
      <c r="E155" t="s">
        <v>16</v>
      </c>
      <c r="F155" s="5">
        <v>44809</v>
      </c>
      <c r="G155" t="s">
        <v>21</v>
      </c>
      <c r="H155" s="6">
        <v>86570</v>
      </c>
      <c r="I155" t="s">
        <v>207</v>
      </c>
      <c r="J155" s="19">
        <f ca="1">DATEDIF(Employee_Table_2[[#This Row],[Date Joined]],TODAY(),"Y")</f>
        <v>2</v>
      </c>
      <c r="K155" s="4">
        <v>1154</v>
      </c>
      <c r="L155" s="6">
        <f ca="1">IF(Employee_Table_2[[#This Row],[ Tenure ]]&gt;=2,3%*Employee_Table_2[[#This Row],[Salary]],2%*Employee_Table_2[[#This Row],[Salary]])</f>
        <v>2597.1</v>
      </c>
    </row>
    <row r="156" spans="1:12" x14ac:dyDescent="0.25">
      <c r="A156">
        <v>1043</v>
      </c>
      <c r="B156" t="s">
        <v>92</v>
      </c>
      <c r="C156" t="s">
        <v>8</v>
      </c>
      <c r="D156">
        <v>27</v>
      </c>
      <c r="E156" t="s">
        <v>16</v>
      </c>
      <c r="F156" s="5">
        <v>44686</v>
      </c>
      <c r="G156" t="s">
        <v>12</v>
      </c>
      <c r="H156" s="6">
        <v>83750</v>
      </c>
      <c r="I156" t="s">
        <v>207</v>
      </c>
      <c r="J156" s="19">
        <f ca="1">DATEDIF(Employee_Table_2[[#This Row],[Date Joined]],TODAY(),"Y")</f>
        <v>2</v>
      </c>
      <c r="K156" s="4">
        <v>1155</v>
      </c>
      <c r="L156" s="6">
        <f ca="1">IF(Employee_Table_2[[#This Row],[ Tenure ]]&gt;=2,3%*Employee_Table_2[[#This Row],[Salary]],2%*Employee_Table_2[[#This Row],[Salary]])</f>
        <v>2512.5</v>
      </c>
    </row>
    <row r="157" spans="1:12" x14ac:dyDescent="0.25">
      <c r="A157">
        <v>1044</v>
      </c>
      <c r="B157" t="s">
        <v>102</v>
      </c>
      <c r="C157" t="s">
        <v>8</v>
      </c>
      <c r="D157">
        <v>34</v>
      </c>
      <c r="E157" t="s">
        <v>16</v>
      </c>
      <c r="F157" s="5">
        <v>44445</v>
      </c>
      <c r="G157" t="s">
        <v>21</v>
      </c>
      <c r="H157" s="6">
        <v>92450</v>
      </c>
      <c r="I157" t="s">
        <v>207</v>
      </c>
      <c r="J157" s="19">
        <f ca="1">DATEDIF(Employee_Table_2[[#This Row],[Date Joined]],TODAY(),"Y")</f>
        <v>3</v>
      </c>
      <c r="K157" s="4">
        <v>1156</v>
      </c>
      <c r="L157" s="6">
        <f ca="1">IF(Employee_Table_2[[#This Row],[ Tenure ]]&gt;=2,3%*Employee_Table_2[[#This Row],[Salary]],2%*Employee_Table_2[[#This Row],[Salary]])</f>
        <v>2773.5</v>
      </c>
    </row>
    <row r="158" spans="1:12" x14ac:dyDescent="0.25">
      <c r="A158">
        <v>1045</v>
      </c>
      <c r="B158" t="s">
        <v>64</v>
      </c>
      <c r="C158" t="s">
        <v>15</v>
      </c>
      <c r="D158">
        <v>20</v>
      </c>
      <c r="E158" t="s">
        <v>16</v>
      </c>
      <c r="F158" s="5">
        <v>44183</v>
      </c>
      <c r="G158" t="s">
        <v>12</v>
      </c>
      <c r="H158" s="6">
        <v>112650</v>
      </c>
      <c r="I158" t="s">
        <v>207</v>
      </c>
      <c r="J158" s="19">
        <f ca="1">DATEDIF(Employee_Table_2[[#This Row],[Date Joined]],TODAY(),"Y")</f>
        <v>4</v>
      </c>
      <c r="K158" s="4">
        <v>1157</v>
      </c>
      <c r="L158" s="6">
        <f ca="1">IF(Employee_Table_2[[#This Row],[ Tenure ]]&gt;=2,3%*Employee_Table_2[[#This Row],[Salary]],2%*Employee_Table_2[[#This Row],[Salary]])</f>
        <v>3379.5</v>
      </c>
    </row>
    <row r="159" spans="1:12" x14ac:dyDescent="0.25">
      <c r="A159">
        <v>1046</v>
      </c>
      <c r="B159" t="s">
        <v>104</v>
      </c>
      <c r="C159" t="s">
        <v>15</v>
      </c>
      <c r="D159">
        <v>20</v>
      </c>
      <c r="E159" t="s">
        <v>16</v>
      </c>
      <c r="F159" s="5">
        <v>44744</v>
      </c>
      <c r="G159" t="s">
        <v>9</v>
      </c>
      <c r="H159" s="6">
        <v>79570</v>
      </c>
      <c r="I159" t="s">
        <v>207</v>
      </c>
      <c r="J159" s="19">
        <f ca="1">DATEDIF(Employee_Table_2[[#This Row],[Date Joined]],TODAY(),"Y")</f>
        <v>2</v>
      </c>
      <c r="K159" s="4">
        <v>1158</v>
      </c>
      <c r="L159" s="6">
        <f ca="1">IF(Employee_Table_2[[#This Row],[ Tenure ]]&gt;=2,3%*Employee_Table_2[[#This Row],[Salary]],2%*Employee_Table_2[[#This Row],[Salary]])</f>
        <v>2387.1</v>
      </c>
    </row>
    <row r="160" spans="1:12" x14ac:dyDescent="0.25">
      <c r="A160">
        <v>1047</v>
      </c>
      <c r="B160" t="s">
        <v>91</v>
      </c>
      <c r="C160" t="s">
        <v>8</v>
      </c>
      <c r="D160">
        <v>20</v>
      </c>
      <c r="E160" t="s">
        <v>24</v>
      </c>
      <c r="F160" s="5">
        <v>44537</v>
      </c>
      <c r="G160" t="s">
        <v>19</v>
      </c>
      <c r="H160" s="6">
        <v>68900</v>
      </c>
      <c r="I160" t="s">
        <v>207</v>
      </c>
      <c r="J160" s="19">
        <f ca="1">DATEDIF(Employee_Table_2[[#This Row],[Date Joined]],TODAY(),"Y")</f>
        <v>3</v>
      </c>
      <c r="K160" s="4">
        <v>1159</v>
      </c>
      <c r="L160" s="6">
        <f ca="1">IF(Employee_Table_2[[#This Row],[ Tenure ]]&gt;=2,3%*Employee_Table_2[[#This Row],[Salary]],2%*Employee_Table_2[[#This Row],[Salary]])</f>
        <v>2067</v>
      </c>
    </row>
    <row r="161" spans="1:12" x14ac:dyDescent="0.25">
      <c r="A161">
        <v>1048</v>
      </c>
      <c r="B161" t="s">
        <v>39</v>
      </c>
      <c r="C161" t="s">
        <v>8</v>
      </c>
      <c r="D161">
        <v>25</v>
      </c>
      <c r="E161" t="s">
        <v>13</v>
      </c>
      <c r="F161" s="5">
        <v>44694</v>
      </c>
      <c r="G161" t="s">
        <v>12</v>
      </c>
      <c r="H161" s="6">
        <v>80700</v>
      </c>
      <c r="I161" t="s">
        <v>207</v>
      </c>
      <c r="J161" s="19">
        <f ca="1">DATEDIF(Employee_Table_2[[#This Row],[Date Joined]],TODAY(),"Y")</f>
        <v>2</v>
      </c>
      <c r="K161" s="4">
        <v>1160</v>
      </c>
      <c r="L161" s="6">
        <f ca="1">IF(Employee_Table_2[[#This Row],[ Tenure ]]&gt;=2,3%*Employee_Table_2[[#This Row],[Salary]],2%*Employee_Table_2[[#This Row],[Salary]])</f>
        <v>2421</v>
      </c>
    </row>
    <row r="162" spans="1:12" x14ac:dyDescent="0.25">
      <c r="A162">
        <v>1049</v>
      </c>
      <c r="B162" t="s">
        <v>100</v>
      </c>
      <c r="C162" t="s">
        <v>15</v>
      </c>
      <c r="D162">
        <v>19</v>
      </c>
      <c r="E162" t="s">
        <v>16</v>
      </c>
      <c r="F162" s="5">
        <v>44277</v>
      </c>
      <c r="G162" t="s">
        <v>9</v>
      </c>
      <c r="H162" s="6">
        <v>58960</v>
      </c>
      <c r="I162" t="s">
        <v>207</v>
      </c>
      <c r="J162" s="19">
        <f ca="1">DATEDIF(Employee_Table_2[[#This Row],[Date Joined]],TODAY(),"Y")</f>
        <v>3</v>
      </c>
      <c r="K162" s="4">
        <v>1161</v>
      </c>
      <c r="L162" s="6">
        <f ca="1">IF(Employee_Table_2[[#This Row],[ Tenure ]]&gt;=2,3%*Employee_Table_2[[#This Row],[Salary]],2%*Employee_Table_2[[#This Row],[Salary]])</f>
        <v>1768.8</v>
      </c>
    </row>
    <row r="163" spans="1:12" x14ac:dyDescent="0.25">
      <c r="A163">
        <v>1050</v>
      </c>
      <c r="B163" t="s">
        <v>106</v>
      </c>
      <c r="C163" t="s">
        <v>15</v>
      </c>
      <c r="D163">
        <v>36</v>
      </c>
      <c r="E163" t="s">
        <v>16</v>
      </c>
      <c r="F163" s="5">
        <v>44019</v>
      </c>
      <c r="G163" t="s">
        <v>12</v>
      </c>
      <c r="H163" s="6">
        <v>118840</v>
      </c>
      <c r="I163" t="s">
        <v>207</v>
      </c>
      <c r="J163" s="19">
        <f ca="1">DATEDIF(Employee_Table_2[[#This Row],[Date Joined]],TODAY(),"Y")</f>
        <v>4</v>
      </c>
      <c r="K163" s="4">
        <v>1162</v>
      </c>
      <c r="L163" s="6">
        <f ca="1">IF(Employee_Table_2[[#This Row],[ Tenure ]]&gt;=2,3%*Employee_Table_2[[#This Row],[Salary]],2%*Employee_Table_2[[#This Row],[Salary]])</f>
        <v>3565.2</v>
      </c>
    </row>
    <row r="164" spans="1:12" x14ac:dyDescent="0.25">
      <c r="A164">
        <v>1051</v>
      </c>
      <c r="B164" t="s">
        <v>29</v>
      </c>
      <c r="C164" t="s">
        <v>15</v>
      </c>
      <c r="D164">
        <v>28</v>
      </c>
      <c r="E164" t="s">
        <v>13</v>
      </c>
      <c r="F164" s="5">
        <v>44041</v>
      </c>
      <c r="G164" t="s">
        <v>21</v>
      </c>
      <c r="H164" s="6">
        <v>48170</v>
      </c>
      <c r="I164" t="s">
        <v>207</v>
      </c>
      <c r="J164" s="19">
        <f ca="1">DATEDIF(Employee_Table_2[[#This Row],[Date Joined]],TODAY(),"Y")</f>
        <v>4</v>
      </c>
      <c r="K164" s="4">
        <v>1163</v>
      </c>
      <c r="L164" s="6">
        <f ca="1">IF(Employee_Table_2[[#This Row],[ Tenure ]]&gt;=2,3%*Employee_Table_2[[#This Row],[Salary]],2%*Employee_Table_2[[#This Row],[Salary]])</f>
        <v>1445.1</v>
      </c>
    </row>
    <row r="165" spans="1:12" x14ac:dyDescent="0.25">
      <c r="A165">
        <v>1052</v>
      </c>
      <c r="B165" t="s">
        <v>108</v>
      </c>
      <c r="C165" t="s">
        <v>8</v>
      </c>
      <c r="D165">
        <v>32</v>
      </c>
      <c r="E165" t="s">
        <v>16</v>
      </c>
      <c r="F165" s="5">
        <v>44400</v>
      </c>
      <c r="G165" t="s">
        <v>56</v>
      </c>
      <c r="H165" s="6">
        <v>45510</v>
      </c>
      <c r="I165" t="s">
        <v>207</v>
      </c>
      <c r="J165" s="19">
        <f ca="1">DATEDIF(Employee_Table_2[[#This Row],[Date Joined]],TODAY(),"Y")</f>
        <v>3</v>
      </c>
      <c r="K165" s="4">
        <v>1164</v>
      </c>
      <c r="L165" s="6">
        <f ca="1">IF(Employee_Table_2[[#This Row],[ Tenure ]]&gt;=2,3%*Employee_Table_2[[#This Row],[Salary]],2%*Employee_Table_2[[#This Row],[Salary]])</f>
        <v>1365.3</v>
      </c>
    </row>
    <row r="166" spans="1:12" x14ac:dyDescent="0.25">
      <c r="A166">
        <v>1053</v>
      </c>
      <c r="B166" t="s">
        <v>64</v>
      </c>
      <c r="C166" t="s">
        <v>15</v>
      </c>
      <c r="D166">
        <v>34</v>
      </c>
      <c r="E166" t="s">
        <v>16</v>
      </c>
      <c r="F166" s="5">
        <v>44703</v>
      </c>
      <c r="G166" t="s">
        <v>9</v>
      </c>
      <c r="H166" s="6">
        <v>112650</v>
      </c>
      <c r="I166" t="s">
        <v>207</v>
      </c>
      <c r="J166" s="19">
        <f ca="1">DATEDIF(Employee_Table_2[[#This Row],[Date Joined]],TODAY(),"Y")</f>
        <v>2</v>
      </c>
      <c r="K166" s="4">
        <v>1165</v>
      </c>
      <c r="L166" s="6">
        <f ca="1">IF(Employee_Table_2[[#This Row],[ Tenure ]]&gt;=2,3%*Employee_Table_2[[#This Row],[Salary]],2%*Employee_Table_2[[#This Row],[Salary]])</f>
        <v>3379.5</v>
      </c>
    </row>
    <row r="167" spans="1:12" x14ac:dyDescent="0.25">
      <c r="A167">
        <v>1054</v>
      </c>
      <c r="B167" t="s">
        <v>83</v>
      </c>
      <c r="C167" t="s">
        <v>8</v>
      </c>
      <c r="D167">
        <v>36</v>
      </c>
      <c r="E167" t="s">
        <v>16</v>
      </c>
      <c r="F167" s="5">
        <v>44085</v>
      </c>
      <c r="G167" t="s">
        <v>9</v>
      </c>
      <c r="H167" s="6">
        <v>114890</v>
      </c>
      <c r="I167" t="s">
        <v>207</v>
      </c>
      <c r="J167" s="19">
        <f ca="1">DATEDIF(Employee_Table_2[[#This Row],[Date Joined]],TODAY(),"Y")</f>
        <v>4</v>
      </c>
      <c r="K167" s="4">
        <v>1166</v>
      </c>
      <c r="L167" s="6">
        <f ca="1">IF(Employee_Table_2[[#This Row],[ Tenure ]]&gt;=2,3%*Employee_Table_2[[#This Row],[Salary]],2%*Employee_Table_2[[#This Row],[Salary]])</f>
        <v>3446.7</v>
      </c>
    </row>
    <row r="168" spans="1:12" x14ac:dyDescent="0.25">
      <c r="A168">
        <v>1055</v>
      </c>
      <c r="B168" t="s">
        <v>67</v>
      </c>
      <c r="C168" t="s">
        <v>15</v>
      </c>
      <c r="D168">
        <v>30</v>
      </c>
      <c r="E168" t="s">
        <v>16</v>
      </c>
      <c r="F168" s="5">
        <v>44850</v>
      </c>
      <c r="G168" t="s">
        <v>12</v>
      </c>
      <c r="H168" s="6">
        <v>69710</v>
      </c>
      <c r="I168" t="s">
        <v>207</v>
      </c>
      <c r="J168" s="19">
        <f ca="1">DATEDIF(Employee_Table_2[[#This Row],[Date Joined]],TODAY(),"Y")</f>
        <v>2</v>
      </c>
      <c r="K168" s="4">
        <v>1167</v>
      </c>
      <c r="L168" s="6">
        <f ca="1">IF(Employee_Table_2[[#This Row],[ Tenure ]]&gt;=2,3%*Employee_Table_2[[#This Row],[Salary]],2%*Employee_Table_2[[#This Row],[Salary]])</f>
        <v>2091.2999999999997</v>
      </c>
    </row>
    <row r="169" spans="1:12" x14ac:dyDescent="0.25">
      <c r="A169">
        <v>1056</v>
      </c>
      <c r="B169" t="s">
        <v>94</v>
      </c>
      <c r="C169" t="s">
        <v>15</v>
      </c>
      <c r="D169">
        <v>36</v>
      </c>
      <c r="E169" t="s">
        <v>16</v>
      </c>
      <c r="F169" s="5">
        <v>44333</v>
      </c>
      <c r="G169" t="s">
        <v>21</v>
      </c>
      <c r="H169" s="6">
        <v>71380</v>
      </c>
      <c r="I169" t="s">
        <v>207</v>
      </c>
      <c r="J169" s="19">
        <f ca="1">DATEDIF(Employee_Table_2[[#This Row],[Date Joined]],TODAY(),"Y")</f>
        <v>3</v>
      </c>
      <c r="K169" s="4">
        <v>1168</v>
      </c>
      <c r="L169" s="6">
        <f ca="1">IF(Employee_Table_2[[#This Row],[ Tenure ]]&gt;=2,3%*Employee_Table_2[[#This Row],[Salary]],2%*Employee_Table_2[[#This Row],[Salary]])</f>
        <v>2141.4</v>
      </c>
    </row>
    <row r="170" spans="1:12" x14ac:dyDescent="0.25">
      <c r="A170">
        <v>1057</v>
      </c>
      <c r="B170" t="s">
        <v>33</v>
      </c>
      <c r="C170" t="s">
        <v>8</v>
      </c>
      <c r="D170">
        <v>38</v>
      </c>
      <c r="E170" t="s">
        <v>10</v>
      </c>
      <c r="F170" s="5">
        <v>44377</v>
      </c>
      <c r="G170" t="s">
        <v>19</v>
      </c>
      <c r="H170" s="6">
        <v>109160</v>
      </c>
      <c r="I170" t="s">
        <v>207</v>
      </c>
      <c r="J170" s="19">
        <f ca="1">DATEDIF(Employee_Table_2[[#This Row],[Date Joined]],TODAY(),"Y")</f>
        <v>3</v>
      </c>
      <c r="K170" s="4">
        <v>1169</v>
      </c>
      <c r="L170" s="6">
        <f ca="1">IF(Employee_Table_2[[#This Row],[ Tenure ]]&gt;=2,3%*Employee_Table_2[[#This Row],[Salary]],2%*Employee_Table_2[[#This Row],[Salary]])</f>
        <v>3274.7999999999997</v>
      </c>
    </row>
    <row r="171" spans="1:12" x14ac:dyDescent="0.25">
      <c r="A171">
        <v>1058</v>
      </c>
      <c r="B171" t="s">
        <v>98</v>
      </c>
      <c r="C171" t="s">
        <v>15</v>
      </c>
      <c r="D171">
        <v>27</v>
      </c>
      <c r="E171" t="s">
        <v>42</v>
      </c>
      <c r="F171" s="5">
        <v>44609</v>
      </c>
      <c r="G171" t="s">
        <v>9</v>
      </c>
      <c r="H171" s="6">
        <v>113280</v>
      </c>
      <c r="I171" t="s">
        <v>207</v>
      </c>
      <c r="J171" s="19">
        <f ca="1">DATEDIF(Employee_Table_2[[#This Row],[Date Joined]],TODAY(),"Y")</f>
        <v>3</v>
      </c>
      <c r="K171" s="4">
        <v>1170</v>
      </c>
      <c r="L171" s="6">
        <f ca="1">IF(Employee_Table_2[[#This Row],[ Tenure ]]&gt;=2,3%*Employee_Table_2[[#This Row],[Salary]],2%*Employee_Table_2[[#This Row],[Salary]])</f>
        <v>3398.4</v>
      </c>
    </row>
    <row r="172" spans="1:12" x14ac:dyDescent="0.25">
      <c r="A172">
        <v>1059</v>
      </c>
      <c r="B172" t="s">
        <v>25</v>
      </c>
      <c r="C172" t="s">
        <v>15</v>
      </c>
      <c r="D172">
        <v>30</v>
      </c>
      <c r="E172" t="s">
        <v>16</v>
      </c>
      <c r="F172" s="5">
        <v>44273</v>
      </c>
      <c r="G172" t="s">
        <v>12</v>
      </c>
      <c r="H172" s="6">
        <v>69120</v>
      </c>
      <c r="I172" t="s">
        <v>207</v>
      </c>
      <c r="J172" s="19">
        <f ca="1">DATEDIF(Employee_Table_2[[#This Row],[Date Joined]],TODAY(),"Y")</f>
        <v>3</v>
      </c>
      <c r="K172" s="4">
        <v>1171</v>
      </c>
      <c r="L172" s="6">
        <f ca="1">IF(Employee_Table_2[[#This Row],[ Tenure ]]&gt;=2,3%*Employee_Table_2[[#This Row],[Salary]],2%*Employee_Table_2[[#This Row],[Salary]])</f>
        <v>2073.6</v>
      </c>
    </row>
    <row r="173" spans="1:12" x14ac:dyDescent="0.25">
      <c r="A173">
        <v>1060</v>
      </c>
      <c r="B173" t="s">
        <v>55</v>
      </c>
      <c r="C173" t="s">
        <v>8</v>
      </c>
      <c r="D173">
        <v>37</v>
      </c>
      <c r="E173" t="s">
        <v>16</v>
      </c>
      <c r="F173" s="5">
        <v>44451</v>
      </c>
      <c r="G173" t="s">
        <v>56</v>
      </c>
      <c r="H173" s="6">
        <v>118100</v>
      </c>
      <c r="I173" t="s">
        <v>207</v>
      </c>
      <c r="J173" s="19">
        <f ca="1">DATEDIF(Employee_Table_2[[#This Row],[Date Joined]],TODAY(),"Y")</f>
        <v>3</v>
      </c>
      <c r="K173" s="4">
        <v>1172</v>
      </c>
      <c r="L173" s="6">
        <f ca="1">IF(Employee_Table_2[[#This Row],[ Tenure ]]&gt;=2,3%*Employee_Table_2[[#This Row],[Salary]],2%*Employee_Table_2[[#This Row],[Salary]])</f>
        <v>3543</v>
      </c>
    </row>
    <row r="174" spans="1:12" x14ac:dyDescent="0.25">
      <c r="A174">
        <v>1061</v>
      </c>
      <c r="B174" t="s">
        <v>62</v>
      </c>
      <c r="C174" t="s">
        <v>8</v>
      </c>
      <c r="D174">
        <v>22</v>
      </c>
      <c r="E174" t="s">
        <v>13</v>
      </c>
      <c r="F174" s="5">
        <v>44450</v>
      </c>
      <c r="G174" t="s">
        <v>9</v>
      </c>
      <c r="H174" s="6">
        <v>76900</v>
      </c>
      <c r="I174" t="s">
        <v>207</v>
      </c>
      <c r="J174" s="19">
        <f ca="1">DATEDIF(Employee_Table_2[[#This Row],[Date Joined]],TODAY(),"Y")</f>
        <v>3</v>
      </c>
      <c r="K174" s="4">
        <v>1173</v>
      </c>
      <c r="L174" s="6">
        <f ca="1">IF(Employee_Table_2[[#This Row],[ Tenure ]]&gt;=2,3%*Employee_Table_2[[#This Row],[Salary]],2%*Employee_Table_2[[#This Row],[Salary]])</f>
        <v>2307</v>
      </c>
    </row>
    <row r="175" spans="1:12" x14ac:dyDescent="0.25">
      <c r="A175">
        <v>1062</v>
      </c>
      <c r="B175" t="s">
        <v>17</v>
      </c>
      <c r="C175" t="s">
        <v>8</v>
      </c>
      <c r="D175">
        <v>43</v>
      </c>
      <c r="E175" t="s">
        <v>16</v>
      </c>
      <c r="F175" s="5">
        <v>45045</v>
      </c>
      <c r="G175" t="s">
        <v>12</v>
      </c>
      <c r="H175" s="6">
        <v>114870</v>
      </c>
      <c r="I175" t="s">
        <v>207</v>
      </c>
      <c r="J175" s="19">
        <f ca="1">DATEDIF(Employee_Table_2[[#This Row],[Date Joined]],TODAY(),"Y")</f>
        <v>1</v>
      </c>
      <c r="K175" s="4">
        <v>1174</v>
      </c>
      <c r="L175" s="6">
        <f ca="1">IF(Employee_Table_2[[#This Row],[ Tenure ]]&gt;=2,3%*Employee_Table_2[[#This Row],[Salary]],2%*Employee_Table_2[[#This Row],[Salary]])</f>
        <v>2297.4</v>
      </c>
    </row>
    <row r="176" spans="1:12" x14ac:dyDescent="0.25">
      <c r="A176">
        <v>1063</v>
      </c>
      <c r="B176" t="s">
        <v>52</v>
      </c>
      <c r="C176" t="s">
        <v>204</v>
      </c>
      <c r="D176">
        <v>32</v>
      </c>
      <c r="E176" t="s">
        <v>16</v>
      </c>
      <c r="F176" s="5">
        <v>44774</v>
      </c>
      <c r="G176" t="s">
        <v>12</v>
      </c>
      <c r="H176" s="6">
        <v>91310</v>
      </c>
      <c r="I176" t="s">
        <v>207</v>
      </c>
      <c r="J176" s="19">
        <f ca="1">DATEDIF(Employee_Table_2[[#This Row],[Date Joined]],TODAY(),"Y")</f>
        <v>2</v>
      </c>
      <c r="K176" s="4">
        <v>1175</v>
      </c>
      <c r="L176" s="6">
        <f ca="1">IF(Employee_Table_2[[#This Row],[ Tenure ]]&gt;=2,3%*Employee_Table_2[[#This Row],[Salary]],2%*Employee_Table_2[[#This Row],[Salary]])</f>
        <v>2739.2999999999997</v>
      </c>
    </row>
    <row r="177" spans="1:12" x14ac:dyDescent="0.25">
      <c r="A177">
        <v>1064</v>
      </c>
      <c r="B177" t="s">
        <v>43</v>
      </c>
      <c r="C177" t="s">
        <v>8</v>
      </c>
      <c r="D177">
        <v>28</v>
      </c>
      <c r="E177" t="s">
        <v>16</v>
      </c>
      <c r="F177" s="5">
        <v>44486</v>
      </c>
      <c r="G177" t="s">
        <v>9</v>
      </c>
      <c r="H177" s="6">
        <v>104770</v>
      </c>
      <c r="I177" t="s">
        <v>207</v>
      </c>
      <c r="J177" s="19">
        <f ca="1">DATEDIF(Employee_Table_2[[#This Row],[Date Joined]],TODAY(),"Y")</f>
        <v>3</v>
      </c>
      <c r="K177" s="4">
        <v>1176</v>
      </c>
      <c r="L177" s="6">
        <f ca="1">IF(Employee_Table_2[[#This Row],[ Tenure ]]&gt;=2,3%*Employee_Table_2[[#This Row],[Salary]],2%*Employee_Table_2[[#This Row],[Salary]])</f>
        <v>3143.1</v>
      </c>
    </row>
    <row r="178" spans="1:12" x14ac:dyDescent="0.25">
      <c r="A178">
        <v>1065</v>
      </c>
      <c r="B178" t="s">
        <v>89</v>
      </c>
      <c r="C178" t="s">
        <v>15</v>
      </c>
      <c r="D178">
        <v>27</v>
      </c>
      <c r="E178" t="s">
        <v>16</v>
      </c>
      <c r="F178" s="5">
        <v>44134</v>
      </c>
      <c r="G178" t="s">
        <v>19</v>
      </c>
      <c r="H178" s="6">
        <v>54970</v>
      </c>
      <c r="I178" t="s">
        <v>207</v>
      </c>
      <c r="J178" s="19">
        <f ca="1">DATEDIF(Employee_Table_2[[#This Row],[Date Joined]],TODAY(),"Y")</f>
        <v>4</v>
      </c>
      <c r="K178" s="4">
        <v>1177</v>
      </c>
      <c r="L178" s="6">
        <f ca="1">IF(Employee_Table_2[[#This Row],[ Tenure ]]&gt;=2,3%*Employee_Table_2[[#This Row],[Salary]],2%*Employee_Table_2[[#This Row],[Salary]])</f>
        <v>1649.1</v>
      </c>
    </row>
    <row r="179" spans="1:12" x14ac:dyDescent="0.25">
      <c r="A179">
        <v>1066</v>
      </c>
      <c r="B179" t="s">
        <v>11</v>
      </c>
      <c r="C179" t="s">
        <v>204</v>
      </c>
      <c r="D179">
        <v>26</v>
      </c>
      <c r="E179" t="s">
        <v>13</v>
      </c>
      <c r="F179" s="5">
        <v>44271</v>
      </c>
      <c r="G179" t="s">
        <v>12</v>
      </c>
      <c r="H179" s="6">
        <v>90700</v>
      </c>
      <c r="I179" t="s">
        <v>207</v>
      </c>
      <c r="J179" s="19">
        <f ca="1">DATEDIF(Employee_Table_2[[#This Row],[Date Joined]],TODAY(),"Y")</f>
        <v>3</v>
      </c>
      <c r="K179" s="4">
        <v>1178</v>
      </c>
      <c r="L179" s="6">
        <f ca="1">IF(Employee_Table_2[[#This Row],[ Tenure ]]&gt;=2,3%*Employee_Table_2[[#This Row],[Salary]],2%*Employee_Table_2[[#This Row],[Salary]])</f>
        <v>2721</v>
      </c>
    </row>
    <row r="180" spans="1:12" x14ac:dyDescent="0.25">
      <c r="A180">
        <v>1067</v>
      </c>
      <c r="B180" t="s">
        <v>109</v>
      </c>
      <c r="C180" t="s">
        <v>8</v>
      </c>
      <c r="D180">
        <v>38</v>
      </c>
      <c r="E180" t="s">
        <v>13</v>
      </c>
      <c r="F180" s="5">
        <v>44329</v>
      </c>
      <c r="G180" t="s">
        <v>19</v>
      </c>
      <c r="H180" s="6">
        <v>56870</v>
      </c>
      <c r="I180" t="s">
        <v>207</v>
      </c>
      <c r="J180" s="19">
        <f ca="1">DATEDIF(Employee_Table_2[[#This Row],[Date Joined]],TODAY(),"Y")</f>
        <v>3</v>
      </c>
      <c r="K180" s="4">
        <v>1179</v>
      </c>
      <c r="L180" s="6">
        <f ca="1">IF(Employee_Table_2[[#This Row],[ Tenure ]]&gt;=2,3%*Employee_Table_2[[#This Row],[Salary]],2%*Employee_Table_2[[#This Row],[Salary]])</f>
        <v>1706.1</v>
      </c>
    </row>
    <row r="181" spans="1:12" x14ac:dyDescent="0.25">
      <c r="A181">
        <v>1068</v>
      </c>
      <c r="B181" t="s">
        <v>77</v>
      </c>
      <c r="C181" t="s">
        <v>8</v>
      </c>
      <c r="D181">
        <v>25</v>
      </c>
      <c r="E181" t="s">
        <v>16</v>
      </c>
      <c r="F181" s="5">
        <v>44205</v>
      </c>
      <c r="G181" t="s">
        <v>19</v>
      </c>
      <c r="H181" s="6">
        <v>92700</v>
      </c>
      <c r="I181" t="s">
        <v>207</v>
      </c>
      <c r="J181" s="19">
        <f ca="1">DATEDIF(Employee_Table_2[[#This Row],[Date Joined]],TODAY(),"Y")</f>
        <v>4</v>
      </c>
      <c r="K181" s="4">
        <v>1180</v>
      </c>
      <c r="L181" s="6">
        <f ca="1">IF(Employee_Table_2[[#This Row],[ Tenure ]]&gt;=2,3%*Employee_Table_2[[#This Row],[Salary]],2%*Employee_Table_2[[#This Row],[Salary]])</f>
        <v>2781</v>
      </c>
    </row>
    <row r="182" spans="1:12" x14ac:dyDescent="0.25">
      <c r="A182">
        <v>1069</v>
      </c>
      <c r="B182" t="s">
        <v>32</v>
      </c>
      <c r="C182" t="s">
        <v>8</v>
      </c>
      <c r="D182">
        <v>21</v>
      </c>
      <c r="E182" t="s">
        <v>16</v>
      </c>
      <c r="F182" s="5">
        <v>44317</v>
      </c>
      <c r="G182" t="s">
        <v>21</v>
      </c>
      <c r="H182" s="6">
        <v>65920</v>
      </c>
      <c r="I182" t="s">
        <v>207</v>
      </c>
      <c r="J182" s="19">
        <f ca="1">DATEDIF(Employee_Table_2[[#This Row],[Date Joined]],TODAY(),"Y")</f>
        <v>3</v>
      </c>
      <c r="K182" s="4">
        <v>1181</v>
      </c>
      <c r="L182" s="6">
        <f ca="1">IF(Employee_Table_2[[#This Row],[ Tenure ]]&gt;=2,3%*Employee_Table_2[[#This Row],[Salary]],2%*Employee_Table_2[[#This Row],[Salary]])</f>
        <v>1977.6</v>
      </c>
    </row>
    <row r="183" spans="1:12" x14ac:dyDescent="0.25">
      <c r="A183">
        <v>1070</v>
      </c>
      <c r="B183" t="s">
        <v>59</v>
      </c>
      <c r="C183" t="s">
        <v>15</v>
      </c>
      <c r="D183">
        <v>26</v>
      </c>
      <c r="E183" t="s">
        <v>16</v>
      </c>
      <c r="F183" s="5">
        <v>44225</v>
      </c>
      <c r="G183" t="s">
        <v>9</v>
      </c>
      <c r="H183" s="6">
        <v>47360</v>
      </c>
      <c r="I183" t="s">
        <v>207</v>
      </c>
      <c r="J183" s="19">
        <f ca="1">DATEDIF(Employee_Table_2[[#This Row],[Date Joined]],TODAY(),"Y")</f>
        <v>4</v>
      </c>
      <c r="K183" s="4">
        <v>1182</v>
      </c>
      <c r="L183" s="6">
        <f ca="1">IF(Employee_Table_2[[#This Row],[ Tenure ]]&gt;=2,3%*Employee_Table_2[[#This Row],[Salary]],2%*Employee_Table_2[[#This Row],[Salary]])</f>
        <v>1420.8</v>
      </c>
    </row>
    <row r="184" spans="1:12" x14ac:dyDescent="0.25">
      <c r="A184">
        <v>1071</v>
      </c>
      <c r="B184" t="s">
        <v>37</v>
      </c>
      <c r="C184" t="s">
        <v>15</v>
      </c>
      <c r="D184">
        <v>30</v>
      </c>
      <c r="E184" t="s">
        <v>16</v>
      </c>
      <c r="F184" s="5">
        <v>44666</v>
      </c>
      <c r="G184" t="s">
        <v>9</v>
      </c>
      <c r="H184" s="6">
        <v>60570</v>
      </c>
      <c r="I184" t="s">
        <v>207</v>
      </c>
      <c r="J184" s="19">
        <f ca="1">DATEDIF(Employee_Table_2[[#This Row],[Date Joined]],TODAY(),"Y")</f>
        <v>2</v>
      </c>
      <c r="K184" s="4">
        <v>1183</v>
      </c>
      <c r="L184" s="6">
        <f ca="1">IF(Employee_Table_2[[#This Row],[ Tenure ]]&gt;=2,3%*Employee_Table_2[[#This Row],[Salary]],2%*Employee_Table_2[[#This Row],[Salary]])</f>
        <v>1817.1</v>
      </c>
    </row>
    <row r="185" spans="1:12" x14ac:dyDescent="0.25">
      <c r="A185">
        <v>1072</v>
      </c>
      <c r="B185" t="s">
        <v>96</v>
      </c>
      <c r="C185" t="s">
        <v>8</v>
      </c>
      <c r="D185">
        <v>28</v>
      </c>
      <c r="E185" t="s">
        <v>16</v>
      </c>
      <c r="F185" s="5">
        <v>44649</v>
      </c>
      <c r="G185" t="s">
        <v>9</v>
      </c>
      <c r="H185" s="6">
        <v>104120</v>
      </c>
      <c r="I185" t="s">
        <v>207</v>
      </c>
      <c r="J185" s="19">
        <f ca="1">DATEDIF(Employee_Table_2[[#This Row],[Date Joined]],TODAY(),"Y")</f>
        <v>2</v>
      </c>
      <c r="K185" s="4">
        <v>1184</v>
      </c>
      <c r="L185" s="6">
        <f ca="1">IF(Employee_Table_2[[#This Row],[ Tenure ]]&gt;=2,3%*Employee_Table_2[[#This Row],[Salary]],2%*Employee_Table_2[[#This Row],[Salary]])</f>
        <v>3123.6</v>
      </c>
    </row>
    <row r="186" spans="1:12" x14ac:dyDescent="0.25">
      <c r="A186">
        <v>1073</v>
      </c>
      <c r="B186" t="s">
        <v>23</v>
      </c>
      <c r="C186" t="s">
        <v>15</v>
      </c>
      <c r="D186">
        <v>37</v>
      </c>
      <c r="E186" t="s">
        <v>24</v>
      </c>
      <c r="F186" s="5">
        <v>44338</v>
      </c>
      <c r="G186" t="s">
        <v>12</v>
      </c>
      <c r="H186" s="6">
        <v>88050</v>
      </c>
      <c r="I186" t="s">
        <v>207</v>
      </c>
      <c r="J186" s="19">
        <f ca="1">DATEDIF(Employee_Table_2[[#This Row],[Date Joined]],TODAY(),"Y")</f>
        <v>3</v>
      </c>
      <c r="K186" s="4">
        <v>1185</v>
      </c>
      <c r="L186" s="6">
        <f ca="1">IF(Employee_Table_2[[#This Row],[ Tenure ]]&gt;=2,3%*Employee_Table_2[[#This Row],[Salary]],2%*Employee_Table_2[[#This Row],[Salary]])</f>
        <v>2641.5</v>
      </c>
    </row>
    <row r="187" spans="1:12" x14ac:dyDescent="0.25">
      <c r="A187">
        <v>1074</v>
      </c>
      <c r="B187" t="s">
        <v>103</v>
      </c>
      <c r="C187" t="s">
        <v>15</v>
      </c>
      <c r="D187">
        <v>24</v>
      </c>
      <c r="E187" t="s">
        <v>16</v>
      </c>
      <c r="F187" s="5">
        <v>44686</v>
      </c>
      <c r="G187" t="s">
        <v>12</v>
      </c>
      <c r="H187" s="6">
        <v>100420</v>
      </c>
      <c r="I187" t="s">
        <v>207</v>
      </c>
      <c r="J187" s="19">
        <f ca="1">DATEDIF(Employee_Table_2[[#This Row],[Date Joined]],TODAY(),"Y")</f>
        <v>2</v>
      </c>
      <c r="K187" s="4">
        <v>1186</v>
      </c>
      <c r="L187" s="6">
        <f ca="1">IF(Employee_Table_2[[#This Row],[ Tenure ]]&gt;=2,3%*Employee_Table_2[[#This Row],[Salary]],2%*Employee_Table_2[[#This Row],[Salary]])</f>
        <v>3012.6</v>
      </c>
    </row>
    <row r="188" spans="1:12" x14ac:dyDescent="0.25">
      <c r="A188">
        <v>1075</v>
      </c>
      <c r="B188" t="s">
        <v>54</v>
      </c>
      <c r="C188" t="s">
        <v>8</v>
      </c>
      <c r="D188">
        <v>30</v>
      </c>
      <c r="E188" t="s">
        <v>16</v>
      </c>
      <c r="F188" s="5">
        <v>44850</v>
      </c>
      <c r="G188" t="s">
        <v>9</v>
      </c>
      <c r="H188" s="6">
        <v>114180</v>
      </c>
      <c r="I188" t="s">
        <v>207</v>
      </c>
      <c r="J188" s="19">
        <f ca="1">DATEDIF(Employee_Table_2[[#This Row],[Date Joined]],TODAY(),"Y")</f>
        <v>2</v>
      </c>
      <c r="K188" s="4">
        <v>1187</v>
      </c>
      <c r="L188" s="6">
        <f ca="1">IF(Employee_Table_2[[#This Row],[ Tenure ]]&gt;=2,3%*Employee_Table_2[[#This Row],[Salary]],2%*Employee_Table_2[[#This Row],[Salary]])</f>
        <v>3425.4</v>
      </c>
    </row>
    <row r="189" spans="1:12" x14ac:dyDescent="0.25">
      <c r="A189">
        <v>1076</v>
      </c>
      <c r="B189" t="s">
        <v>86</v>
      </c>
      <c r="C189" t="s">
        <v>8</v>
      </c>
      <c r="D189">
        <v>21</v>
      </c>
      <c r="E189" t="s">
        <v>16</v>
      </c>
      <c r="F189" s="5">
        <v>44678</v>
      </c>
      <c r="G189" t="s">
        <v>12</v>
      </c>
      <c r="H189" s="6">
        <v>33920</v>
      </c>
      <c r="I189" t="s">
        <v>207</v>
      </c>
      <c r="J189" s="19">
        <f ca="1">DATEDIF(Employee_Table_2[[#This Row],[Date Joined]],TODAY(),"Y")</f>
        <v>2</v>
      </c>
      <c r="K189" s="4">
        <v>1188</v>
      </c>
      <c r="L189" s="6">
        <f ca="1">IF(Employee_Table_2[[#This Row],[ Tenure ]]&gt;=2,3%*Employee_Table_2[[#This Row],[Salary]],2%*Employee_Table_2[[#This Row],[Salary]])</f>
        <v>1017.5999999999999</v>
      </c>
    </row>
    <row r="190" spans="1:12" x14ac:dyDescent="0.25">
      <c r="A190">
        <v>1077</v>
      </c>
      <c r="B190" t="s">
        <v>69</v>
      </c>
      <c r="C190" t="s">
        <v>15</v>
      </c>
      <c r="D190">
        <v>23</v>
      </c>
      <c r="E190" t="s">
        <v>16</v>
      </c>
      <c r="F190" s="5">
        <v>44440</v>
      </c>
      <c r="G190" t="s">
        <v>9</v>
      </c>
      <c r="H190" s="6">
        <v>106460</v>
      </c>
      <c r="I190" t="s">
        <v>207</v>
      </c>
      <c r="J190" s="19">
        <f ca="1">DATEDIF(Employee_Table_2[[#This Row],[Date Joined]],TODAY(),"Y")</f>
        <v>3</v>
      </c>
      <c r="K190" s="4">
        <v>1189</v>
      </c>
      <c r="L190" s="6">
        <f ca="1">IF(Employee_Table_2[[#This Row],[ Tenure ]]&gt;=2,3%*Employee_Table_2[[#This Row],[Salary]],2%*Employee_Table_2[[#This Row],[Salary]])</f>
        <v>3193.7999999999997</v>
      </c>
    </row>
    <row r="191" spans="1:12" x14ac:dyDescent="0.25">
      <c r="A191">
        <v>1078</v>
      </c>
      <c r="B191" t="s">
        <v>57</v>
      </c>
      <c r="C191" t="s">
        <v>15</v>
      </c>
      <c r="D191">
        <v>35</v>
      </c>
      <c r="E191" t="s">
        <v>16</v>
      </c>
      <c r="F191" s="5">
        <v>44727</v>
      </c>
      <c r="G191" t="s">
        <v>9</v>
      </c>
      <c r="H191" s="6">
        <v>40400</v>
      </c>
      <c r="I191" t="s">
        <v>207</v>
      </c>
      <c r="J191" s="19">
        <f ca="1">DATEDIF(Employee_Table_2[[#This Row],[Date Joined]],TODAY(),"Y")</f>
        <v>2</v>
      </c>
      <c r="K191" s="4">
        <v>1190</v>
      </c>
      <c r="L191" s="6">
        <f ca="1">IF(Employee_Table_2[[#This Row],[ Tenure ]]&gt;=2,3%*Employee_Table_2[[#This Row],[Salary]],2%*Employee_Table_2[[#This Row],[Salary]])</f>
        <v>1212</v>
      </c>
    </row>
    <row r="192" spans="1:12" x14ac:dyDescent="0.25">
      <c r="A192">
        <v>1079</v>
      </c>
      <c r="B192" t="s">
        <v>68</v>
      </c>
      <c r="C192" t="s">
        <v>15</v>
      </c>
      <c r="D192">
        <v>27</v>
      </c>
      <c r="E192" t="s">
        <v>13</v>
      </c>
      <c r="F192" s="5">
        <v>44236</v>
      </c>
      <c r="G192" t="s">
        <v>21</v>
      </c>
      <c r="H192" s="6">
        <v>91650</v>
      </c>
      <c r="I192" t="s">
        <v>207</v>
      </c>
      <c r="J192" s="19">
        <f ca="1">DATEDIF(Employee_Table_2[[#This Row],[Date Joined]],TODAY(),"Y")</f>
        <v>4</v>
      </c>
      <c r="K192" s="4">
        <v>1191</v>
      </c>
      <c r="L192" s="6">
        <f ca="1">IF(Employee_Table_2[[#This Row],[ Tenure ]]&gt;=2,3%*Employee_Table_2[[#This Row],[Salary]],2%*Employee_Table_2[[#This Row],[Salary]])</f>
        <v>2749.5</v>
      </c>
    </row>
    <row r="193" spans="1:12" x14ac:dyDescent="0.25">
      <c r="A193">
        <v>1080</v>
      </c>
      <c r="B193" t="s">
        <v>99</v>
      </c>
      <c r="C193" t="s">
        <v>15</v>
      </c>
      <c r="D193">
        <v>43</v>
      </c>
      <c r="E193" t="s">
        <v>16</v>
      </c>
      <c r="F193" s="5">
        <v>44620</v>
      </c>
      <c r="G193" t="s">
        <v>19</v>
      </c>
      <c r="H193" s="6">
        <v>36040</v>
      </c>
      <c r="I193" t="s">
        <v>207</v>
      </c>
      <c r="J193" s="19">
        <f ca="1">DATEDIF(Employee_Table_2[[#This Row],[Date Joined]],TODAY(),"Y")</f>
        <v>2</v>
      </c>
      <c r="K193" s="4">
        <v>1192</v>
      </c>
      <c r="L193" s="6">
        <f ca="1">IF(Employee_Table_2[[#This Row],[ Tenure ]]&gt;=2,3%*Employee_Table_2[[#This Row],[Salary]],2%*Employee_Table_2[[#This Row],[Salary]])</f>
        <v>1081.2</v>
      </c>
    </row>
    <row r="194" spans="1:12" x14ac:dyDescent="0.25">
      <c r="A194">
        <v>1081</v>
      </c>
      <c r="B194" t="s">
        <v>101</v>
      </c>
      <c r="C194" t="s">
        <v>8</v>
      </c>
      <c r="D194">
        <v>40</v>
      </c>
      <c r="E194" t="s">
        <v>16</v>
      </c>
      <c r="F194" s="5">
        <v>44381</v>
      </c>
      <c r="G194" t="s">
        <v>12</v>
      </c>
      <c r="H194" s="6">
        <v>104410</v>
      </c>
      <c r="I194" t="s">
        <v>207</v>
      </c>
      <c r="J194" s="19">
        <f ca="1">DATEDIF(Employee_Table_2[[#This Row],[Date Joined]],TODAY(),"Y")</f>
        <v>3</v>
      </c>
      <c r="K194" s="4">
        <v>1193</v>
      </c>
      <c r="L194" s="6">
        <f ca="1">IF(Employee_Table_2[[#This Row],[ Tenure ]]&gt;=2,3%*Employee_Table_2[[#This Row],[Salary]],2%*Employee_Table_2[[#This Row],[Salary]])</f>
        <v>3132.2999999999997</v>
      </c>
    </row>
    <row r="195" spans="1:12" x14ac:dyDescent="0.25">
      <c r="A195">
        <v>1082</v>
      </c>
      <c r="B195" t="s">
        <v>85</v>
      </c>
      <c r="C195" t="s">
        <v>15</v>
      </c>
      <c r="D195">
        <v>30</v>
      </c>
      <c r="E195" t="s">
        <v>16</v>
      </c>
      <c r="F195" s="5">
        <v>44606</v>
      </c>
      <c r="G195" t="s">
        <v>21</v>
      </c>
      <c r="H195" s="6">
        <v>96800</v>
      </c>
      <c r="I195" t="s">
        <v>207</v>
      </c>
      <c r="J195" s="19">
        <f ca="1">DATEDIF(Employee_Table_2[[#This Row],[Date Joined]],TODAY(),"Y")</f>
        <v>3</v>
      </c>
      <c r="K195" s="4">
        <v>1194</v>
      </c>
      <c r="L195" s="6">
        <f ca="1">IF(Employee_Table_2[[#This Row],[ Tenure ]]&gt;=2,3%*Employee_Table_2[[#This Row],[Salary]],2%*Employee_Table_2[[#This Row],[Salary]])</f>
        <v>2904</v>
      </c>
    </row>
    <row r="196" spans="1:12" x14ac:dyDescent="0.25">
      <c r="A196">
        <v>1083</v>
      </c>
      <c r="B196" t="s">
        <v>28</v>
      </c>
      <c r="C196" t="s">
        <v>8</v>
      </c>
      <c r="D196">
        <v>34</v>
      </c>
      <c r="E196" t="s">
        <v>16</v>
      </c>
      <c r="F196" s="5">
        <v>44459</v>
      </c>
      <c r="G196" t="s">
        <v>21</v>
      </c>
      <c r="H196" s="6">
        <v>85000</v>
      </c>
      <c r="I196" t="s">
        <v>207</v>
      </c>
      <c r="J196" s="19">
        <f ca="1">DATEDIF(Employee_Table_2[[#This Row],[Date Joined]],TODAY(),"Y")</f>
        <v>3</v>
      </c>
      <c r="K196" s="4">
        <v>1195</v>
      </c>
      <c r="L196" s="6">
        <f ca="1">IF(Employee_Table_2[[#This Row],[ Tenure ]]&gt;=2,3%*Employee_Table_2[[#This Row],[Salary]],2%*Employee_Table_2[[#This Row],[Salary]])</f>
        <v>2550</v>
      </c>
    </row>
    <row r="197" spans="1:12" x14ac:dyDescent="0.25">
      <c r="A197">
        <v>1084</v>
      </c>
      <c r="B197" t="s">
        <v>80</v>
      </c>
      <c r="C197" t="s">
        <v>15</v>
      </c>
      <c r="D197">
        <v>28</v>
      </c>
      <c r="E197" t="s">
        <v>42</v>
      </c>
      <c r="F197" s="5">
        <v>44820</v>
      </c>
      <c r="G197" t="s">
        <v>19</v>
      </c>
      <c r="H197" s="6">
        <v>43510</v>
      </c>
      <c r="I197" t="s">
        <v>207</v>
      </c>
      <c r="J197" s="19">
        <f ca="1">DATEDIF(Employee_Table_2[[#This Row],[Date Joined]],TODAY(),"Y")</f>
        <v>2</v>
      </c>
      <c r="K197" s="4">
        <v>1196</v>
      </c>
      <c r="L197" s="6">
        <f ca="1">IF(Employee_Table_2[[#This Row],[ Tenure ]]&gt;=2,3%*Employee_Table_2[[#This Row],[Salary]],2%*Employee_Table_2[[#This Row],[Salary]])</f>
        <v>1305.3</v>
      </c>
    </row>
    <row r="198" spans="1:12" x14ac:dyDescent="0.25">
      <c r="A198">
        <v>1085</v>
      </c>
      <c r="B198" t="s">
        <v>79</v>
      </c>
      <c r="C198" t="s">
        <v>15</v>
      </c>
      <c r="D198">
        <v>33</v>
      </c>
      <c r="E198" t="s">
        <v>16</v>
      </c>
      <c r="F198" s="5">
        <v>44243</v>
      </c>
      <c r="G198" t="s">
        <v>21</v>
      </c>
      <c r="H198" s="6">
        <v>59430</v>
      </c>
      <c r="I198" t="s">
        <v>207</v>
      </c>
      <c r="J198" s="19">
        <f ca="1">DATEDIF(Employee_Table_2[[#This Row],[Date Joined]],TODAY(),"Y")</f>
        <v>4</v>
      </c>
      <c r="K198" s="4">
        <v>1197</v>
      </c>
      <c r="L198" s="6">
        <f ca="1">IF(Employee_Table_2[[#This Row],[ Tenure ]]&gt;=2,3%*Employee_Table_2[[#This Row],[Salary]],2%*Employee_Table_2[[#This Row],[Salary]])</f>
        <v>1782.8999999999999</v>
      </c>
    </row>
    <row r="199" spans="1:12" x14ac:dyDescent="0.25">
      <c r="A199">
        <v>1086</v>
      </c>
      <c r="B199" t="s">
        <v>93</v>
      </c>
      <c r="C199" t="s">
        <v>8</v>
      </c>
      <c r="D199">
        <v>33</v>
      </c>
      <c r="E199" t="s">
        <v>16</v>
      </c>
      <c r="F199" s="5">
        <v>44067</v>
      </c>
      <c r="G199" t="s">
        <v>21</v>
      </c>
      <c r="H199" s="6">
        <v>65360</v>
      </c>
      <c r="I199" t="s">
        <v>207</v>
      </c>
      <c r="J199" s="19">
        <f ca="1">DATEDIF(Employee_Table_2[[#This Row],[Date Joined]],TODAY(),"Y")</f>
        <v>4</v>
      </c>
      <c r="K199" s="4">
        <v>1198</v>
      </c>
      <c r="L199" s="6">
        <f ca="1">IF(Employee_Table_2[[#This Row],[ Tenure ]]&gt;=2,3%*Employee_Table_2[[#This Row],[Salary]],2%*Employee_Table_2[[#This Row],[Salary]])</f>
        <v>1960.8</v>
      </c>
    </row>
    <row r="200" spans="1:12" x14ac:dyDescent="0.25">
      <c r="A200">
        <v>1087</v>
      </c>
      <c r="B200" t="s">
        <v>66</v>
      </c>
      <c r="C200" t="s">
        <v>8</v>
      </c>
      <c r="D200">
        <v>32</v>
      </c>
      <c r="E200" t="s">
        <v>16</v>
      </c>
      <c r="F200" s="5">
        <v>44611</v>
      </c>
      <c r="G200" t="s">
        <v>9</v>
      </c>
      <c r="H200" s="6">
        <v>41570</v>
      </c>
      <c r="I200" t="s">
        <v>207</v>
      </c>
      <c r="J200" s="19">
        <f ca="1">DATEDIF(Employee_Table_2[[#This Row],[Date Joined]],TODAY(),"Y")</f>
        <v>2</v>
      </c>
      <c r="K200" s="4">
        <v>1199</v>
      </c>
      <c r="L200" s="6">
        <f ca="1">IF(Employee_Table_2[[#This Row],[ Tenure ]]&gt;=2,3%*Employee_Table_2[[#This Row],[Salary]],2%*Employee_Table_2[[#This Row],[Salary]])</f>
        <v>1247.0999999999999</v>
      </c>
    </row>
    <row r="201" spans="1:12" x14ac:dyDescent="0.25">
      <c r="A201">
        <v>1088</v>
      </c>
      <c r="B201" t="s">
        <v>95</v>
      </c>
      <c r="C201" t="s">
        <v>8</v>
      </c>
      <c r="D201">
        <v>33</v>
      </c>
      <c r="E201" t="s">
        <v>16</v>
      </c>
      <c r="F201" s="5">
        <v>44312</v>
      </c>
      <c r="G201" t="s">
        <v>12</v>
      </c>
      <c r="H201" s="6">
        <v>75280</v>
      </c>
      <c r="I201" t="s">
        <v>207</v>
      </c>
      <c r="J201" s="19">
        <f ca="1">DATEDIF(Employee_Table_2[[#This Row],[Date Joined]],TODAY(),"Y")</f>
        <v>3</v>
      </c>
      <c r="K201" s="4">
        <v>1200</v>
      </c>
      <c r="L201" s="6">
        <f ca="1">IF(Employee_Table_2[[#This Row],[ Tenure ]]&gt;=2,3%*Employee_Table_2[[#This Row],[Salary]],2%*Employee_Table_2[[#This Row],[Salary]])</f>
        <v>2258.4</v>
      </c>
    </row>
    <row r="202" spans="1:12" x14ac:dyDescent="0.25">
      <c r="A202">
        <v>1089</v>
      </c>
      <c r="B202" t="s">
        <v>18</v>
      </c>
      <c r="C202" t="s">
        <v>15</v>
      </c>
      <c r="D202">
        <v>33</v>
      </c>
      <c r="E202" t="s">
        <v>16</v>
      </c>
      <c r="F202" s="5">
        <v>44385</v>
      </c>
      <c r="G202" t="s">
        <v>19</v>
      </c>
      <c r="H202" s="6">
        <v>74550</v>
      </c>
      <c r="I202" t="s">
        <v>207</v>
      </c>
      <c r="J202" s="19">
        <f ca="1">DATEDIF(Employee_Table_2[[#This Row],[Date Joined]],TODAY(),"Y")</f>
        <v>3</v>
      </c>
      <c r="K202" s="4">
        <v>1201</v>
      </c>
      <c r="L202" s="6">
        <f ca="1">IF(Employee_Table_2[[#This Row],[ Tenure ]]&gt;=2,3%*Employee_Table_2[[#This Row],[Salary]],2%*Employee_Table_2[[#This Row],[Salary]])</f>
        <v>2236.5</v>
      </c>
    </row>
    <row r="203" spans="1:12" x14ac:dyDescent="0.25">
      <c r="A203">
        <v>1090</v>
      </c>
      <c r="B203" t="s">
        <v>45</v>
      </c>
      <c r="C203" t="s">
        <v>15</v>
      </c>
      <c r="D203">
        <v>30</v>
      </c>
      <c r="E203" t="s">
        <v>16</v>
      </c>
      <c r="F203" s="5">
        <v>44701</v>
      </c>
      <c r="G203" t="s">
        <v>9</v>
      </c>
      <c r="H203" s="6">
        <v>67950</v>
      </c>
      <c r="I203" t="s">
        <v>207</v>
      </c>
      <c r="J203" s="19">
        <f ca="1">DATEDIF(Employee_Table_2[[#This Row],[Date Joined]],TODAY(),"Y")</f>
        <v>2</v>
      </c>
      <c r="K203" s="4">
        <v>1202</v>
      </c>
      <c r="L203" s="6">
        <f ca="1">IF(Employee_Table_2[[#This Row],[ Tenure ]]&gt;=2,3%*Employee_Table_2[[#This Row],[Salary]],2%*Employee_Table_2[[#This Row],[Salary]])</f>
        <v>2038.5</v>
      </c>
    </row>
    <row r="204" spans="1:12" x14ac:dyDescent="0.25">
      <c r="A204">
        <v>1091</v>
      </c>
      <c r="B204" t="s">
        <v>90</v>
      </c>
      <c r="C204" t="s">
        <v>15</v>
      </c>
      <c r="D204">
        <v>42</v>
      </c>
      <c r="E204" t="s">
        <v>24</v>
      </c>
      <c r="F204" s="5">
        <v>44731</v>
      </c>
      <c r="G204" t="s">
        <v>21</v>
      </c>
      <c r="H204" s="6">
        <v>70270</v>
      </c>
      <c r="I204" t="s">
        <v>207</v>
      </c>
      <c r="J204" s="19">
        <f ca="1">DATEDIF(Employee_Table_2[[#This Row],[Date Joined]],TODAY(),"Y")</f>
        <v>2</v>
      </c>
      <c r="K204" s="4">
        <v>1203</v>
      </c>
      <c r="L204" s="6">
        <f ca="1">IF(Employee_Table_2[[#This Row],[ Tenure ]]&gt;=2,3%*Employee_Table_2[[#This Row],[Salary]],2%*Employee_Table_2[[#This Row],[Salary]])</f>
        <v>2108.1</v>
      </c>
    </row>
    <row r="205" spans="1:12" x14ac:dyDescent="0.25">
      <c r="A205">
        <v>1092</v>
      </c>
      <c r="B205" t="s">
        <v>46</v>
      </c>
      <c r="C205" t="s">
        <v>15</v>
      </c>
      <c r="D205">
        <v>26</v>
      </c>
      <c r="E205" t="s">
        <v>16</v>
      </c>
      <c r="F205" s="5">
        <v>44411</v>
      </c>
      <c r="G205" t="s">
        <v>9</v>
      </c>
      <c r="H205" s="6">
        <v>53540</v>
      </c>
      <c r="I205" t="s">
        <v>207</v>
      </c>
      <c r="J205" s="19">
        <f ca="1">DATEDIF(Employee_Table_2[[#This Row],[Date Joined]],TODAY(),"Y")</f>
        <v>3</v>
      </c>
      <c r="K205" s="4">
        <v>1204</v>
      </c>
      <c r="L205" s="6">
        <f ca="1">IF(Employee_Table_2[[#This Row],[ Tenure ]]&gt;=2,3%*Employee_Table_2[[#This Row],[Salary]],2%*Employee_Table_2[[#This Row],[Salary]])</f>
        <v>1606.2</v>
      </c>
    </row>
    <row r="206" spans="1:12" x14ac:dyDescent="0.25">
      <c r="A206">
        <v>1093</v>
      </c>
      <c r="B206" t="s">
        <v>58</v>
      </c>
      <c r="C206" t="s">
        <v>15</v>
      </c>
      <c r="D206">
        <v>22</v>
      </c>
      <c r="E206" t="s">
        <v>13</v>
      </c>
      <c r="F206" s="5">
        <v>44446</v>
      </c>
      <c r="G206" t="s">
        <v>19</v>
      </c>
      <c r="H206" s="6">
        <v>112780</v>
      </c>
      <c r="I206" t="s">
        <v>207</v>
      </c>
      <c r="J206" s="19">
        <f ca="1">DATEDIF(Employee_Table_2[[#This Row],[Date Joined]],TODAY(),"Y")</f>
        <v>3</v>
      </c>
      <c r="K206" s="4">
        <v>1205</v>
      </c>
      <c r="L206" s="6">
        <f ca="1">IF(Employee_Table_2[[#This Row],[ Tenure ]]&gt;=2,3%*Employee_Table_2[[#This Row],[Salary]],2%*Employee_Table_2[[#This Row],[Salary]])</f>
        <v>3383.4</v>
      </c>
    </row>
    <row r="207" spans="1:12" x14ac:dyDescent="0.25">
      <c r="A207">
        <v>1094</v>
      </c>
      <c r="B207" t="s">
        <v>70</v>
      </c>
      <c r="C207" t="s">
        <v>15</v>
      </c>
      <c r="D207">
        <v>46</v>
      </c>
      <c r="E207" t="s">
        <v>16</v>
      </c>
      <c r="F207" s="5">
        <v>44758</v>
      </c>
      <c r="G207" t="s">
        <v>9</v>
      </c>
      <c r="H207" s="6">
        <v>70610</v>
      </c>
      <c r="I207" t="s">
        <v>207</v>
      </c>
      <c r="J207" s="19">
        <f ca="1">DATEDIF(Employee_Table_2[[#This Row],[Date Joined]],TODAY(),"Y")</f>
        <v>2</v>
      </c>
      <c r="K207" s="4">
        <v>1206</v>
      </c>
      <c r="L207" s="6">
        <f ca="1">IF(Employee_Table_2[[#This Row],[ Tenure ]]&gt;=2,3%*Employee_Table_2[[#This Row],[Salary]],2%*Employee_Table_2[[#This Row],[Salary]])</f>
        <v>2118.2999999999997</v>
      </c>
    </row>
    <row r="208" spans="1:12" x14ac:dyDescent="0.25">
      <c r="A208">
        <v>1095</v>
      </c>
      <c r="B208" t="s">
        <v>75</v>
      </c>
      <c r="C208" t="s">
        <v>8</v>
      </c>
      <c r="D208">
        <v>28</v>
      </c>
      <c r="E208" t="s">
        <v>16</v>
      </c>
      <c r="F208" s="5">
        <v>44357</v>
      </c>
      <c r="G208" t="s">
        <v>19</v>
      </c>
      <c r="H208" s="6">
        <v>53240</v>
      </c>
      <c r="I208" t="s">
        <v>207</v>
      </c>
      <c r="J208" s="19">
        <f ca="1">DATEDIF(Employee_Table_2[[#This Row],[Date Joined]],TODAY(),"Y")</f>
        <v>3</v>
      </c>
      <c r="K208" s="4">
        <v>1207</v>
      </c>
      <c r="L208" s="6">
        <f ca="1">IF(Employee_Table_2[[#This Row],[ Tenure ]]&gt;=2,3%*Employee_Table_2[[#This Row],[Salary]],2%*Employee_Table_2[[#This Row],[Salary]])</f>
        <v>1597.2</v>
      </c>
    </row>
    <row r="209" spans="1:12" x14ac:dyDescent="0.25">
      <c r="A209">
        <v>1096</v>
      </c>
      <c r="B209" t="s">
        <v>49</v>
      </c>
      <c r="C209" t="s">
        <v>204</v>
      </c>
      <c r="D209">
        <v>37</v>
      </c>
      <c r="E209" t="s">
        <v>24</v>
      </c>
      <c r="F209" s="5">
        <v>44146</v>
      </c>
      <c r="G209" t="s">
        <v>21</v>
      </c>
      <c r="H209" s="6">
        <v>115440</v>
      </c>
      <c r="I209" t="s">
        <v>207</v>
      </c>
      <c r="J209" s="19">
        <f ca="1">DATEDIF(Employee_Table_2[[#This Row],[Date Joined]],TODAY(),"Y")</f>
        <v>4</v>
      </c>
      <c r="K209" s="4">
        <v>1208</v>
      </c>
      <c r="L209" s="6">
        <f ca="1">IF(Employee_Table_2[[#This Row],[ Tenure ]]&gt;=2,3%*Employee_Table_2[[#This Row],[Salary]],2%*Employee_Table_2[[#This Row],[Salary]])</f>
        <v>3463.2</v>
      </c>
    </row>
    <row r="210" spans="1:12" x14ac:dyDescent="0.25">
      <c r="A210">
        <v>1097</v>
      </c>
      <c r="B210" t="s">
        <v>65</v>
      </c>
      <c r="C210" t="s">
        <v>15</v>
      </c>
      <c r="D210">
        <v>32</v>
      </c>
      <c r="E210" t="s">
        <v>16</v>
      </c>
      <c r="F210" s="5">
        <v>44465</v>
      </c>
      <c r="G210" t="s">
        <v>19</v>
      </c>
      <c r="H210" s="6">
        <v>53540</v>
      </c>
      <c r="I210" t="s">
        <v>207</v>
      </c>
      <c r="J210" s="19">
        <f ca="1">DATEDIF(Employee_Table_2[[#This Row],[Date Joined]],TODAY(),"Y")</f>
        <v>3</v>
      </c>
      <c r="K210" s="4">
        <v>1209</v>
      </c>
      <c r="L210" s="6">
        <f ca="1">IF(Employee_Table_2[[#This Row],[ Tenure ]]&gt;=2,3%*Employee_Table_2[[#This Row],[Salary]],2%*Employee_Table_2[[#This Row],[Salary]])</f>
        <v>1606.2</v>
      </c>
    </row>
    <row r="211" spans="1:12" x14ac:dyDescent="0.25">
      <c r="A211">
        <v>1098</v>
      </c>
      <c r="B211" t="s">
        <v>81</v>
      </c>
      <c r="C211" t="s">
        <v>8</v>
      </c>
      <c r="D211">
        <v>30</v>
      </c>
      <c r="E211" t="s">
        <v>16</v>
      </c>
      <c r="F211" s="5">
        <v>44861</v>
      </c>
      <c r="G211" t="s">
        <v>9</v>
      </c>
      <c r="H211" s="6">
        <v>112570</v>
      </c>
      <c r="I211" t="s">
        <v>207</v>
      </c>
      <c r="J211" s="19">
        <f ca="1">DATEDIF(Employee_Table_2[[#This Row],[Date Joined]],TODAY(),"Y")</f>
        <v>2</v>
      </c>
      <c r="K211" s="4">
        <v>1210</v>
      </c>
      <c r="L211" s="6">
        <f ca="1">IF(Employee_Table_2[[#This Row],[ Tenure ]]&gt;=2,3%*Employee_Table_2[[#This Row],[Salary]],2%*Employee_Table_2[[#This Row],[Salary]])</f>
        <v>3377.1</v>
      </c>
    </row>
    <row r="212" spans="1:12" x14ac:dyDescent="0.25">
      <c r="A212">
        <v>1099</v>
      </c>
      <c r="B212" t="s">
        <v>51</v>
      </c>
      <c r="C212" t="s">
        <v>15</v>
      </c>
      <c r="D212">
        <v>33</v>
      </c>
      <c r="E212" t="s">
        <v>13</v>
      </c>
      <c r="F212" s="5">
        <v>44701</v>
      </c>
      <c r="G212" t="s">
        <v>9</v>
      </c>
      <c r="H212" s="6">
        <v>48530</v>
      </c>
      <c r="I212" t="s">
        <v>207</v>
      </c>
      <c r="J212" s="19">
        <f ca="1">DATEDIF(Employee_Table_2[[#This Row],[Date Joined]],TODAY(),"Y")</f>
        <v>2</v>
      </c>
      <c r="K212" s="4">
        <v>1211</v>
      </c>
      <c r="L212" s="6">
        <f ca="1">IF(Employee_Table_2[[#This Row],[ Tenure ]]&gt;=2,3%*Employee_Table_2[[#This Row],[Salary]],2%*Employee_Table_2[[#This Row],[Salary]])</f>
        <v>1455.8999999999999</v>
      </c>
    </row>
    <row r="213" spans="1:12" x14ac:dyDescent="0.25">
      <c r="A213">
        <v>1100</v>
      </c>
      <c r="B213" t="s">
        <v>61</v>
      </c>
      <c r="C213" t="s">
        <v>8</v>
      </c>
      <c r="D213">
        <v>24</v>
      </c>
      <c r="E213" t="s">
        <v>16</v>
      </c>
      <c r="F213" s="5">
        <v>44148</v>
      </c>
      <c r="G213" t="s">
        <v>12</v>
      </c>
      <c r="H213" s="6">
        <v>62780</v>
      </c>
      <c r="I213" t="s">
        <v>207</v>
      </c>
      <c r="J213" s="19">
        <f ca="1">DATEDIF(Employee_Table_2[[#This Row],[Date Joined]],TODAY(),"Y")</f>
        <v>4</v>
      </c>
      <c r="K213" s="4">
        <v>1212</v>
      </c>
      <c r="L213" s="6">
        <f ca="1">IF(Employee_Table_2[[#This Row],[ Tenure ]]&gt;=2,3%*Employee_Table_2[[#This Row],[Salary]],2%*Employee_Table_2[[#This Row],[Salary]])</f>
        <v>1883.3999999999999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55C3-D88E-48C6-A1B9-A1B1035CBEBB}">
  <dimension ref="A2:K215"/>
  <sheetViews>
    <sheetView topLeftCell="A52" workbookViewId="0">
      <selection activeCell="C12" sqref="C12"/>
    </sheetView>
  </sheetViews>
  <sheetFormatPr defaultRowHeight="15" x14ac:dyDescent="0.25"/>
  <cols>
    <col min="1" max="1" width="21.140625" bestFit="1" customWidth="1"/>
    <col min="2" max="2" width="11.7109375" bestFit="1" customWidth="1"/>
    <col min="3" max="3" width="16.140625" bestFit="1" customWidth="1"/>
    <col min="4" max="6" width="11.7109375" bestFit="1" customWidth="1"/>
    <col min="7" max="7" width="13.7109375" bestFit="1" customWidth="1"/>
    <col min="8" max="8" width="14" bestFit="1" customWidth="1"/>
    <col min="9" max="9" width="13.28515625" bestFit="1" customWidth="1"/>
    <col min="10" max="10" width="11.7109375" bestFit="1" customWidth="1"/>
    <col min="11" max="11" width="17.42578125" bestFit="1" customWidth="1"/>
  </cols>
  <sheetData>
    <row r="2" spans="1:11" x14ac:dyDescent="0.25">
      <c r="A2" t="s">
        <v>218</v>
      </c>
    </row>
    <row r="3" spans="1:11" x14ac:dyDescent="0.25">
      <c r="A3" s="16" t="s">
        <v>220</v>
      </c>
      <c r="B3" t="s">
        <v>203</v>
      </c>
      <c r="C3" t="s">
        <v>0</v>
      </c>
      <c r="D3" t="s">
        <v>1</v>
      </c>
      <c r="E3" t="s">
        <v>3</v>
      </c>
      <c r="F3" t="s">
        <v>6</v>
      </c>
      <c r="G3" t="s">
        <v>4</v>
      </c>
      <c r="H3" t="s">
        <v>2</v>
      </c>
      <c r="I3" t="s">
        <v>5</v>
      </c>
      <c r="J3" t="s">
        <v>205</v>
      </c>
      <c r="K3" t="s">
        <v>213</v>
      </c>
    </row>
    <row r="4" spans="1:11" x14ac:dyDescent="0.25">
      <c r="A4" s="17">
        <v>1002</v>
      </c>
      <c r="B4">
        <f>_xlfn.XLOOKUP(Table1[[#This Row],[Unique_Id]],Employee_Table_2[Unique_ID],Employee_Table_2[Staff_Id],"NOT FOUND")</f>
        <v>1002</v>
      </c>
      <c r="C4" t="str">
        <f>_xlfn.XLOOKUP(Table1[[#This Row],[Unique_Id]],Employee_Table_2[Unique_ID],Employee_Table_2[Name],"NOT FOUND")</f>
        <v>Yagna Sujeev</v>
      </c>
      <c r="D4" t="str">
        <f>_xlfn.XLOOKUP(Table1[[#This Row],[Unique_Id]],Employee_Table_2[Unique_ID],Employee_Table_2[Gender],"NOT FOUND")</f>
        <v>Female</v>
      </c>
      <c r="E4">
        <f>_xlfn.XLOOKUP(Table1[[#This Row],[Unique_Id]],Employee_Table_2[Unique_ID],Employee_Table_2[Age],"NOT FOUND")</f>
        <v>32</v>
      </c>
      <c r="F4" t="str">
        <f>_xlfn.XLOOKUP(Table1[[#This Row],[Unique_Id]],Employee_Table_2[Unique_ID],Employee_Table_2[Rating],"NOT FOUND")</f>
        <v>Above average</v>
      </c>
      <c r="G4" s="5">
        <f>_xlfn.XLOOKUP(Table1[[#This Row],[Unique_Id]],Employee_Table_2[Unique_ID],Employee_Table_2[Date Joined],"NOT FOUND")</f>
        <v>44293</v>
      </c>
      <c r="H4" t="str">
        <f>_xlfn.XLOOKUP(Table1[[#This Row],[Unique_Id]],Employee_Table_2[Unique_ID],Employee_Table_2[Department],"NOT FOUND")</f>
        <v>Website</v>
      </c>
      <c r="I4" s="15">
        <f>_xlfn.XLOOKUP(Table1[[#This Row],[Unique_Id]],Employee_Table_2[Unique_ID],Employee_Table_2[Salary],"NOT FOUND")</f>
        <v>43840</v>
      </c>
      <c r="J4" t="str">
        <f>_xlfn.XLOOKUP(Table1[[#This Row],[Unique_Id]],Employee_Table_2[Unique_ID],Employee_Table_2[Country],"NOT FOUND")</f>
        <v>IND</v>
      </c>
      <c r="K4" s="19">
        <f ca="1">_xlfn.XLOOKUP(Table1[[#This Row],[Unique_Id]],Employee_Table_2[Unique_ID],Employee_Table_2[[ Tenure ]],"NOT FOUND")</f>
        <v>3</v>
      </c>
    </row>
    <row r="5" spans="1:11" x14ac:dyDescent="0.25">
      <c r="A5" s="17">
        <v>1210</v>
      </c>
      <c r="B5">
        <f>_xlfn.XLOOKUP(Table1[[#This Row],[Unique_Id]],Employee_Table_2[Unique_ID],Employee_Table_2[Staff_Id],"NOT FOUND")</f>
        <v>1098</v>
      </c>
      <c r="C5" t="str">
        <f>_xlfn.XLOOKUP(Table1[[#This Row],[Unique_Id]],Employee_Table_2[Unique_ID],Employee_Table_2[Name],"NOT FOUND")</f>
        <v>Halimeda Kuscha</v>
      </c>
      <c r="D5" t="str">
        <f>_xlfn.XLOOKUP(Table1[[#This Row],[Unique_Id]],Employee_Table_2[Unique_ID],Employee_Table_2[Gender],"NOT FOUND")</f>
        <v>Female</v>
      </c>
      <c r="E5">
        <f>_xlfn.XLOOKUP(Table1[[#This Row],[Unique_Id]],Employee_Table_2[Unique_ID],Employee_Table_2[Age],"NOT FOUND")</f>
        <v>30</v>
      </c>
      <c r="F5" t="str">
        <f>_xlfn.XLOOKUP(Table1[[#This Row],[Unique_Id]],Employee_Table_2[Unique_ID],Employee_Table_2[Rating],"NOT FOUND")</f>
        <v>Average</v>
      </c>
      <c r="G5" s="5">
        <f>_xlfn.XLOOKUP(Table1[[#This Row],[Unique_Id]],Employee_Table_2[Unique_ID],Employee_Table_2[Date Joined],"NOT FOUND")</f>
        <v>44861</v>
      </c>
      <c r="H5" t="str">
        <f>_xlfn.XLOOKUP(Table1[[#This Row],[Unique_Id]],Employee_Table_2[Unique_ID],Employee_Table_2[Department],"NOT FOUND")</f>
        <v>Procurement</v>
      </c>
      <c r="I5" s="15">
        <f>_xlfn.XLOOKUP(Table1[[#This Row],[Unique_Id]],Employee_Table_2[Unique_ID],Employee_Table_2[Salary],"NOT FOUND")</f>
        <v>112570</v>
      </c>
      <c r="J5" t="str">
        <f>_xlfn.XLOOKUP(Table1[[#This Row],[Unique_Id]],Employee_Table_2[Unique_ID],Employee_Table_2[Country],"NOT FOUND")</f>
        <v>BNG</v>
      </c>
      <c r="K5" s="19">
        <f ca="1">_xlfn.XLOOKUP(Table1[[#This Row],[Unique_Id]],Employee_Table_2[Unique_ID],Employee_Table_2[[ Tenure ]],"NOT FOUND")</f>
        <v>2</v>
      </c>
    </row>
    <row r="6" spans="1:11" x14ac:dyDescent="0.25">
      <c r="A6" s="17">
        <v>1006</v>
      </c>
      <c r="B6">
        <f>_xlfn.XLOOKUP(Table1[[#This Row],[Unique_Id]],Employee_Table_2[Unique_ID],Employee_Table_2[Staff_Id],"NOT FOUND")</f>
        <v>1006</v>
      </c>
      <c r="C6" t="str">
        <f>_xlfn.XLOOKUP(Table1[[#This Row],[Unique_Id]],Employee_Table_2[Unique_ID],Employee_Table_2[Name],"NOT FOUND")</f>
        <v>Mirium Seemantini Shivakumar</v>
      </c>
      <c r="D6" t="str">
        <f>_xlfn.XLOOKUP(Table1[[#This Row],[Unique_Id]],Employee_Table_2[Unique_ID],Employee_Table_2[Gender],"NOT FOUND")</f>
        <v>Female</v>
      </c>
      <c r="E6">
        <f>_xlfn.XLOOKUP(Table1[[#This Row],[Unique_Id]],Employee_Table_2[Unique_ID],Employee_Table_2[Age],"NOT FOUND")</f>
        <v>38</v>
      </c>
      <c r="F6" t="str">
        <f>_xlfn.XLOOKUP(Table1[[#This Row],[Unique_Id]],Employee_Table_2[Unique_ID],Employee_Table_2[Rating],"NOT FOUND")</f>
        <v>Above average</v>
      </c>
      <c r="G6" s="5">
        <f>_xlfn.XLOOKUP(Table1[[#This Row],[Unique_Id]],Employee_Table_2[Unique_ID],Employee_Table_2[Date Joined],"NOT FOUND")</f>
        <v>44268</v>
      </c>
      <c r="H6" t="str">
        <f>_xlfn.XLOOKUP(Table1[[#This Row],[Unique_Id]],Employee_Table_2[Unique_ID],Employee_Table_2[Department],"NOT FOUND")</f>
        <v>Sales</v>
      </c>
      <c r="I6" s="15">
        <f>_xlfn.XLOOKUP(Table1[[#This Row],[Unique_Id]],Employee_Table_2[Unique_ID],Employee_Table_2[Salary],"NOT FOUND")</f>
        <v>56870</v>
      </c>
      <c r="J6" t="str">
        <f>_xlfn.XLOOKUP(Table1[[#This Row],[Unique_Id]],Employee_Table_2[Unique_ID],Employee_Table_2[Country],"NOT FOUND")</f>
        <v>IND</v>
      </c>
      <c r="K6" s="19">
        <f ca="1">_xlfn.XLOOKUP(Table1[[#This Row],[Unique_Id]],Employee_Table_2[Unique_ID],Employee_Table_2[[ Tenure ]],"NOT FOUND")</f>
        <v>3</v>
      </c>
    </row>
    <row r="7" spans="1:11" x14ac:dyDescent="0.25">
      <c r="A7" s="17"/>
      <c r="B7" t="str">
        <f>_xlfn.XLOOKUP(Table1[[#This Row],[Unique_Id]],Employee_Table_2[Unique_ID],Employee_Table_2[Staff_Id],"NOT FOUND")</f>
        <v>NOT FOUND</v>
      </c>
      <c r="C7" t="str">
        <f>_xlfn.XLOOKUP(Table1[[#This Row],[Unique_Id]],Employee_Table_2[Unique_ID],Employee_Table_2[Name],"NOT FOUND")</f>
        <v>NOT FOUND</v>
      </c>
      <c r="D7" t="str">
        <f>_xlfn.XLOOKUP(Table1[[#This Row],[Unique_Id]],Employee_Table_2[Unique_ID],Employee_Table_2[Gender],"NOT FOUND")</f>
        <v>NOT FOUND</v>
      </c>
      <c r="E7" t="str">
        <f>_xlfn.XLOOKUP(Table1[[#This Row],[Unique_Id]],Employee_Table_2[Unique_ID],Employee_Table_2[Age],"NOT FOUND")</f>
        <v>NOT FOUND</v>
      </c>
      <c r="F7" t="str">
        <f>_xlfn.XLOOKUP(Table1[[#This Row],[Unique_Id]],Employee_Table_2[Unique_ID],Employee_Table_2[Rating],"NOT FOUND")</f>
        <v>NOT FOUND</v>
      </c>
      <c r="G7" s="5" t="str">
        <f>_xlfn.XLOOKUP(Table1[[#This Row],[Unique_Id]],Employee_Table_2[Unique_ID],Employee_Table_2[Date Joined],"NOT FOUND")</f>
        <v>NOT FOUND</v>
      </c>
      <c r="H7" t="str">
        <f>_xlfn.XLOOKUP(Table1[[#This Row],[Unique_Id]],Employee_Table_2[Unique_ID],Employee_Table_2[Department],"NOT FOUND")</f>
        <v>NOT FOUND</v>
      </c>
      <c r="I7" s="15" t="str">
        <f>_xlfn.XLOOKUP(Table1[[#This Row],[Unique_Id]],Employee_Table_2[Unique_ID],Employee_Table_2[Salary],"NOT FOUND")</f>
        <v>NOT FOUND</v>
      </c>
      <c r="J7" t="str">
        <f>_xlfn.XLOOKUP(Table1[[#This Row],[Unique_Id]],Employee_Table_2[Unique_ID],Employee_Table_2[Country],"NOT FOUND")</f>
        <v>NOT FOUND</v>
      </c>
      <c r="K7" s="19" t="str">
        <f>_xlfn.XLOOKUP(Table1[[#This Row],[Unique_Id]],Employee_Table_2[Unique_ID],Employee_Table_2[[ Tenure ]],"NOT FOUND")</f>
        <v>NOT FOUND</v>
      </c>
    </row>
    <row r="8" spans="1:11" x14ac:dyDescent="0.25">
      <c r="A8" s="17"/>
      <c r="B8" t="str">
        <f>_xlfn.XLOOKUP(Table1[[#This Row],[Unique_Id]],Employee_Table_2[Unique_ID],Employee_Table_2[Staff_Id],"NOT FOUND")</f>
        <v>NOT FOUND</v>
      </c>
      <c r="C8" t="str">
        <f>_xlfn.XLOOKUP(Table1[[#This Row],[Unique_Id]],Employee_Table_2[Unique_ID],Employee_Table_2[Name],"NOT FOUND")</f>
        <v>NOT FOUND</v>
      </c>
      <c r="D8" t="str">
        <f>_xlfn.XLOOKUP(Table1[[#This Row],[Unique_Id]],Employee_Table_2[Unique_ID],Employee_Table_2[Gender],"NOT FOUND")</f>
        <v>NOT FOUND</v>
      </c>
      <c r="E8" t="str">
        <f>_xlfn.XLOOKUP(Table1[[#This Row],[Unique_Id]],Employee_Table_2[Unique_ID],Employee_Table_2[Age],"NOT FOUND")</f>
        <v>NOT FOUND</v>
      </c>
      <c r="F8" t="str">
        <f>_xlfn.XLOOKUP(Table1[[#This Row],[Unique_Id]],Employee_Table_2[Unique_ID],Employee_Table_2[Rating],"NOT FOUND")</f>
        <v>NOT FOUND</v>
      </c>
      <c r="G8" s="5" t="str">
        <f>_xlfn.XLOOKUP(Table1[[#This Row],[Unique_Id]],Employee_Table_2[Unique_ID],Employee_Table_2[Date Joined],"NOT FOUND")</f>
        <v>NOT FOUND</v>
      </c>
      <c r="H8" t="str">
        <f>_xlfn.XLOOKUP(Table1[[#This Row],[Unique_Id]],Employee_Table_2[Unique_ID],Employee_Table_2[Department],"NOT FOUND")</f>
        <v>NOT FOUND</v>
      </c>
      <c r="I8" s="15" t="str">
        <f>_xlfn.XLOOKUP(Table1[[#This Row],[Unique_Id]],Employee_Table_2[Unique_ID],Employee_Table_2[Salary],"NOT FOUND")</f>
        <v>NOT FOUND</v>
      </c>
      <c r="J8" t="str">
        <f>_xlfn.XLOOKUP(Table1[[#This Row],[Unique_Id]],Employee_Table_2[Unique_ID],Employee_Table_2[Country],"NOT FOUND")</f>
        <v>NOT FOUND</v>
      </c>
      <c r="K8" s="19" t="str">
        <f>_xlfn.XLOOKUP(Table1[[#This Row],[Unique_Id]],Employee_Table_2[Unique_ID],Employee_Table_2[[ Tenure ]],"NOT FOUND")</f>
        <v>NOT FOUND</v>
      </c>
    </row>
    <row r="9" spans="1:11" x14ac:dyDescent="0.25">
      <c r="A9" s="17"/>
      <c r="B9" t="str">
        <f>_xlfn.XLOOKUP(Table1[[#This Row],[Unique_Id]],Employee_Table_2[Unique_ID],Employee_Table_2[Staff_Id],"NOT FOUND")</f>
        <v>NOT FOUND</v>
      </c>
      <c r="C9" t="str">
        <f>_xlfn.XLOOKUP(Table1[[#This Row],[Unique_Id]],Employee_Table_2[Unique_ID],Employee_Table_2[Name],"NOT FOUND")</f>
        <v>NOT FOUND</v>
      </c>
      <c r="D9" t="str">
        <f>_xlfn.XLOOKUP(Table1[[#This Row],[Unique_Id]],Employee_Table_2[Unique_ID],Employee_Table_2[Gender],"NOT FOUND")</f>
        <v>NOT FOUND</v>
      </c>
      <c r="E9" t="str">
        <f>_xlfn.XLOOKUP(Table1[[#This Row],[Unique_Id]],Employee_Table_2[Unique_ID],Employee_Table_2[Age],"NOT FOUND")</f>
        <v>NOT FOUND</v>
      </c>
      <c r="F9" t="str">
        <f>_xlfn.XLOOKUP(Table1[[#This Row],[Unique_Id]],Employee_Table_2[Unique_ID],Employee_Table_2[Rating],"NOT FOUND")</f>
        <v>NOT FOUND</v>
      </c>
      <c r="G9" s="5" t="str">
        <f>_xlfn.XLOOKUP(Table1[[#This Row],[Unique_Id]],Employee_Table_2[Unique_ID],Employee_Table_2[Date Joined],"NOT FOUND")</f>
        <v>NOT FOUND</v>
      </c>
      <c r="H9" t="str">
        <f>_xlfn.XLOOKUP(Table1[[#This Row],[Unique_Id]],Employee_Table_2[Unique_ID],Employee_Table_2[Department],"NOT FOUND")</f>
        <v>NOT FOUND</v>
      </c>
      <c r="I9" s="15" t="str">
        <f>_xlfn.XLOOKUP(Table1[[#This Row],[Unique_Id]],Employee_Table_2[Unique_ID],Employee_Table_2[Salary],"NOT FOUND")</f>
        <v>NOT FOUND</v>
      </c>
      <c r="J9" t="str">
        <f>_xlfn.XLOOKUP(Table1[[#This Row],[Unique_Id]],Employee_Table_2[Unique_ID],Employee_Table_2[Country],"NOT FOUND")</f>
        <v>NOT FOUND</v>
      </c>
      <c r="K9" s="19" t="str">
        <f>_xlfn.XLOOKUP(Table1[[#This Row],[Unique_Id]],Employee_Table_2[Unique_ID],Employee_Table_2[[ Tenure ]],"NOT FOUND")</f>
        <v>NOT FOUND</v>
      </c>
    </row>
    <row r="10" spans="1:11" x14ac:dyDescent="0.25">
      <c r="A10" s="17"/>
      <c r="B10" t="str">
        <f>_xlfn.XLOOKUP(Table1[[#This Row],[Unique_Id]],Employee_Table_2[Unique_ID],Employee_Table_2[Staff_Id],"NOT FOUND")</f>
        <v>NOT FOUND</v>
      </c>
      <c r="C10" t="str">
        <f>_xlfn.XLOOKUP(Table1[[#This Row],[Unique_Id]],Employee_Table_2[Unique_ID],Employee_Table_2[Name],"NOT FOUND")</f>
        <v>NOT FOUND</v>
      </c>
      <c r="D10" t="str">
        <f>_xlfn.XLOOKUP(Table1[[#This Row],[Unique_Id]],Employee_Table_2[Unique_ID],Employee_Table_2[Gender],"NOT FOUND")</f>
        <v>NOT FOUND</v>
      </c>
      <c r="E10" t="str">
        <f>_xlfn.XLOOKUP(Table1[[#This Row],[Unique_Id]],Employee_Table_2[Unique_ID],Employee_Table_2[Age],"NOT FOUND")</f>
        <v>NOT FOUND</v>
      </c>
      <c r="F10" t="str">
        <f>_xlfn.XLOOKUP(Table1[[#This Row],[Unique_Id]],Employee_Table_2[Unique_ID],Employee_Table_2[Rating],"NOT FOUND")</f>
        <v>NOT FOUND</v>
      </c>
      <c r="G10" s="5" t="str">
        <f>_xlfn.XLOOKUP(Table1[[#This Row],[Unique_Id]],Employee_Table_2[Unique_ID],Employee_Table_2[Date Joined],"NOT FOUND")</f>
        <v>NOT FOUND</v>
      </c>
      <c r="H10" t="str">
        <f>_xlfn.XLOOKUP(Table1[[#This Row],[Unique_Id]],Employee_Table_2[Unique_ID],Employee_Table_2[Department],"NOT FOUND")</f>
        <v>NOT FOUND</v>
      </c>
      <c r="I10" s="15" t="str">
        <f>_xlfn.XLOOKUP(Table1[[#This Row],[Unique_Id]],Employee_Table_2[Unique_ID],Employee_Table_2[Salary],"NOT FOUND")</f>
        <v>NOT FOUND</v>
      </c>
      <c r="J10" t="str">
        <f>_xlfn.XLOOKUP(Table1[[#This Row],[Unique_Id]],Employee_Table_2[Unique_ID],Employee_Table_2[Country],"NOT FOUND")</f>
        <v>NOT FOUND</v>
      </c>
      <c r="K10" s="19" t="str">
        <f>_xlfn.XLOOKUP(Table1[[#This Row],[Unique_Id]],Employee_Table_2[Unique_ID],Employee_Table_2[[ Tenure ]],"NOT FOUND")</f>
        <v>NOT FOUND</v>
      </c>
    </row>
    <row r="11" spans="1:11" x14ac:dyDescent="0.25">
      <c r="A11" s="17"/>
      <c r="B11" t="str">
        <f>_xlfn.XLOOKUP(Table1[[#This Row],[Unique_Id]],Employee_Table_2[Unique_ID],Employee_Table_2[Staff_Id],"NOT FOUND")</f>
        <v>NOT FOUND</v>
      </c>
      <c r="C11" t="str">
        <f>_xlfn.XLOOKUP(Table1[[#This Row],[Unique_Id]],Employee_Table_2[Unique_ID],Employee_Table_2[Name],"NOT FOUND")</f>
        <v>NOT FOUND</v>
      </c>
      <c r="D11" t="str">
        <f>_xlfn.XLOOKUP(Table1[[#This Row],[Unique_Id]],Employee_Table_2[Unique_ID],Employee_Table_2[Gender],"NOT FOUND")</f>
        <v>NOT FOUND</v>
      </c>
      <c r="E11" t="str">
        <f>_xlfn.XLOOKUP(Table1[[#This Row],[Unique_Id]],Employee_Table_2[Unique_ID],Employee_Table_2[Age],"NOT FOUND")</f>
        <v>NOT FOUND</v>
      </c>
      <c r="F11" t="str">
        <f>_xlfn.XLOOKUP(Table1[[#This Row],[Unique_Id]],Employee_Table_2[Unique_ID],Employee_Table_2[Rating],"NOT FOUND")</f>
        <v>NOT FOUND</v>
      </c>
      <c r="G11" s="5" t="str">
        <f>_xlfn.XLOOKUP(Table1[[#This Row],[Unique_Id]],Employee_Table_2[Unique_ID],Employee_Table_2[Date Joined],"NOT FOUND")</f>
        <v>NOT FOUND</v>
      </c>
      <c r="H11" t="str">
        <f>_xlfn.XLOOKUP(Table1[[#This Row],[Unique_Id]],Employee_Table_2[Unique_ID],Employee_Table_2[Department],"NOT FOUND")</f>
        <v>NOT FOUND</v>
      </c>
      <c r="I11" s="15" t="str">
        <f>_xlfn.XLOOKUP(Table1[[#This Row],[Unique_Id]],Employee_Table_2[Unique_ID],Employee_Table_2[Salary],"NOT FOUND")</f>
        <v>NOT FOUND</v>
      </c>
      <c r="J11" t="str">
        <f>_xlfn.XLOOKUP(Table1[[#This Row],[Unique_Id]],Employee_Table_2[Unique_ID],Employee_Table_2[Country],"NOT FOUND")</f>
        <v>NOT FOUND</v>
      </c>
      <c r="K11" s="19" t="str">
        <f>_xlfn.XLOOKUP(Table1[[#This Row],[Unique_Id]],Employee_Table_2[Unique_ID],Employee_Table_2[[ Tenure ]],"NOT FOUND")</f>
        <v>NOT FOUND</v>
      </c>
    </row>
    <row r="12" spans="1:11" x14ac:dyDescent="0.25">
      <c r="A12" s="17"/>
      <c r="B12" t="str">
        <f>_xlfn.XLOOKUP(Table1[[#This Row],[Unique_Id]],Employee_Table_2[Unique_ID],Employee_Table_2[Staff_Id],"NOT FOUND")</f>
        <v>NOT FOUND</v>
      </c>
      <c r="C12" t="str">
        <f>_xlfn.XLOOKUP(Table1[[#This Row],[Unique_Id]],Employee_Table_2[Unique_ID],Employee_Table_2[Name],"NOT FOUND")</f>
        <v>NOT FOUND</v>
      </c>
      <c r="D12" t="str">
        <f>_xlfn.XLOOKUP(Table1[[#This Row],[Unique_Id]],Employee_Table_2[Unique_ID],Employee_Table_2[Gender],"NOT FOUND")</f>
        <v>NOT FOUND</v>
      </c>
      <c r="E12" t="str">
        <f>_xlfn.XLOOKUP(Table1[[#This Row],[Unique_Id]],Employee_Table_2[Unique_ID],Employee_Table_2[Age],"NOT FOUND")</f>
        <v>NOT FOUND</v>
      </c>
      <c r="F12" t="str">
        <f>_xlfn.XLOOKUP(Table1[[#This Row],[Unique_Id]],Employee_Table_2[Unique_ID],Employee_Table_2[Rating],"NOT FOUND")</f>
        <v>NOT FOUND</v>
      </c>
      <c r="G12" s="5" t="str">
        <f>_xlfn.XLOOKUP(Table1[[#This Row],[Unique_Id]],Employee_Table_2[Unique_ID],Employee_Table_2[Date Joined],"NOT FOUND")</f>
        <v>NOT FOUND</v>
      </c>
      <c r="H12" t="str">
        <f>_xlfn.XLOOKUP(Table1[[#This Row],[Unique_Id]],Employee_Table_2[Unique_ID],Employee_Table_2[Department],"NOT FOUND")</f>
        <v>NOT FOUND</v>
      </c>
      <c r="I12" s="15" t="str">
        <f>_xlfn.XLOOKUP(Table1[[#This Row],[Unique_Id]],Employee_Table_2[Unique_ID],Employee_Table_2[Salary],"NOT FOUND")</f>
        <v>NOT FOUND</v>
      </c>
      <c r="J12" t="str">
        <f>_xlfn.XLOOKUP(Table1[[#This Row],[Unique_Id]],Employee_Table_2[Unique_ID],Employee_Table_2[Country],"NOT FOUND")</f>
        <v>NOT FOUND</v>
      </c>
      <c r="K12" s="19" t="str">
        <f>_xlfn.XLOOKUP(Table1[[#This Row],[Unique_Id]],Employee_Table_2[Unique_ID],Employee_Table_2[[ Tenure ]],"NOT FOUND")</f>
        <v>NOT FOUND</v>
      </c>
    </row>
    <row r="13" spans="1:11" x14ac:dyDescent="0.25">
      <c r="A13" s="17"/>
      <c r="B13" t="str">
        <f>_xlfn.XLOOKUP(Table1[[#This Row],[Unique_Id]],Employee_Table_2[Unique_ID],Employee_Table_2[Staff_Id],"NOT FOUND")</f>
        <v>NOT FOUND</v>
      </c>
      <c r="C13" t="str">
        <f>_xlfn.XLOOKUP(Table1[[#This Row],[Unique_Id]],Employee_Table_2[Unique_ID],Employee_Table_2[Name],"NOT FOUND")</f>
        <v>NOT FOUND</v>
      </c>
      <c r="D13" t="str">
        <f>_xlfn.XLOOKUP(Table1[[#This Row],[Unique_Id]],Employee_Table_2[Unique_ID],Employee_Table_2[Gender],"NOT FOUND")</f>
        <v>NOT FOUND</v>
      </c>
      <c r="E13" t="str">
        <f>_xlfn.XLOOKUP(Table1[[#This Row],[Unique_Id]],Employee_Table_2[Unique_ID],Employee_Table_2[Age],"NOT FOUND")</f>
        <v>NOT FOUND</v>
      </c>
      <c r="F13" t="str">
        <f>_xlfn.XLOOKUP(Table1[[#This Row],[Unique_Id]],Employee_Table_2[Unique_ID],Employee_Table_2[Rating],"NOT FOUND")</f>
        <v>NOT FOUND</v>
      </c>
      <c r="G13" s="5" t="str">
        <f>_xlfn.XLOOKUP(Table1[[#This Row],[Unique_Id]],Employee_Table_2[Unique_ID],Employee_Table_2[Date Joined],"NOT FOUND")</f>
        <v>NOT FOUND</v>
      </c>
      <c r="H13" t="str">
        <f>_xlfn.XLOOKUP(Table1[[#This Row],[Unique_Id]],Employee_Table_2[Unique_ID],Employee_Table_2[Department],"NOT FOUND")</f>
        <v>NOT FOUND</v>
      </c>
      <c r="I13" s="15" t="str">
        <f>_xlfn.XLOOKUP(Table1[[#This Row],[Unique_Id]],Employee_Table_2[Unique_ID],Employee_Table_2[Salary],"NOT FOUND")</f>
        <v>NOT FOUND</v>
      </c>
      <c r="J13" t="str">
        <f>_xlfn.XLOOKUP(Table1[[#This Row],[Unique_Id]],Employee_Table_2[Unique_ID],Employee_Table_2[Country],"NOT FOUND")</f>
        <v>NOT FOUND</v>
      </c>
      <c r="K13" s="19" t="str">
        <f>_xlfn.XLOOKUP(Table1[[#This Row],[Unique_Id]],Employee_Table_2[Unique_ID],Employee_Table_2[[ Tenure ]],"NOT FOUND")</f>
        <v>NOT FOUND</v>
      </c>
    </row>
    <row r="14" spans="1:11" x14ac:dyDescent="0.25">
      <c r="A14" s="17"/>
      <c r="B14" t="str">
        <f>_xlfn.XLOOKUP(Table1[[#This Row],[Unique_Id]],Employee_Table_2[Unique_ID],Employee_Table_2[Staff_Id],"NOT FOUND")</f>
        <v>NOT FOUND</v>
      </c>
      <c r="C14" t="str">
        <f>_xlfn.XLOOKUP(Table1[[#This Row],[Unique_Id]],Employee_Table_2[Unique_ID],Employee_Table_2[Name],"NOT FOUND")</f>
        <v>NOT FOUND</v>
      </c>
      <c r="D14" t="str">
        <f>_xlfn.XLOOKUP(Table1[[#This Row],[Unique_Id]],Employee_Table_2[Unique_ID],Employee_Table_2[Gender],"NOT FOUND")</f>
        <v>NOT FOUND</v>
      </c>
      <c r="E14" t="str">
        <f>_xlfn.XLOOKUP(Table1[[#This Row],[Unique_Id]],Employee_Table_2[Unique_ID],Employee_Table_2[Age],"NOT FOUND")</f>
        <v>NOT FOUND</v>
      </c>
      <c r="F14" t="str">
        <f>_xlfn.XLOOKUP(Table1[[#This Row],[Unique_Id]],Employee_Table_2[Unique_ID],Employee_Table_2[Rating],"NOT FOUND")</f>
        <v>NOT FOUND</v>
      </c>
      <c r="G14" s="5" t="str">
        <f>_xlfn.XLOOKUP(Table1[[#This Row],[Unique_Id]],Employee_Table_2[Unique_ID],Employee_Table_2[Date Joined],"NOT FOUND")</f>
        <v>NOT FOUND</v>
      </c>
      <c r="H14" t="str">
        <f>_xlfn.XLOOKUP(Table1[[#This Row],[Unique_Id]],Employee_Table_2[Unique_ID],Employee_Table_2[Department],"NOT FOUND")</f>
        <v>NOT FOUND</v>
      </c>
      <c r="I14" s="15" t="str">
        <f>_xlfn.XLOOKUP(Table1[[#This Row],[Unique_Id]],Employee_Table_2[Unique_ID],Employee_Table_2[Salary],"NOT FOUND")</f>
        <v>NOT FOUND</v>
      </c>
      <c r="J14" t="str">
        <f>_xlfn.XLOOKUP(Table1[[#This Row],[Unique_Id]],Employee_Table_2[Unique_ID],Employee_Table_2[Country],"NOT FOUND")</f>
        <v>NOT FOUND</v>
      </c>
      <c r="K14" s="19" t="str">
        <f>_xlfn.XLOOKUP(Table1[[#This Row],[Unique_Id]],Employee_Table_2[Unique_ID],Employee_Table_2[[ Tenure ]],"NOT FOUND")</f>
        <v>NOT FOUND</v>
      </c>
    </row>
    <row r="15" spans="1:11" x14ac:dyDescent="0.25">
      <c r="A15" s="17"/>
      <c r="B15" t="str">
        <f>_xlfn.XLOOKUP(Table1[[#This Row],[Unique_Id]],Employee_Table_2[Unique_ID],Employee_Table_2[Staff_Id],"NOT FOUND")</f>
        <v>NOT FOUND</v>
      </c>
      <c r="C15" t="str">
        <f>_xlfn.XLOOKUP(Table1[[#This Row],[Unique_Id]],Employee_Table_2[Unique_ID],Employee_Table_2[Name],"NOT FOUND")</f>
        <v>NOT FOUND</v>
      </c>
      <c r="D15" t="str">
        <f>_xlfn.XLOOKUP(Table1[[#This Row],[Unique_Id]],Employee_Table_2[Unique_ID],Employee_Table_2[Gender],"NOT FOUND")</f>
        <v>NOT FOUND</v>
      </c>
      <c r="E15" t="str">
        <f>_xlfn.XLOOKUP(Table1[[#This Row],[Unique_Id]],Employee_Table_2[Unique_ID],Employee_Table_2[Age],"NOT FOUND")</f>
        <v>NOT FOUND</v>
      </c>
      <c r="F15" t="str">
        <f>_xlfn.XLOOKUP(Table1[[#This Row],[Unique_Id]],Employee_Table_2[Unique_ID],Employee_Table_2[Rating],"NOT FOUND")</f>
        <v>NOT FOUND</v>
      </c>
      <c r="G15" s="5" t="str">
        <f>_xlfn.XLOOKUP(Table1[[#This Row],[Unique_Id]],Employee_Table_2[Unique_ID],Employee_Table_2[Date Joined],"NOT FOUND")</f>
        <v>NOT FOUND</v>
      </c>
      <c r="H15" t="str">
        <f>_xlfn.XLOOKUP(Table1[[#This Row],[Unique_Id]],Employee_Table_2[Unique_ID],Employee_Table_2[Department],"NOT FOUND")</f>
        <v>NOT FOUND</v>
      </c>
      <c r="I15" s="15" t="str">
        <f>_xlfn.XLOOKUP(Table1[[#This Row],[Unique_Id]],Employee_Table_2[Unique_ID],Employee_Table_2[Salary],"NOT FOUND")</f>
        <v>NOT FOUND</v>
      </c>
      <c r="J15" t="str">
        <f>_xlfn.XLOOKUP(Table1[[#This Row],[Unique_Id]],Employee_Table_2[Unique_ID],Employee_Table_2[Country],"NOT FOUND")</f>
        <v>NOT FOUND</v>
      </c>
      <c r="K15" s="19" t="str">
        <f>_xlfn.XLOOKUP(Table1[[#This Row],[Unique_Id]],Employee_Table_2[Unique_ID],Employee_Table_2[[ Tenure ]],"NOT FOUND")</f>
        <v>NOT FOUND</v>
      </c>
    </row>
    <row r="16" spans="1:11" x14ac:dyDescent="0.25">
      <c r="A16" s="17"/>
      <c r="B16" t="str">
        <f>_xlfn.XLOOKUP(Table1[[#This Row],[Unique_Id]],Employee_Table_2[Unique_ID],Employee_Table_2[Staff_Id],"NOT FOUND")</f>
        <v>NOT FOUND</v>
      </c>
      <c r="C16" t="str">
        <f>_xlfn.XLOOKUP(Table1[[#This Row],[Unique_Id]],Employee_Table_2[Unique_ID],Employee_Table_2[Name],"NOT FOUND")</f>
        <v>NOT FOUND</v>
      </c>
      <c r="D16" t="str">
        <f>_xlfn.XLOOKUP(Table1[[#This Row],[Unique_Id]],Employee_Table_2[Unique_ID],Employee_Table_2[Gender],"NOT FOUND")</f>
        <v>NOT FOUND</v>
      </c>
      <c r="E16" t="str">
        <f>_xlfn.XLOOKUP(Table1[[#This Row],[Unique_Id]],Employee_Table_2[Unique_ID],Employee_Table_2[Age],"NOT FOUND")</f>
        <v>NOT FOUND</v>
      </c>
      <c r="F16" t="str">
        <f>_xlfn.XLOOKUP(Table1[[#This Row],[Unique_Id]],Employee_Table_2[Unique_ID],Employee_Table_2[Rating],"NOT FOUND")</f>
        <v>NOT FOUND</v>
      </c>
      <c r="G16" s="5" t="str">
        <f>_xlfn.XLOOKUP(Table1[[#This Row],[Unique_Id]],Employee_Table_2[Unique_ID],Employee_Table_2[Date Joined],"NOT FOUND")</f>
        <v>NOT FOUND</v>
      </c>
      <c r="H16" t="str">
        <f>_xlfn.XLOOKUP(Table1[[#This Row],[Unique_Id]],Employee_Table_2[Unique_ID],Employee_Table_2[Department],"NOT FOUND")</f>
        <v>NOT FOUND</v>
      </c>
      <c r="I16" s="15" t="str">
        <f>_xlfn.XLOOKUP(Table1[[#This Row],[Unique_Id]],Employee_Table_2[Unique_ID],Employee_Table_2[Salary],"NOT FOUND")</f>
        <v>NOT FOUND</v>
      </c>
      <c r="J16" t="str">
        <f>_xlfn.XLOOKUP(Table1[[#This Row],[Unique_Id]],Employee_Table_2[Unique_ID],Employee_Table_2[Country],"NOT FOUND")</f>
        <v>NOT FOUND</v>
      </c>
      <c r="K16" s="19" t="str">
        <f>_xlfn.XLOOKUP(Table1[[#This Row],[Unique_Id]],Employee_Table_2[Unique_ID],Employee_Table_2[[ Tenure ]],"NOT FOUND")</f>
        <v>NOT FOUND</v>
      </c>
    </row>
    <row r="17" spans="1:11" x14ac:dyDescent="0.25">
      <c r="A17" s="17"/>
      <c r="B17" t="str">
        <f>_xlfn.XLOOKUP(Table1[[#This Row],[Unique_Id]],Employee_Table_2[Unique_ID],Employee_Table_2[Staff_Id],"NOT FOUND")</f>
        <v>NOT FOUND</v>
      </c>
      <c r="C17" t="str">
        <f>_xlfn.XLOOKUP(Table1[[#This Row],[Unique_Id]],Employee_Table_2[Unique_ID],Employee_Table_2[Name],"NOT FOUND")</f>
        <v>NOT FOUND</v>
      </c>
      <c r="D17" t="str">
        <f>_xlfn.XLOOKUP(Table1[[#This Row],[Unique_Id]],Employee_Table_2[Unique_ID],Employee_Table_2[Gender],"NOT FOUND")</f>
        <v>NOT FOUND</v>
      </c>
      <c r="E17" t="str">
        <f>_xlfn.XLOOKUP(Table1[[#This Row],[Unique_Id]],Employee_Table_2[Unique_ID],Employee_Table_2[Age],"NOT FOUND")</f>
        <v>NOT FOUND</v>
      </c>
      <c r="F17" t="str">
        <f>_xlfn.XLOOKUP(Table1[[#This Row],[Unique_Id]],Employee_Table_2[Unique_ID],Employee_Table_2[Rating],"NOT FOUND")</f>
        <v>NOT FOUND</v>
      </c>
      <c r="G17" s="5" t="str">
        <f>_xlfn.XLOOKUP(Table1[[#This Row],[Unique_Id]],Employee_Table_2[Unique_ID],Employee_Table_2[Date Joined],"NOT FOUND")</f>
        <v>NOT FOUND</v>
      </c>
      <c r="H17" t="str">
        <f>_xlfn.XLOOKUP(Table1[[#This Row],[Unique_Id]],Employee_Table_2[Unique_ID],Employee_Table_2[Department],"NOT FOUND")</f>
        <v>NOT FOUND</v>
      </c>
      <c r="I17" s="15" t="str">
        <f>_xlfn.XLOOKUP(Table1[[#This Row],[Unique_Id]],Employee_Table_2[Unique_ID],Employee_Table_2[Salary],"NOT FOUND")</f>
        <v>NOT FOUND</v>
      </c>
      <c r="J17" t="str">
        <f>_xlfn.XLOOKUP(Table1[[#This Row],[Unique_Id]],Employee_Table_2[Unique_ID],Employee_Table_2[Country],"NOT FOUND")</f>
        <v>NOT FOUND</v>
      </c>
      <c r="K17" s="19" t="str">
        <f>_xlfn.XLOOKUP(Table1[[#This Row],[Unique_Id]],Employee_Table_2[Unique_ID],Employee_Table_2[[ Tenure ]],"NOT FOUND")</f>
        <v>NOT FOUND</v>
      </c>
    </row>
    <row r="18" spans="1:11" x14ac:dyDescent="0.25">
      <c r="A18" s="17"/>
      <c r="B18" t="str">
        <f>_xlfn.XLOOKUP(Table1[[#This Row],[Unique_Id]],Employee_Table_2[Unique_ID],Employee_Table_2[Staff_Id],"NOT FOUND")</f>
        <v>NOT FOUND</v>
      </c>
      <c r="C18" t="str">
        <f>_xlfn.XLOOKUP(Table1[[#This Row],[Unique_Id]],Employee_Table_2[Unique_ID],Employee_Table_2[Name],"NOT FOUND")</f>
        <v>NOT FOUND</v>
      </c>
      <c r="D18" t="str">
        <f>_xlfn.XLOOKUP(Table1[[#This Row],[Unique_Id]],Employee_Table_2[Unique_ID],Employee_Table_2[Gender],"NOT FOUND")</f>
        <v>NOT FOUND</v>
      </c>
      <c r="E18" t="str">
        <f>_xlfn.XLOOKUP(Table1[[#This Row],[Unique_Id]],Employee_Table_2[Unique_ID],Employee_Table_2[Age],"NOT FOUND")</f>
        <v>NOT FOUND</v>
      </c>
      <c r="F18" t="str">
        <f>_xlfn.XLOOKUP(Table1[[#This Row],[Unique_Id]],Employee_Table_2[Unique_ID],Employee_Table_2[Rating],"NOT FOUND")</f>
        <v>NOT FOUND</v>
      </c>
      <c r="G18" s="5" t="str">
        <f>_xlfn.XLOOKUP(Table1[[#This Row],[Unique_Id]],Employee_Table_2[Unique_ID],Employee_Table_2[Date Joined],"NOT FOUND")</f>
        <v>NOT FOUND</v>
      </c>
      <c r="H18" t="str">
        <f>_xlfn.XLOOKUP(Table1[[#This Row],[Unique_Id]],Employee_Table_2[Unique_ID],Employee_Table_2[Department],"NOT FOUND")</f>
        <v>NOT FOUND</v>
      </c>
      <c r="I18" s="15" t="str">
        <f>_xlfn.XLOOKUP(Table1[[#This Row],[Unique_Id]],Employee_Table_2[Unique_ID],Employee_Table_2[Salary],"NOT FOUND")</f>
        <v>NOT FOUND</v>
      </c>
      <c r="J18" t="str">
        <f>_xlfn.XLOOKUP(Table1[[#This Row],[Unique_Id]],Employee_Table_2[Unique_ID],Employee_Table_2[Country],"NOT FOUND")</f>
        <v>NOT FOUND</v>
      </c>
      <c r="K18" s="19" t="str">
        <f>_xlfn.XLOOKUP(Table1[[#This Row],[Unique_Id]],Employee_Table_2[Unique_ID],Employee_Table_2[[ Tenure ]],"NOT FOUND")</f>
        <v>NOT FOUND</v>
      </c>
    </row>
    <row r="19" spans="1:11" x14ac:dyDescent="0.25">
      <c r="A19" s="17"/>
      <c r="B19" t="str">
        <f>_xlfn.XLOOKUP(Table1[[#This Row],[Unique_Id]],Employee_Table_2[Unique_ID],Employee_Table_2[Staff_Id],"NOT FOUND")</f>
        <v>NOT FOUND</v>
      </c>
      <c r="C19" t="str">
        <f>_xlfn.XLOOKUP(Table1[[#This Row],[Unique_Id]],Employee_Table_2[Unique_ID],Employee_Table_2[Name],"NOT FOUND")</f>
        <v>NOT FOUND</v>
      </c>
      <c r="D19" t="str">
        <f>_xlfn.XLOOKUP(Table1[[#This Row],[Unique_Id]],Employee_Table_2[Unique_ID],Employee_Table_2[Gender],"NOT FOUND")</f>
        <v>NOT FOUND</v>
      </c>
      <c r="E19" t="str">
        <f>_xlfn.XLOOKUP(Table1[[#This Row],[Unique_Id]],Employee_Table_2[Unique_ID],Employee_Table_2[Age],"NOT FOUND")</f>
        <v>NOT FOUND</v>
      </c>
      <c r="F19" t="str">
        <f>_xlfn.XLOOKUP(Table1[[#This Row],[Unique_Id]],Employee_Table_2[Unique_ID],Employee_Table_2[Rating],"NOT FOUND")</f>
        <v>NOT FOUND</v>
      </c>
      <c r="G19" s="5" t="str">
        <f>_xlfn.XLOOKUP(Table1[[#This Row],[Unique_Id]],Employee_Table_2[Unique_ID],Employee_Table_2[Date Joined],"NOT FOUND")</f>
        <v>NOT FOUND</v>
      </c>
      <c r="H19" t="str">
        <f>_xlfn.XLOOKUP(Table1[[#This Row],[Unique_Id]],Employee_Table_2[Unique_ID],Employee_Table_2[Department],"NOT FOUND")</f>
        <v>NOT FOUND</v>
      </c>
      <c r="I19" s="15" t="str">
        <f>_xlfn.XLOOKUP(Table1[[#This Row],[Unique_Id]],Employee_Table_2[Unique_ID],Employee_Table_2[Salary],"NOT FOUND")</f>
        <v>NOT FOUND</v>
      </c>
      <c r="J19" t="str">
        <f>_xlfn.XLOOKUP(Table1[[#This Row],[Unique_Id]],Employee_Table_2[Unique_ID],Employee_Table_2[Country],"NOT FOUND")</f>
        <v>NOT FOUND</v>
      </c>
      <c r="K19" s="19" t="str">
        <f>_xlfn.XLOOKUP(Table1[[#This Row],[Unique_Id]],Employee_Table_2[Unique_ID],Employee_Table_2[[ Tenure ]],"NOT FOUND")</f>
        <v>NOT FOUND</v>
      </c>
    </row>
    <row r="20" spans="1:11" x14ac:dyDescent="0.25">
      <c r="A20" s="17"/>
      <c r="B20" t="str">
        <f>_xlfn.XLOOKUP(Table1[[#This Row],[Unique_Id]],Employee_Table_2[Unique_ID],Employee_Table_2[Staff_Id],"NOT FOUND")</f>
        <v>NOT FOUND</v>
      </c>
      <c r="C20" t="str">
        <f>_xlfn.XLOOKUP(Table1[[#This Row],[Unique_Id]],Employee_Table_2[Unique_ID],Employee_Table_2[Name],"NOT FOUND")</f>
        <v>NOT FOUND</v>
      </c>
      <c r="D20" t="str">
        <f>_xlfn.XLOOKUP(Table1[[#This Row],[Unique_Id]],Employee_Table_2[Unique_ID],Employee_Table_2[Gender],"NOT FOUND")</f>
        <v>NOT FOUND</v>
      </c>
      <c r="E20" t="str">
        <f>_xlfn.XLOOKUP(Table1[[#This Row],[Unique_Id]],Employee_Table_2[Unique_ID],Employee_Table_2[Age],"NOT FOUND")</f>
        <v>NOT FOUND</v>
      </c>
      <c r="F20" t="str">
        <f>_xlfn.XLOOKUP(Table1[[#This Row],[Unique_Id]],Employee_Table_2[Unique_ID],Employee_Table_2[Rating],"NOT FOUND")</f>
        <v>NOT FOUND</v>
      </c>
      <c r="G20" s="5" t="str">
        <f>_xlfn.XLOOKUP(Table1[[#This Row],[Unique_Id]],Employee_Table_2[Unique_ID],Employee_Table_2[Date Joined],"NOT FOUND")</f>
        <v>NOT FOUND</v>
      </c>
      <c r="H20" t="str">
        <f>_xlfn.XLOOKUP(Table1[[#This Row],[Unique_Id]],Employee_Table_2[Unique_ID],Employee_Table_2[Department],"NOT FOUND")</f>
        <v>NOT FOUND</v>
      </c>
      <c r="I20" s="15" t="str">
        <f>_xlfn.XLOOKUP(Table1[[#This Row],[Unique_Id]],Employee_Table_2[Unique_ID],Employee_Table_2[Salary],"NOT FOUND")</f>
        <v>NOT FOUND</v>
      </c>
      <c r="J20" t="str">
        <f>_xlfn.XLOOKUP(Table1[[#This Row],[Unique_Id]],Employee_Table_2[Unique_ID],Employee_Table_2[Country],"NOT FOUND")</f>
        <v>NOT FOUND</v>
      </c>
      <c r="K20" s="19" t="str">
        <f>_xlfn.XLOOKUP(Table1[[#This Row],[Unique_Id]],Employee_Table_2[Unique_ID],Employee_Table_2[[ Tenure ]],"NOT FOUND")</f>
        <v>NOT FOUND</v>
      </c>
    </row>
    <row r="21" spans="1:11" x14ac:dyDescent="0.25">
      <c r="A21" s="17"/>
      <c r="B21" t="str">
        <f>_xlfn.XLOOKUP(Table1[[#This Row],[Unique_Id]],Employee_Table_2[Unique_ID],Employee_Table_2[Staff_Id],"NOT FOUND")</f>
        <v>NOT FOUND</v>
      </c>
      <c r="C21" t="str">
        <f>_xlfn.XLOOKUP(Table1[[#This Row],[Unique_Id]],Employee_Table_2[Unique_ID],Employee_Table_2[Name],"NOT FOUND")</f>
        <v>NOT FOUND</v>
      </c>
      <c r="D21" t="str">
        <f>_xlfn.XLOOKUP(Table1[[#This Row],[Unique_Id]],Employee_Table_2[Unique_ID],Employee_Table_2[Gender],"NOT FOUND")</f>
        <v>NOT FOUND</v>
      </c>
      <c r="E21" t="str">
        <f>_xlfn.XLOOKUP(Table1[[#This Row],[Unique_Id]],Employee_Table_2[Unique_ID],Employee_Table_2[Age],"NOT FOUND")</f>
        <v>NOT FOUND</v>
      </c>
      <c r="F21" t="str">
        <f>_xlfn.XLOOKUP(Table1[[#This Row],[Unique_Id]],Employee_Table_2[Unique_ID],Employee_Table_2[Rating],"NOT FOUND")</f>
        <v>NOT FOUND</v>
      </c>
      <c r="G21" s="5" t="str">
        <f>_xlfn.XLOOKUP(Table1[[#This Row],[Unique_Id]],Employee_Table_2[Unique_ID],Employee_Table_2[Date Joined],"NOT FOUND")</f>
        <v>NOT FOUND</v>
      </c>
      <c r="H21" t="str">
        <f>_xlfn.XLOOKUP(Table1[[#This Row],[Unique_Id]],Employee_Table_2[Unique_ID],Employee_Table_2[Department],"NOT FOUND")</f>
        <v>NOT FOUND</v>
      </c>
      <c r="I21" s="15" t="str">
        <f>_xlfn.XLOOKUP(Table1[[#This Row],[Unique_Id]],Employee_Table_2[Unique_ID],Employee_Table_2[Salary],"NOT FOUND")</f>
        <v>NOT FOUND</v>
      </c>
      <c r="J21" t="str">
        <f>_xlfn.XLOOKUP(Table1[[#This Row],[Unique_Id]],Employee_Table_2[Unique_ID],Employee_Table_2[Country],"NOT FOUND")</f>
        <v>NOT FOUND</v>
      </c>
      <c r="K21" s="19" t="str">
        <f>_xlfn.XLOOKUP(Table1[[#This Row],[Unique_Id]],Employee_Table_2[Unique_ID],Employee_Table_2[[ Tenure ]],"NOT FOUND")</f>
        <v>NOT FOUND</v>
      </c>
    </row>
    <row r="22" spans="1:11" x14ac:dyDescent="0.25">
      <c r="A22" s="17"/>
      <c r="B22" t="str">
        <f>_xlfn.XLOOKUP(Table1[[#This Row],[Unique_Id]],Employee_Table_2[Unique_ID],Employee_Table_2[Staff_Id],"NOT FOUND")</f>
        <v>NOT FOUND</v>
      </c>
      <c r="C22" t="str">
        <f>_xlfn.XLOOKUP(Table1[[#This Row],[Unique_Id]],Employee_Table_2[Unique_ID],Employee_Table_2[Name],"NOT FOUND")</f>
        <v>NOT FOUND</v>
      </c>
      <c r="D22" t="str">
        <f>_xlfn.XLOOKUP(Table1[[#This Row],[Unique_Id]],Employee_Table_2[Unique_ID],Employee_Table_2[Gender],"NOT FOUND")</f>
        <v>NOT FOUND</v>
      </c>
      <c r="E22" t="str">
        <f>_xlfn.XLOOKUP(Table1[[#This Row],[Unique_Id]],Employee_Table_2[Unique_ID],Employee_Table_2[Age],"NOT FOUND")</f>
        <v>NOT FOUND</v>
      </c>
      <c r="F22" t="str">
        <f>_xlfn.XLOOKUP(Table1[[#This Row],[Unique_Id]],Employee_Table_2[Unique_ID],Employee_Table_2[Rating],"NOT FOUND")</f>
        <v>NOT FOUND</v>
      </c>
      <c r="G22" s="5" t="str">
        <f>_xlfn.XLOOKUP(Table1[[#This Row],[Unique_Id]],Employee_Table_2[Unique_ID],Employee_Table_2[Date Joined],"NOT FOUND")</f>
        <v>NOT FOUND</v>
      </c>
      <c r="H22" t="str">
        <f>_xlfn.XLOOKUP(Table1[[#This Row],[Unique_Id]],Employee_Table_2[Unique_ID],Employee_Table_2[Department],"NOT FOUND")</f>
        <v>NOT FOUND</v>
      </c>
      <c r="I22" s="15" t="str">
        <f>_xlfn.XLOOKUP(Table1[[#This Row],[Unique_Id]],Employee_Table_2[Unique_ID],Employee_Table_2[Salary],"NOT FOUND")</f>
        <v>NOT FOUND</v>
      </c>
      <c r="J22" t="str">
        <f>_xlfn.XLOOKUP(Table1[[#This Row],[Unique_Id]],Employee_Table_2[Unique_ID],Employee_Table_2[Country],"NOT FOUND")</f>
        <v>NOT FOUND</v>
      </c>
      <c r="K22" s="19" t="str">
        <f>_xlfn.XLOOKUP(Table1[[#This Row],[Unique_Id]],Employee_Table_2[Unique_ID],Employee_Table_2[[ Tenure ]],"NOT FOUND")</f>
        <v>NOT FOUND</v>
      </c>
    </row>
    <row r="23" spans="1:11" x14ac:dyDescent="0.25">
      <c r="A23" s="17"/>
      <c r="B23" t="str">
        <f>_xlfn.XLOOKUP(Table1[[#This Row],[Unique_Id]],Employee_Table_2[Unique_ID],Employee_Table_2[Staff_Id],"NOT FOUND")</f>
        <v>NOT FOUND</v>
      </c>
      <c r="C23" t="str">
        <f>_xlfn.XLOOKUP(Table1[[#This Row],[Unique_Id]],Employee_Table_2[Unique_ID],Employee_Table_2[Name],"NOT FOUND")</f>
        <v>NOT FOUND</v>
      </c>
      <c r="D23" t="str">
        <f>_xlfn.XLOOKUP(Table1[[#This Row],[Unique_Id]],Employee_Table_2[Unique_ID],Employee_Table_2[Gender],"NOT FOUND")</f>
        <v>NOT FOUND</v>
      </c>
      <c r="E23" t="str">
        <f>_xlfn.XLOOKUP(Table1[[#This Row],[Unique_Id]],Employee_Table_2[Unique_ID],Employee_Table_2[Age],"NOT FOUND")</f>
        <v>NOT FOUND</v>
      </c>
      <c r="F23" t="str">
        <f>_xlfn.XLOOKUP(Table1[[#This Row],[Unique_Id]],Employee_Table_2[Unique_ID],Employee_Table_2[Rating],"NOT FOUND")</f>
        <v>NOT FOUND</v>
      </c>
      <c r="G23" s="5" t="str">
        <f>_xlfn.XLOOKUP(Table1[[#This Row],[Unique_Id]],Employee_Table_2[Unique_ID],Employee_Table_2[Date Joined],"NOT FOUND")</f>
        <v>NOT FOUND</v>
      </c>
      <c r="H23" t="str">
        <f>_xlfn.XLOOKUP(Table1[[#This Row],[Unique_Id]],Employee_Table_2[Unique_ID],Employee_Table_2[Department],"NOT FOUND")</f>
        <v>NOT FOUND</v>
      </c>
      <c r="I23" s="15" t="str">
        <f>_xlfn.XLOOKUP(Table1[[#This Row],[Unique_Id]],Employee_Table_2[Unique_ID],Employee_Table_2[Salary],"NOT FOUND")</f>
        <v>NOT FOUND</v>
      </c>
      <c r="J23" t="str">
        <f>_xlfn.XLOOKUP(Table1[[#This Row],[Unique_Id]],Employee_Table_2[Unique_ID],Employee_Table_2[Country],"NOT FOUND")</f>
        <v>NOT FOUND</v>
      </c>
      <c r="K23" s="19" t="str">
        <f>_xlfn.XLOOKUP(Table1[[#This Row],[Unique_Id]],Employee_Table_2[Unique_ID],Employee_Table_2[[ Tenure ]],"NOT FOUND")</f>
        <v>NOT FOUND</v>
      </c>
    </row>
    <row r="24" spans="1:11" x14ac:dyDescent="0.25">
      <c r="A24" s="17"/>
      <c r="B24" t="str">
        <f>_xlfn.XLOOKUP(Table1[[#This Row],[Unique_Id]],Employee_Table_2[Unique_ID],Employee_Table_2[Staff_Id],"NOT FOUND")</f>
        <v>NOT FOUND</v>
      </c>
      <c r="C24" t="str">
        <f>_xlfn.XLOOKUP(Table1[[#This Row],[Unique_Id]],Employee_Table_2[Unique_ID],Employee_Table_2[Name],"NOT FOUND")</f>
        <v>NOT FOUND</v>
      </c>
      <c r="D24" t="str">
        <f>_xlfn.XLOOKUP(Table1[[#This Row],[Unique_Id]],Employee_Table_2[Unique_ID],Employee_Table_2[Gender],"NOT FOUND")</f>
        <v>NOT FOUND</v>
      </c>
      <c r="E24" t="str">
        <f>_xlfn.XLOOKUP(Table1[[#This Row],[Unique_Id]],Employee_Table_2[Unique_ID],Employee_Table_2[Age],"NOT FOUND")</f>
        <v>NOT FOUND</v>
      </c>
      <c r="F24" t="str">
        <f>_xlfn.XLOOKUP(Table1[[#This Row],[Unique_Id]],Employee_Table_2[Unique_ID],Employee_Table_2[Rating],"NOT FOUND")</f>
        <v>NOT FOUND</v>
      </c>
      <c r="G24" s="5" t="str">
        <f>_xlfn.XLOOKUP(Table1[[#This Row],[Unique_Id]],Employee_Table_2[Unique_ID],Employee_Table_2[Date Joined],"NOT FOUND")</f>
        <v>NOT FOUND</v>
      </c>
      <c r="H24" t="str">
        <f>_xlfn.XLOOKUP(Table1[[#This Row],[Unique_Id]],Employee_Table_2[Unique_ID],Employee_Table_2[Department],"NOT FOUND")</f>
        <v>NOT FOUND</v>
      </c>
      <c r="I24" s="15" t="str">
        <f>_xlfn.XLOOKUP(Table1[[#This Row],[Unique_Id]],Employee_Table_2[Unique_ID],Employee_Table_2[Salary],"NOT FOUND")</f>
        <v>NOT FOUND</v>
      </c>
      <c r="J24" t="str">
        <f>_xlfn.XLOOKUP(Table1[[#This Row],[Unique_Id]],Employee_Table_2[Unique_ID],Employee_Table_2[Country],"NOT FOUND")</f>
        <v>NOT FOUND</v>
      </c>
      <c r="K24" s="19" t="str">
        <f>_xlfn.XLOOKUP(Table1[[#This Row],[Unique_Id]],Employee_Table_2[Unique_ID],Employee_Table_2[[ Tenure ]],"NOT FOUND")</f>
        <v>NOT FOUND</v>
      </c>
    </row>
    <row r="25" spans="1:11" x14ac:dyDescent="0.25">
      <c r="A25" s="17"/>
      <c r="B25" t="str">
        <f>_xlfn.XLOOKUP(Table1[[#This Row],[Unique_Id]],Employee_Table_2[Unique_ID],Employee_Table_2[Staff_Id],"NOT FOUND")</f>
        <v>NOT FOUND</v>
      </c>
      <c r="C25" t="str">
        <f>_xlfn.XLOOKUP(Table1[[#This Row],[Unique_Id]],Employee_Table_2[Unique_ID],Employee_Table_2[Name],"NOT FOUND")</f>
        <v>NOT FOUND</v>
      </c>
      <c r="D25" t="str">
        <f>_xlfn.XLOOKUP(Table1[[#This Row],[Unique_Id]],Employee_Table_2[Unique_ID],Employee_Table_2[Gender],"NOT FOUND")</f>
        <v>NOT FOUND</v>
      </c>
      <c r="E25" t="str">
        <f>_xlfn.XLOOKUP(Table1[[#This Row],[Unique_Id]],Employee_Table_2[Unique_ID],Employee_Table_2[Age],"NOT FOUND")</f>
        <v>NOT FOUND</v>
      </c>
      <c r="F25" t="str">
        <f>_xlfn.XLOOKUP(Table1[[#This Row],[Unique_Id]],Employee_Table_2[Unique_ID],Employee_Table_2[Rating],"NOT FOUND")</f>
        <v>NOT FOUND</v>
      </c>
      <c r="G25" s="5" t="str">
        <f>_xlfn.XLOOKUP(Table1[[#This Row],[Unique_Id]],Employee_Table_2[Unique_ID],Employee_Table_2[Date Joined],"NOT FOUND")</f>
        <v>NOT FOUND</v>
      </c>
      <c r="H25" t="str">
        <f>_xlfn.XLOOKUP(Table1[[#This Row],[Unique_Id]],Employee_Table_2[Unique_ID],Employee_Table_2[Department],"NOT FOUND")</f>
        <v>NOT FOUND</v>
      </c>
      <c r="I25" s="15" t="str">
        <f>_xlfn.XLOOKUP(Table1[[#This Row],[Unique_Id]],Employee_Table_2[Unique_ID],Employee_Table_2[Salary],"NOT FOUND")</f>
        <v>NOT FOUND</v>
      </c>
      <c r="J25" t="str">
        <f>_xlfn.XLOOKUP(Table1[[#This Row],[Unique_Id]],Employee_Table_2[Unique_ID],Employee_Table_2[Country],"NOT FOUND")</f>
        <v>NOT FOUND</v>
      </c>
      <c r="K25" s="19" t="str">
        <f>_xlfn.XLOOKUP(Table1[[#This Row],[Unique_Id]],Employee_Table_2[Unique_ID],Employee_Table_2[[ Tenure ]],"NOT FOUND")</f>
        <v>NOT FOUND</v>
      </c>
    </row>
    <row r="26" spans="1:11" x14ac:dyDescent="0.25">
      <c r="A26" s="17"/>
      <c r="B26" t="str">
        <f>_xlfn.XLOOKUP(Table1[[#This Row],[Unique_Id]],Employee_Table_2[Unique_ID],Employee_Table_2[Staff_Id],"NOT FOUND")</f>
        <v>NOT FOUND</v>
      </c>
      <c r="C26" t="str">
        <f>_xlfn.XLOOKUP(Table1[[#This Row],[Unique_Id]],Employee_Table_2[Unique_ID],Employee_Table_2[Name],"NOT FOUND")</f>
        <v>NOT FOUND</v>
      </c>
      <c r="D26" t="str">
        <f>_xlfn.XLOOKUP(Table1[[#This Row],[Unique_Id]],Employee_Table_2[Unique_ID],Employee_Table_2[Gender],"NOT FOUND")</f>
        <v>NOT FOUND</v>
      </c>
      <c r="E26" t="str">
        <f>_xlfn.XLOOKUP(Table1[[#This Row],[Unique_Id]],Employee_Table_2[Unique_ID],Employee_Table_2[Age],"NOT FOUND")</f>
        <v>NOT FOUND</v>
      </c>
      <c r="F26" t="str">
        <f>_xlfn.XLOOKUP(Table1[[#This Row],[Unique_Id]],Employee_Table_2[Unique_ID],Employee_Table_2[Rating],"NOT FOUND")</f>
        <v>NOT FOUND</v>
      </c>
      <c r="G26" s="5" t="str">
        <f>_xlfn.XLOOKUP(Table1[[#This Row],[Unique_Id]],Employee_Table_2[Unique_ID],Employee_Table_2[Date Joined],"NOT FOUND")</f>
        <v>NOT FOUND</v>
      </c>
      <c r="H26" t="str">
        <f>_xlfn.XLOOKUP(Table1[[#This Row],[Unique_Id]],Employee_Table_2[Unique_ID],Employee_Table_2[Department],"NOT FOUND")</f>
        <v>NOT FOUND</v>
      </c>
      <c r="I26" s="15" t="str">
        <f>_xlfn.XLOOKUP(Table1[[#This Row],[Unique_Id]],Employee_Table_2[Unique_ID],Employee_Table_2[Salary],"NOT FOUND")</f>
        <v>NOT FOUND</v>
      </c>
      <c r="J26" t="str">
        <f>_xlfn.XLOOKUP(Table1[[#This Row],[Unique_Id]],Employee_Table_2[Unique_ID],Employee_Table_2[Country],"NOT FOUND")</f>
        <v>NOT FOUND</v>
      </c>
      <c r="K26" s="19" t="str">
        <f>_xlfn.XLOOKUP(Table1[[#This Row],[Unique_Id]],Employee_Table_2[Unique_ID],Employee_Table_2[[ Tenure ]],"NOT FOUND")</f>
        <v>NOT FOUND</v>
      </c>
    </row>
    <row r="27" spans="1:11" x14ac:dyDescent="0.25">
      <c r="A27" s="17"/>
      <c r="B27" t="str">
        <f>_xlfn.XLOOKUP(Table1[[#This Row],[Unique_Id]],Employee_Table_2[Unique_ID],Employee_Table_2[Staff_Id],"NOT FOUND")</f>
        <v>NOT FOUND</v>
      </c>
      <c r="C27" t="str">
        <f>_xlfn.XLOOKUP(Table1[[#This Row],[Unique_Id]],Employee_Table_2[Unique_ID],Employee_Table_2[Name],"NOT FOUND")</f>
        <v>NOT FOUND</v>
      </c>
      <c r="D27" t="str">
        <f>_xlfn.XLOOKUP(Table1[[#This Row],[Unique_Id]],Employee_Table_2[Unique_ID],Employee_Table_2[Gender],"NOT FOUND")</f>
        <v>NOT FOUND</v>
      </c>
      <c r="E27" t="str">
        <f>_xlfn.XLOOKUP(Table1[[#This Row],[Unique_Id]],Employee_Table_2[Unique_ID],Employee_Table_2[Age],"NOT FOUND")</f>
        <v>NOT FOUND</v>
      </c>
      <c r="F27" t="str">
        <f>_xlfn.XLOOKUP(Table1[[#This Row],[Unique_Id]],Employee_Table_2[Unique_ID],Employee_Table_2[Rating],"NOT FOUND")</f>
        <v>NOT FOUND</v>
      </c>
      <c r="G27" s="5" t="str">
        <f>_xlfn.XLOOKUP(Table1[[#This Row],[Unique_Id]],Employee_Table_2[Unique_ID],Employee_Table_2[Date Joined],"NOT FOUND")</f>
        <v>NOT FOUND</v>
      </c>
      <c r="H27" t="str">
        <f>_xlfn.XLOOKUP(Table1[[#This Row],[Unique_Id]],Employee_Table_2[Unique_ID],Employee_Table_2[Department],"NOT FOUND")</f>
        <v>NOT FOUND</v>
      </c>
      <c r="I27" s="15" t="str">
        <f>_xlfn.XLOOKUP(Table1[[#This Row],[Unique_Id]],Employee_Table_2[Unique_ID],Employee_Table_2[Salary],"NOT FOUND")</f>
        <v>NOT FOUND</v>
      </c>
      <c r="J27" t="str">
        <f>_xlfn.XLOOKUP(Table1[[#This Row],[Unique_Id]],Employee_Table_2[Unique_ID],Employee_Table_2[Country],"NOT FOUND")</f>
        <v>NOT FOUND</v>
      </c>
      <c r="K27" s="19" t="str">
        <f>_xlfn.XLOOKUP(Table1[[#This Row],[Unique_Id]],Employee_Table_2[Unique_ID],Employee_Table_2[[ Tenure ]],"NOT FOUND")</f>
        <v>NOT FOUND</v>
      </c>
    </row>
    <row r="28" spans="1:11" x14ac:dyDescent="0.25">
      <c r="A28" s="17"/>
      <c r="B28" t="str">
        <f>_xlfn.XLOOKUP(Table1[[#This Row],[Unique_Id]],Employee_Table_2[Unique_ID],Employee_Table_2[Staff_Id],"NOT FOUND")</f>
        <v>NOT FOUND</v>
      </c>
      <c r="C28" t="str">
        <f>_xlfn.XLOOKUP(Table1[[#This Row],[Unique_Id]],Employee_Table_2[Unique_ID],Employee_Table_2[Name],"NOT FOUND")</f>
        <v>NOT FOUND</v>
      </c>
      <c r="D28" t="str">
        <f>_xlfn.XLOOKUP(Table1[[#This Row],[Unique_Id]],Employee_Table_2[Unique_ID],Employee_Table_2[Gender],"NOT FOUND")</f>
        <v>NOT FOUND</v>
      </c>
      <c r="E28" t="str">
        <f>_xlfn.XLOOKUP(Table1[[#This Row],[Unique_Id]],Employee_Table_2[Unique_ID],Employee_Table_2[Age],"NOT FOUND")</f>
        <v>NOT FOUND</v>
      </c>
      <c r="F28" t="str">
        <f>_xlfn.XLOOKUP(Table1[[#This Row],[Unique_Id]],Employee_Table_2[Unique_ID],Employee_Table_2[Rating],"NOT FOUND")</f>
        <v>NOT FOUND</v>
      </c>
      <c r="G28" s="5" t="str">
        <f>_xlfn.XLOOKUP(Table1[[#This Row],[Unique_Id]],Employee_Table_2[Unique_ID],Employee_Table_2[Date Joined],"NOT FOUND")</f>
        <v>NOT FOUND</v>
      </c>
      <c r="H28" t="str">
        <f>_xlfn.XLOOKUP(Table1[[#This Row],[Unique_Id]],Employee_Table_2[Unique_ID],Employee_Table_2[Department],"NOT FOUND")</f>
        <v>NOT FOUND</v>
      </c>
      <c r="I28" s="15" t="str">
        <f>_xlfn.XLOOKUP(Table1[[#This Row],[Unique_Id]],Employee_Table_2[Unique_ID],Employee_Table_2[Salary],"NOT FOUND")</f>
        <v>NOT FOUND</v>
      </c>
      <c r="J28" t="str">
        <f>_xlfn.XLOOKUP(Table1[[#This Row],[Unique_Id]],Employee_Table_2[Unique_ID],Employee_Table_2[Country],"NOT FOUND")</f>
        <v>NOT FOUND</v>
      </c>
      <c r="K28" s="19" t="str">
        <f>_xlfn.XLOOKUP(Table1[[#This Row],[Unique_Id]],Employee_Table_2[Unique_ID],Employee_Table_2[[ Tenure ]],"NOT FOUND")</f>
        <v>NOT FOUND</v>
      </c>
    </row>
    <row r="29" spans="1:11" x14ac:dyDescent="0.25">
      <c r="A29" s="17"/>
      <c r="B29" t="str">
        <f>_xlfn.XLOOKUP(Table1[[#This Row],[Unique_Id]],Employee_Table_2[Unique_ID],Employee_Table_2[Staff_Id],"NOT FOUND")</f>
        <v>NOT FOUND</v>
      </c>
      <c r="C29" t="str">
        <f>_xlfn.XLOOKUP(Table1[[#This Row],[Unique_Id]],Employee_Table_2[Unique_ID],Employee_Table_2[Name],"NOT FOUND")</f>
        <v>NOT FOUND</v>
      </c>
      <c r="D29" t="str">
        <f>_xlfn.XLOOKUP(Table1[[#This Row],[Unique_Id]],Employee_Table_2[Unique_ID],Employee_Table_2[Gender],"NOT FOUND")</f>
        <v>NOT FOUND</v>
      </c>
      <c r="E29" t="str">
        <f>_xlfn.XLOOKUP(Table1[[#This Row],[Unique_Id]],Employee_Table_2[Unique_ID],Employee_Table_2[Age],"NOT FOUND")</f>
        <v>NOT FOUND</v>
      </c>
      <c r="F29" t="str">
        <f>_xlfn.XLOOKUP(Table1[[#This Row],[Unique_Id]],Employee_Table_2[Unique_ID],Employee_Table_2[Rating],"NOT FOUND")</f>
        <v>NOT FOUND</v>
      </c>
      <c r="G29" s="5" t="str">
        <f>_xlfn.XLOOKUP(Table1[[#This Row],[Unique_Id]],Employee_Table_2[Unique_ID],Employee_Table_2[Date Joined],"NOT FOUND")</f>
        <v>NOT FOUND</v>
      </c>
      <c r="H29" t="str">
        <f>_xlfn.XLOOKUP(Table1[[#This Row],[Unique_Id]],Employee_Table_2[Unique_ID],Employee_Table_2[Department],"NOT FOUND")</f>
        <v>NOT FOUND</v>
      </c>
      <c r="I29" s="15" t="str">
        <f>_xlfn.XLOOKUP(Table1[[#This Row],[Unique_Id]],Employee_Table_2[Unique_ID],Employee_Table_2[Salary],"NOT FOUND")</f>
        <v>NOT FOUND</v>
      </c>
      <c r="J29" t="str">
        <f>_xlfn.XLOOKUP(Table1[[#This Row],[Unique_Id]],Employee_Table_2[Unique_ID],Employee_Table_2[Country],"NOT FOUND")</f>
        <v>NOT FOUND</v>
      </c>
      <c r="K29" s="19" t="str">
        <f>_xlfn.XLOOKUP(Table1[[#This Row],[Unique_Id]],Employee_Table_2[Unique_ID],Employee_Table_2[[ Tenure ]],"NOT FOUND")</f>
        <v>NOT FOUND</v>
      </c>
    </row>
    <row r="30" spans="1:11" x14ac:dyDescent="0.25">
      <c r="A30" s="17"/>
      <c r="B30" t="str">
        <f>_xlfn.XLOOKUP(Table1[[#This Row],[Unique_Id]],Employee_Table_2[Unique_ID],Employee_Table_2[Staff_Id],"NOT FOUND")</f>
        <v>NOT FOUND</v>
      </c>
      <c r="C30" t="str">
        <f>_xlfn.XLOOKUP(Table1[[#This Row],[Unique_Id]],Employee_Table_2[Unique_ID],Employee_Table_2[Name],"NOT FOUND")</f>
        <v>NOT FOUND</v>
      </c>
      <c r="D30" t="str">
        <f>_xlfn.XLOOKUP(Table1[[#This Row],[Unique_Id]],Employee_Table_2[Unique_ID],Employee_Table_2[Gender],"NOT FOUND")</f>
        <v>NOT FOUND</v>
      </c>
      <c r="E30" t="str">
        <f>_xlfn.XLOOKUP(Table1[[#This Row],[Unique_Id]],Employee_Table_2[Unique_ID],Employee_Table_2[Age],"NOT FOUND")</f>
        <v>NOT FOUND</v>
      </c>
      <c r="F30" t="str">
        <f>_xlfn.XLOOKUP(Table1[[#This Row],[Unique_Id]],Employee_Table_2[Unique_ID],Employee_Table_2[Rating],"NOT FOUND")</f>
        <v>NOT FOUND</v>
      </c>
      <c r="G30" s="5" t="str">
        <f>_xlfn.XLOOKUP(Table1[[#This Row],[Unique_Id]],Employee_Table_2[Unique_ID],Employee_Table_2[Date Joined],"NOT FOUND")</f>
        <v>NOT FOUND</v>
      </c>
      <c r="H30" t="str">
        <f>_xlfn.XLOOKUP(Table1[[#This Row],[Unique_Id]],Employee_Table_2[Unique_ID],Employee_Table_2[Department],"NOT FOUND")</f>
        <v>NOT FOUND</v>
      </c>
      <c r="I30" s="15" t="str">
        <f>_xlfn.XLOOKUP(Table1[[#This Row],[Unique_Id]],Employee_Table_2[Unique_ID],Employee_Table_2[Salary],"NOT FOUND")</f>
        <v>NOT FOUND</v>
      </c>
      <c r="J30" t="str">
        <f>_xlfn.XLOOKUP(Table1[[#This Row],[Unique_Id]],Employee_Table_2[Unique_ID],Employee_Table_2[Country],"NOT FOUND")</f>
        <v>NOT FOUND</v>
      </c>
      <c r="K30" s="19" t="str">
        <f>_xlfn.XLOOKUP(Table1[[#This Row],[Unique_Id]],Employee_Table_2[Unique_ID],Employee_Table_2[[ Tenure ]],"NOT FOUND")</f>
        <v>NOT FOUND</v>
      </c>
    </row>
    <row r="31" spans="1:11" x14ac:dyDescent="0.25">
      <c r="A31" s="17"/>
      <c r="B31" t="str">
        <f>_xlfn.XLOOKUP(Table1[[#This Row],[Unique_Id]],Employee_Table_2[Unique_ID],Employee_Table_2[Staff_Id],"NOT FOUND")</f>
        <v>NOT FOUND</v>
      </c>
      <c r="C31" t="str">
        <f>_xlfn.XLOOKUP(Table1[[#This Row],[Unique_Id]],Employee_Table_2[Unique_ID],Employee_Table_2[Name],"NOT FOUND")</f>
        <v>NOT FOUND</v>
      </c>
      <c r="D31" t="str">
        <f>_xlfn.XLOOKUP(Table1[[#This Row],[Unique_Id]],Employee_Table_2[Unique_ID],Employee_Table_2[Gender],"NOT FOUND")</f>
        <v>NOT FOUND</v>
      </c>
      <c r="E31" t="str">
        <f>_xlfn.XLOOKUP(Table1[[#This Row],[Unique_Id]],Employee_Table_2[Unique_ID],Employee_Table_2[Age],"NOT FOUND")</f>
        <v>NOT FOUND</v>
      </c>
      <c r="F31" t="str">
        <f>_xlfn.XLOOKUP(Table1[[#This Row],[Unique_Id]],Employee_Table_2[Unique_ID],Employee_Table_2[Rating],"NOT FOUND")</f>
        <v>NOT FOUND</v>
      </c>
      <c r="G31" s="5" t="str">
        <f>_xlfn.XLOOKUP(Table1[[#This Row],[Unique_Id]],Employee_Table_2[Unique_ID],Employee_Table_2[Date Joined],"NOT FOUND")</f>
        <v>NOT FOUND</v>
      </c>
      <c r="H31" t="str">
        <f>_xlfn.XLOOKUP(Table1[[#This Row],[Unique_Id]],Employee_Table_2[Unique_ID],Employee_Table_2[Department],"NOT FOUND")</f>
        <v>NOT FOUND</v>
      </c>
      <c r="I31" s="15" t="str">
        <f>_xlfn.XLOOKUP(Table1[[#This Row],[Unique_Id]],Employee_Table_2[Unique_ID],Employee_Table_2[Salary],"NOT FOUND")</f>
        <v>NOT FOUND</v>
      </c>
      <c r="J31" t="str">
        <f>_xlfn.XLOOKUP(Table1[[#This Row],[Unique_Id]],Employee_Table_2[Unique_ID],Employee_Table_2[Country],"NOT FOUND")</f>
        <v>NOT FOUND</v>
      </c>
      <c r="K31" s="19" t="str">
        <f>_xlfn.XLOOKUP(Table1[[#This Row],[Unique_Id]],Employee_Table_2[Unique_ID],Employee_Table_2[[ Tenure ]],"NOT FOUND")</f>
        <v>NOT FOUND</v>
      </c>
    </row>
    <row r="32" spans="1:11" x14ac:dyDescent="0.25">
      <c r="A32" s="17"/>
      <c r="B32" t="str">
        <f>_xlfn.XLOOKUP(Table1[[#This Row],[Unique_Id]],Employee_Table_2[Unique_ID],Employee_Table_2[Staff_Id],"NOT FOUND")</f>
        <v>NOT FOUND</v>
      </c>
      <c r="C32" t="str">
        <f>_xlfn.XLOOKUP(Table1[[#This Row],[Unique_Id]],Employee_Table_2[Unique_ID],Employee_Table_2[Name],"NOT FOUND")</f>
        <v>NOT FOUND</v>
      </c>
      <c r="D32" t="str">
        <f>_xlfn.XLOOKUP(Table1[[#This Row],[Unique_Id]],Employee_Table_2[Unique_ID],Employee_Table_2[Gender],"NOT FOUND")</f>
        <v>NOT FOUND</v>
      </c>
      <c r="E32" t="str">
        <f>_xlfn.XLOOKUP(Table1[[#This Row],[Unique_Id]],Employee_Table_2[Unique_ID],Employee_Table_2[Age],"NOT FOUND")</f>
        <v>NOT FOUND</v>
      </c>
      <c r="F32" t="str">
        <f>_xlfn.XLOOKUP(Table1[[#This Row],[Unique_Id]],Employee_Table_2[Unique_ID],Employee_Table_2[Rating],"NOT FOUND")</f>
        <v>NOT FOUND</v>
      </c>
      <c r="G32" s="5" t="str">
        <f>_xlfn.XLOOKUP(Table1[[#This Row],[Unique_Id]],Employee_Table_2[Unique_ID],Employee_Table_2[Date Joined],"NOT FOUND")</f>
        <v>NOT FOUND</v>
      </c>
      <c r="H32" t="str">
        <f>_xlfn.XLOOKUP(Table1[[#This Row],[Unique_Id]],Employee_Table_2[Unique_ID],Employee_Table_2[Department],"NOT FOUND")</f>
        <v>NOT FOUND</v>
      </c>
      <c r="I32" s="15" t="str">
        <f>_xlfn.XLOOKUP(Table1[[#This Row],[Unique_Id]],Employee_Table_2[Unique_ID],Employee_Table_2[Salary],"NOT FOUND")</f>
        <v>NOT FOUND</v>
      </c>
      <c r="J32" t="str">
        <f>_xlfn.XLOOKUP(Table1[[#This Row],[Unique_Id]],Employee_Table_2[Unique_ID],Employee_Table_2[Country],"NOT FOUND")</f>
        <v>NOT FOUND</v>
      </c>
      <c r="K32" s="19" t="str">
        <f>_xlfn.XLOOKUP(Table1[[#This Row],[Unique_Id]],Employee_Table_2[Unique_ID],Employee_Table_2[[ Tenure ]],"NOT FOUND")</f>
        <v>NOT FOUND</v>
      </c>
    </row>
    <row r="33" spans="1:11" x14ac:dyDescent="0.25">
      <c r="A33" s="17"/>
      <c r="B33" t="str">
        <f>_xlfn.XLOOKUP(Table1[[#This Row],[Unique_Id]],Employee_Table_2[Unique_ID],Employee_Table_2[Staff_Id],"NOT FOUND")</f>
        <v>NOT FOUND</v>
      </c>
      <c r="C33" t="str">
        <f>_xlfn.XLOOKUP(Table1[[#This Row],[Unique_Id]],Employee_Table_2[Unique_ID],Employee_Table_2[Name],"NOT FOUND")</f>
        <v>NOT FOUND</v>
      </c>
      <c r="D33" t="str">
        <f>_xlfn.XLOOKUP(Table1[[#This Row],[Unique_Id]],Employee_Table_2[Unique_ID],Employee_Table_2[Gender],"NOT FOUND")</f>
        <v>NOT FOUND</v>
      </c>
      <c r="E33" t="str">
        <f>_xlfn.XLOOKUP(Table1[[#This Row],[Unique_Id]],Employee_Table_2[Unique_ID],Employee_Table_2[Age],"NOT FOUND")</f>
        <v>NOT FOUND</v>
      </c>
      <c r="F33" t="str">
        <f>_xlfn.XLOOKUP(Table1[[#This Row],[Unique_Id]],Employee_Table_2[Unique_ID],Employee_Table_2[Rating],"NOT FOUND")</f>
        <v>NOT FOUND</v>
      </c>
      <c r="G33" s="5" t="str">
        <f>_xlfn.XLOOKUP(Table1[[#This Row],[Unique_Id]],Employee_Table_2[Unique_ID],Employee_Table_2[Date Joined],"NOT FOUND")</f>
        <v>NOT FOUND</v>
      </c>
      <c r="H33" t="str">
        <f>_xlfn.XLOOKUP(Table1[[#This Row],[Unique_Id]],Employee_Table_2[Unique_ID],Employee_Table_2[Department],"NOT FOUND")</f>
        <v>NOT FOUND</v>
      </c>
      <c r="I33" s="15" t="str">
        <f>_xlfn.XLOOKUP(Table1[[#This Row],[Unique_Id]],Employee_Table_2[Unique_ID],Employee_Table_2[Salary],"NOT FOUND")</f>
        <v>NOT FOUND</v>
      </c>
      <c r="J33" t="str">
        <f>_xlfn.XLOOKUP(Table1[[#This Row],[Unique_Id]],Employee_Table_2[Unique_ID],Employee_Table_2[Country],"NOT FOUND")</f>
        <v>NOT FOUND</v>
      </c>
      <c r="K33" s="19" t="str">
        <f>_xlfn.XLOOKUP(Table1[[#This Row],[Unique_Id]],Employee_Table_2[Unique_ID],Employee_Table_2[[ Tenure ]],"NOT FOUND")</f>
        <v>NOT FOUND</v>
      </c>
    </row>
    <row r="34" spans="1:11" x14ac:dyDescent="0.25">
      <c r="A34" s="17"/>
      <c r="B34" t="str">
        <f>_xlfn.XLOOKUP(Table1[[#This Row],[Unique_Id]],Employee_Table_2[Unique_ID],Employee_Table_2[Staff_Id],"NOT FOUND")</f>
        <v>NOT FOUND</v>
      </c>
      <c r="C34" t="str">
        <f>_xlfn.XLOOKUP(Table1[[#This Row],[Unique_Id]],Employee_Table_2[Unique_ID],Employee_Table_2[Name],"NOT FOUND")</f>
        <v>NOT FOUND</v>
      </c>
      <c r="D34" t="str">
        <f>_xlfn.XLOOKUP(Table1[[#This Row],[Unique_Id]],Employee_Table_2[Unique_ID],Employee_Table_2[Gender],"NOT FOUND")</f>
        <v>NOT FOUND</v>
      </c>
      <c r="E34" t="str">
        <f>_xlfn.XLOOKUP(Table1[[#This Row],[Unique_Id]],Employee_Table_2[Unique_ID],Employee_Table_2[Age],"NOT FOUND")</f>
        <v>NOT FOUND</v>
      </c>
      <c r="F34" t="str">
        <f>_xlfn.XLOOKUP(Table1[[#This Row],[Unique_Id]],Employee_Table_2[Unique_ID],Employee_Table_2[Rating],"NOT FOUND")</f>
        <v>NOT FOUND</v>
      </c>
      <c r="G34" s="5" t="str">
        <f>_xlfn.XLOOKUP(Table1[[#This Row],[Unique_Id]],Employee_Table_2[Unique_ID],Employee_Table_2[Date Joined],"NOT FOUND")</f>
        <v>NOT FOUND</v>
      </c>
      <c r="H34" t="str">
        <f>_xlfn.XLOOKUP(Table1[[#This Row],[Unique_Id]],Employee_Table_2[Unique_ID],Employee_Table_2[Department],"NOT FOUND")</f>
        <v>NOT FOUND</v>
      </c>
      <c r="I34" s="15" t="str">
        <f>_xlfn.XLOOKUP(Table1[[#This Row],[Unique_Id]],Employee_Table_2[Unique_ID],Employee_Table_2[Salary],"NOT FOUND")</f>
        <v>NOT FOUND</v>
      </c>
      <c r="J34" t="str">
        <f>_xlfn.XLOOKUP(Table1[[#This Row],[Unique_Id]],Employee_Table_2[Unique_ID],Employee_Table_2[Country],"NOT FOUND")</f>
        <v>NOT FOUND</v>
      </c>
      <c r="K34" s="19" t="str">
        <f>_xlfn.XLOOKUP(Table1[[#This Row],[Unique_Id]],Employee_Table_2[Unique_ID],Employee_Table_2[[ Tenure ]],"NOT FOUND")</f>
        <v>NOT FOUND</v>
      </c>
    </row>
    <row r="35" spans="1:11" x14ac:dyDescent="0.25">
      <c r="A35" s="17"/>
      <c r="B35" t="str">
        <f>_xlfn.XLOOKUP(Table1[[#This Row],[Unique_Id]],Employee_Table_2[Unique_ID],Employee_Table_2[Staff_Id],"NOT FOUND")</f>
        <v>NOT FOUND</v>
      </c>
      <c r="C35" t="str">
        <f>_xlfn.XLOOKUP(Table1[[#This Row],[Unique_Id]],Employee_Table_2[Unique_ID],Employee_Table_2[Name],"NOT FOUND")</f>
        <v>NOT FOUND</v>
      </c>
      <c r="D35" t="str">
        <f>_xlfn.XLOOKUP(Table1[[#This Row],[Unique_Id]],Employee_Table_2[Unique_ID],Employee_Table_2[Gender],"NOT FOUND")</f>
        <v>NOT FOUND</v>
      </c>
      <c r="E35" t="str">
        <f>_xlfn.XLOOKUP(Table1[[#This Row],[Unique_Id]],Employee_Table_2[Unique_ID],Employee_Table_2[Age],"NOT FOUND")</f>
        <v>NOT FOUND</v>
      </c>
      <c r="F35" t="str">
        <f>_xlfn.XLOOKUP(Table1[[#This Row],[Unique_Id]],Employee_Table_2[Unique_ID],Employee_Table_2[Rating],"NOT FOUND")</f>
        <v>NOT FOUND</v>
      </c>
      <c r="G35" s="5" t="str">
        <f>_xlfn.XLOOKUP(Table1[[#This Row],[Unique_Id]],Employee_Table_2[Unique_ID],Employee_Table_2[Date Joined],"NOT FOUND")</f>
        <v>NOT FOUND</v>
      </c>
      <c r="H35" t="str">
        <f>_xlfn.XLOOKUP(Table1[[#This Row],[Unique_Id]],Employee_Table_2[Unique_ID],Employee_Table_2[Department],"NOT FOUND")</f>
        <v>NOT FOUND</v>
      </c>
      <c r="I35" s="15" t="str">
        <f>_xlfn.XLOOKUP(Table1[[#This Row],[Unique_Id]],Employee_Table_2[Unique_ID],Employee_Table_2[Salary],"NOT FOUND")</f>
        <v>NOT FOUND</v>
      </c>
      <c r="J35" t="str">
        <f>_xlfn.XLOOKUP(Table1[[#This Row],[Unique_Id]],Employee_Table_2[Unique_ID],Employee_Table_2[Country],"NOT FOUND")</f>
        <v>NOT FOUND</v>
      </c>
      <c r="K35" s="19" t="str">
        <f>_xlfn.XLOOKUP(Table1[[#This Row],[Unique_Id]],Employee_Table_2[Unique_ID],Employee_Table_2[[ Tenure ]],"NOT FOUND")</f>
        <v>NOT FOUND</v>
      </c>
    </row>
    <row r="36" spans="1:11" x14ac:dyDescent="0.25">
      <c r="A36" s="17"/>
      <c r="B36" t="str">
        <f>_xlfn.XLOOKUP(Table1[[#This Row],[Unique_Id]],Employee_Table_2[Unique_ID],Employee_Table_2[Staff_Id],"NOT FOUND")</f>
        <v>NOT FOUND</v>
      </c>
      <c r="C36" t="str">
        <f>_xlfn.XLOOKUP(Table1[[#This Row],[Unique_Id]],Employee_Table_2[Unique_ID],Employee_Table_2[Name],"NOT FOUND")</f>
        <v>NOT FOUND</v>
      </c>
      <c r="D36" t="str">
        <f>_xlfn.XLOOKUP(Table1[[#This Row],[Unique_Id]],Employee_Table_2[Unique_ID],Employee_Table_2[Gender],"NOT FOUND")</f>
        <v>NOT FOUND</v>
      </c>
      <c r="E36" t="str">
        <f>_xlfn.XLOOKUP(Table1[[#This Row],[Unique_Id]],Employee_Table_2[Unique_ID],Employee_Table_2[Age],"NOT FOUND")</f>
        <v>NOT FOUND</v>
      </c>
      <c r="F36" t="str">
        <f>_xlfn.XLOOKUP(Table1[[#This Row],[Unique_Id]],Employee_Table_2[Unique_ID],Employee_Table_2[Rating],"NOT FOUND")</f>
        <v>NOT FOUND</v>
      </c>
      <c r="G36" s="5" t="str">
        <f>_xlfn.XLOOKUP(Table1[[#This Row],[Unique_Id]],Employee_Table_2[Unique_ID],Employee_Table_2[Date Joined],"NOT FOUND")</f>
        <v>NOT FOUND</v>
      </c>
      <c r="H36" t="str">
        <f>_xlfn.XLOOKUP(Table1[[#This Row],[Unique_Id]],Employee_Table_2[Unique_ID],Employee_Table_2[Department],"NOT FOUND")</f>
        <v>NOT FOUND</v>
      </c>
      <c r="I36" s="15" t="str">
        <f>_xlfn.XLOOKUP(Table1[[#This Row],[Unique_Id]],Employee_Table_2[Unique_ID],Employee_Table_2[Salary],"NOT FOUND")</f>
        <v>NOT FOUND</v>
      </c>
      <c r="J36" t="str">
        <f>_xlfn.XLOOKUP(Table1[[#This Row],[Unique_Id]],Employee_Table_2[Unique_ID],Employee_Table_2[Country],"NOT FOUND")</f>
        <v>NOT FOUND</v>
      </c>
      <c r="K36" s="19" t="str">
        <f>_xlfn.XLOOKUP(Table1[[#This Row],[Unique_Id]],Employee_Table_2[Unique_ID],Employee_Table_2[[ Tenure ]],"NOT FOUND")</f>
        <v>NOT FOUND</v>
      </c>
    </row>
    <row r="37" spans="1:11" x14ac:dyDescent="0.25">
      <c r="A37" s="17"/>
      <c r="B37" t="str">
        <f>_xlfn.XLOOKUP(Table1[[#This Row],[Unique_Id]],Employee_Table_2[Unique_ID],Employee_Table_2[Staff_Id],"NOT FOUND")</f>
        <v>NOT FOUND</v>
      </c>
      <c r="C37" t="str">
        <f>_xlfn.XLOOKUP(Table1[[#This Row],[Unique_Id]],Employee_Table_2[Unique_ID],Employee_Table_2[Name],"NOT FOUND")</f>
        <v>NOT FOUND</v>
      </c>
      <c r="D37" t="str">
        <f>_xlfn.XLOOKUP(Table1[[#This Row],[Unique_Id]],Employee_Table_2[Unique_ID],Employee_Table_2[Gender],"NOT FOUND")</f>
        <v>NOT FOUND</v>
      </c>
      <c r="E37" t="str">
        <f>_xlfn.XLOOKUP(Table1[[#This Row],[Unique_Id]],Employee_Table_2[Unique_ID],Employee_Table_2[Age],"NOT FOUND")</f>
        <v>NOT FOUND</v>
      </c>
      <c r="F37" t="str">
        <f>_xlfn.XLOOKUP(Table1[[#This Row],[Unique_Id]],Employee_Table_2[Unique_ID],Employee_Table_2[Rating],"NOT FOUND")</f>
        <v>NOT FOUND</v>
      </c>
      <c r="G37" s="5" t="str">
        <f>_xlfn.XLOOKUP(Table1[[#This Row],[Unique_Id]],Employee_Table_2[Unique_ID],Employee_Table_2[Date Joined],"NOT FOUND")</f>
        <v>NOT FOUND</v>
      </c>
      <c r="H37" t="str">
        <f>_xlfn.XLOOKUP(Table1[[#This Row],[Unique_Id]],Employee_Table_2[Unique_ID],Employee_Table_2[Department],"NOT FOUND")</f>
        <v>NOT FOUND</v>
      </c>
      <c r="I37" s="15" t="str">
        <f>_xlfn.XLOOKUP(Table1[[#This Row],[Unique_Id]],Employee_Table_2[Unique_ID],Employee_Table_2[Salary],"NOT FOUND")</f>
        <v>NOT FOUND</v>
      </c>
      <c r="J37" t="str">
        <f>_xlfn.XLOOKUP(Table1[[#This Row],[Unique_Id]],Employee_Table_2[Unique_ID],Employee_Table_2[Country],"NOT FOUND")</f>
        <v>NOT FOUND</v>
      </c>
      <c r="K37" s="19" t="str">
        <f>_xlfn.XLOOKUP(Table1[[#This Row],[Unique_Id]],Employee_Table_2[Unique_ID],Employee_Table_2[[ Tenure ]],"NOT FOUND")</f>
        <v>NOT FOUND</v>
      </c>
    </row>
    <row r="38" spans="1:11" x14ac:dyDescent="0.25">
      <c r="A38" s="17"/>
      <c r="B38" t="str">
        <f>_xlfn.XLOOKUP(Table1[[#This Row],[Unique_Id]],Employee_Table_2[Unique_ID],Employee_Table_2[Staff_Id],"NOT FOUND")</f>
        <v>NOT FOUND</v>
      </c>
      <c r="C38" t="str">
        <f>_xlfn.XLOOKUP(Table1[[#This Row],[Unique_Id]],Employee_Table_2[Unique_ID],Employee_Table_2[Name],"NOT FOUND")</f>
        <v>NOT FOUND</v>
      </c>
      <c r="D38" t="str">
        <f>_xlfn.XLOOKUP(Table1[[#This Row],[Unique_Id]],Employee_Table_2[Unique_ID],Employee_Table_2[Gender],"NOT FOUND")</f>
        <v>NOT FOUND</v>
      </c>
      <c r="E38" t="str">
        <f>_xlfn.XLOOKUP(Table1[[#This Row],[Unique_Id]],Employee_Table_2[Unique_ID],Employee_Table_2[Age],"NOT FOUND")</f>
        <v>NOT FOUND</v>
      </c>
      <c r="F38" t="str">
        <f>_xlfn.XLOOKUP(Table1[[#This Row],[Unique_Id]],Employee_Table_2[Unique_ID],Employee_Table_2[Rating],"NOT FOUND")</f>
        <v>NOT FOUND</v>
      </c>
      <c r="G38" s="5" t="str">
        <f>_xlfn.XLOOKUP(Table1[[#This Row],[Unique_Id]],Employee_Table_2[Unique_ID],Employee_Table_2[Date Joined],"NOT FOUND")</f>
        <v>NOT FOUND</v>
      </c>
      <c r="H38" t="str">
        <f>_xlfn.XLOOKUP(Table1[[#This Row],[Unique_Id]],Employee_Table_2[Unique_ID],Employee_Table_2[Department],"NOT FOUND")</f>
        <v>NOT FOUND</v>
      </c>
      <c r="I38" s="15" t="str">
        <f>_xlfn.XLOOKUP(Table1[[#This Row],[Unique_Id]],Employee_Table_2[Unique_ID],Employee_Table_2[Salary],"NOT FOUND")</f>
        <v>NOT FOUND</v>
      </c>
      <c r="J38" t="str">
        <f>_xlfn.XLOOKUP(Table1[[#This Row],[Unique_Id]],Employee_Table_2[Unique_ID],Employee_Table_2[Country],"NOT FOUND")</f>
        <v>NOT FOUND</v>
      </c>
      <c r="K38" s="19" t="str">
        <f>_xlfn.XLOOKUP(Table1[[#This Row],[Unique_Id]],Employee_Table_2[Unique_ID],Employee_Table_2[[ Tenure ]],"NOT FOUND")</f>
        <v>NOT FOUND</v>
      </c>
    </row>
    <row r="39" spans="1:11" x14ac:dyDescent="0.25">
      <c r="A39" s="17"/>
      <c r="B39" t="str">
        <f>_xlfn.XLOOKUP(Table1[[#This Row],[Unique_Id]],Employee_Table_2[Unique_ID],Employee_Table_2[Staff_Id],"NOT FOUND")</f>
        <v>NOT FOUND</v>
      </c>
      <c r="C39" t="str">
        <f>_xlfn.XLOOKUP(Table1[[#This Row],[Unique_Id]],Employee_Table_2[Unique_ID],Employee_Table_2[Name],"NOT FOUND")</f>
        <v>NOT FOUND</v>
      </c>
      <c r="D39" t="str">
        <f>_xlfn.XLOOKUP(Table1[[#This Row],[Unique_Id]],Employee_Table_2[Unique_ID],Employee_Table_2[Gender],"NOT FOUND")</f>
        <v>NOT FOUND</v>
      </c>
      <c r="E39" t="str">
        <f>_xlfn.XLOOKUP(Table1[[#This Row],[Unique_Id]],Employee_Table_2[Unique_ID],Employee_Table_2[Age],"NOT FOUND")</f>
        <v>NOT FOUND</v>
      </c>
      <c r="F39" t="str">
        <f>_xlfn.XLOOKUP(Table1[[#This Row],[Unique_Id]],Employee_Table_2[Unique_ID],Employee_Table_2[Rating],"NOT FOUND")</f>
        <v>NOT FOUND</v>
      </c>
      <c r="G39" s="5" t="str">
        <f>_xlfn.XLOOKUP(Table1[[#This Row],[Unique_Id]],Employee_Table_2[Unique_ID],Employee_Table_2[Date Joined],"NOT FOUND")</f>
        <v>NOT FOUND</v>
      </c>
      <c r="H39" t="str">
        <f>_xlfn.XLOOKUP(Table1[[#This Row],[Unique_Id]],Employee_Table_2[Unique_ID],Employee_Table_2[Department],"NOT FOUND")</f>
        <v>NOT FOUND</v>
      </c>
      <c r="I39" s="15" t="str">
        <f>_xlfn.XLOOKUP(Table1[[#This Row],[Unique_Id]],Employee_Table_2[Unique_ID],Employee_Table_2[Salary],"NOT FOUND")</f>
        <v>NOT FOUND</v>
      </c>
      <c r="J39" t="str">
        <f>_xlfn.XLOOKUP(Table1[[#This Row],[Unique_Id]],Employee_Table_2[Unique_ID],Employee_Table_2[Country],"NOT FOUND")</f>
        <v>NOT FOUND</v>
      </c>
      <c r="K39" s="19" t="str">
        <f>_xlfn.XLOOKUP(Table1[[#This Row],[Unique_Id]],Employee_Table_2[Unique_ID],Employee_Table_2[[ Tenure ]],"NOT FOUND")</f>
        <v>NOT FOUND</v>
      </c>
    </row>
    <row r="40" spans="1:11" x14ac:dyDescent="0.25">
      <c r="A40" s="17"/>
      <c r="B40" t="str">
        <f>_xlfn.XLOOKUP(Table1[[#This Row],[Unique_Id]],Employee_Table_2[Unique_ID],Employee_Table_2[Staff_Id],"NOT FOUND")</f>
        <v>NOT FOUND</v>
      </c>
      <c r="C40" t="str">
        <f>_xlfn.XLOOKUP(Table1[[#This Row],[Unique_Id]],Employee_Table_2[Unique_ID],Employee_Table_2[Name],"NOT FOUND")</f>
        <v>NOT FOUND</v>
      </c>
      <c r="D40" t="str">
        <f>_xlfn.XLOOKUP(Table1[[#This Row],[Unique_Id]],Employee_Table_2[Unique_ID],Employee_Table_2[Gender],"NOT FOUND")</f>
        <v>NOT FOUND</v>
      </c>
      <c r="E40" t="str">
        <f>_xlfn.XLOOKUP(Table1[[#This Row],[Unique_Id]],Employee_Table_2[Unique_ID],Employee_Table_2[Age],"NOT FOUND")</f>
        <v>NOT FOUND</v>
      </c>
      <c r="F40" t="str">
        <f>_xlfn.XLOOKUP(Table1[[#This Row],[Unique_Id]],Employee_Table_2[Unique_ID],Employee_Table_2[Rating],"NOT FOUND")</f>
        <v>NOT FOUND</v>
      </c>
      <c r="G40" s="5" t="str">
        <f>_xlfn.XLOOKUP(Table1[[#This Row],[Unique_Id]],Employee_Table_2[Unique_ID],Employee_Table_2[Date Joined],"NOT FOUND")</f>
        <v>NOT FOUND</v>
      </c>
      <c r="H40" t="str">
        <f>_xlfn.XLOOKUP(Table1[[#This Row],[Unique_Id]],Employee_Table_2[Unique_ID],Employee_Table_2[Department],"NOT FOUND")</f>
        <v>NOT FOUND</v>
      </c>
      <c r="I40" s="15" t="str">
        <f>_xlfn.XLOOKUP(Table1[[#This Row],[Unique_Id]],Employee_Table_2[Unique_ID],Employee_Table_2[Salary],"NOT FOUND")</f>
        <v>NOT FOUND</v>
      </c>
      <c r="J40" t="str">
        <f>_xlfn.XLOOKUP(Table1[[#This Row],[Unique_Id]],Employee_Table_2[Unique_ID],Employee_Table_2[Country],"NOT FOUND")</f>
        <v>NOT FOUND</v>
      </c>
      <c r="K40" s="19" t="str">
        <f>_xlfn.XLOOKUP(Table1[[#This Row],[Unique_Id]],Employee_Table_2[Unique_ID],Employee_Table_2[[ Tenure ]],"NOT FOUND")</f>
        <v>NOT FOUND</v>
      </c>
    </row>
    <row r="41" spans="1:11" x14ac:dyDescent="0.25">
      <c r="A41" s="17"/>
      <c r="B41" t="str">
        <f>_xlfn.XLOOKUP(Table1[[#This Row],[Unique_Id]],Employee_Table_2[Unique_ID],Employee_Table_2[Staff_Id],"NOT FOUND")</f>
        <v>NOT FOUND</v>
      </c>
      <c r="C41" t="str">
        <f>_xlfn.XLOOKUP(Table1[[#This Row],[Unique_Id]],Employee_Table_2[Unique_ID],Employee_Table_2[Name],"NOT FOUND")</f>
        <v>NOT FOUND</v>
      </c>
      <c r="D41" t="str">
        <f>_xlfn.XLOOKUP(Table1[[#This Row],[Unique_Id]],Employee_Table_2[Unique_ID],Employee_Table_2[Gender],"NOT FOUND")</f>
        <v>NOT FOUND</v>
      </c>
      <c r="E41" t="str">
        <f>_xlfn.XLOOKUP(Table1[[#This Row],[Unique_Id]],Employee_Table_2[Unique_ID],Employee_Table_2[Age],"NOT FOUND")</f>
        <v>NOT FOUND</v>
      </c>
      <c r="F41" t="str">
        <f>_xlfn.XLOOKUP(Table1[[#This Row],[Unique_Id]],Employee_Table_2[Unique_ID],Employee_Table_2[Rating],"NOT FOUND")</f>
        <v>NOT FOUND</v>
      </c>
      <c r="G41" s="5" t="str">
        <f>_xlfn.XLOOKUP(Table1[[#This Row],[Unique_Id]],Employee_Table_2[Unique_ID],Employee_Table_2[Date Joined],"NOT FOUND")</f>
        <v>NOT FOUND</v>
      </c>
      <c r="H41" t="str">
        <f>_xlfn.XLOOKUP(Table1[[#This Row],[Unique_Id]],Employee_Table_2[Unique_ID],Employee_Table_2[Department],"NOT FOUND")</f>
        <v>NOT FOUND</v>
      </c>
      <c r="I41" s="15" t="str">
        <f>_xlfn.XLOOKUP(Table1[[#This Row],[Unique_Id]],Employee_Table_2[Unique_ID],Employee_Table_2[Salary],"NOT FOUND")</f>
        <v>NOT FOUND</v>
      </c>
      <c r="J41" t="str">
        <f>_xlfn.XLOOKUP(Table1[[#This Row],[Unique_Id]],Employee_Table_2[Unique_ID],Employee_Table_2[Country],"NOT FOUND")</f>
        <v>NOT FOUND</v>
      </c>
      <c r="K41" s="19" t="str">
        <f>_xlfn.XLOOKUP(Table1[[#This Row],[Unique_Id]],Employee_Table_2[Unique_ID],Employee_Table_2[[ Tenure ]],"NOT FOUND")</f>
        <v>NOT FOUND</v>
      </c>
    </row>
    <row r="42" spans="1:11" x14ac:dyDescent="0.25">
      <c r="A42" s="17"/>
      <c r="B42" t="str">
        <f>_xlfn.XLOOKUP(Table1[[#This Row],[Unique_Id]],Employee_Table_2[Unique_ID],Employee_Table_2[Staff_Id],"NOT FOUND")</f>
        <v>NOT FOUND</v>
      </c>
      <c r="C42" t="str">
        <f>_xlfn.XLOOKUP(Table1[[#This Row],[Unique_Id]],Employee_Table_2[Unique_ID],Employee_Table_2[Name],"NOT FOUND")</f>
        <v>NOT FOUND</v>
      </c>
      <c r="D42" t="str">
        <f>_xlfn.XLOOKUP(Table1[[#This Row],[Unique_Id]],Employee_Table_2[Unique_ID],Employee_Table_2[Gender],"NOT FOUND")</f>
        <v>NOT FOUND</v>
      </c>
      <c r="E42" t="str">
        <f>_xlfn.XLOOKUP(Table1[[#This Row],[Unique_Id]],Employee_Table_2[Unique_ID],Employee_Table_2[Age],"NOT FOUND")</f>
        <v>NOT FOUND</v>
      </c>
      <c r="F42" t="str">
        <f>_xlfn.XLOOKUP(Table1[[#This Row],[Unique_Id]],Employee_Table_2[Unique_ID],Employee_Table_2[Rating],"NOT FOUND")</f>
        <v>NOT FOUND</v>
      </c>
      <c r="G42" s="5" t="str">
        <f>_xlfn.XLOOKUP(Table1[[#This Row],[Unique_Id]],Employee_Table_2[Unique_ID],Employee_Table_2[Date Joined],"NOT FOUND")</f>
        <v>NOT FOUND</v>
      </c>
      <c r="H42" t="str">
        <f>_xlfn.XLOOKUP(Table1[[#This Row],[Unique_Id]],Employee_Table_2[Unique_ID],Employee_Table_2[Department],"NOT FOUND")</f>
        <v>NOT FOUND</v>
      </c>
      <c r="I42" s="15" t="str">
        <f>_xlfn.XLOOKUP(Table1[[#This Row],[Unique_Id]],Employee_Table_2[Unique_ID],Employee_Table_2[Salary],"NOT FOUND")</f>
        <v>NOT FOUND</v>
      </c>
      <c r="J42" t="str">
        <f>_xlfn.XLOOKUP(Table1[[#This Row],[Unique_Id]],Employee_Table_2[Unique_ID],Employee_Table_2[Country],"NOT FOUND")</f>
        <v>NOT FOUND</v>
      </c>
      <c r="K42" s="19" t="str">
        <f>_xlfn.XLOOKUP(Table1[[#This Row],[Unique_Id]],Employee_Table_2[Unique_ID],Employee_Table_2[[ Tenure ]],"NOT FOUND")</f>
        <v>NOT FOUND</v>
      </c>
    </row>
    <row r="43" spans="1:11" x14ac:dyDescent="0.25">
      <c r="A43" s="17"/>
      <c r="B43" t="str">
        <f>_xlfn.XLOOKUP(Table1[[#This Row],[Unique_Id]],Employee_Table_2[Unique_ID],Employee_Table_2[Staff_Id],"NOT FOUND")</f>
        <v>NOT FOUND</v>
      </c>
      <c r="C43" t="str">
        <f>_xlfn.XLOOKUP(Table1[[#This Row],[Unique_Id]],Employee_Table_2[Unique_ID],Employee_Table_2[Name],"NOT FOUND")</f>
        <v>NOT FOUND</v>
      </c>
      <c r="D43" t="str">
        <f>_xlfn.XLOOKUP(Table1[[#This Row],[Unique_Id]],Employee_Table_2[Unique_ID],Employee_Table_2[Gender],"NOT FOUND")</f>
        <v>NOT FOUND</v>
      </c>
      <c r="E43" t="str">
        <f>_xlfn.XLOOKUP(Table1[[#This Row],[Unique_Id]],Employee_Table_2[Unique_ID],Employee_Table_2[Age],"NOT FOUND")</f>
        <v>NOT FOUND</v>
      </c>
      <c r="F43" t="str">
        <f>_xlfn.XLOOKUP(Table1[[#This Row],[Unique_Id]],Employee_Table_2[Unique_ID],Employee_Table_2[Rating],"NOT FOUND")</f>
        <v>NOT FOUND</v>
      </c>
      <c r="G43" s="5" t="str">
        <f>_xlfn.XLOOKUP(Table1[[#This Row],[Unique_Id]],Employee_Table_2[Unique_ID],Employee_Table_2[Date Joined],"NOT FOUND")</f>
        <v>NOT FOUND</v>
      </c>
      <c r="H43" t="str">
        <f>_xlfn.XLOOKUP(Table1[[#This Row],[Unique_Id]],Employee_Table_2[Unique_ID],Employee_Table_2[Department],"NOT FOUND")</f>
        <v>NOT FOUND</v>
      </c>
      <c r="I43" s="15" t="str">
        <f>_xlfn.XLOOKUP(Table1[[#This Row],[Unique_Id]],Employee_Table_2[Unique_ID],Employee_Table_2[Salary],"NOT FOUND")</f>
        <v>NOT FOUND</v>
      </c>
      <c r="J43" t="str">
        <f>_xlfn.XLOOKUP(Table1[[#This Row],[Unique_Id]],Employee_Table_2[Unique_ID],Employee_Table_2[Country],"NOT FOUND")</f>
        <v>NOT FOUND</v>
      </c>
      <c r="K43" s="19" t="str">
        <f>_xlfn.XLOOKUP(Table1[[#This Row],[Unique_Id]],Employee_Table_2[Unique_ID],Employee_Table_2[[ Tenure ]],"NOT FOUND")</f>
        <v>NOT FOUND</v>
      </c>
    </row>
    <row r="44" spans="1:11" x14ac:dyDescent="0.25">
      <c r="A44" s="17"/>
      <c r="B44" t="str">
        <f>_xlfn.XLOOKUP(Table1[[#This Row],[Unique_Id]],Employee_Table_2[Unique_ID],Employee_Table_2[Staff_Id],"NOT FOUND")</f>
        <v>NOT FOUND</v>
      </c>
      <c r="C44" t="str">
        <f>_xlfn.XLOOKUP(Table1[[#This Row],[Unique_Id]],Employee_Table_2[Unique_ID],Employee_Table_2[Name],"NOT FOUND")</f>
        <v>NOT FOUND</v>
      </c>
      <c r="D44" t="str">
        <f>_xlfn.XLOOKUP(Table1[[#This Row],[Unique_Id]],Employee_Table_2[Unique_ID],Employee_Table_2[Gender],"NOT FOUND")</f>
        <v>NOT FOUND</v>
      </c>
      <c r="E44" t="str">
        <f>_xlfn.XLOOKUP(Table1[[#This Row],[Unique_Id]],Employee_Table_2[Unique_ID],Employee_Table_2[Age],"NOT FOUND")</f>
        <v>NOT FOUND</v>
      </c>
      <c r="F44" t="str">
        <f>_xlfn.XLOOKUP(Table1[[#This Row],[Unique_Id]],Employee_Table_2[Unique_ID],Employee_Table_2[Rating],"NOT FOUND")</f>
        <v>NOT FOUND</v>
      </c>
      <c r="G44" s="5" t="str">
        <f>_xlfn.XLOOKUP(Table1[[#This Row],[Unique_Id]],Employee_Table_2[Unique_ID],Employee_Table_2[Date Joined],"NOT FOUND")</f>
        <v>NOT FOUND</v>
      </c>
      <c r="H44" t="str">
        <f>_xlfn.XLOOKUP(Table1[[#This Row],[Unique_Id]],Employee_Table_2[Unique_ID],Employee_Table_2[Department],"NOT FOUND")</f>
        <v>NOT FOUND</v>
      </c>
      <c r="I44" s="15" t="str">
        <f>_xlfn.XLOOKUP(Table1[[#This Row],[Unique_Id]],Employee_Table_2[Unique_ID],Employee_Table_2[Salary],"NOT FOUND")</f>
        <v>NOT FOUND</v>
      </c>
      <c r="J44" t="str">
        <f>_xlfn.XLOOKUP(Table1[[#This Row],[Unique_Id]],Employee_Table_2[Unique_ID],Employee_Table_2[Country],"NOT FOUND")</f>
        <v>NOT FOUND</v>
      </c>
      <c r="K44" s="19" t="str">
        <f>_xlfn.XLOOKUP(Table1[[#This Row],[Unique_Id]],Employee_Table_2[Unique_ID],Employee_Table_2[[ Tenure ]],"NOT FOUND")</f>
        <v>NOT FOUND</v>
      </c>
    </row>
    <row r="45" spans="1:11" x14ac:dyDescent="0.25">
      <c r="A45" s="17"/>
      <c r="B45" t="str">
        <f>_xlfn.XLOOKUP(Table1[[#This Row],[Unique_Id]],Employee_Table_2[Unique_ID],Employee_Table_2[Staff_Id],"NOT FOUND")</f>
        <v>NOT FOUND</v>
      </c>
      <c r="C45" t="str">
        <f>_xlfn.XLOOKUP(Table1[[#This Row],[Unique_Id]],Employee_Table_2[Unique_ID],Employee_Table_2[Name],"NOT FOUND")</f>
        <v>NOT FOUND</v>
      </c>
      <c r="D45" t="str">
        <f>_xlfn.XLOOKUP(Table1[[#This Row],[Unique_Id]],Employee_Table_2[Unique_ID],Employee_Table_2[Gender],"NOT FOUND")</f>
        <v>NOT FOUND</v>
      </c>
      <c r="E45" t="str">
        <f>_xlfn.XLOOKUP(Table1[[#This Row],[Unique_Id]],Employee_Table_2[Unique_ID],Employee_Table_2[Age],"NOT FOUND")</f>
        <v>NOT FOUND</v>
      </c>
      <c r="F45" t="str">
        <f>_xlfn.XLOOKUP(Table1[[#This Row],[Unique_Id]],Employee_Table_2[Unique_ID],Employee_Table_2[Rating],"NOT FOUND")</f>
        <v>NOT FOUND</v>
      </c>
      <c r="G45" s="5" t="str">
        <f>_xlfn.XLOOKUP(Table1[[#This Row],[Unique_Id]],Employee_Table_2[Unique_ID],Employee_Table_2[Date Joined],"NOT FOUND")</f>
        <v>NOT FOUND</v>
      </c>
      <c r="H45" t="str">
        <f>_xlfn.XLOOKUP(Table1[[#This Row],[Unique_Id]],Employee_Table_2[Unique_ID],Employee_Table_2[Department],"NOT FOUND")</f>
        <v>NOT FOUND</v>
      </c>
      <c r="I45" s="15" t="str">
        <f>_xlfn.XLOOKUP(Table1[[#This Row],[Unique_Id]],Employee_Table_2[Unique_ID],Employee_Table_2[Salary],"NOT FOUND")</f>
        <v>NOT FOUND</v>
      </c>
      <c r="J45" t="str">
        <f>_xlfn.XLOOKUP(Table1[[#This Row],[Unique_Id]],Employee_Table_2[Unique_ID],Employee_Table_2[Country],"NOT FOUND")</f>
        <v>NOT FOUND</v>
      </c>
      <c r="K45" s="19" t="str">
        <f>_xlfn.XLOOKUP(Table1[[#This Row],[Unique_Id]],Employee_Table_2[Unique_ID],Employee_Table_2[[ Tenure ]],"NOT FOUND")</f>
        <v>NOT FOUND</v>
      </c>
    </row>
    <row r="46" spans="1:11" x14ac:dyDescent="0.25">
      <c r="A46" s="17"/>
      <c r="B46" t="str">
        <f>_xlfn.XLOOKUP(Table1[[#This Row],[Unique_Id]],Employee_Table_2[Unique_ID],Employee_Table_2[Staff_Id],"NOT FOUND")</f>
        <v>NOT FOUND</v>
      </c>
      <c r="C46" t="str">
        <f>_xlfn.XLOOKUP(Table1[[#This Row],[Unique_Id]],Employee_Table_2[Unique_ID],Employee_Table_2[Name],"NOT FOUND")</f>
        <v>NOT FOUND</v>
      </c>
      <c r="D46" t="str">
        <f>_xlfn.XLOOKUP(Table1[[#This Row],[Unique_Id]],Employee_Table_2[Unique_ID],Employee_Table_2[Gender],"NOT FOUND")</f>
        <v>NOT FOUND</v>
      </c>
      <c r="E46" t="str">
        <f>_xlfn.XLOOKUP(Table1[[#This Row],[Unique_Id]],Employee_Table_2[Unique_ID],Employee_Table_2[Age],"NOT FOUND")</f>
        <v>NOT FOUND</v>
      </c>
      <c r="F46" t="str">
        <f>_xlfn.XLOOKUP(Table1[[#This Row],[Unique_Id]],Employee_Table_2[Unique_ID],Employee_Table_2[Rating],"NOT FOUND")</f>
        <v>NOT FOUND</v>
      </c>
      <c r="G46" s="5" t="str">
        <f>_xlfn.XLOOKUP(Table1[[#This Row],[Unique_Id]],Employee_Table_2[Unique_ID],Employee_Table_2[Date Joined],"NOT FOUND")</f>
        <v>NOT FOUND</v>
      </c>
      <c r="H46" t="str">
        <f>_xlfn.XLOOKUP(Table1[[#This Row],[Unique_Id]],Employee_Table_2[Unique_ID],Employee_Table_2[Department],"NOT FOUND")</f>
        <v>NOT FOUND</v>
      </c>
      <c r="I46" s="15" t="str">
        <f>_xlfn.XLOOKUP(Table1[[#This Row],[Unique_Id]],Employee_Table_2[Unique_ID],Employee_Table_2[Salary],"NOT FOUND")</f>
        <v>NOT FOUND</v>
      </c>
      <c r="J46" t="str">
        <f>_xlfn.XLOOKUP(Table1[[#This Row],[Unique_Id]],Employee_Table_2[Unique_ID],Employee_Table_2[Country],"NOT FOUND")</f>
        <v>NOT FOUND</v>
      </c>
      <c r="K46" s="19" t="str">
        <f>_xlfn.XLOOKUP(Table1[[#This Row],[Unique_Id]],Employee_Table_2[Unique_ID],Employee_Table_2[[ Tenure ]],"NOT FOUND")</f>
        <v>NOT FOUND</v>
      </c>
    </row>
    <row r="47" spans="1:11" x14ac:dyDescent="0.25">
      <c r="A47" s="17"/>
      <c r="B47" t="str">
        <f>_xlfn.XLOOKUP(Table1[[#This Row],[Unique_Id]],Employee_Table_2[Unique_ID],Employee_Table_2[Staff_Id],"NOT FOUND")</f>
        <v>NOT FOUND</v>
      </c>
      <c r="C47" t="str">
        <f>_xlfn.XLOOKUP(Table1[[#This Row],[Unique_Id]],Employee_Table_2[Unique_ID],Employee_Table_2[Name],"NOT FOUND")</f>
        <v>NOT FOUND</v>
      </c>
      <c r="D47" t="str">
        <f>_xlfn.XLOOKUP(Table1[[#This Row],[Unique_Id]],Employee_Table_2[Unique_ID],Employee_Table_2[Gender],"NOT FOUND")</f>
        <v>NOT FOUND</v>
      </c>
      <c r="E47" t="str">
        <f>_xlfn.XLOOKUP(Table1[[#This Row],[Unique_Id]],Employee_Table_2[Unique_ID],Employee_Table_2[Age],"NOT FOUND")</f>
        <v>NOT FOUND</v>
      </c>
      <c r="F47" t="str">
        <f>_xlfn.XLOOKUP(Table1[[#This Row],[Unique_Id]],Employee_Table_2[Unique_ID],Employee_Table_2[Rating],"NOT FOUND")</f>
        <v>NOT FOUND</v>
      </c>
      <c r="G47" s="5" t="str">
        <f>_xlfn.XLOOKUP(Table1[[#This Row],[Unique_Id]],Employee_Table_2[Unique_ID],Employee_Table_2[Date Joined],"NOT FOUND")</f>
        <v>NOT FOUND</v>
      </c>
      <c r="H47" t="str">
        <f>_xlfn.XLOOKUP(Table1[[#This Row],[Unique_Id]],Employee_Table_2[Unique_ID],Employee_Table_2[Department],"NOT FOUND")</f>
        <v>NOT FOUND</v>
      </c>
      <c r="I47" s="15" t="str">
        <f>_xlfn.XLOOKUP(Table1[[#This Row],[Unique_Id]],Employee_Table_2[Unique_ID],Employee_Table_2[Salary],"NOT FOUND")</f>
        <v>NOT FOUND</v>
      </c>
      <c r="J47" t="str">
        <f>_xlfn.XLOOKUP(Table1[[#This Row],[Unique_Id]],Employee_Table_2[Unique_ID],Employee_Table_2[Country],"NOT FOUND")</f>
        <v>NOT FOUND</v>
      </c>
      <c r="K47" s="19" t="str">
        <f>_xlfn.XLOOKUP(Table1[[#This Row],[Unique_Id]],Employee_Table_2[Unique_ID],Employee_Table_2[[ Tenure ]],"NOT FOUND")</f>
        <v>NOT FOUND</v>
      </c>
    </row>
    <row r="48" spans="1:11" x14ac:dyDescent="0.25">
      <c r="A48" s="17"/>
      <c r="B48" t="str">
        <f>_xlfn.XLOOKUP(Table1[[#This Row],[Unique_Id]],Employee_Table_2[Unique_ID],Employee_Table_2[Staff_Id],"NOT FOUND")</f>
        <v>NOT FOUND</v>
      </c>
      <c r="C48" t="str">
        <f>_xlfn.XLOOKUP(Table1[[#This Row],[Unique_Id]],Employee_Table_2[Unique_ID],Employee_Table_2[Name],"NOT FOUND")</f>
        <v>NOT FOUND</v>
      </c>
      <c r="D48" t="str">
        <f>_xlfn.XLOOKUP(Table1[[#This Row],[Unique_Id]],Employee_Table_2[Unique_ID],Employee_Table_2[Gender],"NOT FOUND")</f>
        <v>NOT FOUND</v>
      </c>
      <c r="E48" t="str">
        <f>_xlfn.XLOOKUP(Table1[[#This Row],[Unique_Id]],Employee_Table_2[Unique_ID],Employee_Table_2[Age],"NOT FOUND")</f>
        <v>NOT FOUND</v>
      </c>
      <c r="F48" t="str">
        <f>_xlfn.XLOOKUP(Table1[[#This Row],[Unique_Id]],Employee_Table_2[Unique_ID],Employee_Table_2[Rating],"NOT FOUND")</f>
        <v>NOT FOUND</v>
      </c>
      <c r="G48" s="5" t="str">
        <f>_xlfn.XLOOKUP(Table1[[#This Row],[Unique_Id]],Employee_Table_2[Unique_ID],Employee_Table_2[Date Joined],"NOT FOUND")</f>
        <v>NOT FOUND</v>
      </c>
      <c r="H48" t="str">
        <f>_xlfn.XLOOKUP(Table1[[#This Row],[Unique_Id]],Employee_Table_2[Unique_ID],Employee_Table_2[Department],"NOT FOUND")</f>
        <v>NOT FOUND</v>
      </c>
      <c r="I48" s="15" t="str">
        <f>_xlfn.XLOOKUP(Table1[[#This Row],[Unique_Id]],Employee_Table_2[Unique_ID],Employee_Table_2[Salary],"NOT FOUND")</f>
        <v>NOT FOUND</v>
      </c>
      <c r="J48" t="str">
        <f>_xlfn.XLOOKUP(Table1[[#This Row],[Unique_Id]],Employee_Table_2[Unique_ID],Employee_Table_2[Country],"NOT FOUND")</f>
        <v>NOT FOUND</v>
      </c>
      <c r="K48" s="19" t="str">
        <f>_xlfn.XLOOKUP(Table1[[#This Row],[Unique_Id]],Employee_Table_2[Unique_ID],Employee_Table_2[[ Tenure ]],"NOT FOUND")</f>
        <v>NOT FOUND</v>
      </c>
    </row>
    <row r="49" spans="1:11" x14ac:dyDescent="0.25">
      <c r="A49" s="17"/>
      <c r="B49" t="str">
        <f>_xlfn.XLOOKUP(Table1[[#This Row],[Unique_Id]],Employee_Table_2[Unique_ID],Employee_Table_2[Staff_Id],"NOT FOUND")</f>
        <v>NOT FOUND</v>
      </c>
      <c r="C49" t="str">
        <f>_xlfn.XLOOKUP(Table1[[#This Row],[Unique_Id]],Employee_Table_2[Unique_ID],Employee_Table_2[Name],"NOT FOUND")</f>
        <v>NOT FOUND</v>
      </c>
      <c r="D49" t="str">
        <f>_xlfn.XLOOKUP(Table1[[#This Row],[Unique_Id]],Employee_Table_2[Unique_ID],Employee_Table_2[Gender],"NOT FOUND")</f>
        <v>NOT FOUND</v>
      </c>
      <c r="E49" t="str">
        <f>_xlfn.XLOOKUP(Table1[[#This Row],[Unique_Id]],Employee_Table_2[Unique_ID],Employee_Table_2[Age],"NOT FOUND")</f>
        <v>NOT FOUND</v>
      </c>
      <c r="F49" t="str">
        <f>_xlfn.XLOOKUP(Table1[[#This Row],[Unique_Id]],Employee_Table_2[Unique_ID],Employee_Table_2[Rating],"NOT FOUND")</f>
        <v>NOT FOUND</v>
      </c>
      <c r="G49" s="5" t="str">
        <f>_xlfn.XLOOKUP(Table1[[#This Row],[Unique_Id]],Employee_Table_2[Unique_ID],Employee_Table_2[Date Joined],"NOT FOUND")</f>
        <v>NOT FOUND</v>
      </c>
      <c r="H49" t="str">
        <f>_xlfn.XLOOKUP(Table1[[#This Row],[Unique_Id]],Employee_Table_2[Unique_ID],Employee_Table_2[Department],"NOT FOUND")</f>
        <v>NOT FOUND</v>
      </c>
      <c r="I49" s="15" t="str">
        <f>_xlfn.XLOOKUP(Table1[[#This Row],[Unique_Id]],Employee_Table_2[Unique_ID],Employee_Table_2[Salary],"NOT FOUND")</f>
        <v>NOT FOUND</v>
      </c>
      <c r="J49" t="str">
        <f>_xlfn.XLOOKUP(Table1[[#This Row],[Unique_Id]],Employee_Table_2[Unique_ID],Employee_Table_2[Country],"NOT FOUND")</f>
        <v>NOT FOUND</v>
      </c>
      <c r="K49" s="19" t="str">
        <f>_xlfn.XLOOKUP(Table1[[#This Row],[Unique_Id]],Employee_Table_2[Unique_ID],Employee_Table_2[[ Tenure ]],"NOT FOUND")</f>
        <v>NOT FOUND</v>
      </c>
    </row>
    <row r="50" spans="1:11" x14ac:dyDescent="0.25">
      <c r="A50" s="17"/>
      <c r="B50" t="str">
        <f>_xlfn.XLOOKUP(Table1[[#This Row],[Unique_Id]],Employee_Table_2[Unique_ID],Employee_Table_2[Staff_Id],"NOT FOUND")</f>
        <v>NOT FOUND</v>
      </c>
      <c r="C50" t="str">
        <f>_xlfn.XLOOKUP(Table1[[#This Row],[Unique_Id]],Employee_Table_2[Unique_ID],Employee_Table_2[Name],"NOT FOUND")</f>
        <v>NOT FOUND</v>
      </c>
      <c r="D50" t="str">
        <f>_xlfn.XLOOKUP(Table1[[#This Row],[Unique_Id]],Employee_Table_2[Unique_ID],Employee_Table_2[Gender],"NOT FOUND")</f>
        <v>NOT FOUND</v>
      </c>
      <c r="E50" t="str">
        <f>_xlfn.XLOOKUP(Table1[[#This Row],[Unique_Id]],Employee_Table_2[Unique_ID],Employee_Table_2[Age],"NOT FOUND")</f>
        <v>NOT FOUND</v>
      </c>
      <c r="F50" t="str">
        <f>_xlfn.XLOOKUP(Table1[[#This Row],[Unique_Id]],Employee_Table_2[Unique_ID],Employee_Table_2[Rating],"NOT FOUND")</f>
        <v>NOT FOUND</v>
      </c>
      <c r="G50" s="5" t="str">
        <f>_xlfn.XLOOKUP(Table1[[#This Row],[Unique_Id]],Employee_Table_2[Unique_ID],Employee_Table_2[Date Joined],"NOT FOUND")</f>
        <v>NOT FOUND</v>
      </c>
      <c r="H50" t="str">
        <f>_xlfn.XLOOKUP(Table1[[#This Row],[Unique_Id]],Employee_Table_2[Unique_ID],Employee_Table_2[Department],"NOT FOUND")</f>
        <v>NOT FOUND</v>
      </c>
      <c r="I50" s="15" t="str">
        <f>_xlfn.XLOOKUP(Table1[[#This Row],[Unique_Id]],Employee_Table_2[Unique_ID],Employee_Table_2[Salary],"NOT FOUND")</f>
        <v>NOT FOUND</v>
      </c>
      <c r="J50" t="str">
        <f>_xlfn.XLOOKUP(Table1[[#This Row],[Unique_Id]],Employee_Table_2[Unique_ID],Employee_Table_2[Country],"NOT FOUND")</f>
        <v>NOT FOUND</v>
      </c>
      <c r="K50" s="19" t="str">
        <f>_xlfn.XLOOKUP(Table1[[#This Row],[Unique_Id]],Employee_Table_2[Unique_ID],Employee_Table_2[[ Tenure ]],"NOT FOUND")</f>
        <v>NOT FOUND</v>
      </c>
    </row>
    <row r="51" spans="1:11" x14ac:dyDescent="0.25">
      <c r="A51" s="17"/>
      <c r="B51" t="str">
        <f>_xlfn.XLOOKUP(Table1[[#This Row],[Unique_Id]],Employee_Table_2[Unique_ID],Employee_Table_2[Staff_Id],"NOT FOUND")</f>
        <v>NOT FOUND</v>
      </c>
      <c r="C51" t="str">
        <f>_xlfn.XLOOKUP(Table1[[#This Row],[Unique_Id]],Employee_Table_2[Unique_ID],Employee_Table_2[Name],"NOT FOUND")</f>
        <v>NOT FOUND</v>
      </c>
      <c r="D51" t="str">
        <f>_xlfn.XLOOKUP(Table1[[#This Row],[Unique_Id]],Employee_Table_2[Unique_ID],Employee_Table_2[Gender],"NOT FOUND")</f>
        <v>NOT FOUND</v>
      </c>
      <c r="E51" t="str">
        <f>_xlfn.XLOOKUP(Table1[[#This Row],[Unique_Id]],Employee_Table_2[Unique_ID],Employee_Table_2[Age],"NOT FOUND")</f>
        <v>NOT FOUND</v>
      </c>
      <c r="F51" t="str">
        <f>_xlfn.XLOOKUP(Table1[[#This Row],[Unique_Id]],Employee_Table_2[Unique_ID],Employee_Table_2[Rating],"NOT FOUND")</f>
        <v>NOT FOUND</v>
      </c>
      <c r="G51" s="5" t="str">
        <f>_xlfn.XLOOKUP(Table1[[#This Row],[Unique_Id]],Employee_Table_2[Unique_ID],Employee_Table_2[Date Joined],"NOT FOUND")</f>
        <v>NOT FOUND</v>
      </c>
      <c r="H51" t="str">
        <f>_xlfn.XLOOKUP(Table1[[#This Row],[Unique_Id]],Employee_Table_2[Unique_ID],Employee_Table_2[Department],"NOT FOUND")</f>
        <v>NOT FOUND</v>
      </c>
      <c r="I51" s="15" t="str">
        <f>_xlfn.XLOOKUP(Table1[[#This Row],[Unique_Id]],Employee_Table_2[Unique_ID],Employee_Table_2[Salary],"NOT FOUND")</f>
        <v>NOT FOUND</v>
      </c>
      <c r="J51" t="str">
        <f>_xlfn.XLOOKUP(Table1[[#This Row],[Unique_Id]],Employee_Table_2[Unique_ID],Employee_Table_2[Country],"NOT FOUND")</f>
        <v>NOT FOUND</v>
      </c>
      <c r="K51" s="19" t="str">
        <f>_xlfn.XLOOKUP(Table1[[#This Row],[Unique_Id]],Employee_Table_2[Unique_ID],Employee_Table_2[[ Tenure ]],"NOT FOUND")</f>
        <v>NOT FOUND</v>
      </c>
    </row>
    <row r="52" spans="1:11" x14ac:dyDescent="0.25">
      <c r="A52" s="17"/>
      <c r="B52" t="str">
        <f>_xlfn.XLOOKUP(Table1[[#This Row],[Unique_Id]],Employee_Table_2[Unique_ID],Employee_Table_2[Staff_Id],"NOT FOUND")</f>
        <v>NOT FOUND</v>
      </c>
      <c r="C52" t="str">
        <f>_xlfn.XLOOKUP(Table1[[#This Row],[Unique_Id]],Employee_Table_2[Unique_ID],Employee_Table_2[Name],"NOT FOUND")</f>
        <v>NOT FOUND</v>
      </c>
      <c r="D52" t="str">
        <f>_xlfn.XLOOKUP(Table1[[#This Row],[Unique_Id]],Employee_Table_2[Unique_ID],Employee_Table_2[Gender],"NOT FOUND")</f>
        <v>NOT FOUND</v>
      </c>
      <c r="E52" t="str">
        <f>_xlfn.XLOOKUP(Table1[[#This Row],[Unique_Id]],Employee_Table_2[Unique_ID],Employee_Table_2[Age],"NOT FOUND")</f>
        <v>NOT FOUND</v>
      </c>
      <c r="F52" t="str">
        <f>_xlfn.XLOOKUP(Table1[[#This Row],[Unique_Id]],Employee_Table_2[Unique_ID],Employee_Table_2[Rating],"NOT FOUND")</f>
        <v>NOT FOUND</v>
      </c>
      <c r="G52" s="5" t="str">
        <f>_xlfn.XLOOKUP(Table1[[#This Row],[Unique_Id]],Employee_Table_2[Unique_ID],Employee_Table_2[Date Joined],"NOT FOUND")</f>
        <v>NOT FOUND</v>
      </c>
      <c r="H52" t="str">
        <f>_xlfn.XLOOKUP(Table1[[#This Row],[Unique_Id]],Employee_Table_2[Unique_ID],Employee_Table_2[Department],"NOT FOUND")</f>
        <v>NOT FOUND</v>
      </c>
      <c r="I52" s="15" t="str">
        <f>_xlfn.XLOOKUP(Table1[[#This Row],[Unique_Id]],Employee_Table_2[Unique_ID],Employee_Table_2[Salary],"NOT FOUND")</f>
        <v>NOT FOUND</v>
      </c>
      <c r="J52" t="str">
        <f>_xlfn.XLOOKUP(Table1[[#This Row],[Unique_Id]],Employee_Table_2[Unique_ID],Employee_Table_2[Country],"NOT FOUND")</f>
        <v>NOT FOUND</v>
      </c>
      <c r="K52" s="19" t="str">
        <f>_xlfn.XLOOKUP(Table1[[#This Row],[Unique_Id]],Employee_Table_2[Unique_ID],Employee_Table_2[[ Tenure ]],"NOT FOUND")</f>
        <v>NOT FOUND</v>
      </c>
    </row>
    <row r="53" spans="1:11" x14ac:dyDescent="0.25">
      <c r="A53" s="17"/>
      <c r="B53" t="str">
        <f>_xlfn.XLOOKUP(Table1[[#This Row],[Unique_Id]],Employee_Table_2[Unique_ID],Employee_Table_2[Staff_Id],"NOT FOUND")</f>
        <v>NOT FOUND</v>
      </c>
      <c r="C53" t="str">
        <f>_xlfn.XLOOKUP(Table1[[#This Row],[Unique_Id]],Employee_Table_2[Unique_ID],Employee_Table_2[Name],"NOT FOUND")</f>
        <v>NOT FOUND</v>
      </c>
      <c r="D53" t="str">
        <f>_xlfn.XLOOKUP(Table1[[#This Row],[Unique_Id]],Employee_Table_2[Unique_ID],Employee_Table_2[Gender],"NOT FOUND")</f>
        <v>NOT FOUND</v>
      </c>
      <c r="E53" t="str">
        <f>_xlfn.XLOOKUP(Table1[[#This Row],[Unique_Id]],Employee_Table_2[Unique_ID],Employee_Table_2[Age],"NOT FOUND")</f>
        <v>NOT FOUND</v>
      </c>
      <c r="F53" t="str">
        <f>_xlfn.XLOOKUP(Table1[[#This Row],[Unique_Id]],Employee_Table_2[Unique_ID],Employee_Table_2[Rating],"NOT FOUND")</f>
        <v>NOT FOUND</v>
      </c>
      <c r="G53" s="5" t="str">
        <f>_xlfn.XLOOKUP(Table1[[#This Row],[Unique_Id]],Employee_Table_2[Unique_ID],Employee_Table_2[Date Joined],"NOT FOUND")</f>
        <v>NOT FOUND</v>
      </c>
      <c r="H53" t="str">
        <f>_xlfn.XLOOKUP(Table1[[#This Row],[Unique_Id]],Employee_Table_2[Unique_ID],Employee_Table_2[Department],"NOT FOUND")</f>
        <v>NOT FOUND</v>
      </c>
      <c r="I53" s="15" t="str">
        <f>_xlfn.XLOOKUP(Table1[[#This Row],[Unique_Id]],Employee_Table_2[Unique_ID],Employee_Table_2[Salary],"NOT FOUND")</f>
        <v>NOT FOUND</v>
      </c>
      <c r="J53" t="str">
        <f>_xlfn.XLOOKUP(Table1[[#This Row],[Unique_Id]],Employee_Table_2[Unique_ID],Employee_Table_2[Country],"NOT FOUND")</f>
        <v>NOT FOUND</v>
      </c>
      <c r="K53" s="19" t="str">
        <f>_xlfn.XLOOKUP(Table1[[#This Row],[Unique_Id]],Employee_Table_2[Unique_ID],Employee_Table_2[[ Tenure ]],"NOT FOUND")</f>
        <v>NOT FOUND</v>
      </c>
    </row>
    <row r="54" spans="1:11" x14ac:dyDescent="0.25">
      <c r="A54" s="17"/>
      <c r="B54" t="str">
        <f>_xlfn.XLOOKUP(Table1[[#This Row],[Unique_Id]],Employee_Table_2[Unique_ID],Employee_Table_2[Staff_Id],"NOT FOUND")</f>
        <v>NOT FOUND</v>
      </c>
      <c r="C54" t="str">
        <f>_xlfn.XLOOKUP(Table1[[#This Row],[Unique_Id]],Employee_Table_2[Unique_ID],Employee_Table_2[Name],"NOT FOUND")</f>
        <v>NOT FOUND</v>
      </c>
      <c r="D54" t="str">
        <f>_xlfn.XLOOKUP(Table1[[#This Row],[Unique_Id]],Employee_Table_2[Unique_ID],Employee_Table_2[Gender],"NOT FOUND")</f>
        <v>NOT FOUND</v>
      </c>
      <c r="E54" t="str">
        <f>_xlfn.XLOOKUP(Table1[[#This Row],[Unique_Id]],Employee_Table_2[Unique_ID],Employee_Table_2[Age],"NOT FOUND")</f>
        <v>NOT FOUND</v>
      </c>
      <c r="F54" t="str">
        <f>_xlfn.XLOOKUP(Table1[[#This Row],[Unique_Id]],Employee_Table_2[Unique_ID],Employee_Table_2[Rating],"NOT FOUND")</f>
        <v>NOT FOUND</v>
      </c>
      <c r="G54" s="5" t="str">
        <f>_xlfn.XLOOKUP(Table1[[#This Row],[Unique_Id]],Employee_Table_2[Unique_ID],Employee_Table_2[Date Joined],"NOT FOUND")</f>
        <v>NOT FOUND</v>
      </c>
      <c r="H54" t="str">
        <f>_xlfn.XLOOKUP(Table1[[#This Row],[Unique_Id]],Employee_Table_2[Unique_ID],Employee_Table_2[Department],"NOT FOUND")</f>
        <v>NOT FOUND</v>
      </c>
      <c r="I54" s="15" t="str">
        <f>_xlfn.XLOOKUP(Table1[[#This Row],[Unique_Id]],Employee_Table_2[Unique_ID],Employee_Table_2[Salary],"NOT FOUND")</f>
        <v>NOT FOUND</v>
      </c>
      <c r="J54" t="str">
        <f>_xlfn.XLOOKUP(Table1[[#This Row],[Unique_Id]],Employee_Table_2[Unique_ID],Employee_Table_2[Country],"NOT FOUND")</f>
        <v>NOT FOUND</v>
      </c>
      <c r="K54" s="19" t="str">
        <f>_xlfn.XLOOKUP(Table1[[#This Row],[Unique_Id]],Employee_Table_2[Unique_ID],Employee_Table_2[[ Tenure ]],"NOT FOUND")</f>
        <v>NOT FOUND</v>
      </c>
    </row>
    <row r="55" spans="1:11" x14ac:dyDescent="0.25">
      <c r="A55" s="17"/>
      <c r="B55" t="str">
        <f>_xlfn.XLOOKUP(Table1[[#This Row],[Unique_Id]],Employee_Table_2[Unique_ID],Employee_Table_2[Staff_Id],"NOT FOUND")</f>
        <v>NOT FOUND</v>
      </c>
      <c r="C55" t="str">
        <f>_xlfn.XLOOKUP(Table1[[#This Row],[Unique_Id]],Employee_Table_2[Unique_ID],Employee_Table_2[Name],"NOT FOUND")</f>
        <v>NOT FOUND</v>
      </c>
      <c r="D55" t="str">
        <f>_xlfn.XLOOKUP(Table1[[#This Row],[Unique_Id]],Employee_Table_2[Unique_ID],Employee_Table_2[Gender],"NOT FOUND")</f>
        <v>NOT FOUND</v>
      </c>
      <c r="E55" t="str">
        <f>_xlfn.XLOOKUP(Table1[[#This Row],[Unique_Id]],Employee_Table_2[Unique_ID],Employee_Table_2[Age],"NOT FOUND")</f>
        <v>NOT FOUND</v>
      </c>
      <c r="F55" t="str">
        <f>_xlfn.XLOOKUP(Table1[[#This Row],[Unique_Id]],Employee_Table_2[Unique_ID],Employee_Table_2[Rating],"NOT FOUND")</f>
        <v>NOT FOUND</v>
      </c>
      <c r="G55" s="5" t="str">
        <f>_xlfn.XLOOKUP(Table1[[#This Row],[Unique_Id]],Employee_Table_2[Unique_ID],Employee_Table_2[Date Joined],"NOT FOUND")</f>
        <v>NOT FOUND</v>
      </c>
      <c r="H55" t="str">
        <f>_xlfn.XLOOKUP(Table1[[#This Row],[Unique_Id]],Employee_Table_2[Unique_ID],Employee_Table_2[Department],"NOT FOUND")</f>
        <v>NOT FOUND</v>
      </c>
      <c r="I55" s="15" t="str">
        <f>_xlfn.XLOOKUP(Table1[[#This Row],[Unique_Id]],Employee_Table_2[Unique_ID],Employee_Table_2[Salary],"NOT FOUND")</f>
        <v>NOT FOUND</v>
      </c>
      <c r="J55" t="str">
        <f>_xlfn.XLOOKUP(Table1[[#This Row],[Unique_Id]],Employee_Table_2[Unique_ID],Employee_Table_2[Country],"NOT FOUND")</f>
        <v>NOT FOUND</v>
      </c>
      <c r="K55" s="19" t="str">
        <f>_xlfn.XLOOKUP(Table1[[#This Row],[Unique_Id]],Employee_Table_2[Unique_ID],Employee_Table_2[[ Tenure ]],"NOT FOUND")</f>
        <v>NOT FOUND</v>
      </c>
    </row>
    <row r="56" spans="1:11" x14ac:dyDescent="0.25">
      <c r="A56" s="17"/>
      <c r="B56" t="str">
        <f>_xlfn.XLOOKUP(Table1[[#This Row],[Unique_Id]],Employee_Table_2[Unique_ID],Employee_Table_2[Staff_Id],"NOT FOUND")</f>
        <v>NOT FOUND</v>
      </c>
      <c r="C56" t="str">
        <f>_xlfn.XLOOKUP(Table1[[#This Row],[Unique_Id]],Employee_Table_2[Unique_ID],Employee_Table_2[Name],"NOT FOUND")</f>
        <v>NOT FOUND</v>
      </c>
      <c r="D56" t="str">
        <f>_xlfn.XLOOKUP(Table1[[#This Row],[Unique_Id]],Employee_Table_2[Unique_ID],Employee_Table_2[Gender],"NOT FOUND")</f>
        <v>NOT FOUND</v>
      </c>
      <c r="E56" t="str">
        <f>_xlfn.XLOOKUP(Table1[[#This Row],[Unique_Id]],Employee_Table_2[Unique_ID],Employee_Table_2[Age],"NOT FOUND")</f>
        <v>NOT FOUND</v>
      </c>
      <c r="F56" t="str">
        <f>_xlfn.XLOOKUP(Table1[[#This Row],[Unique_Id]],Employee_Table_2[Unique_ID],Employee_Table_2[Rating],"NOT FOUND")</f>
        <v>NOT FOUND</v>
      </c>
      <c r="G56" s="5" t="str">
        <f>_xlfn.XLOOKUP(Table1[[#This Row],[Unique_Id]],Employee_Table_2[Unique_ID],Employee_Table_2[Date Joined],"NOT FOUND")</f>
        <v>NOT FOUND</v>
      </c>
      <c r="H56" t="str">
        <f>_xlfn.XLOOKUP(Table1[[#This Row],[Unique_Id]],Employee_Table_2[Unique_ID],Employee_Table_2[Department],"NOT FOUND")</f>
        <v>NOT FOUND</v>
      </c>
      <c r="I56" s="15" t="str">
        <f>_xlfn.XLOOKUP(Table1[[#This Row],[Unique_Id]],Employee_Table_2[Unique_ID],Employee_Table_2[Salary],"NOT FOUND")</f>
        <v>NOT FOUND</v>
      </c>
      <c r="J56" t="str">
        <f>_xlfn.XLOOKUP(Table1[[#This Row],[Unique_Id]],Employee_Table_2[Unique_ID],Employee_Table_2[Country],"NOT FOUND")</f>
        <v>NOT FOUND</v>
      </c>
      <c r="K56" s="19" t="str">
        <f>_xlfn.XLOOKUP(Table1[[#This Row],[Unique_Id]],Employee_Table_2[Unique_ID],Employee_Table_2[[ Tenure ]],"NOT FOUND")</f>
        <v>NOT FOUND</v>
      </c>
    </row>
    <row r="57" spans="1:11" x14ac:dyDescent="0.25">
      <c r="A57" s="17"/>
      <c r="B57" t="str">
        <f>_xlfn.XLOOKUP(Table1[[#This Row],[Unique_Id]],Employee_Table_2[Unique_ID],Employee_Table_2[Staff_Id],"NOT FOUND")</f>
        <v>NOT FOUND</v>
      </c>
      <c r="C57" t="str">
        <f>_xlfn.XLOOKUP(Table1[[#This Row],[Unique_Id]],Employee_Table_2[Unique_ID],Employee_Table_2[Name],"NOT FOUND")</f>
        <v>NOT FOUND</v>
      </c>
      <c r="D57" t="str">
        <f>_xlfn.XLOOKUP(Table1[[#This Row],[Unique_Id]],Employee_Table_2[Unique_ID],Employee_Table_2[Gender],"NOT FOUND")</f>
        <v>NOT FOUND</v>
      </c>
      <c r="E57" t="str">
        <f>_xlfn.XLOOKUP(Table1[[#This Row],[Unique_Id]],Employee_Table_2[Unique_ID],Employee_Table_2[Age],"NOT FOUND")</f>
        <v>NOT FOUND</v>
      </c>
      <c r="F57" t="str">
        <f>_xlfn.XLOOKUP(Table1[[#This Row],[Unique_Id]],Employee_Table_2[Unique_ID],Employee_Table_2[Rating],"NOT FOUND")</f>
        <v>NOT FOUND</v>
      </c>
      <c r="G57" s="5" t="str">
        <f>_xlfn.XLOOKUP(Table1[[#This Row],[Unique_Id]],Employee_Table_2[Unique_ID],Employee_Table_2[Date Joined],"NOT FOUND")</f>
        <v>NOT FOUND</v>
      </c>
      <c r="H57" t="str">
        <f>_xlfn.XLOOKUP(Table1[[#This Row],[Unique_Id]],Employee_Table_2[Unique_ID],Employee_Table_2[Department],"NOT FOUND")</f>
        <v>NOT FOUND</v>
      </c>
      <c r="I57" s="15" t="str">
        <f>_xlfn.XLOOKUP(Table1[[#This Row],[Unique_Id]],Employee_Table_2[Unique_ID],Employee_Table_2[Salary],"NOT FOUND")</f>
        <v>NOT FOUND</v>
      </c>
      <c r="J57" t="str">
        <f>_xlfn.XLOOKUP(Table1[[#This Row],[Unique_Id]],Employee_Table_2[Unique_ID],Employee_Table_2[Country],"NOT FOUND")</f>
        <v>NOT FOUND</v>
      </c>
      <c r="K57" s="19" t="str">
        <f>_xlfn.XLOOKUP(Table1[[#This Row],[Unique_Id]],Employee_Table_2[Unique_ID],Employee_Table_2[[ Tenure ]],"NOT FOUND")</f>
        <v>NOT FOUND</v>
      </c>
    </row>
    <row r="58" spans="1:11" x14ac:dyDescent="0.25">
      <c r="A58" s="17"/>
      <c r="B58" t="str">
        <f>_xlfn.XLOOKUP(Table1[[#This Row],[Unique_Id]],Employee_Table_2[Unique_ID],Employee_Table_2[Staff_Id],"NOT FOUND")</f>
        <v>NOT FOUND</v>
      </c>
      <c r="C58" t="str">
        <f>_xlfn.XLOOKUP(Table1[[#This Row],[Unique_Id]],Employee_Table_2[Unique_ID],Employee_Table_2[Name],"NOT FOUND")</f>
        <v>NOT FOUND</v>
      </c>
      <c r="D58" t="str">
        <f>_xlfn.XLOOKUP(Table1[[#This Row],[Unique_Id]],Employee_Table_2[Unique_ID],Employee_Table_2[Gender],"NOT FOUND")</f>
        <v>NOT FOUND</v>
      </c>
      <c r="E58" t="str">
        <f>_xlfn.XLOOKUP(Table1[[#This Row],[Unique_Id]],Employee_Table_2[Unique_ID],Employee_Table_2[Age],"NOT FOUND")</f>
        <v>NOT FOUND</v>
      </c>
      <c r="F58" t="str">
        <f>_xlfn.XLOOKUP(Table1[[#This Row],[Unique_Id]],Employee_Table_2[Unique_ID],Employee_Table_2[Rating],"NOT FOUND")</f>
        <v>NOT FOUND</v>
      </c>
      <c r="G58" s="5" t="str">
        <f>_xlfn.XLOOKUP(Table1[[#This Row],[Unique_Id]],Employee_Table_2[Unique_ID],Employee_Table_2[Date Joined],"NOT FOUND")</f>
        <v>NOT FOUND</v>
      </c>
      <c r="H58" t="str">
        <f>_xlfn.XLOOKUP(Table1[[#This Row],[Unique_Id]],Employee_Table_2[Unique_ID],Employee_Table_2[Department],"NOT FOUND")</f>
        <v>NOT FOUND</v>
      </c>
      <c r="I58" s="15" t="str">
        <f>_xlfn.XLOOKUP(Table1[[#This Row],[Unique_Id]],Employee_Table_2[Unique_ID],Employee_Table_2[Salary],"NOT FOUND")</f>
        <v>NOT FOUND</v>
      </c>
      <c r="J58" t="str">
        <f>_xlfn.XLOOKUP(Table1[[#This Row],[Unique_Id]],Employee_Table_2[Unique_ID],Employee_Table_2[Country],"NOT FOUND")</f>
        <v>NOT FOUND</v>
      </c>
      <c r="K58" s="19" t="str">
        <f>_xlfn.XLOOKUP(Table1[[#This Row],[Unique_Id]],Employee_Table_2[Unique_ID],Employee_Table_2[[ Tenure ]],"NOT FOUND")</f>
        <v>NOT FOUND</v>
      </c>
    </row>
    <row r="59" spans="1:11" x14ac:dyDescent="0.25">
      <c r="A59" s="17"/>
      <c r="B59" t="str">
        <f>_xlfn.XLOOKUP(Table1[[#This Row],[Unique_Id]],Employee_Table_2[Unique_ID],Employee_Table_2[Staff_Id],"NOT FOUND")</f>
        <v>NOT FOUND</v>
      </c>
      <c r="C59" t="str">
        <f>_xlfn.XLOOKUP(Table1[[#This Row],[Unique_Id]],Employee_Table_2[Unique_ID],Employee_Table_2[Name],"NOT FOUND")</f>
        <v>NOT FOUND</v>
      </c>
      <c r="D59" t="str">
        <f>_xlfn.XLOOKUP(Table1[[#This Row],[Unique_Id]],Employee_Table_2[Unique_ID],Employee_Table_2[Gender],"NOT FOUND")</f>
        <v>NOT FOUND</v>
      </c>
      <c r="E59" t="str">
        <f>_xlfn.XLOOKUP(Table1[[#This Row],[Unique_Id]],Employee_Table_2[Unique_ID],Employee_Table_2[Age],"NOT FOUND")</f>
        <v>NOT FOUND</v>
      </c>
      <c r="F59" t="str">
        <f>_xlfn.XLOOKUP(Table1[[#This Row],[Unique_Id]],Employee_Table_2[Unique_ID],Employee_Table_2[Rating],"NOT FOUND")</f>
        <v>NOT FOUND</v>
      </c>
      <c r="G59" s="5" t="str">
        <f>_xlfn.XLOOKUP(Table1[[#This Row],[Unique_Id]],Employee_Table_2[Unique_ID],Employee_Table_2[Date Joined],"NOT FOUND")</f>
        <v>NOT FOUND</v>
      </c>
      <c r="H59" t="str">
        <f>_xlfn.XLOOKUP(Table1[[#This Row],[Unique_Id]],Employee_Table_2[Unique_ID],Employee_Table_2[Department],"NOT FOUND")</f>
        <v>NOT FOUND</v>
      </c>
      <c r="I59" s="15" t="str">
        <f>_xlfn.XLOOKUP(Table1[[#This Row],[Unique_Id]],Employee_Table_2[Unique_ID],Employee_Table_2[Salary],"NOT FOUND")</f>
        <v>NOT FOUND</v>
      </c>
      <c r="J59" t="str">
        <f>_xlfn.XLOOKUP(Table1[[#This Row],[Unique_Id]],Employee_Table_2[Unique_ID],Employee_Table_2[Country],"NOT FOUND")</f>
        <v>NOT FOUND</v>
      </c>
      <c r="K59" s="19" t="str">
        <f>_xlfn.XLOOKUP(Table1[[#This Row],[Unique_Id]],Employee_Table_2[Unique_ID],Employee_Table_2[[ Tenure ]],"NOT FOUND")</f>
        <v>NOT FOUND</v>
      </c>
    </row>
    <row r="60" spans="1:11" x14ac:dyDescent="0.25">
      <c r="A60" s="17"/>
      <c r="B60" t="str">
        <f>_xlfn.XLOOKUP(Table1[[#This Row],[Unique_Id]],Employee_Table_2[Unique_ID],Employee_Table_2[Staff_Id],"NOT FOUND")</f>
        <v>NOT FOUND</v>
      </c>
      <c r="C60" t="str">
        <f>_xlfn.XLOOKUP(Table1[[#This Row],[Unique_Id]],Employee_Table_2[Unique_ID],Employee_Table_2[Name],"NOT FOUND")</f>
        <v>NOT FOUND</v>
      </c>
      <c r="D60" t="str">
        <f>_xlfn.XLOOKUP(Table1[[#This Row],[Unique_Id]],Employee_Table_2[Unique_ID],Employee_Table_2[Gender],"NOT FOUND")</f>
        <v>NOT FOUND</v>
      </c>
      <c r="E60" t="str">
        <f>_xlfn.XLOOKUP(Table1[[#This Row],[Unique_Id]],Employee_Table_2[Unique_ID],Employee_Table_2[Age],"NOT FOUND")</f>
        <v>NOT FOUND</v>
      </c>
      <c r="F60" t="str">
        <f>_xlfn.XLOOKUP(Table1[[#This Row],[Unique_Id]],Employee_Table_2[Unique_ID],Employee_Table_2[Rating],"NOT FOUND")</f>
        <v>NOT FOUND</v>
      </c>
      <c r="G60" s="5" t="str">
        <f>_xlfn.XLOOKUP(Table1[[#This Row],[Unique_Id]],Employee_Table_2[Unique_ID],Employee_Table_2[Date Joined],"NOT FOUND")</f>
        <v>NOT FOUND</v>
      </c>
      <c r="H60" t="str">
        <f>_xlfn.XLOOKUP(Table1[[#This Row],[Unique_Id]],Employee_Table_2[Unique_ID],Employee_Table_2[Department],"NOT FOUND")</f>
        <v>NOT FOUND</v>
      </c>
      <c r="I60" s="15" t="str">
        <f>_xlfn.XLOOKUP(Table1[[#This Row],[Unique_Id]],Employee_Table_2[Unique_ID],Employee_Table_2[Salary],"NOT FOUND")</f>
        <v>NOT FOUND</v>
      </c>
      <c r="J60" t="str">
        <f>_xlfn.XLOOKUP(Table1[[#This Row],[Unique_Id]],Employee_Table_2[Unique_ID],Employee_Table_2[Country],"NOT FOUND")</f>
        <v>NOT FOUND</v>
      </c>
      <c r="K60" s="19" t="str">
        <f>_xlfn.XLOOKUP(Table1[[#This Row],[Unique_Id]],Employee_Table_2[Unique_ID],Employee_Table_2[[ Tenure ]],"NOT FOUND")</f>
        <v>NOT FOUND</v>
      </c>
    </row>
    <row r="61" spans="1:11" x14ac:dyDescent="0.25">
      <c r="A61" s="17"/>
      <c r="B61" t="str">
        <f>_xlfn.XLOOKUP(Table1[[#This Row],[Unique_Id]],Employee_Table_2[Unique_ID],Employee_Table_2[Staff_Id],"NOT FOUND")</f>
        <v>NOT FOUND</v>
      </c>
      <c r="C61" t="str">
        <f>_xlfn.XLOOKUP(Table1[[#This Row],[Unique_Id]],Employee_Table_2[Unique_ID],Employee_Table_2[Name],"NOT FOUND")</f>
        <v>NOT FOUND</v>
      </c>
      <c r="D61" t="str">
        <f>_xlfn.XLOOKUP(Table1[[#This Row],[Unique_Id]],Employee_Table_2[Unique_ID],Employee_Table_2[Gender],"NOT FOUND")</f>
        <v>NOT FOUND</v>
      </c>
      <c r="E61" t="str">
        <f>_xlfn.XLOOKUP(Table1[[#This Row],[Unique_Id]],Employee_Table_2[Unique_ID],Employee_Table_2[Age],"NOT FOUND")</f>
        <v>NOT FOUND</v>
      </c>
      <c r="F61" t="str">
        <f>_xlfn.XLOOKUP(Table1[[#This Row],[Unique_Id]],Employee_Table_2[Unique_ID],Employee_Table_2[Rating],"NOT FOUND")</f>
        <v>NOT FOUND</v>
      </c>
      <c r="G61" s="5" t="str">
        <f>_xlfn.XLOOKUP(Table1[[#This Row],[Unique_Id]],Employee_Table_2[Unique_ID],Employee_Table_2[Date Joined],"NOT FOUND")</f>
        <v>NOT FOUND</v>
      </c>
      <c r="H61" t="str">
        <f>_xlfn.XLOOKUP(Table1[[#This Row],[Unique_Id]],Employee_Table_2[Unique_ID],Employee_Table_2[Department],"NOT FOUND")</f>
        <v>NOT FOUND</v>
      </c>
      <c r="I61" s="15" t="str">
        <f>_xlfn.XLOOKUP(Table1[[#This Row],[Unique_Id]],Employee_Table_2[Unique_ID],Employee_Table_2[Salary],"NOT FOUND")</f>
        <v>NOT FOUND</v>
      </c>
      <c r="J61" t="str">
        <f>_xlfn.XLOOKUP(Table1[[#This Row],[Unique_Id]],Employee_Table_2[Unique_ID],Employee_Table_2[Country],"NOT FOUND")</f>
        <v>NOT FOUND</v>
      </c>
      <c r="K61" s="19" t="str">
        <f>_xlfn.XLOOKUP(Table1[[#This Row],[Unique_Id]],Employee_Table_2[Unique_ID],Employee_Table_2[[ Tenure ]],"NOT FOUND")</f>
        <v>NOT FOUND</v>
      </c>
    </row>
    <row r="62" spans="1:11" x14ac:dyDescent="0.25">
      <c r="A62" s="17"/>
      <c r="B62" t="str">
        <f>_xlfn.XLOOKUP(Table1[[#This Row],[Unique_Id]],Employee_Table_2[Unique_ID],Employee_Table_2[Staff_Id],"NOT FOUND")</f>
        <v>NOT FOUND</v>
      </c>
      <c r="C62" t="str">
        <f>_xlfn.XLOOKUP(Table1[[#This Row],[Unique_Id]],Employee_Table_2[Unique_ID],Employee_Table_2[Name],"NOT FOUND")</f>
        <v>NOT FOUND</v>
      </c>
      <c r="D62" t="str">
        <f>_xlfn.XLOOKUP(Table1[[#This Row],[Unique_Id]],Employee_Table_2[Unique_ID],Employee_Table_2[Gender],"NOT FOUND")</f>
        <v>NOT FOUND</v>
      </c>
      <c r="E62" t="str">
        <f>_xlfn.XLOOKUP(Table1[[#This Row],[Unique_Id]],Employee_Table_2[Unique_ID],Employee_Table_2[Age],"NOT FOUND")</f>
        <v>NOT FOUND</v>
      </c>
      <c r="F62" t="str">
        <f>_xlfn.XLOOKUP(Table1[[#This Row],[Unique_Id]],Employee_Table_2[Unique_ID],Employee_Table_2[Rating],"NOT FOUND")</f>
        <v>NOT FOUND</v>
      </c>
      <c r="G62" s="5" t="str">
        <f>_xlfn.XLOOKUP(Table1[[#This Row],[Unique_Id]],Employee_Table_2[Unique_ID],Employee_Table_2[Date Joined],"NOT FOUND")</f>
        <v>NOT FOUND</v>
      </c>
      <c r="H62" t="str">
        <f>_xlfn.XLOOKUP(Table1[[#This Row],[Unique_Id]],Employee_Table_2[Unique_ID],Employee_Table_2[Department],"NOT FOUND")</f>
        <v>NOT FOUND</v>
      </c>
      <c r="I62" s="15" t="str">
        <f>_xlfn.XLOOKUP(Table1[[#This Row],[Unique_Id]],Employee_Table_2[Unique_ID],Employee_Table_2[Salary],"NOT FOUND")</f>
        <v>NOT FOUND</v>
      </c>
      <c r="J62" t="str">
        <f>_xlfn.XLOOKUP(Table1[[#This Row],[Unique_Id]],Employee_Table_2[Unique_ID],Employee_Table_2[Country],"NOT FOUND")</f>
        <v>NOT FOUND</v>
      </c>
      <c r="K62" s="19" t="str">
        <f>_xlfn.XLOOKUP(Table1[[#This Row],[Unique_Id]],Employee_Table_2[Unique_ID],Employee_Table_2[[ Tenure ]],"NOT FOUND")</f>
        <v>NOT FOUND</v>
      </c>
    </row>
    <row r="63" spans="1:11" x14ac:dyDescent="0.25">
      <c r="A63" s="17"/>
      <c r="B63" t="str">
        <f>_xlfn.XLOOKUP(Table1[[#This Row],[Unique_Id]],Employee_Table_2[Unique_ID],Employee_Table_2[Staff_Id],"NOT FOUND")</f>
        <v>NOT FOUND</v>
      </c>
      <c r="C63" t="str">
        <f>_xlfn.XLOOKUP(Table1[[#This Row],[Unique_Id]],Employee_Table_2[Unique_ID],Employee_Table_2[Name],"NOT FOUND")</f>
        <v>NOT FOUND</v>
      </c>
      <c r="D63" t="str">
        <f>_xlfn.XLOOKUP(Table1[[#This Row],[Unique_Id]],Employee_Table_2[Unique_ID],Employee_Table_2[Gender],"NOT FOUND")</f>
        <v>NOT FOUND</v>
      </c>
      <c r="E63" t="str">
        <f>_xlfn.XLOOKUP(Table1[[#This Row],[Unique_Id]],Employee_Table_2[Unique_ID],Employee_Table_2[Age],"NOT FOUND")</f>
        <v>NOT FOUND</v>
      </c>
      <c r="F63" t="str">
        <f>_xlfn.XLOOKUP(Table1[[#This Row],[Unique_Id]],Employee_Table_2[Unique_ID],Employee_Table_2[Rating],"NOT FOUND")</f>
        <v>NOT FOUND</v>
      </c>
      <c r="G63" s="5" t="str">
        <f>_xlfn.XLOOKUP(Table1[[#This Row],[Unique_Id]],Employee_Table_2[Unique_ID],Employee_Table_2[Date Joined],"NOT FOUND")</f>
        <v>NOT FOUND</v>
      </c>
      <c r="H63" t="str">
        <f>_xlfn.XLOOKUP(Table1[[#This Row],[Unique_Id]],Employee_Table_2[Unique_ID],Employee_Table_2[Department],"NOT FOUND")</f>
        <v>NOT FOUND</v>
      </c>
      <c r="I63" s="15" t="str">
        <f>_xlfn.XLOOKUP(Table1[[#This Row],[Unique_Id]],Employee_Table_2[Unique_ID],Employee_Table_2[Salary],"NOT FOUND")</f>
        <v>NOT FOUND</v>
      </c>
      <c r="J63" t="str">
        <f>_xlfn.XLOOKUP(Table1[[#This Row],[Unique_Id]],Employee_Table_2[Unique_ID],Employee_Table_2[Country],"NOT FOUND")</f>
        <v>NOT FOUND</v>
      </c>
      <c r="K63" s="19" t="str">
        <f>_xlfn.XLOOKUP(Table1[[#This Row],[Unique_Id]],Employee_Table_2[Unique_ID],Employee_Table_2[[ Tenure ]],"NOT FOUND")</f>
        <v>NOT FOUND</v>
      </c>
    </row>
    <row r="64" spans="1:11" x14ac:dyDescent="0.25">
      <c r="A64" s="17"/>
      <c r="B64" t="str">
        <f>_xlfn.XLOOKUP(Table1[[#This Row],[Unique_Id]],Employee_Table_2[Unique_ID],Employee_Table_2[Staff_Id],"NOT FOUND")</f>
        <v>NOT FOUND</v>
      </c>
      <c r="C64" t="str">
        <f>_xlfn.XLOOKUP(Table1[[#This Row],[Unique_Id]],Employee_Table_2[Unique_ID],Employee_Table_2[Name],"NOT FOUND")</f>
        <v>NOT FOUND</v>
      </c>
      <c r="D64" t="str">
        <f>_xlfn.XLOOKUP(Table1[[#This Row],[Unique_Id]],Employee_Table_2[Unique_ID],Employee_Table_2[Gender],"NOT FOUND")</f>
        <v>NOT FOUND</v>
      </c>
      <c r="E64" t="str">
        <f>_xlfn.XLOOKUP(Table1[[#This Row],[Unique_Id]],Employee_Table_2[Unique_ID],Employee_Table_2[Age],"NOT FOUND")</f>
        <v>NOT FOUND</v>
      </c>
      <c r="F64" t="str">
        <f>_xlfn.XLOOKUP(Table1[[#This Row],[Unique_Id]],Employee_Table_2[Unique_ID],Employee_Table_2[Rating],"NOT FOUND")</f>
        <v>NOT FOUND</v>
      </c>
      <c r="G64" s="5" t="str">
        <f>_xlfn.XLOOKUP(Table1[[#This Row],[Unique_Id]],Employee_Table_2[Unique_ID],Employee_Table_2[Date Joined],"NOT FOUND")</f>
        <v>NOT FOUND</v>
      </c>
      <c r="H64" t="str">
        <f>_xlfn.XLOOKUP(Table1[[#This Row],[Unique_Id]],Employee_Table_2[Unique_ID],Employee_Table_2[Department],"NOT FOUND")</f>
        <v>NOT FOUND</v>
      </c>
      <c r="I64" s="15" t="str">
        <f>_xlfn.XLOOKUP(Table1[[#This Row],[Unique_Id]],Employee_Table_2[Unique_ID],Employee_Table_2[Salary],"NOT FOUND")</f>
        <v>NOT FOUND</v>
      </c>
      <c r="J64" t="str">
        <f>_xlfn.XLOOKUP(Table1[[#This Row],[Unique_Id]],Employee_Table_2[Unique_ID],Employee_Table_2[Country],"NOT FOUND")</f>
        <v>NOT FOUND</v>
      </c>
      <c r="K64" s="19" t="str">
        <f>_xlfn.XLOOKUP(Table1[[#This Row],[Unique_Id]],Employee_Table_2[Unique_ID],Employee_Table_2[[ Tenure ]],"NOT FOUND")</f>
        <v>NOT FOUND</v>
      </c>
    </row>
    <row r="65" spans="1:11" x14ac:dyDescent="0.25">
      <c r="A65" s="17"/>
      <c r="B65" t="str">
        <f>_xlfn.XLOOKUP(Table1[[#This Row],[Unique_Id]],Employee_Table_2[Unique_ID],Employee_Table_2[Staff_Id],"NOT FOUND")</f>
        <v>NOT FOUND</v>
      </c>
      <c r="C65" t="str">
        <f>_xlfn.XLOOKUP(Table1[[#This Row],[Unique_Id]],Employee_Table_2[Unique_ID],Employee_Table_2[Name],"NOT FOUND")</f>
        <v>NOT FOUND</v>
      </c>
      <c r="D65" t="str">
        <f>_xlfn.XLOOKUP(Table1[[#This Row],[Unique_Id]],Employee_Table_2[Unique_ID],Employee_Table_2[Gender],"NOT FOUND")</f>
        <v>NOT FOUND</v>
      </c>
      <c r="E65" t="str">
        <f>_xlfn.XLOOKUP(Table1[[#This Row],[Unique_Id]],Employee_Table_2[Unique_ID],Employee_Table_2[Age],"NOT FOUND")</f>
        <v>NOT FOUND</v>
      </c>
      <c r="F65" t="str">
        <f>_xlfn.XLOOKUP(Table1[[#This Row],[Unique_Id]],Employee_Table_2[Unique_ID],Employee_Table_2[Rating],"NOT FOUND")</f>
        <v>NOT FOUND</v>
      </c>
      <c r="G65" s="5" t="str">
        <f>_xlfn.XLOOKUP(Table1[[#This Row],[Unique_Id]],Employee_Table_2[Unique_ID],Employee_Table_2[Date Joined],"NOT FOUND")</f>
        <v>NOT FOUND</v>
      </c>
      <c r="H65" t="str">
        <f>_xlfn.XLOOKUP(Table1[[#This Row],[Unique_Id]],Employee_Table_2[Unique_ID],Employee_Table_2[Department],"NOT FOUND")</f>
        <v>NOT FOUND</v>
      </c>
      <c r="I65" s="15" t="str">
        <f>_xlfn.XLOOKUP(Table1[[#This Row],[Unique_Id]],Employee_Table_2[Unique_ID],Employee_Table_2[Salary],"NOT FOUND")</f>
        <v>NOT FOUND</v>
      </c>
      <c r="J65" t="str">
        <f>_xlfn.XLOOKUP(Table1[[#This Row],[Unique_Id]],Employee_Table_2[Unique_ID],Employee_Table_2[Country],"NOT FOUND")</f>
        <v>NOT FOUND</v>
      </c>
      <c r="K65" s="19" t="str">
        <f>_xlfn.XLOOKUP(Table1[[#This Row],[Unique_Id]],Employee_Table_2[Unique_ID],Employee_Table_2[[ Tenure ]],"NOT FOUND")</f>
        <v>NOT FOUND</v>
      </c>
    </row>
    <row r="66" spans="1:11" x14ac:dyDescent="0.25">
      <c r="A66" s="17"/>
      <c r="B66" t="str">
        <f>_xlfn.XLOOKUP(Table1[[#This Row],[Unique_Id]],Employee_Table_2[Unique_ID],Employee_Table_2[Staff_Id],"NOT FOUND")</f>
        <v>NOT FOUND</v>
      </c>
      <c r="C66" t="str">
        <f>_xlfn.XLOOKUP(Table1[[#This Row],[Unique_Id]],Employee_Table_2[Unique_ID],Employee_Table_2[Name],"NOT FOUND")</f>
        <v>NOT FOUND</v>
      </c>
      <c r="D66" t="str">
        <f>_xlfn.XLOOKUP(Table1[[#This Row],[Unique_Id]],Employee_Table_2[Unique_ID],Employee_Table_2[Gender],"NOT FOUND")</f>
        <v>NOT FOUND</v>
      </c>
      <c r="E66" t="str">
        <f>_xlfn.XLOOKUP(Table1[[#This Row],[Unique_Id]],Employee_Table_2[Unique_ID],Employee_Table_2[Age],"NOT FOUND")</f>
        <v>NOT FOUND</v>
      </c>
      <c r="F66" t="str">
        <f>_xlfn.XLOOKUP(Table1[[#This Row],[Unique_Id]],Employee_Table_2[Unique_ID],Employee_Table_2[Rating],"NOT FOUND")</f>
        <v>NOT FOUND</v>
      </c>
      <c r="G66" s="5" t="str">
        <f>_xlfn.XLOOKUP(Table1[[#This Row],[Unique_Id]],Employee_Table_2[Unique_ID],Employee_Table_2[Date Joined],"NOT FOUND")</f>
        <v>NOT FOUND</v>
      </c>
      <c r="H66" t="str">
        <f>_xlfn.XLOOKUP(Table1[[#This Row],[Unique_Id]],Employee_Table_2[Unique_ID],Employee_Table_2[Department],"NOT FOUND")</f>
        <v>NOT FOUND</v>
      </c>
      <c r="I66" s="15" t="str">
        <f>_xlfn.XLOOKUP(Table1[[#This Row],[Unique_Id]],Employee_Table_2[Unique_ID],Employee_Table_2[Salary],"NOT FOUND")</f>
        <v>NOT FOUND</v>
      </c>
      <c r="J66" t="str">
        <f>_xlfn.XLOOKUP(Table1[[#This Row],[Unique_Id]],Employee_Table_2[Unique_ID],Employee_Table_2[Country],"NOT FOUND")</f>
        <v>NOT FOUND</v>
      </c>
      <c r="K66" s="19" t="str">
        <f>_xlfn.XLOOKUP(Table1[[#This Row],[Unique_Id]],Employee_Table_2[Unique_ID],Employee_Table_2[[ Tenure ]],"NOT FOUND")</f>
        <v>NOT FOUND</v>
      </c>
    </row>
    <row r="67" spans="1:11" x14ac:dyDescent="0.25">
      <c r="A67" s="17"/>
      <c r="B67" t="str">
        <f>_xlfn.XLOOKUP(Table1[[#This Row],[Unique_Id]],Employee_Table_2[Unique_ID],Employee_Table_2[Staff_Id],"NOT FOUND")</f>
        <v>NOT FOUND</v>
      </c>
      <c r="C67" t="str">
        <f>_xlfn.XLOOKUP(Table1[[#This Row],[Unique_Id]],Employee_Table_2[Unique_ID],Employee_Table_2[Name],"NOT FOUND")</f>
        <v>NOT FOUND</v>
      </c>
      <c r="D67" t="str">
        <f>_xlfn.XLOOKUP(Table1[[#This Row],[Unique_Id]],Employee_Table_2[Unique_ID],Employee_Table_2[Gender],"NOT FOUND")</f>
        <v>NOT FOUND</v>
      </c>
      <c r="E67" t="str">
        <f>_xlfn.XLOOKUP(Table1[[#This Row],[Unique_Id]],Employee_Table_2[Unique_ID],Employee_Table_2[Age],"NOT FOUND")</f>
        <v>NOT FOUND</v>
      </c>
      <c r="F67" t="str">
        <f>_xlfn.XLOOKUP(Table1[[#This Row],[Unique_Id]],Employee_Table_2[Unique_ID],Employee_Table_2[Rating],"NOT FOUND")</f>
        <v>NOT FOUND</v>
      </c>
      <c r="G67" s="5" t="str">
        <f>_xlfn.XLOOKUP(Table1[[#This Row],[Unique_Id]],Employee_Table_2[Unique_ID],Employee_Table_2[Date Joined],"NOT FOUND")</f>
        <v>NOT FOUND</v>
      </c>
      <c r="H67" t="str">
        <f>_xlfn.XLOOKUP(Table1[[#This Row],[Unique_Id]],Employee_Table_2[Unique_ID],Employee_Table_2[Department],"NOT FOUND")</f>
        <v>NOT FOUND</v>
      </c>
      <c r="I67" s="15" t="str">
        <f>_xlfn.XLOOKUP(Table1[[#This Row],[Unique_Id]],Employee_Table_2[Unique_ID],Employee_Table_2[Salary],"NOT FOUND")</f>
        <v>NOT FOUND</v>
      </c>
      <c r="J67" t="str">
        <f>_xlfn.XLOOKUP(Table1[[#This Row],[Unique_Id]],Employee_Table_2[Unique_ID],Employee_Table_2[Country],"NOT FOUND")</f>
        <v>NOT FOUND</v>
      </c>
      <c r="K67" s="19" t="str">
        <f>_xlfn.XLOOKUP(Table1[[#This Row],[Unique_Id]],Employee_Table_2[Unique_ID],Employee_Table_2[[ Tenure ]],"NOT FOUND")</f>
        <v>NOT FOUND</v>
      </c>
    </row>
    <row r="68" spans="1:11" x14ac:dyDescent="0.25">
      <c r="A68" s="17"/>
      <c r="B68" t="str">
        <f>_xlfn.XLOOKUP(Table1[[#This Row],[Unique_Id]],Employee_Table_2[Unique_ID],Employee_Table_2[Staff_Id],"NOT FOUND")</f>
        <v>NOT FOUND</v>
      </c>
      <c r="C68" t="str">
        <f>_xlfn.XLOOKUP(Table1[[#This Row],[Unique_Id]],Employee_Table_2[Unique_ID],Employee_Table_2[Name],"NOT FOUND")</f>
        <v>NOT FOUND</v>
      </c>
      <c r="D68" t="str">
        <f>_xlfn.XLOOKUP(Table1[[#This Row],[Unique_Id]],Employee_Table_2[Unique_ID],Employee_Table_2[Gender],"NOT FOUND")</f>
        <v>NOT FOUND</v>
      </c>
      <c r="E68" t="str">
        <f>_xlfn.XLOOKUP(Table1[[#This Row],[Unique_Id]],Employee_Table_2[Unique_ID],Employee_Table_2[Age],"NOT FOUND")</f>
        <v>NOT FOUND</v>
      </c>
      <c r="F68" t="str">
        <f>_xlfn.XLOOKUP(Table1[[#This Row],[Unique_Id]],Employee_Table_2[Unique_ID],Employee_Table_2[Rating],"NOT FOUND")</f>
        <v>NOT FOUND</v>
      </c>
      <c r="G68" s="5" t="str">
        <f>_xlfn.XLOOKUP(Table1[[#This Row],[Unique_Id]],Employee_Table_2[Unique_ID],Employee_Table_2[Date Joined],"NOT FOUND")</f>
        <v>NOT FOUND</v>
      </c>
      <c r="H68" t="str">
        <f>_xlfn.XLOOKUP(Table1[[#This Row],[Unique_Id]],Employee_Table_2[Unique_ID],Employee_Table_2[Department],"NOT FOUND")</f>
        <v>NOT FOUND</v>
      </c>
      <c r="I68" s="15" t="str">
        <f>_xlfn.XLOOKUP(Table1[[#This Row],[Unique_Id]],Employee_Table_2[Unique_ID],Employee_Table_2[Salary],"NOT FOUND")</f>
        <v>NOT FOUND</v>
      </c>
      <c r="J68" t="str">
        <f>_xlfn.XLOOKUP(Table1[[#This Row],[Unique_Id]],Employee_Table_2[Unique_ID],Employee_Table_2[Country],"NOT FOUND")</f>
        <v>NOT FOUND</v>
      </c>
      <c r="K68" s="19" t="str">
        <f>_xlfn.XLOOKUP(Table1[[#This Row],[Unique_Id]],Employee_Table_2[Unique_ID],Employee_Table_2[[ Tenure ]],"NOT FOUND")</f>
        <v>NOT FOUND</v>
      </c>
    </row>
    <row r="69" spans="1:11" x14ac:dyDescent="0.25">
      <c r="A69" s="17"/>
      <c r="B69" t="str">
        <f>_xlfn.XLOOKUP(Table1[[#This Row],[Unique_Id]],Employee_Table_2[Unique_ID],Employee_Table_2[Staff_Id],"NOT FOUND")</f>
        <v>NOT FOUND</v>
      </c>
      <c r="C69" t="str">
        <f>_xlfn.XLOOKUP(Table1[[#This Row],[Unique_Id]],Employee_Table_2[Unique_ID],Employee_Table_2[Name],"NOT FOUND")</f>
        <v>NOT FOUND</v>
      </c>
      <c r="D69" t="str">
        <f>_xlfn.XLOOKUP(Table1[[#This Row],[Unique_Id]],Employee_Table_2[Unique_ID],Employee_Table_2[Gender],"NOT FOUND")</f>
        <v>NOT FOUND</v>
      </c>
      <c r="E69" t="str">
        <f>_xlfn.XLOOKUP(Table1[[#This Row],[Unique_Id]],Employee_Table_2[Unique_ID],Employee_Table_2[Age],"NOT FOUND")</f>
        <v>NOT FOUND</v>
      </c>
      <c r="F69" t="str">
        <f>_xlfn.XLOOKUP(Table1[[#This Row],[Unique_Id]],Employee_Table_2[Unique_ID],Employee_Table_2[Rating],"NOT FOUND")</f>
        <v>NOT FOUND</v>
      </c>
      <c r="G69" s="5" t="str">
        <f>_xlfn.XLOOKUP(Table1[[#This Row],[Unique_Id]],Employee_Table_2[Unique_ID],Employee_Table_2[Date Joined],"NOT FOUND")</f>
        <v>NOT FOUND</v>
      </c>
      <c r="H69" t="str">
        <f>_xlfn.XLOOKUP(Table1[[#This Row],[Unique_Id]],Employee_Table_2[Unique_ID],Employee_Table_2[Department],"NOT FOUND")</f>
        <v>NOT FOUND</v>
      </c>
      <c r="I69" s="15" t="str">
        <f>_xlfn.XLOOKUP(Table1[[#This Row],[Unique_Id]],Employee_Table_2[Unique_ID],Employee_Table_2[Salary],"NOT FOUND")</f>
        <v>NOT FOUND</v>
      </c>
      <c r="J69" t="str">
        <f>_xlfn.XLOOKUP(Table1[[#This Row],[Unique_Id]],Employee_Table_2[Unique_ID],Employee_Table_2[Country],"NOT FOUND")</f>
        <v>NOT FOUND</v>
      </c>
      <c r="K69" s="19" t="str">
        <f>_xlfn.XLOOKUP(Table1[[#This Row],[Unique_Id]],Employee_Table_2[Unique_ID],Employee_Table_2[[ Tenure ]],"NOT FOUND")</f>
        <v>NOT FOUND</v>
      </c>
    </row>
    <row r="70" spans="1:11" x14ac:dyDescent="0.25">
      <c r="A70" s="17"/>
      <c r="B70" t="str">
        <f>_xlfn.XLOOKUP(Table1[[#This Row],[Unique_Id]],Employee_Table_2[Unique_ID],Employee_Table_2[Staff_Id],"NOT FOUND")</f>
        <v>NOT FOUND</v>
      </c>
      <c r="C70" t="str">
        <f>_xlfn.XLOOKUP(Table1[[#This Row],[Unique_Id]],Employee_Table_2[Unique_ID],Employee_Table_2[Name],"NOT FOUND")</f>
        <v>NOT FOUND</v>
      </c>
      <c r="D70" t="str">
        <f>_xlfn.XLOOKUP(Table1[[#This Row],[Unique_Id]],Employee_Table_2[Unique_ID],Employee_Table_2[Gender],"NOT FOUND")</f>
        <v>NOT FOUND</v>
      </c>
      <c r="E70" t="str">
        <f>_xlfn.XLOOKUP(Table1[[#This Row],[Unique_Id]],Employee_Table_2[Unique_ID],Employee_Table_2[Age],"NOT FOUND")</f>
        <v>NOT FOUND</v>
      </c>
      <c r="F70" t="str">
        <f>_xlfn.XLOOKUP(Table1[[#This Row],[Unique_Id]],Employee_Table_2[Unique_ID],Employee_Table_2[Rating],"NOT FOUND")</f>
        <v>NOT FOUND</v>
      </c>
      <c r="G70" s="5" t="str">
        <f>_xlfn.XLOOKUP(Table1[[#This Row],[Unique_Id]],Employee_Table_2[Unique_ID],Employee_Table_2[Date Joined],"NOT FOUND")</f>
        <v>NOT FOUND</v>
      </c>
      <c r="H70" t="str">
        <f>_xlfn.XLOOKUP(Table1[[#This Row],[Unique_Id]],Employee_Table_2[Unique_ID],Employee_Table_2[Department],"NOT FOUND")</f>
        <v>NOT FOUND</v>
      </c>
      <c r="I70" s="15" t="str">
        <f>_xlfn.XLOOKUP(Table1[[#This Row],[Unique_Id]],Employee_Table_2[Unique_ID],Employee_Table_2[Salary],"NOT FOUND")</f>
        <v>NOT FOUND</v>
      </c>
      <c r="J70" t="str">
        <f>_xlfn.XLOOKUP(Table1[[#This Row],[Unique_Id]],Employee_Table_2[Unique_ID],Employee_Table_2[Country],"NOT FOUND")</f>
        <v>NOT FOUND</v>
      </c>
      <c r="K70" s="19" t="str">
        <f>_xlfn.XLOOKUP(Table1[[#This Row],[Unique_Id]],Employee_Table_2[Unique_ID],Employee_Table_2[[ Tenure ]],"NOT FOUND")</f>
        <v>NOT FOUND</v>
      </c>
    </row>
    <row r="71" spans="1:11" x14ac:dyDescent="0.25">
      <c r="A71" s="17"/>
      <c r="B71" t="str">
        <f>_xlfn.XLOOKUP(Table1[[#This Row],[Unique_Id]],Employee_Table_2[Unique_ID],Employee_Table_2[Staff_Id],"NOT FOUND")</f>
        <v>NOT FOUND</v>
      </c>
      <c r="C71" t="str">
        <f>_xlfn.XLOOKUP(Table1[[#This Row],[Unique_Id]],Employee_Table_2[Unique_ID],Employee_Table_2[Name],"NOT FOUND")</f>
        <v>NOT FOUND</v>
      </c>
      <c r="D71" t="str">
        <f>_xlfn.XLOOKUP(Table1[[#This Row],[Unique_Id]],Employee_Table_2[Unique_ID],Employee_Table_2[Gender],"NOT FOUND")</f>
        <v>NOT FOUND</v>
      </c>
      <c r="E71" t="str">
        <f>_xlfn.XLOOKUP(Table1[[#This Row],[Unique_Id]],Employee_Table_2[Unique_ID],Employee_Table_2[Age],"NOT FOUND")</f>
        <v>NOT FOUND</v>
      </c>
      <c r="F71" t="str">
        <f>_xlfn.XLOOKUP(Table1[[#This Row],[Unique_Id]],Employee_Table_2[Unique_ID],Employee_Table_2[Rating],"NOT FOUND")</f>
        <v>NOT FOUND</v>
      </c>
      <c r="G71" s="5" t="str">
        <f>_xlfn.XLOOKUP(Table1[[#This Row],[Unique_Id]],Employee_Table_2[Unique_ID],Employee_Table_2[Date Joined],"NOT FOUND")</f>
        <v>NOT FOUND</v>
      </c>
      <c r="H71" t="str">
        <f>_xlfn.XLOOKUP(Table1[[#This Row],[Unique_Id]],Employee_Table_2[Unique_ID],Employee_Table_2[Department],"NOT FOUND")</f>
        <v>NOT FOUND</v>
      </c>
      <c r="I71" s="15" t="str">
        <f>_xlfn.XLOOKUP(Table1[[#This Row],[Unique_Id]],Employee_Table_2[Unique_ID],Employee_Table_2[Salary],"NOT FOUND")</f>
        <v>NOT FOUND</v>
      </c>
      <c r="J71" t="str">
        <f>_xlfn.XLOOKUP(Table1[[#This Row],[Unique_Id]],Employee_Table_2[Unique_ID],Employee_Table_2[Country],"NOT FOUND")</f>
        <v>NOT FOUND</v>
      </c>
      <c r="K71" s="19" t="str">
        <f>_xlfn.XLOOKUP(Table1[[#This Row],[Unique_Id]],Employee_Table_2[Unique_ID],Employee_Table_2[[ Tenure ]],"NOT FOUND")</f>
        <v>NOT FOUND</v>
      </c>
    </row>
    <row r="72" spans="1:11" x14ac:dyDescent="0.25">
      <c r="A72" s="17"/>
      <c r="B72" t="str">
        <f>_xlfn.XLOOKUP(Table1[[#This Row],[Unique_Id]],Employee_Table_2[Unique_ID],Employee_Table_2[Staff_Id],"NOT FOUND")</f>
        <v>NOT FOUND</v>
      </c>
      <c r="C72" t="str">
        <f>_xlfn.XLOOKUP(Table1[[#This Row],[Unique_Id]],Employee_Table_2[Unique_ID],Employee_Table_2[Name],"NOT FOUND")</f>
        <v>NOT FOUND</v>
      </c>
      <c r="D72" t="str">
        <f>_xlfn.XLOOKUP(Table1[[#This Row],[Unique_Id]],Employee_Table_2[Unique_ID],Employee_Table_2[Gender],"NOT FOUND")</f>
        <v>NOT FOUND</v>
      </c>
      <c r="E72" t="str">
        <f>_xlfn.XLOOKUP(Table1[[#This Row],[Unique_Id]],Employee_Table_2[Unique_ID],Employee_Table_2[Age],"NOT FOUND")</f>
        <v>NOT FOUND</v>
      </c>
      <c r="F72" t="str">
        <f>_xlfn.XLOOKUP(Table1[[#This Row],[Unique_Id]],Employee_Table_2[Unique_ID],Employee_Table_2[Rating],"NOT FOUND")</f>
        <v>NOT FOUND</v>
      </c>
      <c r="G72" s="5" t="str">
        <f>_xlfn.XLOOKUP(Table1[[#This Row],[Unique_Id]],Employee_Table_2[Unique_ID],Employee_Table_2[Date Joined],"NOT FOUND")</f>
        <v>NOT FOUND</v>
      </c>
      <c r="H72" t="str">
        <f>_xlfn.XLOOKUP(Table1[[#This Row],[Unique_Id]],Employee_Table_2[Unique_ID],Employee_Table_2[Department],"NOT FOUND")</f>
        <v>NOT FOUND</v>
      </c>
      <c r="I72" s="15" t="str">
        <f>_xlfn.XLOOKUP(Table1[[#This Row],[Unique_Id]],Employee_Table_2[Unique_ID],Employee_Table_2[Salary],"NOT FOUND")</f>
        <v>NOT FOUND</v>
      </c>
      <c r="J72" t="str">
        <f>_xlfn.XLOOKUP(Table1[[#This Row],[Unique_Id]],Employee_Table_2[Unique_ID],Employee_Table_2[Country],"NOT FOUND")</f>
        <v>NOT FOUND</v>
      </c>
      <c r="K72" s="19" t="str">
        <f>_xlfn.XLOOKUP(Table1[[#This Row],[Unique_Id]],Employee_Table_2[Unique_ID],Employee_Table_2[[ Tenure ]],"NOT FOUND")</f>
        <v>NOT FOUND</v>
      </c>
    </row>
    <row r="73" spans="1:11" x14ac:dyDescent="0.25">
      <c r="A73" s="17"/>
      <c r="B73" t="str">
        <f>_xlfn.XLOOKUP(Table1[[#This Row],[Unique_Id]],Employee_Table_2[Unique_ID],Employee_Table_2[Staff_Id],"NOT FOUND")</f>
        <v>NOT FOUND</v>
      </c>
      <c r="C73" t="str">
        <f>_xlfn.XLOOKUP(Table1[[#This Row],[Unique_Id]],Employee_Table_2[Unique_ID],Employee_Table_2[Name],"NOT FOUND")</f>
        <v>NOT FOUND</v>
      </c>
      <c r="D73" t="str">
        <f>_xlfn.XLOOKUP(Table1[[#This Row],[Unique_Id]],Employee_Table_2[Unique_ID],Employee_Table_2[Gender],"NOT FOUND")</f>
        <v>NOT FOUND</v>
      </c>
      <c r="E73" t="str">
        <f>_xlfn.XLOOKUP(Table1[[#This Row],[Unique_Id]],Employee_Table_2[Unique_ID],Employee_Table_2[Age],"NOT FOUND")</f>
        <v>NOT FOUND</v>
      </c>
      <c r="F73" t="str">
        <f>_xlfn.XLOOKUP(Table1[[#This Row],[Unique_Id]],Employee_Table_2[Unique_ID],Employee_Table_2[Rating],"NOT FOUND")</f>
        <v>NOT FOUND</v>
      </c>
      <c r="G73" s="5" t="str">
        <f>_xlfn.XLOOKUP(Table1[[#This Row],[Unique_Id]],Employee_Table_2[Unique_ID],Employee_Table_2[Date Joined],"NOT FOUND")</f>
        <v>NOT FOUND</v>
      </c>
      <c r="H73" t="str">
        <f>_xlfn.XLOOKUP(Table1[[#This Row],[Unique_Id]],Employee_Table_2[Unique_ID],Employee_Table_2[Department],"NOT FOUND")</f>
        <v>NOT FOUND</v>
      </c>
      <c r="I73" s="15" t="str">
        <f>_xlfn.XLOOKUP(Table1[[#This Row],[Unique_Id]],Employee_Table_2[Unique_ID],Employee_Table_2[Salary],"NOT FOUND")</f>
        <v>NOT FOUND</v>
      </c>
      <c r="J73" t="str">
        <f>_xlfn.XLOOKUP(Table1[[#This Row],[Unique_Id]],Employee_Table_2[Unique_ID],Employee_Table_2[Country],"NOT FOUND")</f>
        <v>NOT FOUND</v>
      </c>
      <c r="K73" s="19" t="str">
        <f>_xlfn.XLOOKUP(Table1[[#This Row],[Unique_Id]],Employee_Table_2[Unique_ID],Employee_Table_2[[ Tenure ]],"NOT FOUND")</f>
        <v>NOT FOUND</v>
      </c>
    </row>
    <row r="74" spans="1:11" x14ac:dyDescent="0.25">
      <c r="A74" s="17"/>
      <c r="B74" t="str">
        <f>_xlfn.XLOOKUP(Table1[[#This Row],[Unique_Id]],Employee_Table_2[Unique_ID],Employee_Table_2[Staff_Id],"NOT FOUND")</f>
        <v>NOT FOUND</v>
      </c>
      <c r="C74" t="str">
        <f>_xlfn.XLOOKUP(Table1[[#This Row],[Unique_Id]],Employee_Table_2[Unique_ID],Employee_Table_2[Name],"NOT FOUND")</f>
        <v>NOT FOUND</v>
      </c>
      <c r="D74" t="str">
        <f>_xlfn.XLOOKUP(Table1[[#This Row],[Unique_Id]],Employee_Table_2[Unique_ID],Employee_Table_2[Gender],"NOT FOUND")</f>
        <v>NOT FOUND</v>
      </c>
      <c r="E74" t="str">
        <f>_xlfn.XLOOKUP(Table1[[#This Row],[Unique_Id]],Employee_Table_2[Unique_ID],Employee_Table_2[Age],"NOT FOUND")</f>
        <v>NOT FOUND</v>
      </c>
      <c r="F74" t="str">
        <f>_xlfn.XLOOKUP(Table1[[#This Row],[Unique_Id]],Employee_Table_2[Unique_ID],Employee_Table_2[Rating],"NOT FOUND")</f>
        <v>NOT FOUND</v>
      </c>
      <c r="G74" s="5" t="str">
        <f>_xlfn.XLOOKUP(Table1[[#This Row],[Unique_Id]],Employee_Table_2[Unique_ID],Employee_Table_2[Date Joined],"NOT FOUND")</f>
        <v>NOT FOUND</v>
      </c>
      <c r="H74" t="str">
        <f>_xlfn.XLOOKUP(Table1[[#This Row],[Unique_Id]],Employee_Table_2[Unique_ID],Employee_Table_2[Department],"NOT FOUND")</f>
        <v>NOT FOUND</v>
      </c>
      <c r="I74" s="15" t="str">
        <f>_xlfn.XLOOKUP(Table1[[#This Row],[Unique_Id]],Employee_Table_2[Unique_ID],Employee_Table_2[Salary],"NOT FOUND")</f>
        <v>NOT FOUND</v>
      </c>
      <c r="J74" t="str">
        <f>_xlfn.XLOOKUP(Table1[[#This Row],[Unique_Id]],Employee_Table_2[Unique_ID],Employee_Table_2[Country],"NOT FOUND")</f>
        <v>NOT FOUND</v>
      </c>
      <c r="K74" s="19" t="str">
        <f>_xlfn.XLOOKUP(Table1[[#This Row],[Unique_Id]],Employee_Table_2[Unique_ID],Employee_Table_2[[ Tenure ]],"NOT FOUND")</f>
        <v>NOT FOUND</v>
      </c>
    </row>
    <row r="75" spans="1:11" x14ac:dyDescent="0.25">
      <c r="A75" s="17"/>
      <c r="B75" t="str">
        <f>_xlfn.XLOOKUP(Table1[[#This Row],[Unique_Id]],Employee_Table_2[Unique_ID],Employee_Table_2[Staff_Id],"NOT FOUND")</f>
        <v>NOT FOUND</v>
      </c>
      <c r="C75" t="str">
        <f>_xlfn.XLOOKUP(Table1[[#This Row],[Unique_Id]],Employee_Table_2[Unique_ID],Employee_Table_2[Name],"NOT FOUND")</f>
        <v>NOT FOUND</v>
      </c>
      <c r="D75" t="str">
        <f>_xlfn.XLOOKUP(Table1[[#This Row],[Unique_Id]],Employee_Table_2[Unique_ID],Employee_Table_2[Gender],"NOT FOUND")</f>
        <v>NOT FOUND</v>
      </c>
      <c r="E75" t="str">
        <f>_xlfn.XLOOKUP(Table1[[#This Row],[Unique_Id]],Employee_Table_2[Unique_ID],Employee_Table_2[Age],"NOT FOUND")</f>
        <v>NOT FOUND</v>
      </c>
      <c r="F75" t="str">
        <f>_xlfn.XLOOKUP(Table1[[#This Row],[Unique_Id]],Employee_Table_2[Unique_ID],Employee_Table_2[Rating],"NOT FOUND")</f>
        <v>NOT FOUND</v>
      </c>
      <c r="G75" s="5" t="str">
        <f>_xlfn.XLOOKUP(Table1[[#This Row],[Unique_Id]],Employee_Table_2[Unique_ID],Employee_Table_2[Date Joined],"NOT FOUND")</f>
        <v>NOT FOUND</v>
      </c>
      <c r="H75" t="str">
        <f>_xlfn.XLOOKUP(Table1[[#This Row],[Unique_Id]],Employee_Table_2[Unique_ID],Employee_Table_2[Department],"NOT FOUND")</f>
        <v>NOT FOUND</v>
      </c>
      <c r="I75" s="15" t="str">
        <f>_xlfn.XLOOKUP(Table1[[#This Row],[Unique_Id]],Employee_Table_2[Unique_ID],Employee_Table_2[Salary],"NOT FOUND")</f>
        <v>NOT FOUND</v>
      </c>
      <c r="J75" t="str">
        <f>_xlfn.XLOOKUP(Table1[[#This Row],[Unique_Id]],Employee_Table_2[Unique_ID],Employee_Table_2[Country],"NOT FOUND")</f>
        <v>NOT FOUND</v>
      </c>
      <c r="K75" s="19" t="str">
        <f>_xlfn.XLOOKUP(Table1[[#This Row],[Unique_Id]],Employee_Table_2[Unique_ID],Employee_Table_2[[ Tenure ]],"NOT FOUND")</f>
        <v>NOT FOUND</v>
      </c>
    </row>
    <row r="76" spans="1:11" x14ac:dyDescent="0.25">
      <c r="A76" s="17"/>
      <c r="B76" t="str">
        <f>_xlfn.XLOOKUP(Table1[[#This Row],[Unique_Id]],Employee_Table_2[Unique_ID],Employee_Table_2[Staff_Id],"NOT FOUND")</f>
        <v>NOT FOUND</v>
      </c>
      <c r="C76" t="str">
        <f>_xlfn.XLOOKUP(Table1[[#This Row],[Unique_Id]],Employee_Table_2[Unique_ID],Employee_Table_2[Name],"NOT FOUND")</f>
        <v>NOT FOUND</v>
      </c>
      <c r="D76" t="str">
        <f>_xlfn.XLOOKUP(Table1[[#This Row],[Unique_Id]],Employee_Table_2[Unique_ID],Employee_Table_2[Gender],"NOT FOUND")</f>
        <v>NOT FOUND</v>
      </c>
      <c r="E76" t="str">
        <f>_xlfn.XLOOKUP(Table1[[#This Row],[Unique_Id]],Employee_Table_2[Unique_ID],Employee_Table_2[Age],"NOT FOUND")</f>
        <v>NOT FOUND</v>
      </c>
      <c r="F76" t="str">
        <f>_xlfn.XLOOKUP(Table1[[#This Row],[Unique_Id]],Employee_Table_2[Unique_ID],Employee_Table_2[Rating],"NOT FOUND")</f>
        <v>NOT FOUND</v>
      </c>
      <c r="G76" s="5" t="str">
        <f>_xlfn.XLOOKUP(Table1[[#This Row],[Unique_Id]],Employee_Table_2[Unique_ID],Employee_Table_2[Date Joined],"NOT FOUND")</f>
        <v>NOT FOUND</v>
      </c>
      <c r="H76" t="str">
        <f>_xlfn.XLOOKUP(Table1[[#This Row],[Unique_Id]],Employee_Table_2[Unique_ID],Employee_Table_2[Department],"NOT FOUND")</f>
        <v>NOT FOUND</v>
      </c>
      <c r="I76" s="15" t="str">
        <f>_xlfn.XLOOKUP(Table1[[#This Row],[Unique_Id]],Employee_Table_2[Unique_ID],Employee_Table_2[Salary],"NOT FOUND")</f>
        <v>NOT FOUND</v>
      </c>
      <c r="J76" t="str">
        <f>_xlfn.XLOOKUP(Table1[[#This Row],[Unique_Id]],Employee_Table_2[Unique_ID],Employee_Table_2[Country],"NOT FOUND")</f>
        <v>NOT FOUND</v>
      </c>
      <c r="K76" s="19" t="str">
        <f>_xlfn.XLOOKUP(Table1[[#This Row],[Unique_Id]],Employee_Table_2[Unique_ID],Employee_Table_2[[ Tenure ]],"NOT FOUND")</f>
        <v>NOT FOUND</v>
      </c>
    </row>
    <row r="77" spans="1:11" x14ac:dyDescent="0.25">
      <c r="A77" s="17"/>
      <c r="B77" t="str">
        <f>_xlfn.XLOOKUP(Table1[[#This Row],[Unique_Id]],Employee_Table_2[Unique_ID],Employee_Table_2[Staff_Id],"NOT FOUND")</f>
        <v>NOT FOUND</v>
      </c>
      <c r="C77" t="str">
        <f>_xlfn.XLOOKUP(Table1[[#This Row],[Unique_Id]],Employee_Table_2[Unique_ID],Employee_Table_2[Name],"NOT FOUND")</f>
        <v>NOT FOUND</v>
      </c>
      <c r="D77" t="str">
        <f>_xlfn.XLOOKUP(Table1[[#This Row],[Unique_Id]],Employee_Table_2[Unique_ID],Employee_Table_2[Gender],"NOT FOUND")</f>
        <v>NOT FOUND</v>
      </c>
      <c r="E77" t="str">
        <f>_xlfn.XLOOKUP(Table1[[#This Row],[Unique_Id]],Employee_Table_2[Unique_ID],Employee_Table_2[Age],"NOT FOUND")</f>
        <v>NOT FOUND</v>
      </c>
      <c r="F77" t="str">
        <f>_xlfn.XLOOKUP(Table1[[#This Row],[Unique_Id]],Employee_Table_2[Unique_ID],Employee_Table_2[Rating],"NOT FOUND")</f>
        <v>NOT FOUND</v>
      </c>
      <c r="G77" s="5" t="str">
        <f>_xlfn.XLOOKUP(Table1[[#This Row],[Unique_Id]],Employee_Table_2[Unique_ID],Employee_Table_2[Date Joined],"NOT FOUND")</f>
        <v>NOT FOUND</v>
      </c>
      <c r="H77" t="str">
        <f>_xlfn.XLOOKUP(Table1[[#This Row],[Unique_Id]],Employee_Table_2[Unique_ID],Employee_Table_2[Department],"NOT FOUND")</f>
        <v>NOT FOUND</v>
      </c>
      <c r="I77" s="15" t="str">
        <f>_xlfn.XLOOKUP(Table1[[#This Row],[Unique_Id]],Employee_Table_2[Unique_ID],Employee_Table_2[Salary],"NOT FOUND")</f>
        <v>NOT FOUND</v>
      </c>
      <c r="J77" t="str">
        <f>_xlfn.XLOOKUP(Table1[[#This Row],[Unique_Id]],Employee_Table_2[Unique_ID],Employee_Table_2[Country],"NOT FOUND")</f>
        <v>NOT FOUND</v>
      </c>
      <c r="K77" s="19" t="str">
        <f>_xlfn.XLOOKUP(Table1[[#This Row],[Unique_Id]],Employee_Table_2[Unique_ID],Employee_Table_2[[ Tenure ]],"NOT FOUND")</f>
        <v>NOT FOUND</v>
      </c>
    </row>
    <row r="78" spans="1:11" x14ac:dyDescent="0.25">
      <c r="A78" s="17"/>
      <c r="B78" t="str">
        <f>_xlfn.XLOOKUP(Table1[[#This Row],[Unique_Id]],Employee_Table_2[Unique_ID],Employee_Table_2[Staff_Id],"NOT FOUND")</f>
        <v>NOT FOUND</v>
      </c>
      <c r="C78" t="str">
        <f>_xlfn.XLOOKUP(Table1[[#This Row],[Unique_Id]],Employee_Table_2[Unique_ID],Employee_Table_2[Name],"NOT FOUND")</f>
        <v>NOT FOUND</v>
      </c>
      <c r="D78" t="str">
        <f>_xlfn.XLOOKUP(Table1[[#This Row],[Unique_Id]],Employee_Table_2[Unique_ID],Employee_Table_2[Gender],"NOT FOUND")</f>
        <v>NOT FOUND</v>
      </c>
      <c r="E78" t="str">
        <f>_xlfn.XLOOKUP(Table1[[#This Row],[Unique_Id]],Employee_Table_2[Unique_ID],Employee_Table_2[Age],"NOT FOUND")</f>
        <v>NOT FOUND</v>
      </c>
      <c r="F78" t="str">
        <f>_xlfn.XLOOKUP(Table1[[#This Row],[Unique_Id]],Employee_Table_2[Unique_ID],Employee_Table_2[Rating],"NOT FOUND")</f>
        <v>NOT FOUND</v>
      </c>
      <c r="G78" s="5" t="str">
        <f>_xlfn.XLOOKUP(Table1[[#This Row],[Unique_Id]],Employee_Table_2[Unique_ID],Employee_Table_2[Date Joined],"NOT FOUND")</f>
        <v>NOT FOUND</v>
      </c>
      <c r="H78" t="str">
        <f>_xlfn.XLOOKUP(Table1[[#This Row],[Unique_Id]],Employee_Table_2[Unique_ID],Employee_Table_2[Department],"NOT FOUND")</f>
        <v>NOT FOUND</v>
      </c>
      <c r="I78" s="15" t="str">
        <f>_xlfn.XLOOKUP(Table1[[#This Row],[Unique_Id]],Employee_Table_2[Unique_ID],Employee_Table_2[Salary],"NOT FOUND")</f>
        <v>NOT FOUND</v>
      </c>
      <c r="J78" t="str">
        <f>_xlfn.XLOOKUP(Table1[[#This Row],[Unique_Id]],Employee_Table_2[Unique_ID],Employee_Table_2[Country],"NOT FOUND")</f>
        <v>NOT FOUND</v>
      </c>
      <c r="K78" s="19" t="str">
        <f>_xlfn.XLOOKUP(Table1[[#This Row],[Unique_Id]],Employee_Table_2[Unique_ID],Employee_Table_2[[ Tenure ]],"NOT FOUND")</f>
        <v>NOT FOUND</v>
      </c>
    </row>
    <row r="79" spans="1:11" x14ac:dyDescent="0.25">
      <c r="A79" s="17"/>
      <c r="B79" t="str">
        <f>_xlfn.XLOOKUP(Table1[[#This Row],[Unique_Id]],Employee_Table_2[Unique_ID],Employee_Table_2[Staff_Id],"NOT FOUND")</f>
        <v>NOT FOUND</v>
      </c>
      <c r="C79" t="str">
        <f>_xlfn.XLOOKUP(Table1[[#This Row],[Unique_Id]],Employee_Table_2[Unique_ID],Employee_Table_2[Name],"NOT FOUND")</f>
        <v>NOT FOUND</v>
      </c>
      <c r="D79" t="str">
        <f>_xlfn.XLOOKUP(Table1[[#This Row],[Unique_Id]],Employee_Table_2[Unique_ID],Employee_Table_2[Gender],"NOT FOUND")</f>
        <v>NOT FOUND</v>
      </c>
      <c r="E79" t="str">
        <f>_xlfn.XLOOKUP(Table1[[#This Row],[Unique_Id]],Employee_Table_2[Unique_ID],Employee_Table_2[Age],"NOT FOUND")</f>
        <v>NOT FOUND</v>
      </c>
      <c r="F79" t="str">
        <f>_xlfn.XLOOKUP(Table1[[#This Row],[Unique_Id]],Employee_Table_2[Unique_ID],Employee_Table_2[Rating],"NOT FOUND")</f>
        <v>NOT FOUND</v>
      </c>
      <c r="G79" s="5" t="str">
        <f>_xlfn.XLOOKUP(Table1[[#This Row],[Unique_Id]],Employee_Table_2[Unique_ID],Employee_Table_2[Date Joined],"NOT FOUND")</f>
        <v>NOT FOUND</v>
      </c>
      <c r="H79" t="str">
        <f>_xlfn.XLOOKUP(Table1[[#This Row],[Unique_Id]],Employee_Table_2[Unique_ID],Employee_Table_2[Department],"NOT FOUND")</f>
        <v>NOT FOUND</v>
      </c>
      <c r="I79" s="15" t="str">
        <f>_xlfn.XLOOKUP(Table1[[#This Row],[Unique_Id]],Employee_Table_2[Unique_ID],Employee_Table_2[Salary],"NOT FOUND")</f>
        <v>NOT FOUND</v>
      </c>
      <c r="J79" t="str">
        <f>_xlfn.XLOOKUP(Table1[[#This Row],[Unique_Id]],Employee_Table_2[Unique_ID],Employee_Table_2[Country],"NOT FOUND")</f>
        <v>NOT FOUND</v>
      </c>
      <c r="K79" s="19" t="str">
        <f>_xlfn.XLOOKUP(Table1[[#This Row],[Unique_Id]],Employee_Table_2[Unique_ID],Employee_Table_2[[ Tenure ]],"NOT FOUND")</f>
        <v>NOT FOUND</v>
      </c>
    </row>
    <row r="80" spans="1:11" x14ac:dyDescent="0.25">
      <c r="A80" s="17"/>
      <c r="B80" t="str">
        <f>_xlfn.XLOOKUP(Table1[[#This Row],[Unique_Id]],Employee_Table_2[Unique_ID],Employee_Table_2[Staff_Id],"NOT FOUND")</f>
        <v>NOT FOUND</v>
      </c>
      <c r="C80" t="str">
        <f>_xlfn.XLOOKUP(Table1[[#This Row],[Unique_Id]],Employee_Table_2[Unique_ID],Employee_Table_2[Name],"NOT FOUND")</f>
        <v>NOT FOUND</v>
      </c>
      <c r="D80" t="str">
        <f>_xlfn.XLOOKUP(Table1[[#This Row],[Unique_Id]],Employee_Table_2[Unique_ID],Employee_Table_2[Gender],"NOT FOUND")</f>
        <v>NOT FOUND</v>
      </c>
      <c r="E80" t="str">
        <f>_xlfn.XLOOKUP(Table1[[#This Row],[Unique_Id]],Employee_Table_2[Unique_ID],Employee_Table_2[Age],"NOT FOUND")</f>
        <v>NOT FOUND</v>
      </c>
      <c r="F80" t="str">
        <f>_xlfn.XLOOKUP(Table1[[#This Row],[Unique_Id]],Employee_Table_2[Unique_ID],Employee_Table_2[Rating],"NOT FOUND")</f>
        <v>NOT FOUND</v>
      </c>
      <c r="G80" s="5" t="str">
        <f>_xlfn.XLOOKUP(Table1[[#This Row],[Unique_Id]],Employee_Table_2[Unique_ID],Employee_Table_2[Date Joined],"NOT FOUND")</f>
        <v>NOT FOUND</v>
      </c>
      <c r="H80" t="str">
        <f>_xlfn.XLOOKUP(Table1[[#This Row],[Unique_Id]],Employee_Table_2[Unique_ID],Employee_Table_2[Department],"NOT FOUND")</f>
        <v>NOT FOUND</v>
      </c>
      <c r="I80" s="15" t="str">
        <f>_xlfn.XLOOKUP(Table1[[#This Row],[Unique_Id]],Employee_Table_2[Unique_ID],Employee_Table_2[Salary],"NOT FOUND")</f>
        <v>NOT FOUND</v>
      </c>
      <c r="J80" t="str">
        <f>_xlfn.XLOOKUP(Table1[[#This Row],[Unique_Id]],Employee_Table_2[Unique_ID],Employee_Table_2[Country],"NOT FOUND")</f>
        <v>NOT FOUND</v>
      </c>
      <c r="K80" s="19" t="str">
        <f>_xlfn.XLOOKUP(Table1[[#This Row],[Unique_Id]],Employee_Table_2[Unique_ID],Employee_Table_2[[ Tenure ]],"NOT FOUND")</f>
        <v>NOT FOUND</v>
      </c>
    </row>
    <row r="81" spans="1:11" x14ac:dyDescent="0.25">
      <c r="A81" s="17"/>
      <c r="B81" t="str">
        <f>_xlfn.XLOOKUP(Table1[[#This Row],[Unique_Id]],Employee_Table_2[Unique_ID],Employee_Table_2[Staff_Id],"NOT FOUND")</f>
        <v>NOT FOUND</v>
      </c>
      <c r="C81" t="str">
        <f>_xlfn.XLOOKUP(Table1[[#This Row],[Unique_Id]],Employee_Table_2[Unique_ID],Employee_Table_2[Name],"NOT FOUND")</f>
        <v>NOT FOUND</v>
      </c>
      <c r="D81" t="str">
        <f>_xlfn.XLOOKUP(Table1[[#This Row],[Unique_Id]],Employee_Table_2[Unique_ID],Employee_Table_2[Gender],"NOT FOUND")</f>
        <v>NOT FOUND</v>
      </c>
      <c r="E81" t="str">
        <f>_xlfn.XLOOKUP(Table1[[#This Row],[Unique_Id]],Employee_Table_2[Unique_ID],Employee_Table_2[Age],"NOT FOUND")</f>
        <v>NOT FOUND</v>
      </c>
      <c r="F81" t="str">
        <f>_xlfn.XLOOKUP(Table1[[#This Row],[Unique_Id]],Employee_Table_2[Unique_ID],Employee_Table_2[Rating],"NOT FOUND")</f>
        <v>NOT FOUND</v>
      </c>
      <c r="G81" s="5" t="str">
        <f>_xlfn.XLOOKUP(Table1[[#This Row],[Unique_Id]],Employee_Table_2[Unique_ID],Employee_Table_2[Date Joined],"NOT FOUND")</f>
        <v>NOT FOUND</v>
      </c>
      <c r="H81" t="str">
        <f>_xlfn.XLOOKUP(Table1[[#This Row],[Unique_Id]],Employee_Table_2[Unique_ID],Employee_Table_2[Department],"NOT FOUND")</f>
        <v>NOT FOUND</v>
      </c>
      <c r="I81" s="15" t="str">
        <f>_xlfn.XLOOKUP(Table1[[#This Row],[Unique_Id]],Employee_Table_2[Unique_ID],Employee_Table_2[Salary],"NOT FOUND")</f>
        <v>NOT FOUND</v>
      </c>
      <c r="J81" t="str">
        <f>_xlfn.XLOOKUP(Table1[[#This Row],[Unique_Id]],Employee_Table_2[Unique_ID],Employee_Table_2[Country],"NOT FOUND")</f>
        <v>NOT FOUND</v>
      </c>
      <c r="K81" s="19" t="str">
        <f>_xlfn.XLOOKUP(Table1[[#This Row],[Unique_Id]],Employee_Table_2[Unique_ID],Employee_Table_2[[ Tenure ]],"NOT FOUND")</f>
        <v>NOT FOUND</v>
      </c>
    </row>
    <row r="82" spans="1:11" x14ac:dyDescent="0.25">
      <c r="A82" s="17"/>
      <c r="B82" t="str">
        <f>_xlfn.XLOOKUP(Table1[[#This Row],[Unique_Id]],Employee_Table_2[Unique_ID],Employee_Table_2[Staff_Id],"NOT FOUND")</f>
        <v>NOT FOUND</v>
      </c>
      <c r="C82" t="str">
        <f>_xlfn.XLOOKUP(Table1[[#This Row],[Unique_Id]],Employee_Table_2[Unique_ID],Employee_Table_2[Name],"NOT FOUND")</f>
        <v>NOT FOUND</v>
      </c>
      <c r="D82" t="str">
        <f>_xlfn.XLOOKUP(Table1[[#This Row],[Unique_Id]],Employee_Table_2[Unique_ID],Employee_Table_2[Gender],"NOT FOUND")</f>
        <v>NOT FOUND</v>
      </c>
      <c r="E82" t="str">
        <f>_xlfn.XLOOKUP(Table1[[#This Row],[Unique_Id]],Employee_Table_2[Unique_ID],Employee_Table_2[Age],"NOT FOUND")</f>
        <v>NOT FOUND</v>
      </c>
      <c r="F82" t="str">
        <f>_xlfn.XLOOKUP(Table1[[#This Row],[Unique_Id]],Employee_Table_2[Unique_ID],Employee_Table_2[Rating],"NOT FOUND")</f>
        <v>NOT FOUND</v>
      </c>
      <c r="G82" s="5" t="str">
        <f>_xlfn.XLOOKUP(Table1[[#This Row],[Unique_Id]],Employee_Table_2[Unique_ID],Employee_Table_2[Date Joined],"NOT FOUND")</f>
        <v>NOT FOUND</v>
      </c>
      <c r="H82" t="str">
        <f>_xlfn.XLOOKUP(Table1[[#This Row],[Unique_Id]],Employee_Table_2[Unique_ID],Employee_Table_2[Department],"NOT FOUND")</f>
        <v>NOT FOUND</v>
      </c>
      <c r="I82" s="15" t="str">
        <f>_xlfn.XLOOKUP(Table1[[#This Row],[Unique_Id]],Employee_Table_2[Unique_ID],Employee_Table_2[Salary],"NOT FOUND")</f>
        <v>NOT FOUND</v>
      </c>
      <c r="J82" t="str">
        <f>_xlfn.XLOOKUP(Table1[[#This Row],[Unique_Id]],Employee_Table_2[Unique_ID],Employee_Table_2[Country],"NOT FOUND")</f>
        <v>NOT FOUND</v>
      </c>
      <c r="K82" s="19" t="str">
        <f>_xlfn.XLOOKUP(Table1[[#This Row],[Unique_Id]],Employee_Table_2[Unique_ID],Employee_Table_2[[ Tenure ]],"NOT FOUND")</f>
        <v>NOT FOUND</v>
      </c>
    </row>
    <row r="83" spans="1:11" x14ac:dyDescent="0.25">
      <c r="A83" s="17"/>
      <c r="B83" t="str">
        <f>_xlfn.XLOOKUP(Table1[[#This Row],[Unique_Id]],Employee_Table_2[Unique_ID],Employee_Table_2[Staff_Id],"NOT FOUND")</f>
        <v>NOT FOUND</v>
      </c>
      <c r="C83" t="str">
        <f>_xlfn.XLOOKUP(Table1[[#This Row],[Unique_Id]],Employee_Table_2[Unique_ID],Employee_Table_2[Name],"NOT FOUND")</f>
        <v>NOT FOUND</v>
      </c>
      <c r="D83" t="str">
        <f>_xlfn.XLOOKUP(Table1[[#This Row],[Unique_Id]],Employee_Table_2[Unique_ID],Employee_Table_2[Gender],"NOT FOUND")</f>
        <v>NOT FOUND</v>
      </c>
      <c r="E83" t="str">
        <f>_xlfn.XLOOKUP(Table1[[#This Row],[Unique_Id]],Employee_Table_2[Unique_ID],Employee_Table_2[Age],"NOT FOUND")</f>
        <v>NOT FOUND</v>
      </c>
      <c r="F83" t="str">
        <f>_xlfn.XLOOKUP(Table1[[#This Row],[Unique_Id]],Employee_Table_2[Unique_ID],Employee_Table_2[Rating],"NOT FOUND")</f>
        <v>NOT FOUND</v>
      </c>
      <c r="G83" s="5" t="str">
        <f>_xlfn.XLOOKUP(Table1[[#This Row],[Unique_Id]],Employee_Table_2[Unique_ID],Employee_Table_2[Date Joined],"NOT FOUND")</f>
        <v>NOT FOUND</v>
      </c>
      <c r="H83" t="str">
        <f>_xlfn.XLOOKUP(Table1[[#This Row],[Unique_Id]],Employee_Table_2[Unique_ID],Employee_Table_2[Department],"NOT FOUND")</f>
        <v>NOT FOUND</v>
      </c>
      <c r="I83" s="15" t="str">
        <f>_xlfn.XLOOKUP(Table1[[#This Row],[Unique_Id]],Employee_Table_2[Unique_ID],Employee_Table_2[Salary],"NOT FOUND")</f>
        <v>NOT FOUND</v>
      </c>
      <c r="J83" t="str">
        <f>_xlfn.XLOOKUP(Table1[[#This Row],[Unique_Id]],Employee_Table_2[Unique_ID],Employee_Table_2[Country],"NOT FOUND")</f>
        <v>NOT FOUND</v>
      </c>
      <c r="K83" s="19" t="str">
        <f>_xlfn.XLOOKUP(Table1[[#This Row],[Unique_Id]],Employee_Table_2[Unique_ID],Employee_Table_2[[ Tenure ]],"NOT FOUND")</f>
        <v>NOT FOUND</v>
      </c>
    </row>
    <row r="84" spans="1:11" x14ac:dyDescent="0.25">
      <c r="A84" s="17"/>
      <c r="B84" t="str">
        <f>_xlfn.XLOOKUP(Table1[[#This Row],[Unique_Id]],Employee_Table_2[Unique_ID],Employee_Table_2[Staff_Id],"NOT FOUND")</f>
        <v>NOT FOUND</v>
      </c>
      <c r="C84" t="str">
        <f>_xlfn.XLOOKUP(Table1[[#This Row],[Unique_Id]],Employee_Table_2[Unique_ID],Employee_Table_2[Name],"NOT FOUND")</f>
        <v>NOT FOUND</v>
      </c>
      <c r="D84" t="str">
        <f>_xlfn.XLOOKUP(Table1[[#This Row],[Unique_Id]],Employee_Table_2[Unique_ID],Employee_Table_2[Gender],"NOT FOUND")</f>
        <v>NOT FOUND</v>
      </c>
      <c r="E84" t="str">
        <f>_xlfn.XLOOKUP(Table1[[#This Row],[Unique_Id]],Employee_Table_2[Unique_ID],Employee_Table_2[Age],"NOT FOUND")</f>
        <v>NOT FOUND</v>
      </c>
      <c r="F84" t="str">
        <f>_xlfn.XLOOKUP(Table1[[#This Row],[Unique_Id]],Employee_Table_2[Unique_ID],Employee_Table_2[Rating],"NOT FOUND")</f>
        <v>NOT FOUND</v>
      </c>
      <c r="G84" s="5" t="str">
        <f>_xlfn.XLOOKUP(Table1[[#This Row],[Unique_Id]],Employee_Table_2[Unique_ID],Employee_Table_2[Date Joined],"NOT FOUND")</f>
        <v>NOT FOUND</v>
      </c>
      <c r="H84" t="str">
        <f>_xlfn.XLOOKUP(Table1[[#This Row],[Unique_Id]],Employee_Table_2[Unique_ID],Employee_Table_2[Department],"NOT FOUND")</f>
        <v>NOT FOUND</v>
      </c>
      <c r="I84" s="15" t="str">
        <f>_xlfn.XLOOKUP(Table1[[#This Row],[Unique_Id]],Employee_Table_2[Unique_ID],Employee_Table_2[Salary],"NOT FOUND")</f>
        <v>NOT FOUND</v>
      </c>
      <c r="J84" t="str">
        <f>_xlfn.XLOOKUP(Table1[[#This Row],[Unique_Id]],Employee_Table_2[Unique_ID],Employee_Table_2[Country],"NOT FOUND")</f>
        <v>NOT FOUND</v>
      </c>
      <c r="K84" s="19" t="str">
        <f>_xlfn.XLOOKUP(Table1[[#This Row],[Unique_Id]],Employee_Table_2[Unique_ID],Employee_Table_2[[ Tenure ]],"NOT FOUND")</f>
        <v>NOT FOUND</v>
      </c>
    </row>
    <row r="85" spans="1:11" x14ac:dyDescent="0.25">
      <c r="A85" s="17"/>
      <c r="B85" t="str">
        <f>_xlfn.XLOOKUP(Table1[[#This Row],[Unique_Id]],Employee_Table_2[Unique_ID],Employee_Table_2[Staff_Id],"NOT FOUND")</f>
        <v>NOT FOUND</v>
      </c>
      <c r="C85" t="str">
        <f>_xlfn.XLOOKUP(Table1[[#This Row],[Unique_Id]],Employee_Table_2[Unique_ID],Employee_Table_2[Name],"NOT FOUND")</f>
        <v>NOT FOUND</v>
      </c>
      <c r="D85" t="str">
        <f>_xlfn.XLOOKUP(Table1[[#This Row],[Unique_Id]],Employee_Table_2[Unique_ID],Employee_Table_2[Gender],"NOT FOUND")</f>
        <v>NOT FOUND</v>
      </c>
      <c r="E85" t="str">
        <f>_xlfn.XLOOKUP(Table1[[#This Row],[Unique_Id]],Employee_Table_2[Unique_ID],Employee_Table_2[Age],"NOT FOUND")</f>
        <v>NOT FOUND</v>
      </c>
      <c r="F85" t="str">
        <f>_xlfn.XLOOKUP(Table1[[#This Row],[Unique_Id]],Employee_Table_2[Unique_ID],Employee_Table_2[Rating],"NOT FOUND")</f>
        <v>NOT FOUND</v>
      </c>
      <c r="G85" s="5" t="str">
        <f>_xlfn.XLOOKUP(Table1[[#This Row],[Unique_Id]],Employee_Table_2[Unique_ID],Employee_Table_2[Date Joined],"NOT FOUND")</f>
        <v>NOT FOUND</v>
      </c>
      <c r="H85" t="str">
        <f>_xlfn.XLOOKUP(Table1[[#This Row],[Unique_Id]],Employee_Table_2[Unique_ID],Employee_Table_2[Department],"NOT FOUND")</f>
        <v>NOT FOUND</v>
      </c>
      <c r="I85" s="15" t="str">
        <f>_xlfn.XLOOKUP(Table1[[#This Row],[Unique_Id]],Employee_Table_2[Unique_ID],Employee_Table_2[Salary],"NOT FOUND")</f>
        <v>NOT FOUND</v>
      </c>
      <c r="J85" t="str">
        <f>_xlfn.XLOOKUP(Table1[[#This Row],[Unique_Id]],Employee_Table_2[Unique_ID],Employee_Table_2[Country],"NOT FOUND")</f>
        <v>NOT FOUND</v>
      </c>
      <c r="K85" s="19" t="str">
        <f>_xlfn.XLOOKUP(Table1[[#This Row],[Unique_Id]],Employee_Table_2[Unique_ID],Employee_Table_2[[ Tenure ]],"NOT FOUND")</f>
        <v>NOT FOUND</v>
      </c>
    </row>
    <row r="86" spans="1:11" x14ac:dyDescent="0.25">
      <c r="A86" s="17"/>
      <c r="B86" t="str">
        <f>_xlfn.XLOOKUP(Table1[[#This Row],[Unique_Id]],Employee_Table_2[Unique_ID],Employee_Table_2[Staff_Id],"NOT FOUND")</f>
        <v>NOT FOUND</v>
      </c>
      <c r="C86" t="str">
        <f>_xlfn.XLOOKUP(Table1[[#This Row],[Unique_Id]],Employee_Table_2[Unique_ID],Employee_Table_2[Name],"NOT FOUND")</f>
        <v>NOT FOUND</v>
      </c>
      <c r="D86" t="str">
        <f>_xlfn.XLOOKUP(Table1[[#This Row],[Unique_Id]],Employee_Table_2[Unique_ID],Employee_Table_2[Gender],"NOT FOUND")</f>
        <v>NOT FOUND</v>
      </c>
      <c r="E86" t="str">
        <f>_xlfn.XLOOKUP(Table1[[#This Row],[Unique_Id]],Employee_Table_2[Unique_ID],Employee_Table_2[Age],"NOT FOUND")</f>
        <v>NOT FOUND</v>
      </c>
      <c r="F86" t="str">
        <f>_xlfn.XLOOKUP(Table1[[#This Row],[Unique_Id]],Employee_Table_2[Unique_ID],Employee_Table_2[Rating],"NOT FOUND")</f>
        <v>NOT FOUND</v>
      </c>
      <c r="G86" s="5" t="str">
        <f>_xlfn.XLOOKUP(Table1[[#This Row],[Unique_Id]],Employee_Table_2[Unique_ID],Employee_Table_2[Date Joined],"NOT FOUND")</f>
        <v>NOT FOUND</v>
      </c>
      <c r="H86" t="str">
        <f>_xlfn.XLOOKUP(Table1[[#This Row],[Unique_Id]],Employee_Table_2[Unique_ID],Employee_Table_2[Department],"NOT FOUND")</f>
        <v>NOT FOUND</v>
      </c>
      <c r="I86" s="15" t="str">
        <f>_xlfn.XLOOKUP(Table1[[#This Row],[Unique_Id]],Employee_Table_2[Unique_ID],Employee_Table_2[Salary],"NOT FOUND")</f>
        <v>NOT FOUND</v>
      </c>
      <c r="J86" t="str">
        <f>_xlfn.XLOOKUP(Table1[[#This Row],[Unique_Id]],Employee_Table_2[Unique_ID],Employee_Table_2[Country],"NOT FOUND")</f>
        <v>NOT FOUND</v>
      </c>
      <c r="K86" s="19" t="str">
        <f>_xlfn.XLOOKUP(Table1[[#This Row],[Unique_Id]],Employee_Table_2[Unique_ID],Employee_Table_2[[ Tenure ]],"NOT FOUND")</f>
        <v>NOT FOUND</v>
      </c>
    </row>
    <row r="87" spans="1:11" x14ac:dyDescent="0.25">
      <c r="A87" s="17"/>
      <c r="B87" t="str">
        <f>_xlfn.XLOOKUP(Table1[[#This Row],[Unique_Id]],Employee_Table_2[Unique_ID],Employee_Table_2[Staff_Id],"NOT FOUND")</f>
        <v>NOT FOUND</v>
      </c>
      <c r="C87" t="str">
        <f>_xlfn.XLOOKUP(Table1[[#This Row],[Unique_Id]],Employee_Table_2[Unique_ID],Employee_Table_2[Name],"NOT FOUND")</f>
        <v>NOT FOUND</v>
      </c>
      <c r="D87" t="str">
        <f>_xlfn.XLOOKUP(Table1[[#This Row],[Unique_Id]],Employee_Table_2[Unique_ID],Employee_Table_2[Gender],"NOT FOUND")</f>
        <v>NOT FOUND</v>
      </c>
      <c r="E87" t="str">
        <f>_xlfn.XLOOKUP(Table1[[#This Row],[Unique_Id]],Employee_Table_2[Unique_ID],Employee_Table_2[Age],"NOT FOUND")</f>
        <v>NOT FOUND</v>
      </c>
      <c r="F87" t="str">
        <f>_xlfn.XLOOKUP(Table1[[#This Row],[Unique_Id]],Employee_Table_2[Unique_ID],Employee_Table_2[Rating],"NOT FOUND")</f>
        <v>NOT FOUND</v>
      </c>
      <c r="G87" s="5" t="str">
        <f>_xlfn.XLOOKUP(Table1[[#This Row],[Unique_Id]],Employee_Table_2[Unique_ID],Employee_Table_2[Date Joined],"NOT FOUND")</f>
        <v>NOT FOUND</v>
      </c>
      <c r="H87" t="str">
        <f>_xlfn.XLOOKUP(Table1[[#This Row],[Unique_Id]],Employee_Table_2[Unique_ID],Employee_Table_2[Department],"NOT FOUND")</f>
        <v>NOT FOUND</v>
      </c>
      <c r="I87" s="15" t="str">
        <f>_xlfn.XLOOKUP(Table1[[#This Row],[Unique_Id]],Employee_Table_2[Unique_ID],Employee_Table_2[Salary],"NOT FOUND")</f>
        <v>NOT FOUND</v>
      </c>
      <c r="J87" t="str">
        <f>_xlfn.XLOOKUP(Table1[[#This Row],[Unique_Id]],Employee_Table_2[Unique_ID],Employee_Table_2[Country],"NOT FOUND")</f>
        <v>NOT FOUND</v>
      </c>
      <c r="K87" s="19" t="str">
        <f>_xlfn.XLOOKUP(Table1[[#This Row],[Unique_Id]],Employee_Table_2[Unique_ID],Employee_Table_2[[ Tenure ]],"NOT FOUND")</f>
        <v>NOT FOUND</v>
      </c>
    </row>
    <row r="88" spans="1:11" x14ac:dyDescent="0.25">
      <c r="A88" s="17"/>
      <c r="B88" t="str">
        <f>_xlfn.XLOOKUP(Table1[[#This Row],[Unique_Id]],Employee_Table_2[Unique_ID],Employee_Table_2[Staff_Id],"NOT FOUND")</f>
        <v>NOT FOUND</v>
      </c>
      <c r="C88" t="str">
        <f>_xlfn.XLOOKUP(Table1[[#This Row],[Unique_Id]],Employee_Table_2[Unique_ID],Employee_Table_2[Name],"NOT FOUND")</f>
        <v>NOT FOUND</v>
      </c>
      <c r="D88" t="str">
        <f>_xlfn.XLOOKUP(Table1[[#This Row],[Unique_Id]],Employee_Table_2[Unique_ID],Employee_Table_2[Gender],"NOT FOUND")</f>
        <v>NOT FOUND</v>
      </c>
      <c r="E88" t="str">
        <f>_xlfn.XLOOKUP(Table1[[#This Row],[Unique_Id]],Employee_Table_2[Unique_ID],Employee_Table_2[Age],"NOT FOUND")</f>
        <v>NOT FOUND</v>
      </c>
      <c r="F88" t="str">
        <f>_xlfn.XLOOKUP(Table1[[#This Row],[Unique_Id]],Employee_Table_2[Unique_ID],Employee_Table_2[Rating],"NOT FOUND")</f>
        <v>NOT FOUND</v>
      </c>
      <c r="G88" s="5" t="str">
        <f>_xlfn.XLOOKUP(Table1[[#This Row],[Unique_Id]],Employee_Table_2[Unique_ID],Employee_Table_2[Date Joined],"NOT FOUND")</f>
        <v>NOT FOUND</v>
      </c>
      <c r="H88" t="str">
        <f>_xlfn.XLOOKUP(Table1[[#This Row],[Unique_Id]],Employee_Table_2[Unique_ID],Employee_Table_2[Department],"NOT FOUND")</f>
        <v>NOT FOUND</v>
      </c>
      <c r="I88" s="15" t="str">
        <f>_xlfn.XLOOKUP(Table1[[#This Row],[Unique_Id]],Employee_Table_2[Unique_ID],Employee_Table_2[Salary],"NOT FOUND")</f>
        <v>NOT FOUND</v>
      </c>
      <c r="J88" t="str">
        <f>_xlfn.XLOOKUP(Table1[[#This Row],[Unique_Id]],Employee_Table_2[Unique_ID],Employee_Table_2[Country],"NOT FOUND")</f>
        <v>NOT FOUND</v>
      </c>
      <c r="K88" s="19" t="str">
        <f>_xlfn.XLOOKUP(Table1[[#This Row],[Unique_Id]],Employee_Table_2[Unique_ID],Employee_Table_2[[ Tenure ]],"NOT FOUND")</f>
        <v>NOT FOUND</v>
      </c>
    </row>
    <row r="89" spans="1:11" x14ac:dyDescent="0.25">
      <c r="A89" s="17"/>
      <c r="B89" t="str">
        <f>_xlfn.XLOOKUP(Table1[[#This Row],[Unique_Id]],Employee_Table_2[Unique_ID],Employee_Table_2[Staff_Id],"NOT FOUND")</f>
        <v>NOT FOUND</v>
      </c>
      <c r="C89" t="str">
        <f>_xlfn.XLOOKUP(Table1[[#This Row],[Unique_Id]],Employee_Table_2[Unique_ID],Employee_Table_2[Name],"NOT FOUND")</f>
        <v>NOT FOUND</v>
      </c>
      <c r="D89" t="str">
        <f>_xlfn.XLOOKUP(Table1[[#This Row],[Unique_Id]],Employee_Table_2[Unique_ID],Employee_Table_2[Gender],"NOT FOUND")</f>
        <v>NOT FOUND</v>
      </c>
      <c r="E89" t="str">
        <f>_xlfn.XLOOKUP(Table1[[#This Row],[Unique_Id]],Employee_Table_2[Unique_ID],Employee_Table_2[Age],"NOT FOUND")</f>
        <v>NOT FOUND</v>
      </c>
      <c r="F89" t="str">
        <f>_xlfn.XLOOKUP(Table1[[#This Row],[Unique_Id]],Employee_Table_2[Unique_ID],Employee_Table_2[Rating],"NOT FOUND")</f>
        <v>NOT FOUND</v>
      </c>
      <c r="G89" s="5" t="str">
        <f>_xlfn.XLOOKUP(Table1[[#This Row],[Unique_Id]],Employee_Table_2[Unique_ID],Employee_Table_2[Date Joined],"NOT FOUND")</f>
        <v>NOT FOUND</v>
      </c>
      <c r="H89" t="str">
        <f>_xlfn.XLOOKUP(Table1[[#This Row],[Unique_Id]],Employee_Table_2[Unique_ID],Employee_Table_2[Department],"NOT FOUND")</f>
        <v>NOT FOUND</v>
      </c>
      <c r="I89" s="15" t="str">
        <f>_xlfn.XLOOKUP(Table1[[#This Row],[Unique_Id]],Employee_Table_2[Unique_ID],Employee_Table_2[Salary],"NOT FOUND")</f>
        <v>NOT FOUND</v>
      </c>
      <c r="J89" t="str">
        <f>_xlfn.XLOOKUP(Table1[[#This Row],[Unique_Id]],Employee_Table_2[Unique_ID],Employee_Table_2[Country],"NOT FOUND")</f>
        <v>NOT FOUND</v>
      </c>
      <c r="K89" s="19" t="str">
        <f>_xlfn.XLOOKUP(Table1[[#This Row],[Unique_Id]],Employee_Table_2[Unique_ID],Employee_Table_2[[ Tenure ]],"NOT FOUND")</f>
        <v>NOT FOUND</v>
      </c>
    </row>
    <row r="90" spans="1:11" x14ac:dyDescent="0.25">
      <c r="A90" s="17"/>
      <c r="B90" t="str">
        <f>_xlfn.XLOOKUP(Table1[[#This Row],[Unique_Id]],Employee_Table_2[Unique_ID],Employee_Table_2[Staff_Id],"NOT FOUND")</f>
        <v>NOT FOUND</v>
      </c>
      <c r="C90" t="str">
        <f>_xlfn.XLOOKUP(Table1[[#This Row],[Unique_Id]],Employee_Table_2[Unique_ID],Employee_Table_2[Name],"NOT FOUND")</f>
        <v>NOT FOUND</v>
      </c>
      <c r="D90" t="str">
        <f>_xlfn.XLOOKUP(Table1[[#This Row],[Unique_Id]],Employee_Table_2[Unique_ID],Employee_Table_2[Gender],"NOT FOUND")</f>
        <v>NOT FOUND</v>
      </c>
      <c r="E90" t="str">
        <f>_xlfn.XLOOKUP(Table1[[#This Row],[Unique_Id]],Employee_Table_2[Unique_ID],Employee_Table_2[Age],"NOT FOUND")</f>
        <v>NOT FOUND</v>
      </c>
      <c r="F90" t="str">
        <f>_xlfn.XLOOKUP(Table1[[#This Row],[Unique_Id]],Employee_Table_2[Unique_ID],Employee_Table_2[Rating],"NOT FOUND")</f>
        <v>NOT FOUND</v>
      </c>
      <c r="G90" s="5" t="str">
        <f>_xlfn.XLOOKUP(Table1[[#This Row],[Unique_Id]],Employee_Table_2[Unique_ID],Employee_Table_2[Date Joined],"NOT FOUND")</f>
        <v>NOT FOUND</v>
      </c>
      <c r="H90" t="str">
        <f>_xlfn.XLOOKUP(Table1[[#This Row],[Unique_Id]],Employee_Table_2[Unique_ID],Employee_Table_2[Department],"NOT FOUND")</f>
        <v>NOT FOUND</v>
      </c>
      <c r="I90" s="15" t="str">
        <f>_xlfn.XLOOKUP(Table1[[#This Row],[Unique_Id]],Employee_Table_2[Unique_ID],Employee_Table_2[Salary],"NOT FOUND")</f>
        <v>NOT FOUND</v>
      </c>
      <c r="J90" t="str">
        <f>_xlfn.XLOOKUP(Table1[[#This Row],[Unique_Id]],Employee_Table_2[Unique_ID],Employee_Table_2[Country],"NOT FOUND")</f>
        <v>NOT FOUND</v>
      </c>
      <c r="K90" s="19" t="str">
        <f>_xlfn.XLOOKUP(Table1[[#This Row],[Unique_Id]],Employee_Table_2[Unique_ID],Employee_Table_2[[ Tenure ]],"NOT FOUND")</f>
        <v>NOT FOUND</v>
      </c>
    </row>
    <row r="91" spans="1:11" x14ac:dyDescent="0.25">
      <c r="A91" s="17"/>
      <c r="B91" t="str">
        <f>_xlfn.XLOOKUP(Table1[[#This Row],[Unique_Id]],Employee_Table_2[Unique_ID],Employee_Table_2[Staff_Id],"NOT FOUND")</f>
        <v>NOT FOUND</v>
      </c>
      <c r="C91" t="str">
        <f>_xlfn.XLOOKUP(Table1[[#This Row],[Unique_Id]],Employee_Table_2[Unique_ID],Employee_Table_2[Name],"NOT FOUND")</f>
        <v>NOT FOUND</v>
      </c>
      <c r="D91" t="str">
        <f>_xlfn.XLOOKUP(Table1[[#This Row],[Unique_Id]],Employee_Table_2[Unique_ID],Employee_Table_2[Gender],"NOT FOUND")</f>
        <v>NOT FOUND</v>
      </c>
      <c r="E91" t="str">
        <f>_xlfn.XLOOKUP(Table1[[#This Row],[Unique_Id]],Employee_Table_2[Unique_ID],Employee_Table_2[Age],"NOT FOUND")</f>
        <v>NOT FOUND</v>
      </c>
      <c r="F91" t="str">
        <f>_xlfn.XLOOKUP(Table1[[#This Row],[Unique_Id]],Employee_Table_2[Unique_ID],Employee_Table_2[Rating],"NOT FOUND")</f>
        <v>NOT FOUND</v>
      </c>
      <c r="G91" s="5" t="str">
        <f>_xlfn.XLOOKUP(Table1[[#This Row],[Unique_Id]],Employee_Table_2[Unique_ID],Employee_Table_2[Date Joined],"NOT FOUND")</f>
        <v>NOT FOUND</v>
      </c>
      <c r="H91" t="str">
        <f>_xlfn.XLOOKUP(Table1[[#This Row],[Unique_Id]],Employee_Table_2[Unique_ID],Employee_Table_2[Department],"NOT FOUND")</f>
        <v>NOT FOUND</v>
      </c>
      <c r="I91" s="15" t="str">
        <f>_xlfn.XLOOKUP(Table1[[#This Row],[Unique_Id]],Employee_Table_2[Unique_ID],Employee_Table_2[Salary],"NOT FOUND")</f>
        <v>NOT FOUND</v>
      </c>
      <c r="J91" t="str">
        <f>_xlfn.XLOOKUP(Table1[[#This Row],[Unique_Id]],Employee_Table_2[Unique_ID],Employee_Table_2[Country],"NOT FOUND")</f>
        <v>NOT FOUND</v>
      </c>
      <c r="K91" s="19" t="str">
        <f>_xlfn.XLOOKUP(Table1[[#This Row],[Unique_Id]],Employee_Table_2[Unique_ID],Employee_Table_2[[ Tenure ]],"NOT FOUND")</f>
        <v>NOT FOUND</v>
      </c>
    </row>
    <row r="92" spans="1:11" x14ac:dyDescent="0.25">
      <c r="A92" s="17"/>
      <c r="B92" t="str">
        <f>_xlfn.XLOOKUP(Table1[[#This Row],[Unique_Id]],Employee_Table_2[Unique_ID],Employee_Table_2[Staff_Id],"NOT FOUND")</f>
        <v>NOT FOUND</v>
      </c>
      <c r="C92" t="str">
        <f>_xlfn.XLOOKUP(Table1[[#This Row],[Unique_Id]],Employee_Table_2[Unique_ID],Employee_Table_2[Name],"NOT FOUND")</f>
        <v>NOT FOUND</v>
      </c>
      <c r="D92" t="str">
        <f>_xlfn.XLOOKUP(Table1[[#This Row],[Unique_Id]],Employee_Table_2[Unique_ID],Employee_Table_2[Gender],"NOT FOUND")</f>
        <v>NOT FOUND</v>
      </c>
      <c r="E92" t="str">
        <f>_xlfn.XLOOKUP(Table1[[#This Row],[Unique_Id]],Employee_Table_2[Unique_ID],Employee_Table_2[Age],"NOT FOUND")</f>
        <v>NOT FOUND</v>
      </c>
      <c r="F92" t="str">
        <f>_xlfn.XLOOKUP(Table1[[#This Row],[Unique_Id]],Employee_Table_2[Unique_ID],Employee_Table_2[Rating],"NOT FOUND")</f>
        <v>NOT FOUND</v>
      </c>
      <c r="G92" s="5" t="str">
        <f>_xlfn.XLOOKUP(Table1[[#This Row],[Unique_Id]],Employee_Table_2[Unique_ID],Employee_Table_2[Date Joined],"NOT FOUND")</f>
        <v>NOT FOUND</v>
      </c>
      <c r="H92" t="str">
        <f>_xlfn.XLOOKUP(Table1[[#This Row],[Unique_Id]],Employee_Table_2[Unique_ID],Employee_Table_2[Department],"NOT FOUND")</f>
        <v>NOT FOUND</v>
      </c>
      <c r="I92" s="15" t="str">
        <f>_xlfn.XLOOKUP(Table1[[#This Row],[Unique_Id]],Employee_Table_2[Unique_ID],Employee_Table_2[Salary],"NOT FOUND")</f>
        <v>NOT FOUND</v>
      </c>
      <c r="J92" t="str">
        <f>_xlfn.XLOOKUP(Table1[[#This Row],[Unique_Id]],Employee_Table_2[Unique_ID],Employee_Table_2[Country],"NOT FOUND")</f>
        <v>NOT FOUND</v>
      </c>
      <c r="K92" s="19" t="str">
        <f>_xlfn.XLOOKUP(Table1[[#This Row],[Unique_Id]],Employee_Table_2[Unique_ID],Employee_Table_2[[ Tenure ]],"NOT FOUND")</f>
        <v>NOT FOUND</v>
      </c>
    </row>
    <row r="93" spans="1:11" x14ac:dyDescent="0.25">
      <c r="A93" s="17"/>
      <c r="B93" t="str">
        <f>_xlfn.XLOOKUP(Table1[[#This Row],[Unique_Id]],Employee_Table_2[Unique_ID],Employee_Table_2[Staff_Id],"NOT FOUND")</f>
        <v>NOT FOUND</v>
      </c>
      <c r="C93" t="str">
        <f>_xlfn.XLOOKUP(Table1[[#This Row],[Unique_Id]],Employee_Table_2[Unique_ID],Employee_Table_2[Name],"NOT FOUND")</f>
        <v>NOT FOUND</v>
      </c>
      <c r="D93" t="str">
        <f>_xlfn.XLOOKUP(Table1[[#This Row],[Unique_Id]],Employee_Table_2[Unique_ID],Employee_Table_2[Gender],"NOT FOUND")</f>
        <v>NOT FOUND</v>
      </c>
      <c r="E93" t="str">
        <f>_xlfn.XLOOKUP(Table1[[#This Row],[Unique_Id]],Employee_Table_2[Unique_ID],Employee_Table_2[Age],"NOT FOUND")</f>
        <v>NOT FOUND</v>
      </c>
      <c r="F93" t="str">
        <f>_xlfn.XLOOKUP(Table1[[#This Row],[Unique_Id]],Employee_Table_2[Unique_ID],Employee_Table_2[Rating],"NOT FOUND")</f>
        <v>NOT FOUND</v>
      </c>
      <c r="G93" s="5" t="str">
        <f>_xlfn.XLOOKUP(Table1[[#This Row],[Unique_Id]],Employee_Table_2[Unique_ID],Employee_Table_2[Date Joined],"NOT FOUND")</f>
        <v>NOT FOUND</v>
      </c>
      <c r="H93" t="str">
        <f>_xlfn.XLOOKUP(Table1[[#This Row],[Unique_Id]],Employee_Table_2[Unique_ID],Employee_Table_2[Department],"NOT FOUND")</f>
        <v>NOT FOUND</v>
      </c>
      <c r="I93" s="15" t="str">
        <f>_xlfn.XLOOKUP(Table1[[#This Row],[Unique_Id]],Employee_Table_2[Unique_ID],Employee_Table_2[Salary],"NOT FOUND")</f>
        <v>NOT FOUND</v>
      </c>
      <c r="J93" t="str">
        <f>_xlfn.XLOOKUP(Table1[[#This Row],[Unique_Id]],Employee_Table_2[Unique_ID],Employee_Table_2[Country],"NOT FOUND")</f>
        <v>NOT FOUND</v>
      </c>
      <c r="K93" s="19" t="str">
        <f>_xlfn.XLOOKUP(Table1[[#This Row],[Unique_Id]],Employee_Table_2[Unique_ID],Employee_Table_2[[ Tenure ]],"NOT FOUND")</f>
        <v>NOT FOUND</v>
      </c>
    </row>
    <row r="94" spans="1:11" x14ac:dyDescent="0.25">
      <c r="A94" s="17"/>
      <c r="B94" t="str">
        <f>_xlfn.XLOOKUP(Table1[[#This Row],[Unique_Id]],Employee_Table_2[Unique_ID],Employee_Table_2[Staff_Id],"NOT FOUND")</f>
        <v>NOT FOUND</v>
      </c>
      <c r="C94" t="str">
        <f>_xlfn.XLOOKUP(Table1[[#This Row],[Unique_Id]],Employee_Table_2[Unique_ID],Employee_Table_2[Name],"NOT FOUND")</f>
        <v>NOT FOUND</v>
      </c>
      <c r="D94" t="str">
        <f>_xlfn.XLOOKUP(Table1[[#This Row],[Unique_Id]],Employee_Table_2[Unique_ID],Employee_Table_2[Gender],"NOT FOUND")</f>
        <v>NOT FOUND</v>
      </c>
      <c r="E94" t="str">
        <f>_xlfn.XLOOKUP(Table1[[#This Row],[Unique_Id]],Employee_Table_2[Unique_ID],Employee_Table_2[Age],"NOT FOUND")</f>
        <v>NOT FOUND</v>
      </c>
      <c r="F94" t="str">
        <f>_xlfn.XLOOKUP(Table1[[#This Row],[Unique_Id]],Employee_Table_2[Unique_ID],Employee_Table_2[Rating],"NOT FOUND")</f>
        <v>NOT FOUND</v>
      </c>
      <c r="G94" s="5" t="str">
        <f>_xlfn.XLOOKUP(Table1[[#This Row],[Unique_Id]],Employee_Table_2[Unique_ID],Employee_Table_2[Date Joined],"NOT FOUND")</f>
        <v>NOT FOUND</v>
      </c>
      <c r="H94" t="str">
        <f>_xlfn.XLOOKUP(Table1[[#This Row],[Unique_Id]],Employee_Table_2[Unique_ID],Employee_Table_2[Department],"NOT FOUND")</f>
        <v>NOT FOUND</v>
      </c>
      <c r="I94" s="15" t="str">
        <f>_xlfn.XLOOKUP(Table1[[#This Row],[Unique_Id]],Employee_Table_2[Unique_ID],Employee_Table_2[Salary],"NOT FOUND")</f>
        <v>NOT FOUND</v>
      </c>
      <c r="J94" t="str">
        <f>_xlfn.XLOOKUP(Table1[[#This Row],[Unique_Id]],Employee_Table_2[Unique_ID],Employee_Table_2[Country],"NOT FOUND")</f>
        <v>NOT FOUND</v>
      </c>
      <c r="K94" s="19" t="str">
        <f>_xlfn.XLOOKUP(Table1[[#This Row],[Unique_Id]],Employee_Table_2[Unique_ID],Employee_Table_2[[ Tenure ]],"NOT FOUND")</f>
        <v>NOT FOUND</v>
      </c>
    </row>
    <row r="95" spans="1:11" x14ac:dyDescent="0.25">
      <c r="A95" s="17"/>
      <c r="B95" t="str">
        <f>_xlfn.XLOOKUP(Table1[[#This Row],[Unique_Id]],Employee_Table_2[Unique_ID],Employee_Table_2[Staff_Id],"NOT FOUND")</f>
        <v>NOT FOUND</v>
      </c>
      <c r="C95" t="str">
        <f>_xlfn.XLOOKUP(Table1[[#This Row],[Unique_Id]],Employee_Table_2[Unique_ID],Employee_Table_2[Name],"NOT FOUND")</f>
        <v>NOT FOUND</v>
      </c>
      <c r="D95" t="str">
        <f>_xlfn.XLOOKUP(Table1[[#This Row],[Unique_Id]],Employee_Table_2[Unique_ID],Employee_Table_2[Gender],"NOT FOUND")</f>
        <v>NOT FOUND</v>
      </c>
      <c r="E95" t="str">
        <f>_xlfn.XLOOKUP(Table1[[#This Row],[Unique_Id]],Employee_Table_2[Unique_ID],Employee_Table_2[Age],"NOT FOUND")</f>
        <v>NOT FOUND</v>
      </c>
      <c r="F95" t="str">
        <f>_xlfn.XLOOKUP(Table1[[#This Row],[Unique_Id]],Employee_Table_2[Unique_ID],Employee_Table_2[Rating],"NOT FOUND")</f>
        <v>NOT FOUND</v>
      </c>
      <c r="G95" s="5" t="str">
        <f>_xlfn.XLOOKUP(Table1[[#This Row],[Unique_Id]],Employee_Table_2[Unique_ID],Employee_Table_2[Date Joined],"NOT FOUND")</f>
        <v>NOT FOUND</v>
      </c>
      <c r="H95" t="str">
        <f>_xlfn.XLOOKUP(Table1[[#This Row],[Unique_Id]],Employee_Table_2[Unique_ID],Employee_Table_2[Department],"NOT FOUND")</f>
        <v>NOT FOUND</v>
      </c>
      <c r="I95" s="15" t="str">
        <f>_xlfn.XLOOKUP(Table1[[#This Row],[Unique_Id]],Employee_Table_2[Unique_ID],Employee_Table_2[Salary],"NOT FOUND")</f>
        <v>NOT FOUND</v>
      </c>
      <c r="J95" t="str">
        <f>_xlfn.XLOOKUP(Table1[[#This Row],[Unique_Id]],Employee_Table_2[Unique_ID],Employee_Table_2[Country],"NOT FOUND")</f>
        <v>NOT FOUND</v>
      </c>
      <c r="K95" s="19" t="str">
        <f>_xlfn.XLOOKUP(Table1[[#This Row],[Unique_Id]],Employee_Table_2[Unique_ID],Employee_Table_2[[ Tenure ]],"NOT FOUND")</f>
        <v>NOT FOUND</v>
      </c>
    </row>
    <row r="96" spans="1:11" x14ac:dyDescent="0.25">
      <c r="A96" s="17"/>
      <c r="B96" t="str">
        <f>_xlfn.XLOOKUP(Table1[[#This Row],[Unique_Id]],Employee_Table_2[Unique_ID],Employee_Table_2[Staff_Id],"NOT FOUND")</f>
        <v>NOT FOUND</v>
      </c>
      <c r="C96" t="str">
        <f>_xlfn.XLOOKUP(Table1[[#This Row],[Unique_Id]],Employee_Table_2[Unique_ID],Employee_Table_2[Name],"NOT FOUND")</f>
        <v>NOT FOUND</v>
      </c>
      <c r="D96" t="str">
        <f>_xlfn.XLOOKUP(Table1[[#This Row],[Unique_Id]],Employee_Table_2[Unique_ID],Employee_Table_2[Gender],"NOT FOUND")</f>
        <v>NOT FOUND</v>
      </c>
      <c r="E96" t="str">
        <f>_xlfn.XLOOKUP(Table1[[#This Row],[Unique_Id]],Employee_Table_2[Unique_ID],Employee_Table_2[Age],"NOT FOUND")</f>
        <v>NOT FOUND</v>
      </c>
      <c r="F96" t="str">
        <f>_xlfn.XLOOKUP(Table1[[#This Row],[Unique_Id]],Employee_Table_2[Unique_ID],Employee_Table_2[Rating],"NOT FOUND")</f>
        <v>NOT FOUND</v>
      </c>
      <c r="G96" s="5" t="str">
        <f>_xlfn.XLOOKUP(Table1[[#This Row],[Unique_Id]],Employee_Table_2[Unique_ID],Employee_Table_2[Date Joined],"NOT FOUND")</f>
        <v>NOT FOUND</v>
      </c>
      <c r="H96" t="str">
        <f>_xlfn.XLOOKUP(Table1[[#This Row],[Unique_Id]],Employee_Table_2[Unique_ID],Employee_Table_2[Department],"NOT FOUND")</f>
        <v>NOT FOUND</v>
      </c>
      <c r="I96" s="15" t="str">
        <f>_xlfn.XLOOKUP(Table1[[#This Row],[Unique_Id]],Employee_Table_2[Unique_ID],Employee_Table_2[Salary],"NOT FOUND")</f>
        <v>NOT FOUND</v>
      </c>
      <c r="J96" t="str">
        <f>_xlfn.XLOOKUP(Table1[[#This Row],[Unique_Id]],Employee_Table_2[Unique_ID],Employee_Table_2[Country],"NOT FOUND")</f>
        <v>NOT FOUND</v>
      </c>
      <c r="K96" s="19" t="str">
        <f>_xlfn.XLOOKUP(Table1[[#This Row],[Unique_Id]],Employee_Table_2[Unique_ID],Employee_Table_2[[ Tenure ]],"NOT FOUND")</f>
        <v>NOT FOUND</v>
      </c>
    </row>
    <row r="97" spans="1:11" x14ac:dyDescent="0.25">
      <c r="A97" s="17"/>
      <c r="B97" t="str">
        <f>_xlfn.XLOOKUP(Table1[[#This Row],[Unique_Id]],Employee_Table_2[Unique_ID],Employee_Table_2[Staff_Id],"NOT FOUND")</f>
        <v>NOT FOUND</v>
      </c>
      <c r="C97" t="str">
        <f>_xlfn.XLOOKUP(Table1[[#This Row],[Unique_Id]],Employee_Table_2[Unique_ID],Employee_Table_2[Name],"NOT FOUND")</f>
        <v>NOT FOUND</v>
      </c>
      <c r="D97" t="str">
        <f>_xlfn.XLOOKUP(Table1[[#This Row],[Unique_Id]],Employee_Table_2[Unique_ID],Employee_Table_2[Gender],"NOT FOUND")</f>
        <v>NOT FOUND</v>
      </c>
      <c r="E97" t="str">
        <f>_xlfn.XLOOKUP(Table1[[#This Row],[Unique_Id]],Employee_Table_2[Unique_ID],Employee_Table_2[Age],"NOT FOUND")</f>
        <v>NOT FOUND</v>
      </c>
      <c r="F97" t="str">
        <f>_xlfn.XLOOKUP(Table1[[#This Row],[Unique_Id]],Employee_Table_2[Unique_ID],Employee_Table_2[Rating],"NOT FOUND")</f>
        <v>NOT FOUND</v>
      </c>
      <c r="G97" s="5" t="str">
        <f>_xlfn.XLOOKUP(Table1[[#This Row],[Unique_Id]],Employee_Table_2[Unique_ID],Employee_Table_2[Date Joined],"NOT FOUND")</f>
        <v>NOT FOUND</v>
      </c>
      <c r="H97" t="str">
        <f>_xlfn.XLOOKUP(Table1[[#This Row],[Unique_Id]],Employee_Table_2[Unique_ID],Employee_Table_2[Department],"NOT FOUND")</f>
        <v>NOT FOUND</v>
      </c>
      <c r="I97" s="15" t="str">
        <f>_xlfn.XLOOKUP(Table1[[#This Row],[Unique_Id]],Employee_Table_2[Unique_ID],Employee_Table_2[Salary],"NOT FOUND")</f>
        <v>NOT FOUND</v>
      </c>
      <c r="J97" t="str">
        <f>_xlfn.XLOOKUP(Table1[[#This Row],[Unique_Id]],Employee_Table_2[Unique_ID],Employee_Table_2[Country],"NOT FOUND")</f>
        <v>NOT FOUND</v>
      </c>
      <c r="K97" s="19" t="str">
        <f>_xlfn.XLOOKUP(Table1[[#This Row],[Unique_Id]],Employee_Table_2[Unique_ID],Employee_Table_2[[ Tenure ]],"NOT FOUND")</f>
        <v>NOT FOUND</v>
      </c>
    </row>
    <row r="98" spans="1:11" x14ac:dyDescent="0.25">
      <c r="A98" s="17"/>
      <c r="B98" t="str">
        <f>_xlfn.XLOOKUP(Table1[[#This Row],[Unique_Id]],Employee_Table_2[Unique_ID],Employee_Table_2[Staff_Id],"NOT FOUND")</f>
        <v>NOT FOUND</v>
      </c>
      <c r="C98" t="str">
        <f>_xlfn.XLOOKUP(Table1[[#This Row],[Unique_Id]],Employee_Table_2[Unique_ID],Employee_Table_2[Name],"NOT FOUND")</f>
        <v>NOT FOUND</v>
      </c>
      <c r="D98" t="str">
        <f>_xlfn.XLOOKUP(Table1[[#This Row],[Unique_Id]],Employee_Table_2[Unique_ID],Employee_Table_2[Gender],"NOT FOUND")</f>
        <v>NOT FOUND</v>
      </c>
      <c r="E98" t="str">
        <f>_xlfn.XLOOKUP(Table1[[#This Row],[Unique_Id]],Employee_Table_2[Unique_ID],Employee_Table_2[Age],"NOT FOUND")</f>
        <v>NOT FOUND</v>
      </c>
      <c r="F98" t="str">
        <f>_xlfn.XLOOKUP(Table1[[#This Row],[Unique_Id]],Employee_Table_2[Unique_ID],Employee_Table_2[Rating],"NOT FOUND")</f>
        <v>NOT FOUND</v>
      </c>
      <c r="G98" s="5" t="str">
        <f>_xlfn.XLOOKUP(Table1[[#This Row],[Unique_Id]],Employee_Table_2[Unique_ID],Employee_Table_2[Date Joined],"NOT FOUND")</f>
        <v>NOT FOUND</v>
      </c>
      <c r="H98" t="str">
        <f>_xlfn.XLOOKUP(Table1[[#This Row],[Unique_Id]],Employee_Table_2[Unique_ID],Employee_Table_2[Department],"NOT FOUND")</f>
        <v>NOT FOUND</v>
      </c>
      <c r="I98" s="15" t="str">
        <f>_xlfn.XLOOKUP(Table1[[#This Row],[Unique_Id]],Employee_Table_2[Unique_ID],Employee_Table_2[Salary],"NOT FOUND")</f>
        <v>NOT FOUND</v>
      </c>
      <c r="J98" t="str">
        <f>_xlfn.XLOOKUP(Table1[[#This Row],[Unique_Id]],Employee_Table_2[Unique_ID],Employee_Table_2[Country],"NOT FOUND")</f>
        <v>NOT FOUND</v>
      </c>
      <c r="K98" s="19" t="str">
        <f>_xlfn.XLOOKUP(Table1[[#This Row],[Unique_Id]],Employee_Table_2[Unique_ID],Employee_Table_2[[ Tenure ]],"NOT FOUND")</f>
        <v>NOT FOUND</v>
      </c>
    </row>
    <row r="99" spans="1:11" x14ac:dyDescent="0.25">
      <c r="A99" s="17"/>
      <c r="B99" t="str">
        <f>_xlfn.XLOOKUP(Table1[[#This Row],[Unique_Id]],Employee_Table_2[Unique_ID],Employee_Table_2[Staff_Id],"NOT FOUND")</f>
        <v>NOT FOUND</v>
      </c>
      <c r="C99" t="str">
        <f>_xlfn.XLOOKUP(Table1[[#This Row],[Unique_Id]],Employee_Table_2[Unique_ID],Employee_Table_2[Name],"NOT FOUND")</f>
        <v>NOT FOUND</v>
      </c>
      <c r="D99" t="str">
        <f>_xlfn.XLOOKUP(Table1[[#This Row],[Unique_Id]],Employee_Table_2[Unique_ID],Employee_Table_2[Gender],"NOT FOUND")</f>
        <v>NOT FOUND</v>
      </c>
      <c r="E99" t="str">
        <f>_xlfn.XLOOKUP(Table1[[#This Row],[Unique_Id]],Employee_Table_2[Unique_ID],Employee_Table_2[Age],"NOT FOUND")</f>
        <v>NOT FOUND</v>
      </c>
      <c r="F99" t="str">
        <f>_xlfn.XLOOKUP(Table1[[#This Row],[Unique_Id]],Employee_Table_2[Unique_ID],Employee_Table_2[Rating],"NOT FOUND")</f>
        <v>NOT FOUND</v>
      </c>
      <c r="G99" s="5" t="str">
        <f>_xlfn.XLOOKUP(Table1[[#This Row],[Unique_Id]],Employee_Table_2[Unique_ID],Employee_Table_2[Date Joined],"NOT FOUND")</f>
        <v>NOT FOUND</v>
      </c>
      <c r="H99" t="str">
        <f>_xlfn.XLOOKUP(Table1[[#This Row],[Unique_Id]],Employee_Table_2[Unique_ID],Employee_Table_2[Department],"NOT FOUND")</f>
        <v>NOT FOUND</v>
      </c>
      <c r="I99" s="15" t="str">
        <f>_xlfn.XLOOKUP(Table1[[#This Row],[Unique_Id]],Employee_Table_2[Unique_ID],Employee_Table_2[Salary],"NOT FOUND")</f>
        <v>NOT FOUND</v>
      </c>
      <c r="J99" t="str">
        <f>_xlfn.XLOOKUP(Table1[[#This Row],[Unique_Id]],Employee_Table_2[Unique_ID],Employee_Table_2[Country],"NOT FOUND")</f>
        <v>NOT FOUND</v>
      </c>
      <c r="K99" s="19" t="str">
        <f>_xlfn.XLOOKUP(Table1[[#This Row],[Unique_Id]],Employee_Table_2[Unique_ID],Employee_Table_2[[ Tenure ]],"NOT FOUND")</f>
        <v>NOT FOUND</v>
      </c>
    </row>
    <row r="100" spans="1:11" x14ac:dyDescent="0.25">
      <c r="A100" s="17"/>
      <c r="B100" t="str">
        <f>_xlfn.XLOOKUP(Table1[[#This Row],[Unique_Id]],Employee_Table_2[Unique_ID],Employee_Table_2[Staff_Id],"NOT FOUND")</f>
        <v>NOT FOUND</v>
      </c>
      <c r="C100" t="str">
        <f>_xlfn.XLOOKUP(Table1[[#This Row],[Unique_Id]],Employee_Table_2[Unique_ID],Employee_Table_2[Name],"NOT FOUND")</f>
        <v>NOT FOUND</v>
      </c>
      <c r="D100" t="str">
        <f>_xlfn.XLOOKUP(Table1[[#This Row],[Unique_Id]],Employee_Table_2[Unique_ID],Employee_Table_2[Gender],"NOT FOUND")</f>
        <v>NOT FOUND</v>
      </c>
      <c r="E100" t="str">
        <f>_xlfn.XLOOKUP(Table1[[#This Row],[Unique_Id]],Employee_Table_2[Unique_ID],Employee_Table_2[Age],"NOT FOUND")</f>
        <v>NOT FOUND</v>
      </c>
      <c r="F100" t="str">
        <f>_xlfn.XLOOKUP(Table1[[#This Row],[Unique_Id]],Employee_Table_2[Unique_ID],Employee_Table_2[Rating],"NOT FOUND")</f>
        <v>NOT FOUND</v>
      </c>
      <c r="G100" s="5" t="str">
        <f>_xlfn.XLOOKUP(Table1[[#This Row],[Unique_Id]],Employee_Table_2[Unique_ID],Employee_Table_2[Date Joined],"NOT FOUND")</f>
        <v>NOT FOUND</v>
      </c>
      <c r="H100" t="str">
        <f>_xlfn.XLOOKUP(Table1[[#This Row],[Unique_Id]],Employee_Table_2[Unique_ID],Employee_Table_2[Department],"NOT FOUND")</f>
        <v>NOT FOUND</v>
      </c>
      <c r="I100" s="15" t="str">
        <f>_xlfn.XLOOKUP(Table1[[#This Row],[Unique_Id]],Employee_Table_2[Unique_ID],Employee_Table_2[Salary],"NOT FOUND")</f>
        <v>NOT FOUND</v>
      </c>
      <c r="J100" t="str">
        <f>_xlfn.XLOOKUP(Table1[[#This Row],[Unique_Id]],Employee_Table_2[Unique_ID],Employee_Table_2[Country],"NOT FOUND")</f>
        <v>NOT FOUND</v>
      </c>
      <c r="K100" s="19" t="str">
        <f>_xlfn.XLOOKUP(Table1[[#This Row],[Unique_Id]],Employee_Table_2[Unique_ID],Employee_Table_2[[ Tenure ]],"NOT FOUND")</f>
        <v>NOT FOUND</v>
      </c>
    </row>
    <row r="101" spans="1:11" x14ac:dyDescent="0.25">
      <c r="A101" s="17"/>
      <c r="B101" t="str">
        <f>_xlfn.XLOOKUP(Table1[[#This Row],[Unique_Id]],Employee_Table_2[Unique_ID],Employee_Table_2[Staff_Id],"NOT FOUND")</f>
        <v>NOT FOUND</v>
      </c>
      <c r="C101" t="str">
        <f>_xlfn.XLOOKUP(Table1[[#This Row],[Unique_Id]],Employee_Table_2[Unique_ID],Employee_Table_2[Name],"NOT FOUND")</f>
        <v>NOT FOUND</v>
      </c>
      <c r="D101" t="str">
        <f>_xlfn.XLOOKUP(Table1[[#This Row],[Unique_Id]],Employee_Table_2[Unique_ID],Employee_Table_2[Gender],"NOT FOUND")</f>
        <v>NOT FOUND</v>
      </c>
      <c r="E101" t="str">
        <f>_xlfn.XLOOKUP(Table1[[#This Row],[Unique_Id]],Employee_Table_2[Unique_ID],Employee_Table_2[Age],"NOT FOUND")</f>
        <v>NOT FOUND</v>
      </c>
      <c r="F101" t="str">
        <f>_xlfn.XLOOKUP(Table1[[#This Row],[Unique_Id]],Employee_Table_2[Unique_ID],Employee_Table_2[Rating],"NOT FOUND")</f>
        <v>NOT FOUND</v>
      </c>
      <c r="G101" s="5" t="str">
        <f>_xlfn.XLOOKUP(Table1[[#This Row],[Unique_Id]],Employee_Table_2[Unique_ID],Employee_Table_2[Date Joined],"NOT FOUND")</f>
        <v>NOT FOUND</v>
      </c>
      <c r="H101" t="str">
        <f>_xlfn.XLOOKUP(Table1[[#This Row],[Unique_Id]],Employee_Table_2[Unique_ID],Employee_Table_2[Department],"NOT FOUND")</f>
        <v>NOT FOUND</v>
      </c>
      <c r="I101" s="15" t="str">
        <f>_xlfn.XLOOKUP(Table1[[#This Row],[Unique_Id]],Employee_Table_2[Unique_ID],Employee_Table_2[Salary],"NOT FOUND")</f>
        <v>NOT FOUND</v>
      </c>
      <c r="J101" t="str">
        <f>_xlfn.XLOOKUP(Table1[[#This Row],[Unique_Id]],Employee_Table_2[Unique_ID],Employee_Table_2[Country],"NOT FOUND")</f>
        <v>NOT FOUND</v>
      </c>
      <c r="K101" s="19" t="str">
        <f>_xlfn.XLOOKUP(Table1[[#This Row],[Unique_Id]],Employee_Table_2[Unique_ID],Employee_Table_2[[ Tenure ]],"NOT FOUND")</f>
        <v>NOT FOUND</v>
      </c>
    </row>
    <row r="102" spans="1:11" x14ac:dyDescent="0.25">
      <c r="A102" s="17"/>
      <c r="B102" t="str">
        <f>_xlfn.XLOOKUP(Table1[[#This Row],[Unique_Id]],Employee_Table_2[Unique_ID],Employee_Table_2[Staff_Id],"NOT FOUND")</f>
        <v>NOT FOUND</v>
      </c>
      <c r="C102" t="str">
        <f>_xlfn.XLOOKUP(Table1[[#This Row],[Unique_Id]],Employee_Table_2[Unique_ID],Employee_Table_2[Name],"NOT FOUND")</f>
        <v>NOT FOUND</v>
      </c>
      <c r="D102" t="str">
        <f>_xlfn.XLOOKUP(Table1[[#This Row],[Unique_Id]],Employee_Table_2[Unique_ID],Employee_Table_2[Gender],"NOT FOUND")</f>
        <v>NOT FOUND</v>
      </c>
      <c r="E102" t="str">
        <f>_xlfn.XLOOKUP(Table1[[#This Row],[Unique_Id]],Employee_Table_2[Unique_ID],Employee_Table_2[Age],"NOT FOUND")</f>
        <v>NOT FOUND</v>
      </c>
      <c r="F102" t="str">
        <f>_xlfn.XLOOKUP(Table1[[#This Row],[Unique_Id]],Employee_Table_2[Unique_ID],Employee_Table_2[Rating],"NOT FOUND")</f>
        <v>NOT FOUND</v>
      </c>
      <c r="G102" s="5" t="str">
        <f>_xlfn.XLOOKUP(Table1[[#This Row],[Unique_Id]],Employee_Table_2[Unique_ID],Employee_Table_2[Date Joined],"NOT FOUND")</f>
        <v>NOT FOUND</v>
      </c>
      <c r="H102" t="str">
        <f>_xlfn.XLOOKUP(Table1[[#This Row],[Unique_Id]],Employee_Table_2[Unique_ID],Employee_Table_2[Department],"NOT FOUND")</f>
        <v>NOT FOUND</v>
      </c>
      <c r="I102" s="15" t="str">
        <f>_xlfn.XLOOKUP(Table1[[#This Row],[Unique_Id]],Employee_Table_2[Unique_ID],Employee_Table_2[Salary],"NOT FOUND")</f>
        <v>NOT FOUND</v>
      </c>
      <c r="J102" t="str">
        <f>_xlfn.XLOOKUP(Table1[[#This Row],[Unique_Id]],Employee_Table_2[Unique_ID],Employee_Table_2[Country],"NOT FOUND")</f>
        <v>NOT FOUND</v>
      </c>
      <c r="K102" s="19" t="str">
        <f>_xlfn.XLOOKUP(Table1[[#This Row],[Unique_Id]],Employee_Table_2[Unique_ID],Employee_Table_2[[ Tenure ]],"NOT FOUND")</f>
        <v>NOT FOUND</v>
      </c>
    </row>
    <row r="103" spans="1:11" x14ac:dyDescent="0.25">
      <c r="A103" s="17"/>
      <c r="B103" t="str">
        <f>_xlfn.XLOOKUP(Table1[[#This Row],[Unique_Id]],Employee_Table_2[Unique_ID],Employee_Table_2[Staff_Id],"NOT FOUND")</f>
        <v>NOT FOUND</v>
      </c>
      <c r="C103" t="str">
        <f>_xlfn.XLOOKUP(Table1[[#This Row],[Unique_Id]],Employee_Table_2[Unique_ID],Employee_Table_2[Name],"NOT FOUND")</f>
        <v>NOT FOUND</v>
      </c>
      <c r="D103" t="str">
        <f>_xlfn.XLOOKUP(Table1[[#This Row],[Unique_Id]],Employee_Table_2[Unique_ID],Employee_Table_2[Gender],"NOT FOUND")</f>
        <v>NOT FOUND</v>
      </c>
      <c r="E103" t="str">
        <f>_xlfn.XLOOKUP(Table1[[#This Row],[Unique_Id]],Employee_Table_2[Unique_ID],Employee_Table_2[Age],"NOT FOUND")</f>
        <v>NOT FOUND</v>
      </c>
      <c r="F103" t="str">
        <f>_xlfn.XLOOKUP(Table1[[#This Row],[Unique_Id]],Employee_Table_2[Unique_ID],Employee_Table_2[Rating],"NOT FOUND")</f>
        <v>NOT FOUND</v>
      </c>
      <c r="G103" s="5" t="str">
        <f>_xlfn.XLOOKUP(Table1[[#This Row],[Unique_Id]],Employee_Table_2[Unique_ID],Employee_Table_2[Date Joined],"NOT FOUND")</f>
        <v>NOT FOUND</v>
      </c>
      <c r="H103" t="str">
        <f>_xlfn.XLOOKUP(Table1[[#This Row],[Unique_Id]],Employee_Table_2[Unique_ID],Employee_Table_2[Department],"NOT FOUND")</f>
        <v>NOT FOUND</v>
      </c>
      <c r="I103" s="15" t="str">
        <f>_xlfn.XLOOKUP(Table1[[#This Row],[Unique_Id]],Employee_Table_2[Unique_ID],Employee_Table_2[Salary],"NOT FOUND")</f>
        <v>NOT FOUND</v>
      </c>
      <c r="J103" t="str">
        <f>_xlfn.XLOOKUP(Table1[[#This Row],[Unique_Id]],Employee_Table_2[Unique_ID],Employee_Table_2[Country],"NOT FOUND")</f>
        <v>NOT FOUND</v>
      </c>
      <c r="K103" s="19" t="str">
        <f>_xlfn.XLOOKUP(Table1[[#This Row],[Unique_Id]],Employee_Table_2[Unique_ID],Employee_Table_2[[ Tenure ]],"NOT FOUND")</f>
        <v>NOT FOUND</v>
      </c>
    </row>
    <row r="104" spans="1:11" x14ac:dyDescent="0.25">
      <c r="A104" s="17"/>
      <c r="B104" t="str">
        <f>_xlfn.XLOOKUP(Table1[[#This Row],[Unique_Id]],Employee_Table_2[Unique_ID],Employee_Table_2[Staff_Id],"NOT FOUND")</f>
        <v>NOT FOUND</v>
      </c>
      <c r="C104" t="str">
        <f>_xlfn.XLOOKUP(Table1[[#This Row],[Unique_Id]],Employee_Table_2[Unique_ID],Employee_Table_2[Name],"NOT FOUND")</f>
        <v>NOT FOUND</v>
      </c>
      <c r="D104" t="str">
        <f>_xlfn.XLOOKUP(Table1[[#This Row],[Unique_Id]],Employee_Table_2[Unique_ID],Employee_Table_2[Gender],"NOT FOUND")</f>
        <v>NOT FOUND</v>
      </c>
      <c r="E104" t="str">
        <f>_xlfn.XLOOKUP(Table1[[#This Row],[Unique_Id]],Employee_Table_2[Unique_ID],Employee_Table_2[Age],"NOT FOUND")</f>
        <v>NOT FOUND</v>
      </c>
      <c r="F104" t="str">
        <f>_xlfn.XLOOKUP(Table1[[#This Row],[Unique_Id]],Employee_Table_2[Unique_ID],Employee_Table_2[Rating],"NOT FOUND")</f>
        <v>NOT FOUND</v>
      </c>
      <c r="G104" s="5" t="str">
        <f>_xlfn.XLOOKUP(Table1[[#This Row],[Unique_Id]],Employee_Table_2[Unique_ID],Employee_Table_2[Date Joined],"NOT FOUND")</f>
        <v>NOT FOUND</v>
      </c>
      <c r="H104" t="str">
        <f>_xlfn.XLOOKUP(Table1[[#This Row],[Unique_Id]],Employee_Table_2[Unique_ID],Employee_Table_2[Department],"NOT FOUND")</f>
        <v>NOT FOUND</v>
      </c>
      <c r="I104" s="15" t="str">
        <f>_xlfn.XLOOKUP(Table1[[#This Row],[Unique_Id]],Employee_Table_2[Unique_ID],Employee_Table_2[Salary],"NOT FOUND")</f>
        <v>NOT FOUND</v>
      </c>
      <c r="J104" t="str">
        <f>_xlfn.XLOOKUP(Table1[[#This Row],[Unique_Id]],Employee_Table_2[Unique_ID],Employee_Table_2[Country],"NOT FOUND")</f>
        <v>NOT FOUND</v>
      </c>
      <c r="K104" s="19" t="str">
        <f>_xlfn.XLOOKUP(Table1[[#This Row],[Unique_Id]],Employee_Table_2[Unique_ID],Employee_Table_2[[ Tenure ]],"NOT FOUND")</f>
        <v>NOT FOUND</v>
      </c>
    </row>
    <row r="105" spans="1:11" x14ac:dyDescent="0.25">
      <c r="A105" s="17"/>
      <c r="B105" t="str">
        <f>_xlfn.XLOOKUP(Table1[[#This Row],[Unique_Id]],Employee_Table_2[Unique_ID],Employee_Table_2[Staff_Id],"NOT FOUND")</f>
        <v>NOT FOUND</v>
      </c>
      <c r="C105" t="str">
        <f>_xlfn.XLOOKUP(Table1[[#This Row],[Unique_Id]],Employee_Table_2[Unique_ID],Employee_Table_2[Name],"NOT FOUND")</f>
        <v>NOT FOUND</v>
      </c>
      <c r="D105" t="str">
        <f>_xlfn.XLOOKUP(Table1[[#This Row],[Unique_Id]],Employee_Table_2[Unique_ID],Employee_Table_2[Gender],"NOT FOUND")</f>
        <v>NOT FOUND</v>
      </c>
      <c r="E105" t="str">
        <f>_xlfn.XLOOKUP(Table1[[#This Row],[Unique_Id]],Employee_Table_2[Unique_ID],Employee_Table_2[Age],"NOT FOUND")</f>
        <v>NOT FOUND</v>
      </c>
      <c r="F105" t="str">
        <f>_xlfn.XLOOKUP(Table1[[#This Row],[Unique_Id]],Employee_Table_2[Unique_ID],Employee_Table_2[Rating],"NOT FOUND")</f>
        <v>NOT FOUND</v>
      </c>
      <c r="G105" s="5" t="str">
        <f>_xlfn.XLOOKUP(Table1[[#This Row],[Unique_Id]],Employee_Table_2[Unique_ID],Employee_Table_2[Date Joined],"NOT FOUND")</f>
        <v>NOT FOUND</v>
      </c>
      <c r="H105" t="str">
        <f>_xlfn.XLOOKUP(Table1[[#This Row],[Unique_Id]],Employee_Table_2[Unique_ID],Employee_Table_2[Department],"NOT FOUND")</f>
        <v>NOT FOUND</v>
      </c>
      <c r="I105" s="15" t="str">
        <f>_xlfn.XLOOKUP(Table1[[#This Row],[Unique_Id]],Employee_Table_2[Unique_ID],Employee_Table_2[Salary],"NOT FOUND")</f>
        <v>NOT FOUND</v>
      </c>
      <c r="J105" t="str">
        <f>_xlfn.XLOOKUP(Table1[[#This Row],[Unique_Id]],Employee_Table_2[Unique_ID],Employee_Table_2[Country],"NOT FOUND")</f>
        <v>NOT FOUND</v>
      </c>
      <c r="K105" s="19" t="str">
        <f>_xlfn.XLOOKUP(Table1[[#This Row],[Unique_Id]],Employee_Table_2[Unique_ID],Employee_Table_2[[ Tenure ]],"NOT FOUND")</f>
        <v>NOT FOUND</v>
      </c>
    </row>
    <row r="106" spans="1:11" x14ac:dyDescent="0.25">
      <c r="A106" s="17"/>
      <c r="B106" t="str">
        <f>_xlfn.XLOOKUP(Table1[[#This Row],[Unique_Id]],Employee_Table_2[Unique_ID],Employee_Table_2[Staff_Id],"NOT FOUND")</f>
        <v>NOT FOUND</v>
      </c>
      <c r="C106" t="str">
        <f>_xlfn.XLOOKUP(Table1[[#This Row],[Unique_Id]],Employee_Table_2[Unique_ID],Employee_Table_2[Name],"NOT FOUND")</f>
        <v>NOT FOUND</v>
      </c>
      <c r="D106" t="str">
        <f>_xlfn.XLOOKUP(Table1[[#This Row],[Unique_Id]],Employee_Table_2[Unique_ID],Employee_Table_2[Gender],"NOT FOUND")</f>
        <v>NOT FOUND</v>
      </c>
      <c r="E106" t="str">
        <f>_xlfn.XLOOKUP(Table1[[#This Row],[Unique_Id]],Employee_Table_2[Unique_ID],Employee_Table_2[Age],"NOT FOUND")</f>
        <v>NOT FOUND</v>
      </c>
      <c r="F106" t="str">
        <f>_xlfn.XLOOKUP(Table1[[#This Row],[Unique_Id]],Employee_Table_2[Unique_ID],Employee_Table_2[Rating],"NOT FOUND")</f>
        <v>NOT FOUND</v>
      </c>
      <c r="G106" s="5" t="str">
        <f>_xlfn.XLOOKUP(Table1[[#This Row],[Unique_Id]],Employee_Table_2[Unique_ID],Employee_Table_2[Date Joined],"NOT FOUND")</f>
        <v>NOT FOUND</v>
      </c>
      <c r="H106" t="str">
        <f>_xlfn.XLOOKUP(Table1[[#This Row],[Unique_Id]],Employee_Table_2[Unique_ID],Employee_Table_2[Department],"NOT FOUND")</f>
        <v>NOT FOUND</v>
      </c>
      <c r="I106" s="15" t="str">
        <f>_xlfn.XLOOKUP(Table1[[#This Row],[Unique_Id]],Employee_Table_2[Unique_ID],Employee_Table_2[Salary],"NOT FOUND")</f>
        <v>NOT FOUND</v>
      </c>
      <c r="J106" t="str">
        <f>_xlfn.XLOOKUP(Table1[[#This Row],[Unique_Id]],Employee_Table_2[Unique_ID],Employee_Table_2[Country],"NOT FOUND")</f>
        <v>NOT FOUND</v>
      </c>
      <c r="K106" s="19" t="str">
        <f>_xlfn.XLOOKUP(Table1[[#This Row],[Unique_Id]],Employee_Table_2[Unique_ID],Employee_Table_2[[ Tenure ]],"NOT FOUND")</f>
        <v>NOT FOUND</v>
      </c>
    </row>
    <row r="107" spans="1:11" x14ac:dyDescent="0.25">
      <c r="A107" s="17"/>
      <c r="B107" t="str">
        <f>_xlfn.XLOOKUP(Table1[[#This Row],[Unique_Id]],Employee_Table_2[Unique_ID],Employee_Table_2[Staff_Id],"NOT FOUND")</f>
        <v>NOT FOUND</v>
      </c>
      <c r="C107" t="str">
        <f>_xlfn.XLOOKUP(Table1[[#This Row],[Unique_Id]],Employee_Table_2[Unique_ID],Employee_Table_2[Name],"NOT FOUND")</f>
        <v>NOT FOUND</v>
      </c>
      <c r="D107" t="str">
        <f>_xlfn.XLOOKUP(Table1[[#This Row],[Unique_Id]],Employee_Table_2[Unique_ID],Employee_Table_2[Gender],"NOT FOUND")</f>
        <v>NOT FOUND</v>
      </c>
      <c r="E107" t="str">
        <f>_xlfn.XLOOKUP(Table1[[#This Row],[Unique_Id]],Employee_Table_2[Unique_ID],Employee_Table_2[Age],"NOT FOUND")</f>
        <v>NOT FOUND</v>
      </c>
      <c r="F107" t="str">
        <f>_xlfn.XLOOKUP(Table1[[#This Row],[Unique_Id]],Employee_Table_2[Unique_ID],Employee_Table_2[Rating],"NOT FOUND")</f>
        <v>NOT FOUND</v>
      </c>
      <c r="G107" s="5" t="str">
        <f>_xlfn.XLOOKUP(Table1[[#This Row],[Unique_Id]],Employee_Table_2[Unique_ID],Employee_Table_2[Date Joined],"NOT FOUND")</f>
        <v>NOT FOUND</v>
      </c>
      <c r="H107" t="str">
        <f>_xlfn.XLOOKUP(Table1[[#This Row],[Unique_Id]],Employee_Table_2[Unique_ID],Employee_Table_2[Department],"NOT FOUND")</f>
        <v>NOT FOUND</v>
      </c>
      <c r="I107" s="15" t="str">
        <f>_xlfn.XLOOKUP(Table1[[#This Row],[Unique_Id]],Employee_Table_2[Unique_ID],Employee_Table_2[Salary],"NOT FOUND")</f>
        <v>NOT FOUND</v>
      </c>
      <c r="J107" t="str">
        <f>_xlfn.XLOOKUP(Table1[[#This Row],[Unique_Id]],Employee_Table_2[Unique_ID],Employee_Table_2[Country],"NOT FOUND")</f>
        <v>NOT FOUND</v>
      </c>
      <c r="K107" s="19" t="str">
        <f>_xlfn.XLOOKUP(Table1[[#This Row],[Unique_Id]],Employee_Table_2[Unique_ID],Employee_Table_2[[ Tenure ]],"NOT FOUND")</f>
        <v>NOT FOUND</v>
      </c>
    </row>
    <row r="108" spans="1:11" x14ac:dyDescent="0.25">
      <c r="A108" s="17"/>
      <c r="B108" t="str">
        <f>_xlfn.XLOOKUP(Table1[[#This Row],[Unique_Id]],Employee_Table_2[Unique_ID],Employee_Table_2[Staff_Id],"NOT FOUND")</f>
        <v>NOT FOUND</v>
      </c>
      <c r="C108" t="str">
        <f>_xlfn.XLOOKUP(Table1[[#This Row],[Unique_Id]],Employee_Table_2[Unique_ID],Employee_Table_2[Name],"NOT FOUND")</f>
        <v>NOT FOUND</v>
      </c>
      <c r="D108" t="str">
        <f>_xlfn.XLOOKUP(Table1[[#This Row],[Unique_Id]],Employee_Table_2[Unique_ID],Employee_Table_2[Gender],"NOT FOUND")</f>
        <v>NOT FOUND</v>
      </c>
      <c r="E108" t="str">
        <f>_xlfn.XLOOKUP(Table1[[#This Row],[Unique_Id]],Employee_Table_2[Unique_ID],Employee_Table_2[Age],"NOT FOUND")</f>
        <v>NOT FOUND</v>
      </c>
      <c r="F108" t="str">
        <f>_xlfn.XLOOKUP(Table1[[#This Row],[Unique_Id]],Employee_Table_2[Unique_ID],Employee_Table_2[Rating],"NOT FOUND")</f>
        <v>NOT FOUND</v>
      </c>
      <c r="G108" s="5" t="str">
        <f>_xlfn.XLOOKUP(Table1[[#This Row],[Unique_Id]],Employee_Table_2[Unique_ID],Employee_Table_2[Date Joined],"NOT FOUND")</f>
        <v>NOT FOUND</v>
      </c>
      <c r="H108" t="str">
        <f>_xlfn.XLOOKUP(Table1[[#This Row],[Unique_Id]],Employee_Table_2[Unique_ID],Employee_Table_2[Department],"NOT FOUND")</f>
        <v>NOT FOUND</v>
      </c>
      <c r="I108" s="15" t="str">
        <f>_xlfn.XLOOKUP(Table1[[#This Row],[Unique_Id]],Employee_Table_2[Unique_ID],Employee_Table_2[Salary],"NOT FOUND")</f>
        <v>NOT FOUND</v>
      </c>
      <c r="J108" t="str">
        <f>_xlfn.XLOOKUP(Table1[[#This Row],[Unique_Id]],Employee_Table_2[Unique_ID],Employee_Table_2[Country],"NOT FOUND")</f>
        <v>NOT FOUND</v>
      </c>
      <c r="K108" s="19" t="str">
        <f>_xlfn.XLOOKUP(Table1[[#This Row],[Unique_Id]],Employee_Table_2[Unique_ID],Employee_Table_2[[ Tenure ]],"NOT FOUND")</f>
        <v>NOT FOUND</v>
      </c>
    </row>
    <row r="109" spans="1:11" x14ac:dyDescent="0.25">
      <c r="A109" s="17"/>
      <c r="B109" t="str">
        <f>_xlfn.XLOOKUP(Table1[[#This Row],[Unique_Id]],Employee_Table_2[Unique_ID],Employee_Table_2[Staff_Id],"NOT FOUND")</f>
        <v>NOT FOUND</v>
      </c>
      <c r="C109" t="str">
        <f>_xlfn.XLOOKUP(Table1[[#This Row],[Unique_Id]],Employee_Table_2[Unique_ID],Employee_Table_2[Name],"NOT FOUND")</f>
        <v>NOT FOUND</v>
      </c>
      <c r="D109" t="str">
        <f>_xlfn.XLOOKUP(Table1[[#This Row],[Unique_Id]],Employee_Table_2[Unique_ID],Employee_Table_2[Gender],"NOT FOUND")</f>
        <v>NOT FOUND</v>
      </c>
      <c r="E109" t="str">
        <f>_xlfn.XLOOKUP(Table1[[#This Row],[Unique_Id]],Employee_Table_2[Unique_ID],Employee_Table_2[Age],"NOT FOUND")</f>
        <v>NOT FOUND</v>
      </c>
      <c r="F109" t="str">
        <f>_xlfn.XLOOKUP(Table1[[#This Row],[Unique_Id]],Employee_Table_2[Unique_ID],Employee_Table_2[Rating],"NOT FOUND")</f>
        <v>NOT FOUND</v>
      </c>
      <c r="G109" s="5" t="str">
        <f>_xlfn.XLOOKUP(Table1[[#This Row],[Unique_Id]],Employee_Table_2[Unique_ID],Employee_Table_2[Date Joined],"NOT FOUND")</f>
        <v>NOT FOUND</v>
      </c>
      <c r="H109" t="str">
        <f>_xlfn.XLOOKUP(Table1[[#This Row],[Unique_Id]],Employee_Table_2[Unique_ID],Employee_Table_2[Department],"NOT FOUND")</f>
        <v>NOT FOUND</v>
      </c>
      <c r="I109" s="15" t="str">
        <f>_xlfn.XLOOKUP(Table1[[#This Row],[Unique_Id]],Employee_Table_2[Unique_ID],Employee_Table_2[Salary],"NOT FOUND")</f>
        <v>NOT FOUND</v>
      </c>
      <c r="J109" t="str">
        <f>_xlfn.XLOOKUP(Table1[[#This Row],[Unique_Id]],Employee_Table_2[Unique_ID],Employee_Table_2[Country],"NOT FOUND")</f>
        <v>NOT FOUND</v>
      </c>
      <c r="K109" s="19" t="str">
        <f>_xlfn.XLOOKUP(Table1[[#This Row],[Unique_Id]],Employee_Table_2[Unique_ID],Employee_Table_2[[ Tenure ]],"NOT FOUND")</f>
        <v>NOT FOUND</v>
      </c>
    </row>
    <row r="110" spans="1:11" x14ac:dyDescent="0.25">
      <c r="A110" s="17"/>
      <c r="B110" t="str">
        <f>_xlfn.XLOOKUP(Table1[[#This Row],[Unique_Id]],Employee_Table_2[Unique_ID],Employee_Table_2[Staff_Id],"NOT FOUND")</f>
        <v>NOT FOUND</v>
      </c>
      <c r="C110" t="str">
        <f>_xlfn.XLOOKUP(Table1[[#This Row],[Unique_Id]],Employee_Table_2[Unique_ID],Employee_Table_2[Name],"NOT FOUND")</f>
        <v>NOT FOUND</v>
      </c>
      <c r="D110" t="str">
        <f>_xlfn.XLOOKUP(Table1[[#This Row],[Unique_Id]],Employee_Table_2[Unique_ID],Employee_Table_2[Gender],"NOT FOUND")</f>
        <v>NOT FOUND</v>
      </c>
      <c r="E110" t="str">
        <f>_xlfn.XLOOKUP(Table1[[#This Row],[Unique_Id]],Employee_Table_2[Unique_ID],Employee_Table_2[Age],"NOT FOUND")</f>
        <v>NOT FOUND</v>
      </c>
      <c r="F110" t="str">
        <f>_xlfn.XLOOKUP(Table1[[#This Row],[Unique_Id]],Employee_Table_2[Unique_ID],Employee_Table_2[Rating],"NOT FOUND")</f>
        <v>NOT FOUND</v>
      </c>
      <c r="G110" s="5" t="str">
        <f>_xlfn.XLOOKUP(Table1[[#This Row],[Unique_Id]],Employee_Table_2[Unique_ID],Employee_Table_2[Date Joined],"NOT FOUND")</f>
        <v>NOT FOUND</v>
      </c>
      <c r="H110" t="str">
        <f>_xlfn.XLOOKUP(Table1[[#This Row],[Unique_Id]],Employee_Table_2[Unique_ID],Employee_Table_2[Department],"NOT FOUND")</f>
        <v>NOT FOUND</v>
      </c>
      <c r="I110" s="15" t="str">
        <f>_xlfn.XLOOKUP(Table1[[#This Row],[Unique_Id]],Employee_Table_2[Unique_ID],Employee_Table_2[Salary],"NOT FOUND")</f>
        <v>NOT FOUND</v>
      </c>
      <c r="J110" t="str">
        <f>_xlfn.XLOOKUP(Table1[[#This Row],[Unique_Id]],Employee_Table_2[Unique_ID],Employee_Table_2[Country],"NOT FOUND")</f>
        <v>NOT FOUND</v>
      </c>
      <c r="K110" s="19" t="str">
        <f>_xlfn.XLOOKUP(Table1[[#This Row],[Unique_Id]],Employee_Table_2[Unique_ID],Employee_Table_2[[ Tenure ]],"NOT FOUND")</f>
        <v>NOT FOUND</v>
      </c>
    </row>
    <row r="111" spans="1:11" x14ac:dyDescent="0.25">
      <c r="A111" s="17"/>
      <c r="B111" t="str">
        <f>_xlfn.XLOOKUP(Table1[[#This Row],[Unique_Id]],Employee_Table_2[Unique_ID],Employee_Table_2[Staff_Id],"NOT FOUND")</f>
        <v>NOT FOUND</v>
      </c>
      <c r="C111" t="str">
        <f>_xlfn.XLOOKUP(Table1[[#This Row],[Unique_Id]],Employee_Table_2[Unique_ID],Employee_Table_2[Name],"NOT FOUND")</f>
        <v>NOT FOUND</v>
      </c>
      <c r="D111" t="str">
        <f>_xlfn.XLOOKUP(Table1[[#This Row],[Unique_Id]],Employee_Table_2[Unique_ID],Employee_Table_2[Gender],"NOT FOUND")</f>
        <v>NOT FOUND</v>
      </c>
      <c r="E111" t="str">
        <f>_xlfn.XLOOKUP(Table1[[#This Row],[Unique_Id]],Employee_Table_2[Unique_ID],Employee_Table_2[Age],"NOT FOUND")</f>
        <v>NOT FOUND</v>
      </c>
      <c r="F111" t="str">
        <f>_xlfn.XLOOKUP(Table1[[#This Row],[Unique_Id]],Employee_Table_2[Unique_ID],Employee_Table_2[Rating],"NOT FOUND")</f>
        <v>NOT FOUND</v>
      </c>
      <c r="G111" s="5" t="str">
        <f>_xlfn.XLOOKUP(Table1[[#This Row],[Unique_Id]],Employee_Table_2[Unique_ID],Employee_Table_2[Date Joined],"NOT FOUND")</f>
        <v>NOT FOUND</v>
      </c>
      <c r="H111" t="str">
        <f>_xlfn.XLOOKUP(Table1[[#This Row],[Unique_Id]],Employee_Table_2[Unique_ID],Employee_Table_2[Department],"NOT FOUND")</f>
        <v>NOT FOUND</v>
      </c>
      <c r="I111" s="15" t="str">
        <f>_xlfn.XLOOKUP(Table1[[#This Row],[Unique_Id]],Employee_Table_2[Unique_ID],Employee_Table_2[Salary],"NOT FOUND")</f>
        <v>NOT FOUND</v>
      </c>
      <c r="J111" t="str">
        <f>_xlfn.XLOOKUP(Table1[[#This Row],[Unique_Id]],Employee_Table_2[Unique_ID],Employee_Table_2[Country],"NOT FOUND")</f>
        <v>NOT FOUND</v>
      </c>
      <c r="K111" s="19" t="str">
        <f>_xlfn.XLOOKUP(Table1[[#This Row],[Unique_Id]],Employee_Table_2[Unique_ID],Employee_Table_2[[ Tenure ]],"NOT FOUND")</f>
        <v>NOT FOUND</v>
      </c>
    </row>
    <row r="112" spans="1:11" x14ac:dyDescent="0.25">
      <c r="A112" s="17"/>
      <c r="B112" t="str">
        <f>_xlfn.XLOOKUP(Table1[[#This Row],[Unique_Id]],Employee_Table_2[Unique_ID],Employee_Table_2[Staff_Id],"NOT FOUND")</f>
        <v>NOT FOUND</v>
      </c>
      <c r="C112" t="str">
        <f>_xlfn.XLOOKUP(Table1[[#This Row],[Unique_Id]],Employee_Table_2[Unique_ID],Employee_Table_2[Name],"NOT FOUND")</f>
        <v>NOT FOUND</v>
      </c>
      <c r="D112" t="str">
        <f>_xlfn.XLOOKUP(Table1[[#This Row],[Unique_Id]],Employee_Table_2[Unique_ID],Employee_Table_2[Gender],"NOT FOUND")</f>
        <v>NOT FOUND</v>
      </c>
      <c r="E112" t="str">
        <f>_xlfn.XLOOKUP(Table1[[#This Row],[Unique_Id]],Employee_Table_2[Unique_ID],Employee_Table_2[Age],"NOT FOUND")</f>
        <v>NOT FOUND</v>
      </c>
      <c r="F112" t="str">
        <f>_xlfn.XLOOKUP(Table1[[#This Row],[Unique_Id]],Employee_Table_2[Unique_ID],Employee_Table_2[Rating],"NOT FOUND")</f>
        <v>NOT FOUND</v>
      </c>
      <c r="G112" s="5" t="str">
        <f>_xlfn.XLOOKUP(Table1[[#This Row],[Unique_Id]],Employee_Table_2[Unique_ID],Employee_Table_2[Date Joined],"NOT FOUND")</f>
        <v>NOT FOUND</v>
      </c>
      <c r="H112" t="str">
        <f>_xlfn.XLOOKUP(Table1[[#This Row],[Unique_Id]],Employee_Table_2[Unique_ID],Employee_Table_2[Department],"NOT FOUND")</f>
        <v>NOT FOUND</v>
      </c>
      <c r="I112" s="15" t="str">
        <f>_xlfn.XLOOKUP(Table1[[#This Row],[Unique_Id]],Employee_Table_2[Unique_ID],Employee_Table_2[Salary],"NOT FOUND")</f>
        <v>NOT FOUND</v>
      </c>
      <c r="J112" t="str">
        <f>_xlfn.XLOOKUP(Table1[[#This Row],[Unique_Id]],Employee_Table_2[Unique_ID],Employee_Table_2[Country],"NOT FOUND")</f>
        <v>NOT FOUND</v>
      </c>
      <c r="K112" s="19" t="str">
        <f>_xlfn.XLOOKUP(Table1[[#This Row],[Unique_Id]],Employee_Table_2[Unique_ID],Employee_Table_2[[ Tenure ]],"NOT FOUND")</f>
        <v>NOT FOUND</v>
      </c>
    </row>
    <row r="113" spans="1:11" x14ac:dyDescent="0.25">
      <c r="A113" s="17"/>
      <c r="B113" t="str">
        <f>_xlfn.XLOOKUP(Table1[[#This Row],[Unique_Id]],Employee_Table_2[Unique_ID],Employee_Table_2[Staff_Id],"NOT FOUND")</f>
        <v>NOT FOUND</v>
      </c>
      <c r="C113" t="str">
        <f>_xlfn.XLOOKUP(Table1[[#This Row],[Unique_Id]],Employee_Table_2[Unique_ID],Employee_Table_2[Name],"NOT FOUND")</f>
        <v>NOT FOUND</v>
      </c>
      <c r="D113" t="str">
        <f>_xlfn.XLOOKUP(Table1[[#This Row],[Unique_Id]],Employee_Table_2[Unique_ID],Employee_Table_2[Gender],"NOT FOUND")</f>
        <v>NOT FOUND</v>
      </c>
      <c r="E113" t="str">
        <f>_xlfn.XLOOKUP(Table1[[#This Row],[Unique_Id]],Employee_Table_2[Unique_ID],Employee_Table_2[Age],"NOT FOUND")</f>
        <v>NOT FOUND</v>
      </c>
      <c r="F113" t="str">
        <f>_xlfn.XLOOKUP(Table1[[#This Row],[Unique_Id]],Employee_Table_2[Unique_ID],Employee_Table_2[Rating],"NOT FOUND")</f>
        <v>NOT FOUND</v>
      </c>
      <c r="G113" s="5" t="str">
        <f>_xlfn.XLOOKUP(Table1[[#This Row],[Unique_Id]],Employee_Table_2[Unique_ID],Employee_Table_2[Date Joined],"NOT FOUND")</f>
        <v>NOT FOUND</v>
      </c>
      <c r="H113" t="str">
        <f>_xlfn.XLOOKUP(Table1[[#This Row],[Unique_Id]],Employee_Table_2[Unique_ID],Employee_Table_2[Department],"NOT FOUND")</f>
        <v>NOT FOUND</v>
      </c>
      <c r="I113" s="15" t="str">
        <f>_xlfn.XLOOKUP(Table1[[#This Row],[Unique_Id]],Employee_Table_2[Unique_ID],Employee_Table_2[Salary],"NOT FOUND")</f>
        <v>NOT FOUND</v>
      </c>
      <c r="J113" t="str">
        <f>_xlfn.XLOOKUP(Table1[[#This Row],[Unique_Id]],Employee_Table_2[Unique_ID],Employee_Table_2[Country],"NOT FOUND")</f>
        <v>NOT FOUND</v>
      </c>
      <c r="K113" s="19" t="str">
        <f>_xlfn.XLOOKUP(Table1[[#This Row],[Unique_Id]],Employee_Table_2[Unique_ID],Employee_Table_2[[ Tenure ]],"NOT FOUND")</f>
        <v>NOT FOUND</v>
      </c>
    </row>
    <row r="114" spans="1:11" x14ac:dyDescent="0.25">
      <c r="A114" s="17"/>
      <c r="B114" t="str">
        <f>_xlfn.XLOOKUP(Table1[[#This Row],[Unique_Id]],Employee_Table_2[Unique_ID],Employee_Table_2[Staff_Id],"NOT FOUND")</f>
        <v>NOT FOUND</v>
      </c>
      <c r="C114" t="str">
        <f>_xlfn.XLOOKUP(Table1[[#This Row],[Unique_Id]],Employee_Table_2[Unique_ID],Employee_Table_2[Name],"NOT FOUND")</f>
        <v>NOT FOUND</v>
      </c>
      <c r="D114" t="str">
        <f>_xlfn.XLOOKUP(Table1[[#This Row],[Unique_Id]],Employee_Table_2[Unique_ID],Employee_Table_2[Gender],"NOT FOUND")</f>
        <v>NOT FOUND</v>
      </c>
      <c r="E114" t="str">
        <f>_xlfn.XLOOKUP(Table1[[#This Row],[Unique_Id]],Employee_Table_2[Unique_ID],Employee_Table_2[Age],"NOT FOUND")</f>
        <v>NOT FOUND</v>
      </c>
      <c r="F114" t="str">
        <f>_xlfn.XLOOKUP(Table1[[#This Row],[Unique_Id]],Employee_Table_2[Unique_ID],Employee_Table_2[Rating],"NOT FOUND")</f>
        <v>NOT FOUND</v>
      </c>
      <c r="G114" s="5" t="str">
        <f>_xlfn.XLOOKUP(Table1[[#This Row],[Unique_Id]],Employee_Table_2[Unique_ID],Employee_Table_2[Date Joined],"NOT FOUND")</f>
        <v>NOT FOUND</v>
      </c>
      <c r="H114" t="str">
        <f>_xlfn.XLOOKUP(Table1[[#This Row],[Unique_Id]],Employee_Table_2[Unique_ID],Employee_Table_2[Department],"NOT FOUND")</f>
        <v>NOT FOUND</v>
      </c>
      <c r="I114" s="15" t="str">
        <f>_xlfn.XLOOKUP(Table1[[#This Row],[Unique_Id]],Employee_Table_2[Unique_ID],Employee_Table_2[Salary],"NOT FOUND")</f>
        <v>NOT FOUND</v>
      </c>
      <c r="J114" t="str">
        <f>_xlfn.XLOOKUP(Table1[[#This Row],[Unique_Id]],Employee_Table_2[Unique_ID],Employee_Table_2[Country],"NOT FOUND")</f>
        <v>NOT FOUND</v>
      </c>
      <c r="K114" s="19" t="str">
        <f>_xlfn.XLOOKUP(Table1[[#This Row],[Unique_Id]],Employee_Table_2[Unique_ID],Employee_Table_2[[ Tenure ]],"NOT FOUND")</f>
        <v>NOT FOUND</v>
      </c>
    </row>
    <row r="115" spans="1:11" x14ac:dyDescent="0.25">
      <c r="A115" s="17"/>
      <c r="B115" t="str">
        <f>_xlfn.XLOOKUP(Table1[[#This Row],[Unique_Id]],Employee_Table_2[Unique_ID],Employee_Table_2[Staff_Id],"NOT FOUND")</f>
        <v>NOT FOUND</v>
      </c>
      <c r="C115" t="str">
        <f>_xlfn.XLOOKUP(Table1[[#This Row],[Unique_Id]],Employee_Table_2[Unique_ID],Employee_Table_2[Name],"NOT FOUND")</f>
        <v>NOT FOUND</v>
      </c>
      <c r="D115" t="str">
        <f>_xlfn.XLOOKUP(Table1[[#This Row],[Unique_Id]],Employee_Table_2[Unique_ID],Employee_Table_2[Gender],"NOT FOUND")</f>
        <v>NOT FOUND</v>
      </c>
      <c r="E115" t="str">
        <f>_xlfn.XLOOKUP(Table1[[#This Row],[Unique_Id]],Employee_Table_2[Unique_ID],Employee_Table_2[Age],"NOT FOUND")</f>
        <v>NOT FOUND</v>
      </c>
      <c r="F115" t="str">
        <f>_xlfn.XLOOKUP(Table1[[#This Row],[Unique_Id]],Employee_Table_2[Unique_ID],Employee_Table_2[Rating],"NOT FOUND")</f>
        <v>NOT FOUND</v>
      </c>
      <c r="G115" s="5" t="str">
        <f>_xlfn.XLOOKUP(Table1[[#This Row],[Unique_Id]],Employee_Table_2[Unique_ID],Employee_Table_2[Date Joined],"NOT FOUND")</f>
        <v>NOT FOUND</v>
      </c>
      <c r="H115" t="str">
        <f>_xlfn.XLOOKUP(Table1[[#This Row],[Unique_Id]],Employee_Table_2[Unique_ID],Employee_Table_2[Department],"NOT FOUND")</f>
        <v>NOT FOUND</v>
      </c>
      <c r="I115" s="15" t="str">
        <f>_xlfn.XLOOKUP(Table1[[#This Row],[Unique_Id]],Employee_Table_2[Unique_ID],Employee_Table_2[Salary],"NOT FOUND")</f>
        <v>NOT FOUND</v>
      </c>
      <c r="J115" t="str">
        <f>_xlfn.XLOOKUP(Table1[[#This Row],[Unique_Id]],Employee_Table_2[Unique_ID],Employee_Table_2[Country],"NOT FOUND")</f>
        <v>NOT FOUND</v>
      </c>
      <c r="K115" s="19" t="str">
        <f>_xlfn.XLOOKUP(Table1[[#This Row],[Unique_Id]],Employee_Table_2[Unique_ID],Employee_Table_2[[ Tenure ]],"NOT FOUND")</f>
        <v>NOT FOUND</v>
      </c>
    </row>
    <row r="116" spans="1:11" x14ac:dyDescent="0.25">
      <c r="A116" s="17"/>
      <c r="B116" t="str">
        <f>_xlfn.XLOOKUP(Table1[[#This Row],[Unique_Id]],Employee_Table_2[Unique_ID],Employee_Table_2[Staff_Id],"NOT FOUND")</f>
        <v>NOT FOUND</v>
      </c>
      <c r="C116" t="str">
        <f>_xlfn.XLOOKUP(Table1[[#This Row],[Unique_Id]],Employee_Table_2[Unique_ID],Employee_Table_2[Name],"NOT FOUND")</f>
        <v>NOT FOUND</v>
      </c>
      <c r="D116" t="str">
        <f>_xlfn.XLOOKUP(Table1[[#This Row],[Unique_Id]],Employee_Table_2[Unique_ID],Employee_Table_2[Gender],"NOT FOUND")</f>
        <v>NOT FOUND</v>
      </c>
      <c r="E116" t="str">
        <f>_xlfn.XLOOKUP(Table1[[#This Row],[Unique_Id]],Employee_Table_2[Unique_ID],Employee_Table_2[Age],"NOT FOUND")</f>
        <v>NOT FOUND</v>
      </c>
      <c r="F116" t="str">
        <f>_xlfn.XLOOKUP(Table1[[#This Row],[Unique_Id]],Employee_Table_2[Unique_ID],Employee_Table_2[Rating],"NOT FOUND")</f>
        <v>NOT FOUND</v>
      </c>
      <c r="G116" s="5" t="str">
        <f>_xlfn.XLOOKUP(Table1[[#This Row],[Unique_Id]],Employee_Table_2[Unique_ID],Employee_Table_2[Date Joined],"NOT FOUND")</f>
        <v>NOT FOUND</v>
      </c>
      <c r="H116" t="str">
        <f>_xlfn.XLOOKUP(Table1[[#This Row],[Unique_Id]],Employee_Table_2[Unique_ID],Employee_Table_2[Department],"NOT FOUND")</f>
        <v>NOT FOUND</v>
      </c>
      <c r="I116" s="15" t="str">
        <f>_xlfn.XLOOKUP(Table1[[#This Row],[Unique_Id]],Employee_Table_2[Unique_ID],Employee_Table_2[Salary],"NOT FOUND")</f>
        <v>NOT FOUND</v>
      </c>
      <c r="J116" t="str">
        <f>_xlfn.XLOOKUP(Table1[[#This Row],[Unique_Id]],Employee_Table_2[Unique_ID],Employee_Table_2[Country],"NOT FOUND")</f>
        <v>NOT FOUND</v>
      </c>
      <c r="K116" s="19" t="str">
        <f>_xlfn.XLOOKUP(Table1[[#This Row],[Unique_Id]],Employee_Table_2[Unique_ID],Employee_Table_2[[ Tenure ]],"NOT FOUND")</f>
        <v>NOT FOUND</v>
      </c>
    </row>
    <row r="117" spans="1:11" x14ac:dyDescent="0.25">
      <c r="A117" s="17"/>
      <c r="B117" t="str">
        <f>_xlfn.XLOOKUP(Table1[[#This Row],[Unique_Id]],Employee_Table_2[Unique_ID],Employee_Table_2[Staff_Id],"NOT FOUND")</f>
        <v>NOT FOUND</v>
      </c>
      <c r="C117" t="str">
        <f>_xlfn.XLOOKUP(Table1[[#This Row],[Unique_Id]],Employee_Table_2[Unique_ID],Employee_Table_2[Name],"NOT FOUND")</f>
        <v>NOT FOUND</v>
      </c>
      <c r="D117" t="str">
        <f>_xlfn.XLOOKUP(Table1[[#This Row],[Unique_Id]],Employee_Table_2[Unique_ID],Employee_Table_2[Gender],"NOT FOUND")</f>
        <v>NOT FOUND</v>
      </c>
      <c r="E117" t="str">
        <f>_xlfn.XLOOKUP(Table1[[#This Row],[Unique_Id]],Employee_Table_2[Unique_ID],Employee_Table_2[Age],"NOT FOUND")</f>
        <v>NOT FOUND</v>
      </c>
      <c r="F117" t="str">
        <f>_xlfn.XLOOKUP(Table1[[#This Row],[Unique_Id]],Employee_Table_2[Unique_ID],Employee_Table_2[Rating],"NOT FOUND")</f>
        <v>NOT FOUND</v>
      </c>
      <c r="G117" s="5" t="str">
        <f>_xlfn.XLOOKUP(Table1[[#This Row],[Unique_Id]],Employee_Table_2[Unique_ID],Employee_Table_2[Date Joined],"NOT FOUND")</f>
        <v>NOT FOUND</v>
      </c>
      <c r="H117" t="str">
        <f>_xlfn.XLOOKUP(Table1[[#This Row],[Unique_Id]],Employee_Table_2[Unique_ID],Employee_Table_2[Department],"NOT FOUND")</f>
        <v>NOT FOUND</v>
      </c>
      <c r="I117" s="15" t="str">
        <f>_xlfn.XLOOKUP(Table1[[#This Row],[Unique_Id]],Employee_Table_2[Unique_ID],Employee_Table_2[Salary],"NOT FOUND")</f>
        <v>NOT FOUND</v>
      </c>
      <c r="J117" t="str">
        <f>_xlfn.XLOOKUP(Table1[[#This Row],[Unique_Id]],Employee_Table_2[Unique_ID],Employee_Table_2[Country],"NOT FOUND")</f>
        <v>NOT FOUND</v>
      </c>
      <c r="K117" s="19" t="str">
        <f>_xlfn.XLOOKUP(Table1[[#This Row],[Unique_Id]],Employee_Table_2[Unique_ID],Employee_Table_2[[ Tenure ]],"NOT FOUND")</f>
        <v>NOT FOUND</v>
      </c>
    </row>
    <row r="118" spans="1:11" x14ac:dyDescent="0.25">
      <c r="A118" s="17"/>
      <c r="B118" t="str">
        <f>_xlfn.XLOOKUP(Table1[[#This Row],[Unique_Id]],Employee_Table_2[Unique_ID],Employee_Table_2[Staff_Id],"NOT FOUND")</f>
        <v>NOT FOUND</v>
      </c>
      <c r="C118" t="str">
        <f>_xlfn.XLOOKUP(Table1[[#This Row],[Unique_Id]],Employee_Table_2[Unique_ID],Employee_Table_2[Name],"NOT FOUND")</f>
        <v>NOT FOUND</v>
      </c>
      <c r="D118" t="str">
        <f>_xlfn.XLOOKUP(Table1[[#This Row],[Unique_Id]],Employee_Table_2[Unique_ID],Employee_Table_2[Gender],"NOT FOUND")</f>
        <v>NOT FOUND</v>
      </c>
      <c r="E118" t="str">
        <f>_xlfn.XLOOKUP(Table1[[#This Row],[Unique_Id]],Employee_Table_2[Unique_ID],Employee_Table_2[Age],"NOT FOUND")</f>
        <v>NOT FOUND</v>
      </c>
      <c r="F118" t="str">
        <f>_xlfn.XLOOKUP(Table1[[#This Row],[Unique_Id]],Employee_Table_2[Unique_ID],Employee_Table_2[Rating],"NOT FOUND")</f>
        <v>NOT FOUND</v>
      </c>
      <c r="G118" s="5" t="str">
        <f>_xlfn.XLOOKUP(Table1[[#This Row],[Unique_Id]],Employee_Table_2[Unique_ID],Employee_Table_2[Date Joined],"NOT FOUND")</f>
        <v>NOT FOUND</v>
      </c>
      <c r="H118" t="str">
        <f>_xlfn.XLOOKUP(Table1[[#This Row],[Unique_Id]],Employee_Table_2[Unique_ID],Employee_Table_2[Department],"NOT FOUND")</f>
        <v>NOT FOUND</v>
      </c>
      <c r="I118" s="15" t="str">
        <f>_xlfn.XLOOKUP(Table1[[#This Row],[Unique_Id]],Employee_Table_2[Unique_ID],Employee_Table_2[Salary],"NOT FOUND")</f>
        <v>NOT FOUND</v>
      </c>
      <c r="J118" t="str">
        <f>_xlfn.XLOOKUP(Table1[[#This Row],[Unique_Id]],Employee_Table_2[Unique_ID],Employee_Table_2[Country],"NOT FOUND")</f>
        <v>NOT FOUND</v>
      </c>
      <c r="K118" s="19" t="str">
        <f>_xlfn.XLOOKUP(Table1[[#This Row],[Unique_Id]],Employee_Table_2[Unique_ID],Employee_Table_2[[ Tenure ]],"NOT FOUND")</f>
        <v>NOT FOUND</v>
      </c>
    </row>
    <row r="119" spans="1:11" x14ac:dyDescent="0.25">
      <c r="A119" s="17"/>
      <c r="B119" t="str">
        <f>_xlfn.XLOOKUP(Table1[[#This Row],[Unique_Id]],Employee_Table_2[Unique_ID],Employee_Table_2[Staff_Id],"NOT FOUND")</f>
        <v>NOT FOUND</v>
      </c>
      <c r="C119" t="str">
        <f>_xlfn.XLOOKUP(Table1[[#This Row],[Unique_Id]],Employee_Table_2[Unique_ID],Employee_Table_2[Name],"NOT FOUND")</f>
        <v>NOT FOUND</v>
      </c>
      <c r="D119" t="str">
        <f>_xlfn.XLOOKUP(Table1[[#This Row],[Unique_Id]],Employee_Table_2[Unique_ID],Employee_Table_2[Gender],"NOT FOUND")</f>
        <v>NOT FOUND</v>
      </c>
      <c r="E119" t="str">
        <f>_xlfn.XLOOKUP(Table1[[#This Row],[Unique_Id]],Employee_Table_2[Unique_ID],Employee_Table_2[Age],"NOT FOUND")</f>
        <v>NOT FOUND</v>
      </c>
      <c r="F119" t="str">
        <f>_xlfn.XLOOKUP(Table1[[#This Row],[Unique_Id]],Employee_Table_2[Unique_ID],Employee_Table_2[Rating],"NOT FOUND")</f>
        <v>NOT FOUND</v>
      </c>
      <c r="G119" s="5" t="str">
        <f>_xlfn.XLOOKUP(Table1[[#This Row],[Unique_Id]],Employee_Table_2[Unique_ID],Employee_Table_2[Date Joined],"NOT FOUND")</f>
        <v>NOT FOUND</v>
      </c>
      <c r="H119" t="str">
        <f>_xlfn.XLOOKUP(Table1[[#This Row],[Unique_Id]],Employee_Table_2[Unique_ID],Employee_Table_2[Department],"NOT FOUND")</f>
        <v>NOT FOUND</v>
      </c>
      <c r="I119" s="15" t="str">
        <f>_xlfn.XLOOKUP(Table1[[#This Row],[Unique_Id]],Employee_Table_2[Unique_ID],Employee_Table_2[Salary],"NOT FOUND")</f>
        <v>NOT FOUND</v>
      </c>
      <c r="J119" t="str">
        <f>_xlfn.XLOOKUP(Table1[[#This Row],[Unique_Id]],Employee_Table_2[Unique_ID],Employee_Table_2[Country],"NOT FOUND")</f>
        <v>NOT FOUND</v>
      </c>
      <c r="K119" s="19" t="str">
        <f>_xlfn.XLOOKUP(Table1[[#This Row],[Unique_Id]],Employee_Table_2[Unique_ID],Employee_Table_2[[ Tenure ]],"NOT FOUND")</f>
        <v>NOT FOUND</v>
      </c>
    </row>
    <row r="120" spans="1:11" x14ac:dyDescent="0.25">
      <c r="A120" s="17"/>
      <c r="B120" t="str">
        <f>_xlfn.XLOOKUP(Table1[[#This Row],[Unique_Id]],Employee_Table_2[Unique_ID],Employee_Table_2[Staff_Id],"NOT FOUND")</f>
        <v>NOT FOUND</v>
      </c>
      <c r="C120" t="str">
        <f>_xlfn.XLOOKUP(Table1[[#This Row],[Unique_Id]],Employee_Table_2[Unique_ID],Employee_Table_2[Name],"NOT FOUND")</f>
        <v>NOT FOUND</v>
      </c>
      <c r="D120" t="str">
        <f>_xlfn.XLOOKUP(Table1[[#This Row],[Unique_Id]],Employee_Table_2[Unique_ID],Employee_Table_2[Gender],"NOT FOUND")</f>
        <v>NOT FOUND</v>
      </c>
      <c r="E120" t="str">
        <f>_xlfn.XLOOKUP(Table1[[#This Row],[Unique_Id]],Employee_Table_2[Unique_ID],Employee_Table_2[Age],"NOT FOUND")</f>
        <v>NOT FOUND</v>
      </c>
      <c r="F120" t="str">
        <f>_xlfn.XLOOKUP(Table1[[#This Row],[Unique_Id]],Employee_Table_2[Unique_ID],Employee_Table_2[Rating],"NOT FOUND")</f>
        <v>NOT FOUND</v>
      </c>
      <c r="G120" s="5" t="str">
        <f>_xlfn.XLOOKUP(Table1[[#This Row],[Unique_Id]],Employee_Table_2[Unique_ID],Employee_Table_2[Date Joined],"NOT FOUND")</f>
        <v>NOT FOUND</v>
      </c>
      <c r="H120" t="str">
        <f>_xlfn.XLOOKUP(Table1[[#This Row],[Unique_Id]],Employee_Table_2[Unique_ID],Employee_Table_2[Department],"NOT FOUND")</f>
        <v>NOT FOUND</v>
      </c>
      <c r="I120" s="15" t="str">
        <f>_xlfn.XLOOKUP(Table1[[#This Row],[Unique_Id]],Employee_Table_2[Unique_ID],Employee_Table_2[Salary],"NOT FOUND")</f>
        <v>NOT FOUND</v>
      </c>
      <c r="J120" t="str">
        <f>_xlfn.XLOOKUP(Table1[[#This Row],[Unique_Id]],Employee_Table_2[Unique_ID],Employee_Table_2[Country],"NOT FOUND")</f>
        <v>NOT FOUND</v>
      </c>
      <c r="K120" s="19" t="str">
        <f>_xlfn.XLOOKUP(Table1[[#This Row],[Unique_Id]],Employee_Table_2[Unique_ID],Employee_Table_2[[ Tenure ]],"NOT FOUND")</f>
        <v>NOT FOUND</v>
      </c>
    </row>
    <row r="121" spans="1:11" x14ac:dyDescent="0.25">
      <c r="A121" s="17"/>
      <c r="B121" t="str">
        <f>_xlfn.XLOOKUP(Table1[[#This Row],[Unique_Id]],Employee_Table_2[Unique_ID],Employee_Table_2[Staff_Id],"NOT FOUND")</f>
        <v>NOT FOUND</v>
      </c>
      <c r="C121" t="str">
        <f>_xlfn.XLOOKUP(Table1[[#This Row],[Unique_Id]],Employee_Table_2[Unique_ID],Employee_Table_2[Name],"NOT FOUND")</f>
        <v>NOT FOUND</v>
      </c>
      <c r="D121" t="str">
        <f>_xlfn.XLOOKUP(Table1[[#This Row],[Unique_Id]],Employee_Table_2[Unique_ID],Employee_Table_2[Gender],"NOT FOUND")</f>
        <v>NOT FOUND</v>
      </c>
      <c r="E121" t="str">
        <f>_xlfn.XLOOKUP(Table1[[#This Row],[Unique_Id]],Employee_Table_2[Unique_ID],Employee_Table_2[Age],"NOT FOUND")</f>
        <v>NOT FOUND</v>
      </c>
      <c r="F121" t="str">
        <f>_xlfn.XLOOKUP(Table1[[#This Row],[Unique_Id]],Employee_Table_2[Unique_ID],Employee_Table_2[Rating],"NOT FOUND")</f>
        <v>NOT FOUND</v>
      </c>
      <c r="G121" s="5" t="str">
        <f>_xlfn.XLOOKUP(Table1[[#This Row],[Unique_Id]],Employee_Table_2[Unique_ID],Employee_Table_2[Date Joined],"NOT FOUND")</f>
        <v>NOT FOUND</v>
      </c>
      <c r="H121" t="str">
        <f>_xlfn.XLOOKUP(Table1[[#This Row],[Unique_Id]],Employee_Table_2[Unique_ID],Employee_Table_2[Department],"NOT FOUND")</f>
        <v>NOT FOUND</v>
      </c>
      <c r="I121" s="15" t="str">
        <f>_xlfn.XLOOKUP(Table1[[#This Row],[Unique_Id]],Employee_Table_2[Unique_ID],Employee_Table_2[Salary],"NOT FOUND")</f>
        <v>NOT FOUND</v>
      </c>
      <c r="J121" t="str">
        <f>_xlfn.XLOOKUP(Table1[[#This Row],[Unique_Id]],Employee_Table_2[Unique_ID],Employee_Table_2[Country],"NOT FOUND")</f>
        <v>NOT FOUND</v>
      </c>
      <c r="K121" s="19" t="str">
        <f>_xlfn.XLOOKUP(Table1[[#This Row],[Unique_Id]],Employee_Table_2[Unique_ID],Employee_Table_2[[ Tenure ]],"NOT FOUND")</f>
        <v>NOT FOUND</v>
      </c>
    </row>
    <row r="122" spans="1:11" x14ac:dyDescent="0.25">
      <c r="A122" s="17"/>
      <c r="B122" t="str">
        <f>_xlfn.XLOOKUP(Table1[[#This Row],[Unique_Id]],Employee_Table_2[Unique_ID],Employee_Table_2[Staff_Id],"NOT FOUND")</f>
        <v>NOT FOUND</v>
      </c>
      <c r="C122" t="str">
        <f>_xlfn.XLOOKUP(Table1[[#This Row],[Unique_Id]],Employee_Table_2[Unique_ID],Employee_Table_2[Name],"NOT FOUND")</f>
        <v>NOT FOUND</v>
      </c>
      <c r="D122" t="str">
        <f>_xlfn.XLOOKUP(Table1[[#This Row],[Unique_Id]],Employee_Table_2[Unique_ID],Employee_Table_2[Gender],"NOT FOUND")</f>
        <v>NOT FOUND</v>
      </c>
      <c r="E122" t="str">
        <f>_xlfn.XLOOKUP(Table1[[#This Row],[Unique_Id]],Employee_Table_2[Unique_ID],Employee_Table_2[Age],"NOT FOUND")</f>
        <v>NOT FOUND</v>
      </c>
      <c r="F122" t="str">
        <f>_xlfn.XLOOKUP(Table1[[#This Row],[Unique_Id]],Employee_Table_2[Unique_ID],Employee_Table_2[Rating],"NOT FOUND")</f>
        <v>NOT FOUND</v>
      </c>
      <c r="G122" s="5" t="str">
        <f>_xlfn.XLOOKUP(Table1[[#This Row],[Unique_Id]],Employee_Table_2[Unique_ID],Employee_Table_2[Date Joined],"NOT FOUND")</f>
        <v>NOT FOUND</v>
      </c>
      <c r="H122" t="str">
        <f>_xlfn.XLOOKUP(Table1[[#This Row],[Unique_Id]],Employee_Table_2[Unique_ID],Employee_Table_2[Department],"NOT FOUND")</f>
        <v>NOT FOUND</v>
      </c>
      <c r="I122" s="15" t="str">
        <f>_xlfn.XLOOKUP(Table1[[#This Row],[Unique_Id]],Employee_Table_2[Unique_ID],Employee_Table_2[Salary],"NOT FOUND")</f>
        <v>NOT FOUND</v>
      </c>
      <c r="J122" t="str">
        <f>_xlfn.XLOOKUP(Table1[[#This Row],[Unique_Id]],Employee_Table_2[Unique_ID],Employee_Table_2[Country],"NOT FOUND")</f>
        <v>NOT FOUND</v>
      </c>
      <c r="K122" s="19" t="str">
        <f>_xlfn.XLOOKUP(Table1[[#This Row],[Unique_Id]],Employee_Table_2[Unique_ID],Employee_Table_2[[ Tenure ]],"NOT FOUND")</f>
        <v>NOT FOUND</v>
      </c>
    </row>
    <row r="123" spans="1:11" x14ac:dyDescent="0.25">
      <c r="A123" s="17"/>
      <c r="B123" t="str">
        <f>_xlfn.XLOOKUP(Table1[[#This Row],[Unique_Id]],Employee_Table_2[Unique_ID],Employee_Table_2[Staff_Id],"NOT FOUND")</f>
        <v>NOT FOUND</v>
      </c>
      <c r="C123" t="str">
        <f>_xlfn.XLOOKUP(Table1[[#This Row],[Unique_Id]],Employee_Table_2[Unique_ID],Employee_Table_2[Name],"NOT FOUND")</f>
        <v>NOT FOUND</v>
      </c>
      <c r="D123" t="str">
        <f>_xlfn.XLOOKUP(Table1[[#This Row],[Unique_Id]],Employee_Table_2[Unique_ID],Employee_Table_2[Gender],"NOT FOUND")</f>
        <v>NOT FOUND</v>
      </c>
      <c r="E123" t="str">
        <f>_xlfn.XLOOKUP(Table1[[#This Row],[Unique_Id]],Employee_Table_2[Unique_ID],Employee_Table_2[Age],"NOT FOUND")</f>
        <v>NOT FOUND</v>
      </c>
      <c r="F123" t="str">
        <f>_xlfn.XLOOKUP(Table1[[#This Row],[Unique_Id]],Employee_Table_2[Unique_ID],Employee_Table_2[Rating],"NOT FOUND")</f>
        <v>NOT FOUND</v>
      </c>
      <c r="G123" s="5" t="str">
        <f>_xlfn.XLOOKUP(Table1[[#This Row],[Unique_Id]],Employee_Table_2[Unique_ID],Employee_Table_2[Date Joined],"NOT FOUND")</f>
        <v>NOT FOUND</v>
      </c>
      <c r="H123" t="str">
        <f>_xlfn.XLOOKUP(Table1[[#This Row],[Unique_Id]],Employee_Table_2[Unique_ID],Employee_Table_2[Department],"NOT FOUND")</f>
        <v>NOT FOUND</v>
      </c>
      <c r="I123" s="15" t="str">
        <f>_xlfn.XLOOKUP(Table1[[#This Row],[Unique_Id]],Employee_Table_2[Unique_ID],Employee_Table_2[Salary],"NOT FOUND")</f>
        <v>NOT FOUND</v>
      </c>
      <c r="J123" t="str">
        <f>_xlfn.XLOOKUP(Table1[[#This Row],[Unique_Id]],Employee_Table_2[Unique_ID],Employee_Table_2[Country],"NOT FOUND")</f>
        <v>NOT FOUND</v>
      </c>
      <c r="K123" s="19" t="str">
        <f>_xlfn.XLOOKUP(Table1[[#This Row],[Unique_Id]],Employee_Table_2[Unique_ID],Employee_Table_2[[ Tenure ]],"NOT FOUND")</f>
        <v>NOT FOUND</v>
      </c>
    </row>
    <row r="124" spans="1:11" x14ac:dyDescent="0.25">
      <c r="A124" s="17"/>
      <c r="B124" t="str">
        <f>_xlfn.XLOOKUP(Table1[[#This Row],[Unique_Id]],Employee_Table_2[Unique_ID],Employee_Table_2[Staff_Id],"NOT FOUND")</f>
        <v>NOT FOUND</v>
      </c>
      <c r="C124" t="str">
        <f>_xlfn.XLOOKUP(Table1[[#This Row],[Unique_Id]],Employee_Table_2[Unique_ID],Employee_Table_2[Name],"NOT FOUND")</f>
        <v>NOT FOUND</v>
      </c>
      <c r="D124" t="str">
        <f>_xlfn.XLOOKUP(Table1[[#This Row],[Unique_Id]],Employee_Table_2[Unique_ID],Employee_Table_2[Gender],"NOT FOUND")</f>
        <v>NOT FOUND</v>
      </c>
      <c r="E124" t="str">
        <f>_xlfn.XLOOKUP(Table1[[#This Row],[Unique_Id]],Employee_Table_2[Unique_ID],Employee_Table_2[Age],"NOT FOUND")</f>
        <v>NOT FOUND</v>
      </c>
      <c r="F124" t="str">
        <f>_xlfn.XLOOKUP(Table1[[#This Row],[Unique_Id]],Employee_Table_2[Unique_ID],Employee_Table_2[Rating],"NOT FOUND")</f>
        <v>NOT FOUND</v>
      </c>
      <c r="G124" s="5" t="str">
        <f>_xlfn.XLOOKUP(Table1[[#This Row],[Unique_Id]],Employee_Table_2[Unique_ID],Employee_Table_2[Date Joined],"NOT FOUND")</f>
        <v>NOT FOUND</v>
      </c>
      <c r="H124" t="str">
        <f>_xlfn.XLOOKUP(Table1[[#This Row],[Unique_Id]],Employee_Table_2[Unique_ID],Employee_Table_2[Department],"NOT FOUND")</f>
        <v>NOT FOUND</v>
      </c>
      <c r="I124" s="15" t="str">
        <f>_xlfn.XLOOKUP(Table1[[#This Row],[Unique_Id]],Employee_Table_2[Unique_ID],Employee_Table_2[Salary],"NOT FOUND")</f>
        <v>NOT FOUND</v>
      </c>
      <c r="J124" t="str">
        <f>_xlfn.XLOOKUP(Table1[[#This Row],[Unique_Id]],Employee_Table_2[Unique_ID],Employee_Table_2[Country],"NOT FOUND")</f>
        <v>NOT FOUND</v>
      </c>
      <c r="K124" s="19" t="str">
        <f>_xlfn.XLOOKUP(Table1[[#This Row],[Unique_Id]],Employee_Table_2[Unique_ID],Employee_Table_2[[ Tenure ]],"NOT FOUND")</f>
        <v>NOT FOUND</v>
      </c>
    </row>
    <row r="125" spans="1:11" x14ac:dyDescent="0.25">
      <c r="A125" s="17"/>
      <c r="B125" t="str">
        <f>_xlfn.XLOOKUP(Table1[[#This Row],[Unique_Id]],Employee_Table_2[Unique_ID],Employee_Table_2[Staff_Id],"NOT FOUND")</f>
        <v>NOT FOUND</v>
      </c>
      <c r="C125" t="str">
        <f>_xlfn.XLOOKUP(Table1[[#This Row],[Unique_Id]],Employee_Table_2[Unique_ID],Employee_Table_2[Name],"NOT FOUND")</f>
        <v>NOT FOUND</v>
      </c>
      <c r="D125" t="str">
        <f>_xlfn.XLOOKUP(Table1[[#This Row],[Unique_Id]],Employee_Table_2[Unique_ID],Employee_Table_2[Gender],"NOT FOUND")</f>
        <v>NOT FOUND</v>
      </c>
      <c r="E125" t="str">
        <f>_xlfn.XLOOKUP(Table1[[#This Row],[Unique_Id]],Employee_Table_2[Unique_ID],Employee_Table_2[Age],"NOT FOUND")</f>
        <v>NOT FOUND</v>
      </c>
      <c r="F125" t="str">
        <f>_xlfn.XLOOKUP(Table1[[#This Row],[Unique_Id]],Employee_Table_2[Unique_ID],Employee_Table_2[Rating],"NOT FOUND")</f>
        <v>NOT FOUND</v>
      </c>
      <c r="G125" s="5" t="str">
        <f>_xlfn.XLOOKUP(Table1[[#This Row],[Unique_Id]],Employee_Table_2[Unique_ID],Employee_Table_2[Date Joined],"NOT FOUND")</f>
        <v>NOT FOUND</v>
      </c>
      <c r="H125" t="str">
        <f>_xlfn.XLOOKUP(Table1[[#This Row],[Unique_Id]],Employee_Table_2[Unique_ID],Employee_Table_2[Department],"NOT FOUND")</f>
        <v>NOT FOUND</v>
      </c>
      <c r="I125" s="15" t="str">
        <f>_xlfn.XLOOKUP(Table1[[#This Row],[Unique_Id]],Employee_Table_2[Unique_ID],Employee_Table_2[Salary],"NOT FOUND")</f>
        <v>NOT FOUND</v>
      </c>
      <c r="J125" t="str">
        <f>_xlfn.XLOOKUP(Table1[[#This Row],[Unique_Id]],Employee_Table_2[Unique_ID],Employee_Table_2[Country],"NOT FOUND")</f>
        <v>NOT FOUND</v>
      </c>
      <c r="K125" s="19" t="str">
        <f>_xlfn.XLOOKUP(Table1[[#This Row],[Unique_Id]],Employee_Table_2[Unique_ID],Employee_Table_2[[ Tenure ]],"NOT FOUND")</f>
        <v>NOT FOUND</v>
      </c>
    </row>
    <row r="126" spans="1:11" x14ac:dyDescent="0.25">
      <c r="A126" s="17"/>
      <c r="B126" t="str">
        <f>_xlfn.XLOOKUP(Table1[[#This Row],[Unique_Id]],Employee_Table_2[Unique_ID],Employee_Table_2[Staff_Id],"NOT FOUND")</f>
        <v>NOT FOUND</v>
      </c>
      <c r="C126" t="str">
        <f>_xlfn.XLOOKUP(Table1[[#This Row],[Unique_Id]],Employee_Table_2[Unique_ID],Employee_Table_2[Name],"NOT FOUND")</f>
        <v>NOT FOUND</v>
      </c>
      <c r="D126" t="str">
        <f>_xlfn.XLOOKUP(Table1[[#This Row],[Unique_Id]],Employee_Table_2[Unique_ID],Employee_Table_2[Gender],"NOT FOUND")</f>
        <v>NOT FOUND</v>
      </c>
      <c r="E126" t="str">
        <f>_xlfn.XLOOKUP(Table1[[#This Row],[Unique_Id]],Employee_Table_2[Unique_ID],Employee_Table_2[Age],"NOT FOUND")</f>
        <v>NOT FOUND</v>
      </c>
      <c r="F126" t="str">
        <f>_xlfn.XLOOKUP(Table1[[#This Row],[Unique_Id]],Employee_Table_2[Unique_ID],Employee_Table_2[Rating],"NOT FOUND")</f>
        <v>NOT FOUND</v>
      </c>
      <c r="G126" s="5" t="str">
        <f>_xlfn.XLOOKUP(Table1[[#This Row],[Unique_Id]],Employee_Table_2[Unique_ID],Employee_Table_2[Date Joined],"NOT FOUND")</f>
        <v>NOT FOUND</v>
      </c>
      <c r="H126" t="str">
        <f>_xlfn.XLOOKUP(Table1[[#This Row],[Unique_Id]],Employee_Table_2[Unique_ID],Employee_Table_2[Department],"NOT FOUND")</f>
        <v>NOT FOUND</v>
      </c>
      <c r="I126" s="15" t="str">
        <f>_xlfn.XLOOKUP(Table1[[#This Row],[Unique_Id]],Employee_Table_2[Unique_ID],Employee_Table_2[Salary],"NOT FOUND")</f>
        <v>NOT FOUND</v>
      </c>
      <c r="J126" t="str">
        <f>_xlfn.XLOOKUP(Table1[[#This Row],[Unique_Id]],Employee_Table_2[Unique_ID],Employee_Table_2[Country],"NOT FOUND")</f>
        <v>NOT FOUND</v>
      </c>
      <c r="K126" s="19" t="str">
        <f>_xlfn.XLOOKUP(Table1[[#This Row],[Unique_Id]],Employee_Table_2[Unique_ID],Employee_Table_2[[ Tenure ]],"NOT FOUND")</f>
        <v>NOT FOUND</v>
      </c>
    </row>
    <row r="127" spans="1:11" x14ac:dyDescent="0.25">
      <c r="A127" s="17"/>
      <c r="B127" t="str">
        <f>_xlfn.XLOOKUP(Table1[[#This Row],[Unique_Id]],Employee_Table_2[Unique_ID],Employee_Table_2[Staff_Id],"NOT FOUND")</f>
        <v>NOT FOUND</v>
      </c>
      <c r="C127" t="str">
        <f>_xlfn.XLOOKUP(Table1[[#This Row],[Unique_Id]],Employee_Table_2[Unique_ID],Employee_Table_2[Name],"NOT FOUND")</f>
        <v>NOT FOUND</v>
      </c>
      <c r="D127" t="str">
        <f>_xlfn.XLOOKUP(Table1[[#This Row],[Unique_Id]],Employee_Table_2[Unique_ID],Employee_Table_2[Gender],"NOT FOUND")</f>
        <v>NOT FOUND</v>
      </c>
      <c r="E127" t="str">
        <f>_xlfn.XLOOKUP(Table1[[#This Row],[Unique_Id]],Employee_Table_2[Unique_ID],Employee_Table_2[Age],"NOT FOUND")</f>
        <v>NOT FOUND</v>
      </c>
      <c r="F127" t="str">
        <f>_xlfn.XLOOKUP(Table1[[#This Row],[Unique_Id]],Employee_Table_2[Unique_ID],Employee_Table_2[Rating],"NOT FOUND")</f>
        <v>NOT FOUND</v>
      </c>
      <c r="G127" s="5" t="str">
        <f>_xlfn.XLOOKUP(Table1[[#This Row],[Unique_Id]],Employee_Table_2[Unique_ID],Employee_Table_2[Date Joined],"NOT FOUND")</f>
        <v>NOT FOUND</v>
      </c>
      <c r="H127" t="str">
        <f>_xlfn.XLOOKUP(Table1[[#This Row],[Unique_Id]],Employee_Table_2[Unique_ID],Employee_Table_2[Department],"NOT FOUND")</f>
        <v>NOT FOUND</v>
      </c>
      <c r="I127" s="15" t="str">
        <f>_xlfn.XLOOKUP(Table1[[#This Row],[Unique_Id]],Employee_Table_2[Unique_ID],Employee_Table_2[Salary],"NOT FOUND")</f>
        <v>NOT FOUND</v>
      </c>
      <c r="J127" t="str">
        <f>_xlfn.XLOOKUP(Table1[[#This Row],[Unique_Id]],Employee_Table_2[Unique_ID],Employee_Table_2[Country],"NOT FOUND")</f>
        <v>NOT FOUND</v>
      </c>
      <c r="K127" s="19" t="str">
        <f>_xlfn.XLOOKUP(Table1[[#This Row],[Unique_Id]],Employee_Table_2[Unique_ID],Employee_Table_2[[ Tenure ]],"NOT FOUND")</f>
        <v>NOT FOUND</v>
      </c>
    </row>
    <row r="128" spans="1:11" x14ac:dyDescent="0.25">
      <c r="A128" s="17"/>
      <c r="B128" t="str">
        <f>_xlfn.XLOOKUP(Table1[[#This Row],[Unique_Id]],Employee_Table_2[Unique_ID],Employee_Table_2[Staff_Id],"NOT FOUND")</f>
        <v>NOT FOUND</v>
      </c>
      <c r="C128" t="str">
        <f>_xlfn.XLOOKUP(Table1[[#This Row],[Unique_Id]],Employee_Table_2[Unique_ID],Employee_Table_2[Name],"NOT FOUND")</f>
        <v>NOT FOUND</v>
      </c>
      <c r="D128" t="str">
        <f>_xlfn.XLOOKUP(Table1[[#This Row],[Unique_Id]],Employee_Table_2[Unique_ID],Employee_Table_2[Gender],"NOT FOUND")</f>
        <v>NOT FOUND</v>
      </c>
      <c r="E128" t="str">
        <f>_xlfn.XLOOKUP(Table1[[#This Row],[Unique_Id]],Employee_Table_2[Unique_ID],Employee_Table_2[Age],"NOT FOUND")</f>
        <v>NOT FOUND</v>
      </c>
      <c r="F128" t="str">
        <f>_xlfn.XLOOKUP(Table1[[#This Row],[Unique_Id]],Employee_Table_2[Unique_ID],Employee_Table_2[Rating],"NOT FOUND")</f>
        <v>NOT FOUND</v>
      </c>
      <c r="G128" s="5" t="str">
        <f>_xlfn.XLOOKUP(Table1[[#This Row],[Unique_Id]],Employee_Table_2[Unique_ID],Employee_Table_2[Date Joined],"NOT FOUND")</f>
        <v>NOT FOUND</v>
      </c>
      <c r="H128" t="str">
        <f>_xlfn.XLOOKUP(Table1[[#This Row],[Unique_Id]],Employee_Table_2[Unique_ID],Employee_Table_2[Department],"NOT FOUND")</f>
        <v>NOT FOUND</v>
      </c>
      <c r="I128" s="15" t="str">
        <f>_xlfn.XLOOKUP(Table1[[#This Row],[Unique_Id]],Employee_Table_2[Unique_ID],Employee_Table_2[Salary],"NOT FOUND")</f>
        <v>NOT FOUND</v>
      </c>
      <c r="J128" t="str">
        <f>_xlfn.XLOOKUP(Table1[[#This Row],[Unique_Id]],Employee_Table_2[Unique_ID],Employee_Table_2[Country],"NOT FOUND")</f>
        <v>NOT FOUND</v>
      </c>
      <c r="K128" s="19" t="str">
        <f>_xlfn.XLOOKUP(Table1[[#This Row],[Unique_Id]],Employee_Table_2[Unique_ID],Employee_Table_2[[ Tenure ]],"NOT FOUND")</f>
        <v>NOT FOUND</v>
      </c>
    </row>
    <row r="129" spans="1:11" x14ac:dyDescent="0.25">
      <c r="A129" s="17"/>
      <c r="B129" t="str">
        <f>_xlfn.XLOOKUP(Table1[[#This Row],[Unique_Id]],Employee_Table_2[Unique_ID],Employee_Table_2[Staff_Id],"NOT FOUND")</f>
        <v>NOT FOUND</v>
      </c>
      <c r="C129" t="str">
        <f>_xlfn.XLOOKUP(Table1[[#This Row],[Unique_Id]],Employee_Table_2[Unique_ID],Employee_Table_2[Name],"NOT FOUND")</f>
        <v>NOT FOUND</v>
      </c>
      <c r="D129" t="str">
        <f>_xlfn.XLOOKUP(Table1[[#This Row],[Unique_Id]],Employee_Table_2[Unique_ID],Employee_Table_2[Gender],"NOT FOUND")</f>
        <v>NOT FOUND</v>
      </c>
      <c r="E129" t="str">
        <f>_xlfn.XLOOKUP(Table1[[#This Row],[Unique_Id]],Employee_Table_2[Unique_ID],Employee_Table_2[Age],"NOT FOUND")</f>
        <v>NOT FOUND</v>
      </c>
      <c r="F129" t="str">
        <f>_xlfn.XLOOKUP(Table1[[#This Row],[Unique_Id]],Employee_Table_2[Unique_ID],Employee_Table_2[Rating],"NOT FOUND")</f>
        <v>NOT FOUND</v>
      </c>
      <c r="G129" s="5" t="str">
        <f>_xlfn.XLOOKUP(Table1[[#This Row],[Unique_Id]],Employee_Table_2[Unique_ID],Employee_Table_2[Date Joined],"NOT FOUND")</f>
        <v>NOT FOUND</v>
      </c>
      <c r="H129" t="str">
        <f>_xlfn.XLOOKUP(Table1[[#This Row],[Unique_Id]],Employee_Table_2[Unique_ID],Employee_Table_2[Department],"NOT FOUND")</f>
        <v>NOT FOUND</v>
      </c>
      <c r="I129" s="15" t="str">
        <f>_xlfn.XLOOKUP(Table1[[#This Row],[Unique_Id]],Employee_Table_2[Unique_ID],Employee_Table_2[Salary],"NOT FOUND")</f>
        <v>NOT FOUND</v>
      </c>
      <c r="J129" t="str">
        <f>_xlfn.XLOOKUP(Table1[[#This Row],[Unique_Id]],Employee_Table_2[Unique_ID],Employee_Table_2[Country],"NOT FOUND")</f>
        <v>NOT FOUND</v>
      </c>
      <c r="K129" s="19" t="str">
        <f>_xlfn.XLOOKUP(Table1[[#This Row],[Unique_Id]],Employee_Table_2[Unique_ID],Employee_Table_2[[ Tenure ]],"NOT FOUND")</f>
        <v>NOT FOUND</v>
      </c>
    </row>
    <row r="130" spans="1:11" x14ac:dyDescent="0.25">
      <c r="A130" s="17"/>
      <c r="B130" t="str">
        <f>_xlfn.XLOOKUP(Table1[[#This Row],[Unique_Id]],Employee_Table_2[Unique_ID],Employee_Table_2[Staff_Id],"NOT FOUND")</f>
        <v>NOT FOUND</v>
      </c>
      <c r="C130" t="str">
        <f>_xlfn.XLOOKUP(Table1[[#This Row],[Unique_Id]],Employee_Table_2[Unique_ID],Employee_Table_2[Name],"NOT FOUND")</f>
        <v>NOT FOUND</v>
      </c>
      <c r="D130" t="str">
        <f>_xlfn.XLOOKUP(Table1[[#This Row],[Unique_Id]],Employee_Table_2[Unique_ID],Employee_Table_2[Gender],"NOT FOUND")</f>
        <v>NOT FOUND</v>
      </c>
      <c r="E130" t="str">
        <f>_xlfn.XLOOKUP(Table1[[#This Row],[Unique_Id]],Employee_Table_2[Unique_ID],Employee_Table_2[Age],"NOT FOUND")</f>
        <v>NOT FOUND</v>
      </c>
      <c r="F130" t="str">
        <f>_xlfn.XLOOKUP(Table1[[#This Row],[Unique_Id]],Employee_Table_2[Unique_ID],Employee_Table_2[Rating],"NOT FOUND")</f>
        <v>NOT FOUND</v>
      </c>
      <c r="G130" s="5" t="str">
        <f>_xlfn.XLOOKUP(Table1[[#This Row],[Unique_Id]],Employee_Table_2[Unique_ID],Employee_Table_2[Date Joined],"NOT FOUND")</f>
        <v>NOT FOUND</v>
      </c>
      <c r="H130" t="str">
        <f>_xlfn.XLOOKUP(Table1[[#This Row],[Unique_Id]],Employee_Table_2[Unique_ID],Employee_Table_2[Department],"NOT FOUND")</f>
        <v>NOT FOUND</v>
      </c>
      <c r="I130" s="15" t="str">
        <f>_xlfn.XLOOKUP(Table1[[#This Row],[Unique_Id]],Employee_Table_2[Unique_ID],Employee_Table_2[Salary],"NOT FOUND")</f>
        <v>NOT FOUND</v>
      </c>
      <c r="J130" t="str">
        <f>_xlfn.XLOOKUP(Table1[[#This Row],[Unique_Id]],Employee_Table_2[Unique_ID],Employee_Table_2[Country],"NOT FOUND")</f>
        <v>NOT FOUND</v>
      </c>
      <c r="K130" s="19" t="str">
        <f>_xlfn.XLOOKUP(Table1[[#This Row],[Unique_Id]],Employee_Table_2[Unique_ID],Employee_Table_2[[ Tenure ]],"NOT FOUND")</f>
        <v>NOT FOUND</v>
      </c>
    </row>
    <row r="131" spans="1:11" x14ac:dyDescent="0.25">
      <c r="A131" s="17"/>
      <c r="B131" t="str">
        <f>_xlfn.XLOOKUP(Table1[[#This Row],[Unique_Id]],Employee_Table_2[Unique_ID],Employee_Table_2[Staff_Id],"NOT FOUND")</f>
        <v>NOT FOUND</v>
      </c>
      <c r="C131" t="str">
        <f>_xlfn.XLOOKUP(Table1[[#This Row],[Unique_Id]],Employee_Table_2[Unique_ID],Employee_Table_2[Name],"NOT FOUND")</f>
        <v>NOT FOUND</v>
      </c>
      <c r="D131" t="str">
        <f>_xlfn.XLOOKUP(Table1[[#This Row],[Unique_Id]],Employee_Table_2[Unique_ID],Employee_Table_2[Gender],"NOT FOUND")</f>
        <v>NOT FOUND</v>
      </c>
      <c r="E131" t="str">
        <f>_xlfn.XLOOKUP(Table1[[#This Row],[Unique_Id]],Employee_Table_2[Unique_ID],Employee_Table_2[Age],"NOT FOUND")</f>
        <v>NOT FOUND</v>
      </c>
      <c r="F131" t="str">
        <f>_xlfn.XLOOKUP(Table1[[#This Row],[Unique_Id]],Employee_Table_2[Unique_ID],Employee_Table_2[Rating],"NOT FOUND")</f>
        <v>NOT FOUND</v>
      </c>
      <c r="G131" s="5" t="str">
        <f>_xlfn.XLOOKUP(Table1[[#This Row],[Unique_Id]],Employee_Table_2[Unique_ID],Employee_Table_2[Date Joined],"NOT FOUND")</f>
        <v>NOT FOUND</v>
      </c>
      <c r="H131" t="str">
        <f>_xlfn.XLOOKUP(Table1[[#This Row],[Unique_Id]],Employee_Table_2[Unique_ID],Employee_Table_2[Department],"NOT FOUND")</f>
        <v>NOT FOUND</v>
      </c>
      <c r="I131" s="15" t="str">
        <f>_xlfn.XLOOKUP(Table1[[#This Row],[Unique_Id]],Employee_Table_2[Unique_ID],Employee_Table_2[Salary],"NOT FOUND")</f>
        <v>NOT FOUND</v>
      </c>
      <c r="J131" t="str">
        <f>_xlfn.XLOOKUP(Table1[[#This Row],[Unique_Id]],Employee_Table_2[Unique_ID],Employee_Table_2[Country],"NOT FOUND")</f>
        <v>NOT FOUND</v>
      </c>
      <c r="K131" s="19" t="str">
        <f>_xlfn.XLOOKUP(Table1[[#This Row],[Unique_Id]],Employee_Table_2[Unique_ID],Employee_Table_2[[ Tenure ]],"NOT FOUND")</f>
        <v>NOT FOUND</v>
      </c>
    </row>
    <row r="132" spans="1:11" x14ac:dyDescent="0.25">
      <c r="A132" s="17"/>
      <c r="B132" t="str">
        <f>_xlfn.XLOOKUP(Table1[[#This Row],[Unique_Id]],Employee_Table_2[Unique_ID],Employee_Table_2[Staff_Id],"NOT FOUND")</f>
        <v>NOT FOUND</v>
      </c>
      <c r="C132" t="str">
        <f>_xlfn.XLOOKUP(Table1[[#This Row],[Unique_Id]],Employee_Table_2[Unique_ID],Employee_Table_2[Name],"NOT FOUND")</f>
        <v>NOT FOUND</v>
      </c>
      <c r="D132" t="str">
        <f>_xlfn.XLOOKUP(Table1[[#This Row],[Unique_Id]],Employee_Table_2[Unique_ID],Employee_Table_2[Gender],"NOT FOUND")</f>
        <v>NOT FOUND</v>
      </c>
      <c r="E132" t="str">
        <f>_xlfn.XLOOKUP(Table1[[#This Row],[Unique_Id]],Employee_Table_2[Unique_ID],Employee_Table_2[Age],"NOT FOUND")</f>
        <v>NOT FOUND</v>
      </c>
      <c r="F132" t="str">
        <f>_xlfn.XLOOKUP(Table1[[#This Row],[Unique_Id]],Employee_Table_2[Unique_ID],Employee_Table_2[Rating],"NOT FOUND")</f>
        <v>NOT FOUND</v>
      </c>
      <c r="G132" s="5" t="str">
        <f>_xlfn.XLOOKUP(Table1[[#This Row],[Unique_Id]],Employee_Table_2[Unique_ID],Employee_Table_2[Date Joined],"NOT FOUND")</f>
        <v>NOT FOUND</v>
      </c>
      <c r="H132" t="str">
        <f>_xlfn.XLOOKUP(Table1[[#This Row],[Unique_Id]],Employee_Table_2[Unique_ID],Employee_Table_2[Department],"NOT FOUND")</f>
        <v>NOT FOUND</v>
      </c>
      <c r="I132" s="15" t="str">
        <f>_xlfn.XLOOKUP(Table1[[#This Row],[Unique_Id]],Employee_Table_2[Unique_ID],Employee_Table_2[Salary],"NOT FOUND")</f>
        <v>NOT FOUND</v>
      </c>
      <c r="J132" t="str">
        <f>_xlfn.XLOOKUP(Table1[[#This Row],[Unique_Id]],Employee_Table_2[Unique_ID],Employee_Table_2[Country],"NOT FOUND")</f>
        <v>NOT FOUND</v>
      </c>
      <c r="K132" s="19" t="str">
        <f>_xlfn.XLOOKUP(Table1[[#This Row],[Unique_Id]],Employee_Table_2[Unique_ID],Employee_Table_2[[ Tenure ]],"NOT FOUND")</f>
        <v>NOT FOUND</v>
      </c>
    </row>
    <row r="133" spans="1:11" x14ac:dyDescent="0.25">
      <c r="A133" s="17"/>
      <c r="B133" t="str">
        <f>_xlfn.XLOOKUP(Table1[[#This Row],[Unique_Id]],Employee_Table_2[Unique_ID],Employee_Table_2[Staff_Id],"NOT FOUND")</f>
        <v>NOT FOUND</v>
      </c>
      <c r="C133" t="str">
        <f>_xlfn.XLOOKUP(Table1[[#This Row],[Unique_Id]],Employee_Table_2[Unique_ID],Employee_Table_2[Name],"NOT FOUND")</f>
        <v>NOT FOUND</v>
      </c>
      <c r="D133" t="str">
        <f>_xlfn.XLOOKUP(Table1[[#This Row],[Unique_Id]],Employee_Table_2[Unique_ID],Employee_Table_2[Gender],"NOT FOUND")</f>
        <v>NOT FOUND</v>
      </c>
      <c r="E133" t="str">
        <f>_xlfn.XLOOKUP(Table1[[#This Row],[Unique_Id]],Employee_Table_2[Unique_ID],Employee_Table_2[Age],"NOT FOUND")</f>
        <v>NOT FOUND</v>
      </c>
      <c r="F133" t="str">
        <f>_xlfn.XLOOKUP(Table1[[#This Row],[Unique_Id]],Employee_Table_2[Unique_ID],Employee_Table_2[Rating],"NOT FOUND")</f>
        <v>NOT FOUND</v>
      </c>
      <c r="G133" s="5" t="str">
        <f>_xlfn.XLOOKUP(Table1[[#This Row],[Unique_Id]],Employee_Table_2[Unique_ID],Employee_Table_2[Date Joined],"NOT FOUND")</f>
        <v>NOT FOUND</v>
      </c>
      <c r="H133" t="str">
        <f>_xlfn.XLOOKUP(Table1[[#This Row],[Unique_Id]],Employee_Table_2[Unique_ID],Employee_Table_2[Department],"NOT FOUND")</f>
        <v>NOT FOUND</v>
      </c>
      <c r="I133" s="15" t="str">
        <f>_xlfn.XLOOKUP(Table1[[#This Row],[Unique_Id]],Employee_Table_2[Unique_ID],Employee_Table_2[Salary],"NOT FOUND")</f>
        <v>NOT FOUND</v>
      </c>
      <c r="J133" t="str">
        <f>_xlfn.XLOOKUP(Table1[[#This Row],[Unique_Id]],Employee_Table_2[Unique_ID],Employee_Table_2[Country],"NOT FOUND")</f>
        <v>NOT FOUND</v>
      </c>
      <c r="K133" s="19" t="str">
        <f>_xlfn.XLOOKUP(Table1[[#This Row],[Unique_Id]],Employee_Table_2[Unique_ID],Employee_Table_2[[ Tenure ]],"NOT FOUND")</f>
        <v>NOT FOUND</v>
      </c>
    </row>
    <row r="134" spans="1:11" x14ac:dyDescent="0.25">
      <c r="A134" s="17"/>
      <c r="B134" t="str">
        <f>_xlfn.XLOOKUP(Table1[[#This Row],[Unique_Id]],Employee_Table_2[Unique_ID],Employee_Table_2[Staff_Id],"NOT FOUND")</f>
        <v>NOT FOUND</v>
      </c>
      <c r="C134" t="str">
        <f>_xlfn.XLOOKUP(Table1[[#This Row],[Unique_Id]],Employee_Table_2[Unique_ID],Employee_Table_2[Name],"NOT FOUND")</f>
        <v>NOT FOUND</v>
      </c>
      <c r="D134" t="str">
        <f>_xlfn.XLOOKUP(Table1[[#This Row],[Unique_Id]],Employee_Table_2[Unique_ID],Employee_Table_2[Gender],"NOT FOUND")</f>
        <v>NOT FOUND</v>
      </c>
      <c r="E134" t="str">
        <f>_xlfn.XLOOKUP(Table1[[#This Row],[Unique_Id]],Employee_Table_2[Unique_ID],Employee_Table_2[Age],"NOT FOUND")</f>
        <v>NOT FOUND</v>
      </c>
      <c r="F134" t="str">
        <f>_xlfn.XLOOKUP(Table1[[#This Row],[Unique_Id]],Employee_Table_2[Unique_ID],Employee_Table_2[Rating],"NOT FOUND")</f>
        <v>NOT FOUND</v>
      </c>
      <c r="G134" s="5" t="str">
        <f>_xlfn.XLOOKUP(Table1[[#This Row],[Unique_Id]],Employee_Table_2[Unique_ID],Employee_Table_2[Date Joined],"NOT FOUND")</f>
        <v>NOT FOUND</v>
      </c>
      <c r="H134" t="str">
        <f>_xlfn.XLOOKUP(Table1[[#This Row],[Unique_Id]],Employee_Table_2[Unique_ID],Employee_Table_2[Department],"NOT FOUND")</f>
        <v>NOT FOUND</v>
      </c>
      <c r="I134" s="15" t="str">
        <f>_xlfn.XLOOKUP(Table1[[#This Row],[Unique_Id]],Employee_Table_2[Unique_ID],Employee_Table_2[Salary],"NOT FOUND")</f>
        <v>NOT FOUND</v>
      </c>
      <c r="J134" t="str">
        <f>_xlfn.XLOOKUP(Table1[[#This Row],[Unique_Id]],Employee_Table_2[Unique_ID],Employee_Table_2[Country],"NOT FOUND")</f>
        <v>NOT FOUND</v>
      </c>
      <c r="K134" s="19" t="str">
        <f>_xlfn.XLOOKUP(Table1[[#This Row],[Unique_Id]],Employee_Table_2[Unique_ID],Employee_Table_2[[ Tenure ]],"NOT FOUND")</f>
        <v>NOT FOUND</v>
      </c>
    </row>
    <row r="135" spans="1:11" x14ac:dyDescent="0.25">
      <c r="A135" s="17"/>
      <c r="B135" t="str">
        <f>_xlfn.XLOOKUP(Table1[[#This Row],[Unique_Id]],Employee_Table_2[Unique_ID],Employee_Table_2[Staff_Id],"NOT FOUND")</f>
        <v>NOT FOUND</v>
      </c>
      <c r="C135" t="str">
        <f>_xlfn.XLOOKUP(Table1[[#This Row],[Unique_Id]],Employee_Table_2[Unique_ID],Employee_Table_2[Name],"NOT FOUND")</f>
        <v>NOT FOUND</v>
      </c>
      <c r="D135" t="str">
        <f>_xlfn.XLOOKUP(Table1[[#This Row],[Unique_Id]],Employee_Table_2[Unique_ID],Employee_Table_2[Gender],"NOT FOUND")</f>
        <v>NOT FOUND</v>
      </c>
      <c r="E135" t="str">
        <f>_xlfn.XLOOKUP(Table1[[#This Row],[Unique_Id]],Employee_Table_2[Unique_ID],Employee_Table_2[Age],"NOT FOUND")</f>
        <v>NOT FOUND</v>
      </c>
      <c r="F135" t="str">
        <f>_xlfn.XLOOKUP(Table1[[#This Row],[Unique_Id]],Employee_Table_2[Unique_ID],Employee_Table_2[Rating],"NOT FOUND")</f>
        <v>NOT FOUND</v>
      </c>
      <c r="G135" s="5" t="str">
        <f>_xlfn.XLOOKUP(Table1[[#This Row],[Unique_Id]],Employee_Table_2[Unique_ID],Employee_Table_2[Date Joined],"NOT FOUND")</f>
        <v>NOT FOUND</v>
      </c>
      <c r="H135" t="str">
        <f>_xlfn.XLOOKUP(Table1[[#This Row],[Unique_Id]],Employee_Table_2[Unique_ID],Employee_Table_2[Department],"NOT FOUND")</f>
        <v>NOT FOUND</v>
      </c>
      <c r="I135" s="15" t="str">
        <f>_xlfn.XLOOKUP(Table1[[#This Row],[Unique_Id]],Employee_Table_2[Unique_ID],Employee_Table_2[Salary],"NOT FOUND")</f>
        <v>NOT FOUND</v>
      </c>
      <c r="J135" t="str">
        <f>_xlfn.XLOOKUP(Table1[[#This Row],[Unique_Id]],Employee_Table_2[Unique_ID],Employee_Table_2[Country],"NOT FOUND")</f>
        <v>NOT FOUND</v>
      </c>
      <c r="K135" s="19" t="str">
        <f>_xlfn.XLOOKUP(Table1[[#This Row],[Unique_Id]],Employee_Table_2[Unique_ID],Employee_Table_2[[ Tenure ]],"NOT FOUND")</f>
        <v>NOT FOUND</v>
      </c>
    </row>
    <row r="136" spans="1:11" x14ac:dyDescent="0.25">
      <c r="A136" s="17"/>
      <c r="B136" t="str">
        <f>_xlfn.XLOOKUP(Table1[[#This Row],[Unique_Id]],Employee_Table_2[Unique_ID],Employee_Table_2[Staff_Id],"NOT FOUND")</f>
        <v>NOT FOUND</v>
      </c>
      <c r="C136" t="str">
        <f>_xlfn.XLOOKUP(Table1[[#This Row],[Unique_Id]],Employee_Table_2[Unique_ID],Employee_Table_2[Name],"NOT FOUND")</f>
        <v>NOT FOUND</v>
      </c>
      <c r="D136" t="str">
        <f>_xlfn.XLOOKUP(Table1[[#This Row],[Unique_Id]],Employee_Table_2[Unique_ID],Employee_Table_2[Gender],"NOT FOUND")</f>
        <v>NOT FOUND</v>
      </c>
      <c r="E136" t="str">
        <f>_xlfn.XLOOKUP(Table1[[#This Row],[Unique_Id]],Employee_Table_2[Unique_ID],Employee_Table_2[Age],"NOT FOUND")</f>
        <v>NOT FOUND</v>
      </c>
      <c r="F136" t="str">
        <f>_xlfn.XLOOKUP(Table1[[#This Row],[Unique_Id]],Employee_Table_2[Unique_ID],Employee_Table_2[Rating],"NOT FOUND")</f>
        <v>NOT FOUND</v>
      </c>
      <c r="G136" s="5" t="str">
        <f>_xlfn.XLOOKUP(Table1[[#This Row],[Unique_Id]],Employee_Table_2[Unique_ID],Employee_Table_2[Date Joined],"NOT FOUND")</f>
        <v>NOT FOUND</v>
      </c>
      <c r="H136" t="str">
        <f>_xlfn.XLOOKUP(Table1[[#This Row],[Unique_Id]],Employee_Table_2[Unique_ID],Employee_Table_2[Department],"NOT FOUND")</f>
        <v>NOT FOUND</v>
      </c>
      <c r="I136" s="15" t="str">
        <f>_xlfn.XLOOKUP(Table1[[#This Row],[Unique_Id]],Employee_Table_2[Unique_ID],Employee_Table_2[Salary],"NOT FOUND")</f>
        <v>NOT FOUND</v>
      </c>
      <c r="J136" t="str">
        <f>_xlfn.XLOOKUP(Table1[[#This Row],[Unique_Id]],Employee_Table_2[Unique_ID],Employee_Table_2[Country],"NOT FOUND")</f>
        <v>NOT FOUND</v>
      </c>
      <c r="K136" s="19" t="str">
        <f>_xlfn.XLOOKUP(Table1[[#This Row],[Unique_Id]],Employee_Table_2[Unique_ID],Employee_Table_2[[ Tenure ]],"NOT FOUND")</f>
        <v>NOT FOUND</v>
      </c>
    </row>
    <row r="137" spans="1:11" x14ac:dyDescent="0.25">
      <c r="A137" s="17"/>
      <c r="B137" t="str">
        <f>_xlfn.XLOOKUP(Table1[[#This Row],[Unique_Id]],Employee_Table_2[Unique_ID],Employee_Table_2[Staff_Id],"NOT FOUND")</f>
        <v>NOT FOUND</v>
      </c>
      <c r="C137" t="str">
        <f>_xlfn.XLOOKUP(Table1[[#This Row],[Unique_Id]],Employee_Table_2[Unique_ID],Employee_Table_2[Name],"NOT FOUND")</f>
        <v>NOT FOUND</v>
      </c>
      <c r="D137" t="str">
        <f>_xlfn.XLOOKUP(Table1[[#This Row],[Unique_Id]],Employee_Table_2[Unique_ID],Employee_Table_2[Gender],"NOT FOUND")</f>
        <v>NOT FOUND</v>
      </c>
      <c r="E137" t="str">
        <f>_xlfn.XLOOKUP(Table1[[#This Row],[Unique_Id]],Employee_Table_2[Unique_ID],Employee_Table_2[Age],"NOT FOUND")</f>
        <v>NOT FOUND</v>
      </c>
      <c r="F137" t="str">
        <f>_xlfn.XLOOKUP(Table1[[#This Row],[Unique_Id]],Employee_Table_2[Unique_ID],Employee_Table_2[Rating],"NOT FOUND")</f>
        <v>NOT FOUND</v>
      </c>
      <c r="G137" s="5" t="str">
        <f>_xlfn.XLOOKUP(Table1[[#This Row],[Unique_Id]],Employee_Table_2[Unique_ID],Employee_Table_2[Date Joined],"NOT FOUND")</f>
        <v>NOT FOUND</v>
      </c>
      <c r="H137" t="str">
        <f>_xlfn.XLOOKUP(Table1[[#This Row],[Unique_Id]],Employee_Table_2[Unique_ID],Employee_Table_2[Department],"NOT FOUND")</f>
        <v>NOT FOUND</v>
      </c>
      <c r="I137" s="15" t="str">
        <f>_xlfn.XLOOKUP(Table1[[#This Row],[Unique_Id]],Employee_Table_2[Unique_ID],Employee_Table_2[Salary],"NOT FOUND")</f>
        <v>NOT FOUND</v>
      </c>
      <c r="J137" t="str">
        <f>_xlfn.XLOOKUP(Table1[[#This Row],[Unique_Id]],Employee_Table_2[Unique_ID],Employee_Table_2[Country],"NOT FOUND")</f>
        <v>NOT FOUND</v>
      </c>
      <c r="K137" s="19" t="str">
        <f>_xlfn.XLOOKUP(Table1[[#This Row],[Unique_Id]],Employee_Table_2[Unique_ID],Employee_Table_2[[ Tenure ]],"NOT FOUND")</f>
        <v>NOT FOUND</v>
      </c>
    </row>
    <row r="138" spans="1:11" x14ac:dyDescent="0.25">
      <c r="A138" s="17"/>
      <c r="B138" t="str">
        <f>_xlfn.XLOOKUP(Table1[[#This Row],[Unique_Id]],Employee_Table_2[Unique_ID],Employee_Table_2[Staff_Id],"NOT FOUND")</f>
        <v>NOT FOUND</v>
      </c>
      <c r="C138" t="str">
        <f>_xlfn.XLOOKUP(Table1[[#This Row],[Unique_Id]],Employee_Table_2[Unique_ID],Employee_Table_2[Name],"NOT FOUND")</f>
        <v>NOT FOUND</v>
      </c>
      <c r="D138" t="str">
        <f>_xlfn.XLOOKUP(Table1[[#This Row],[Unique_Id]],Employee_Table_2[Unique_ID],Employee_Table_2[Gender],"NOT FOUND")</f>
        <v>NOT FOUND</v>
      </c>
      <c r="E138" t="str">
        <f>_xlfn.XLOOKUP(Table1[[#This Row],[Unique_Id]],Employee_Table_2[Unique_ID],Employee_Table_2[Age],"NOT FOUND")</f>
        <v>NOT FOUND</v>
      </c>
      <c r="F138" t="str">
        <f>_xlfn.XLOOKUP(Table1[[#This Row],[Unique_Id]],Employee_Table_2[Unique_ID],Employee_Table_2[Rating],"NOT FOUND")</f>
        <v>NOT FOUND</v>
      </c>
      <c r="G138" s="5" t="str">
        <f>_xlfn.XLOOKUP(Table1[[#This Row],[Unique_Id]],Employee_Table_2[Unique_ID],Employee_Table_2[Date Joined],"NOT FOUND")</f>
        <v>NOT FOUND</v>
      </c>
      <c r="H138" t="str">
        <f>_xlfn.XLOOKUP(Table1[[#This Row],[Unique_Id]],Employee_Table_2[Unique_ID],Employee_Table_2[Department],"NOT FOUND")</f>
        <v>NOT FOUND</v>
      </c>
      <c r="I138" s="15" t="str">
        <f>_xlfn.XLOOKUP(Table1[[#This Row],[Unique_Id]],Employee_Table_2[Unique_ID],Employee_Table_2[Salary],"NOT FOUND")</f>
        <v>NOT FOUND</v>
      </c>
      <c r="J138" t="str">
        <f>_xlfn.XLOOKUP(Table1[[#This Row],[Unique_Id]],Employee_Table_2[Unique_ID],Employee_Table_2[Country],"NOT FOUND")</f>
        <v>NOT FOUND</v>
      </c>
      <c r="K138" s="19" t="str">
        <f>_xlfn.XLOOKUP(Table1[[#This Row],[Unique_Id]],Employee_Table_2[Unique_ID],Employee_Table_2[[ Tenure ]],"NOT FOUND")</f>
        <v>NOT FOUND</v>
      </c>
    </row>
    <row r="139" spans="1:11" x14ac:dyDescent="0.25">
      <c r="A139" s="17"/>
      <c r="B139" t="str">
        <f>_xlfn.XLOOKUP(Table1[[#This Row],[Unique_Id]],Employee_Table_2[Unique_ID],Employee_Table_2[Staff_Id],"NOT FOUND")</f>
        <v>NOT FOUND</v>
      </c>
      <c r="C139" t="str">
        <f>_xlfn.XLOOKUP(Table1[[#This Row],[Unique_Id]],Employee_Table_2[Unique_ID],Employee_Table_2[Name],"NOT FOUND")</f>
        <v>NOT FOUND</v>
      </c>
      <c r="D139" t="str">
        <f>_xlfn.XLOOKUP(Table1[[#This Row],[Unique_Id]],Employee_Table_2[Unique_ID],Employee_Table_2[Gender],"NOT FOUND")</f>
        <v>NOT FOUND</v>
      </c>
      <c r="E139" t="str">
        <f>_xlfn.XLOOKUP(Table1[[#This Row],[Unique_Id]],Employee_Table_2[Unique_ID],Employee_Table_2[Age],"NOT FOUND")</f>
        <v>NOT FOUND</v>
      </c>
      <c r="F139" t="str">
        <f>_xlfn.XLOOKUP(Table1[[#This Row],[Unique_Id]],Employee_Table_2[Unique_ID],Employee_Table_2[Rating],"NOT FOUND")</f>
        <v>NOT FOUND</v>
      </c>
      <c r="G139" s="5" t="str">
        <f>_xlfn.XLOOKUP(Table1[[#This Row],[Unique_Id]],Employee_Table_2[Unique_ID],Employee_Table_2[Date Joined],"NOT FOUND")</f>
        <v>NOT FOUND</v>
      </c>
      <c r="H139" t="str">
        <f>_xlfn.XLOOKUP(Table1[[#This Row],[Unique_Id]],Employee_Table_2[Unique_ID],Employee_Table_2[Department],"NOT FOUND")</f>
        <v>NOT FOUND</v>
      </c>
      <c r="I139" s="15" t="str">
        <f>_xlfn.XLOOKUP(Table1[[#This Row],[Unique_Id]],Employee_Table_2[Unique_ID],Employee_Table_2[Salary],"NOT FOUND")</f>
        <v>NOT FOUND</v>
      </c>
      <c r="J139" t="str">
        <f>_xlfn.XLOOKUP(Table1[[#This Row],[Unique_Id]],Employee_Table_2[Unique_ID],Employee_Table_2[Country],"NOT FOUND")</f>
        <v>NOT FOUND</v>
      </c>
      <c r="K139" s="19" t="str">
        <f>_xlfn.XLOOKUP(Table1[[#This Row],[Unique_Id]],Employee_Table_2[Unique_ID],Employee_Table_2[[ Tenure ]],"NOT FOUND")</f>
        <v>NOT FOUND</v>
      </c>
    </row>
    <row r="140" spans="1:11" x14ac:dyDescent="0.25">
      <c r="A140" s="17"/>
      <c r="B140" t="str">
        <f>_xlfn.XLOOKUP(Table1[[#This Row],[Unique_Id]],Employee_Table_2[Unique_ID],Employee_Table_2[Staff_Id],"NOT FOUND")</f>
        <v>NOT FOUND</v>
      </c>
      <c r="C140" t="str">
        <f>_xlfn.XLOOKUP(Table1[[#This Row],[Unique_Id]],Employee_Table_2[Unique_ID],Employee_Table_2[Name],"NOT FOUND")</f>
        <v>NOT FOUND</v>
      </c>
      <c r="D140" t="str">
        <f>_xlfn.XLOOKUP(Table1[[#This Row],[Unique_Id]],Employee_Table_2[Unique_ID],Employee_Table_2[Gender],"NOT FOUND")</f>
        <v>NOT FOUND</v>
      </c>
      <c r="E140" t="str">
        <f>_xlfn.XLOOKUP(Table1[[#This Row],[Unique_Id]],Employee_Table_2[Unique_ID],Employee_Table_2[Age],"NOT FOUND")</f>
        <v>NOT FOUND</v>
      </c>
      <c r="F140" t="str">
        <f>_xlfn.XLOOKUP(Table1[[#This Row],[Unique_Id]],Employee_Table_2[Unique_ID],Employee_Table_2[Rating],"NOT FOUND")</f>
        <v>NOT FOUND</v>
      </c>
      <c r="G140" s="5" t="str">
        <f>_xlfn.XLOOKUP(Table1[[#This Row],[Unique_Id]],Employee_Table_2[Unique_ID],Employee_Table_2[Date Joined],"NOT FOUND")</f>
        <v>NOT FOUND</v>
      </c>
      <c r="H140" t="str">
        <f>_xlfn.XLOOKUP(Table1[[#This Row],[Unique_Id]],Employee_Table_2[Unique_ID],Employee_Table_2[Department],"NOT FOUND")</f>
        <v>NOT FOUND</v>
      </c>
      <c r="I140" s="15" t="str">
        <f>_xlfn.XLOOKUP(Table1[[#This Row],[Unique_Id]],Employee_Table_2[Unique_ID],Employee_Table_2[Salary],"NOT FOUND")</f>
        <v>NOT FOUND</v>
      </c>
      <c r="J140" t="str">
        <f>_xlfn.XLOOKUP(Table1[[#This Row],[Unique_Id]],Employee_Table_2[Unique_ID],Employee_Table_2[Country],"NOT FOUND")</f>
        <v>NOT FOUND</v>
      </c>
      <c r="K140" s="19" t="str">
        <f>_xlfn.XLOOKUP(Table1[[#This Row],[Unique_Id]],Employee_Table_2[Unique_ID],Employee_Table_2[[ Tenure ]],"NOT FOUND")</f>
        <v>NOT FOUND</v>
      </c>
    </row>
    <row r="141" spans="1:11" x14ac:dyDescent="0.25">
      <c r="A141" s="17"/>
      <c r="B141" t="str">
        <f>_xlfn.XLOOKUP(Table1[[#This Row],[Unique_Id]],Employee_Table_2[Unique_ID],Employee_Table_2[Staff_Id],"NOT FOUND")</f>
        <v>NOT FOUND</v>
      </c>
      <c r="C141" t="str">
        <f>_xlfn.XLOOKUP(Table1[[#This Row],[Unique_Id]],Employee_Table_2[Unique_ID],Employee_Table_2[Name],"NOT FOUND")</f>
        <v>NOT FOUND</v>
      </c>
      <c r="D141" t="str">
        <f>_xlfn.XLOOKUP(Table1[[#This Row],[Unique_Id]],Employee_Table_2[Unique_ID],Employee_Table_2[Gender],"NOT FOUND")</f>
        <v>NOT FOUND</v>
      </c>
      <c r="E141" t="str">
        <f>_xlfn.XLOOKUP(Table1[[#This Row],[Unique_Id]],Employee_Table_2[Unique_ID],Employee_Table_2[Age],"NOT FOUND")</f>
        <v>NOT FOUND</v>
      </c>
      <c r="F141" t="str">
        <f>_xlfn.XLOOKUP(Table1[[#This Row],[Unique_Id]],Employee_Table_2[Unique_ID],Employee_Table_2[Rating],"NOT FOUND")</f>
        <v>NOT FOUND</v>
      </c>
      <c r="G141" s="5" t="str">
        <f>_xlfn.XLOOKUP(Table1[[#This Row],[Unique_Id]],Employee_Table_2[Unique_ID],Employee_Table_2[Date Joined],"NOT FOUND")</f>
        <v>NOT FOUND</v>
      </c>
      <c r="H141" t="str">
        <f>_xlfn.XLOOKUP(Table1[[#This Row],[Unique_Id]],Employee_Table_2[Unique_ID],Employee_Table_2[Department],"NOT FOUND")</f>
        <v>NOT FOUND</v>
      </c>
      <c r="I141" s="15" t="str">
        <f>_xlfn.XLOOKUP(Table1[[#This Row],[Unique_Id]],Employee_Table_2[Unique_ID],Employee_Table_2[Salary],"NOT FOUND")</f>
        <v>NOT FOUND</v>
      </c>
      <c r="J141" t="str">
        <f>_xlfn.XLOOKUP(Table1[[#This Row],[Unique_Id]],Employee_Table_2[Unique_ID],Employee_Table_2[Country],"NOT FOUND")</f>
        <v>NOT FOUND</v>
      </c>
      <c r="K141" s="19" t="str">
        <f>_xlfn.XLOOKUP(Table1[[#This Row],[Unique_Id]],Employee_Table_2[Unique_ID],Employee_Table_2[[ Tenure ]],"NOT FOUND")</f>
        <v>NOT FOUND</v>
      </c>
    </row>
    <row r="142" spans="1:11" x14ac:dyDescent="0.25">
      <c r="A142" s="17"/>
      <c r="B142" t="str">
        <f>_xlfn.XLOOKUP(Table1[[#This Row],[Unique_Id]],Employee_Table_2[Unique_ID],Employee_Table_2[Staff_Id],"NOT FOUND")</f>
        <v>NOT FOUND</v>
      </c>
      <c r="C142" t="str">
        <f>_xlfn.XLOOKUP(Table1[[#This Row],[Unique_Id]],Employee_Table_2[Unique_ID],Employee_Table_2[Name],"NOT FOUND")</f>
        <v>NOT FOUND</v>
      </c>
      <c r="D142" t="str">
        <f>_xlfn.XLOOKUP(Table1[[#This Row],[Unique_Id]],Employee_Table_2[Unique_ID],Employee_Table_2[Gender],"NOT FOUND")</f>
        <v>NOT FOUND</v>
      </c>
      <c r="E142" t="str">
        <f>_xlfn.XLOOKUP(Table1[[#This Row],[Unique_Id]],Employee_Table_2[Unique_ID],Employee_Table_2[Age],"NOT FOUND")</f>
        <v>NOT FOUND</v>
      </c>
      <c r="F142" t="str">
        <f>_xlfn.XLOOKUP(Table1[[#This Row],[Unique_Id]],Employee_Table_2[Unique_ID],Employee_Table_2[Rating],"NOT FOUND")</f>
        <v>NOT FOUND</v>
      </c>
      <c r="G142" s="5" t="str">
        <f>_xlfn.XLOOKUP(Table1[[#This Row],[Unique_Id]],Employee_Table_2[Unique_ID],Employee_Table_2[Date Joined],"NOT FOUND")</f>
        <v>NOT FOUND</v>
      </c>
      <c r="H142" t="str">
        <f>_xlfn.XLOOKUP(Table1[[#This Row],[Unique_Id]],Employee_Table_2[Unique_ID],Employee_Table_2[Department],"NOT FOUND")</f>
        <v>NOT FOUND</v>
      </c>
      <c r="I142" s="15" t="str">
        <f>_xlfn.XLOOKUP(Table1[[#This Row],[Unique_Id]],Employee_Table_2[Unique_ID],Employee_Table_2[Salary],"NOT FOUND")</f>
        <v>NOT FOUND</v>
      </c>
      <c r="J142" t="str">
        <f>_xlfn.XLOOKUP(Table1[[#This Row],[Unique_Id]],Employee_Table_2[Unique_ID],Employee_Table_2[Country],"NOT FOUND")</f>
        <v>NOT FOUND</v>
      </c>
      <c r="K142" s="19" t="str">
        <f>_xlfn.XLOOKUP(Table1[[#This Row],[Unique_Id]],Employee_Table_2[Unique_ID],Employee_Table_2[[ Tenure ]],"NOT FOUND")</f>
        <v>NOT FOUND</v>
      </c>
    </row>
    <row r="143" spans="1:11" x14ac:dyDescent="0.25">
      <c r="A143" s="17"/>
      <c r="B143" t="str">
        <f>_xlfn.XLOOKUP(Table1[[#This Row],[Unique_Id]],Employee_Table_2[Unique_ID],Employee_Table_2[Staff_Id],"NOT FOUND")</f>
        <v>NOT FOUND</v>
      </c>
      <c r="C143" t="str">
        <f>_xlfn.XLOOKUP(Table1[[#This Row],[Unique_Id]],Employee_Table_2[Unique_ID],Employee_Table_2[Name],"NOT FOUND")</f>
        <v>NOT FOUND</v>
      </c>
      <c r="D143" t="str">
        <f>_xlfn.XLOOKUP(Table1[[#This Row],[Unique_Id]],Employee_Table_2[Unique_ID],Employee_Table_2[Gender],"NOT FOUND")</f>
        <v>NOT FOUND</v>
      </c>
      <c r="E143" t="str">
        <f>_xlfn.XLOOKUP(Table1[[#This Row],[Unique_Id]],Employee_Table_2[Unique_ID],Employee_Table_2[Age],"NOT FOUND")</f>
        <v>NOT FOUND</v>
      </c>
      <c r="F143" t="str">
        <f>_xlfn.XLOOKUP(Table1[[#This Row],[Unique_Id]],Employee_Table_2[Unique_ID],Employee_Table_2[Rating],"NOT FOUND")</f>
        <v>NOT FOUND</v>
      </c>
      <c r="G143" s="5" t="str">
        <f>_xlfn.XLOOKUP(Table1[[#This Row],[Unique_Id]],Employee_Table_2[Unique_ID],Employee_Table_2[Date Joined],"NOT FOUND")</f>
        <v>NOT FOUND</v>
      </c>
      <c r="H143" t="str">
        <f>_xlfn.XLOOKUP(Table1[[#This Row],[Unique_Id]],Employee_Table_2[Unique_ID],Employee_Table_2[Department],"NOT FOUND")</f>
        <v>NOT FOUND</v>
      </c>
      <c r="I143" s="15" t="str">
        <f>_xlfn.XLOOKUP(Table1[[#This Row],[Unique_Id]],Employee_Table_2[Unique_ID],Employee_Table_2[Salary],"NOT FOUND")</f>
        <v>NOT FOUND</v>
      </c>
      <c r="J143" t="str">
        <f>_xlfn.XLOOKUP(Table1[[#This Row],[Unique_Id]],Employee_Table_2[Unique_ID],Employee_Table_2[Country],"NOT FOUND")</f>
        <v>NOT FOUND</v>
      </c>
      <c r="K143" s="19" t="str">
        <f>_xlfn.XLOOKUP(Table1[[#This Row],[Unique_Id]],Employee_Table_2[Unique_ID],Employee_Table_2[[ Tenure ]],"NOT FOUND")</f>
        <v>NOT FOUND</v>
      </c>
    </row>
    <row r="144" spans="1:11" x14ac:dyDescent="0.25">
      <c r="A144" s="17"/>
      <c r="B144" t="str">
        <f>_xlfn.XLOOKUP(Table1[[#This Row],[Unique_Id]],Employee_Table_2[Unique_ID],Employee_Table_2[Staff_Id],"NOT FOUND")</f>
        <v>NOT FOUND</v>
      </c>
      <c r="C144" t="str">
        <f>_xlfn.XLOOKUP(Table1[[#This Row],[Unique_Id]],Employee_Table_2[Unique_ID],Employee_Table_2[Name],"NOT FOUND")</f>
        <v>NOT FOUND</v>
      </c>
      <c r="D144" t="str">
        <f>_xlfn.XLOOKUP(Table1[[#This Row],[Unique_Id]],Employee_Table_2[Unique_ID],Employee_Table_2[Gender],"NOT FOUND")</f>
        <v>NOT FOUND</v>
      </c>
      <c r="E144" t="str">
        <f>_xlfn.XLOOKUP(Table1[[#This Row],[Unique_Id]],Employee_Table_2[Unique_ID],Employee_Table_2[Age],"NOT FOUND")</f>
        <v>NOT FOUND</v>
      </c>
      <c r="F144" t="str">
        <f>_xlfn.XLOOKUP(Table1[[#This Row],[Unique_Id]],Employee_Table_2[Unique_ID],Employee_Table_2[Rating],"NOT FOUND")</f>
        <v>NOT FOUND</v>
      </c>
      <c r="G144" s="5" t="str">
        <f>_xlfn.XLOOKUP(Table1[[#This Row],[Unique_Id]],Employee_Table_2[Unique_ID],Employee_Table_2[Date Joined],"NOT FOUND")</f>
        <v>NOT FOUND</v>
      </c>
      <c r="H144" t="str">
        <f>_xlfn.XLOOKUP(Table1[[#This Row],[Unique_Id]],Employee_Table_2[Unique_ID],Employee_Table_2[Department],"NOT FOUND")</f>
        <v>NOT FOUND</v>
      </c>
      <c r="I144" s="15" t="str">
        <f>_xlfn.XLOOKUP(Table1[[#This Row],[Unique_Id]],Employee_Table_2[Unique_ID],Employee_Table_2[Salary],"NOT FOUND")</f>
        <v>NOT FOUND</v>
      </c>
      <c r="J144" t="str">
        <f>_xlfn.XLOOKUP(Table1[[#This Row],[Unique_Id]],Employee_Table_2[Unique_ID],Employee_Table_2[Country],"NOT FOUND")</f>
        <v>NOT FOUND</v>
      </c>
      <c r="K144" s="19" t="str">
        <f>_xlfn.XLOOKUP(Table1[[#This Row],[Unique_Id]],Employee_Table_2[Unique_ID],Employee_Table_2[[ Tenure ]],"NOT FOUND")</f>
        <v>NOT FOUND</v>
      </c>
    </row>
    <row r="145" spans="1:11" x14ac:dyDescent="0.25">
      <c r="A145" s="17"/>
      <c r="B145" t="str">
        <f>_xlfn.XLOOKUP(Table1[[#This Row],[Unique_Id]],Employee_Table_2[Unique_ID],Employee_Table_2[Staff_Id],"NOT FOUND")</f>
        <v>NOT FOUND</v>
      </c>
      <c r="C145" t="str">
        <f>_xlfn.XLOOKUP(Table1[[#This Row],[Unique_Id]],Employee_Table_2[Unique_ID],Employee_Table_2[Name],"NOT FOUND")</f>
        <v>NOT FOUND</v>
      </c>
      <c r="D145" t="str">
        <f>_xlfn.XLOOKUP(Table1[[#This Row],[Unique_Id]],Employee_Table_2[Unique_ID],Employee_Table_2[Gender],"NOT FOUND")</f>
        <v>NOT FOUND</v>
      </c>
      <c r="E145" t="str">
        <f>_xlfn.XLOOKUP(Table1[[#This Row],[Unique_Id]],Employee_Table_2[Unique_ID],Employee_Table_2[Age],"NOT FOUND")</f>
        <v>NOT FOUND</v>
      </c>
      <c r="F145" t="str">
        <f>_xlfn.XLOOKUP(Table1[[#This Row],[Unique_Id]],Employee_Table_2[Unique_ID],Employee_Table_2[Rating],"NOT FOUND")</f>
        <v>NOT FOUND</v>
      </c>
      <c r="G145" s="5" t="str">
        <f>_xlfn.XLOOKUP(Table1[[#This Row],[Unique_Id]],Employee_Table_2[Unique_ID],Employee_Table_2[Date Joined],"NOT FOUND")</f>
        <v>NOT FOUND</v>
      </c>
      <c r="H145" t="str">
        <f>_xlfn.XLOOKUP(Table1[[#This Row],[Unique_Id]],Employee_Table_2[Unique_ID],Employee_Table_2[Department],"NOT FOUND")</f>
        <v>NOT FOUND</v>
      </c>
      <c r="I145" s="15" t="str">
        <f>_xlfn.XLOOKUP(Table1[[#This Row],[Unique_Id]],Employee_Table_2[Unique_ID],Employee_Table_2[Salary],"NOT FOUND")</f>
        <v>NOT FOUND</v>
      </c>
      <c r="J145" t="str">
        <f>_xlfn.XLOOKUP(Table1[[#This Row],[Unique_Id]],Employee_Table_2[Unique_ID],Employee_Table_2[Country],"NOT FOUND")</f>
        <v>NOT FOUND</v>
      </c>
      <c r="K145" s="19" t="str">
        <f>_xlfn.XLOOKUP(Table1[[#This Row],[Unique_Id]],Employee_Table_2[Unique_ID],Employee_Table_2[[ Tenure ]],"NOT FOUND")</f>
        <v>NOT FOUND</v>
      </c>
    </row>
    <row r="146" spans="1:11" x14ac:dyDescent="0.25">
      <c r="A146" s="17"/>
      <c r="B146" t="str">
        <f>_xlfn.XLOOKUP(Table1[[#This Row],[Unique_Id]],Employee_Table_2[Unique_ID],Employee_Table_2[Staff_Id],"NOT FOUND")</f>
        <v>NOT FOUND</v>
      </c>
      <c r="C146" t="str">
        <f>_xlfn.XLOOKUP(Table1[[#This Row],[Unique_Id]],Employee_Table_2[Unique_ID],Employee_Table_2[Name],"NOT FOUND")</f>
        <v>NOT FOUND</v>
      </c>
      <c r="D146" t="str">
        <f>_xlfn.XLOOKUP(Table1[[#This Row],[Unique_Id]],Employee_Table_2[Unique_ID],Employee_Table_2[Gender],"NOT FOUND")</f>
        <v>NOT FOUND</v>
      </c>
      <c r="E146" t="str">
        <f>_xlfn.XLOOKUP(Table1[[#This Row],[Unique_Id]],Employee_Table_2[Unique_ID],Employee_Table_2[Age],"NOT FOUND")</f>
        <v>NOT FOUND</v>
      </c>
      <c r="F146" t="str">
        <f>_xlfn.XLOOKUP(Table1[[#This Row],[Unique_Id]],Employee_Table_2[Unique_ID],Employee_Table_2[Rating],"NOT FOUND")</f>
        <v>NOT FOUND</v>
      </c>
      <c r="G146" s="5" t="str">
        <f>_xlfn.XLOOKUP(Table1[[#This Row],[Unique_Id]],Employee_Table_2[Unique_ID],Employee_Table_2[Date Joined],"NOT FOUND")</f>
        <v>NOT FOUND</v>
      </c>
      <c r="H146" t="str">
        <f>_xlfn.XLOOKUP(Table1[[#This Row],[Unique_Id]],Employee_Table_2[Unique_ID],Employee_Table_2[Department],"NOT FOUND")</f>
        <v>NOT FOUND</v>
      </c>
      <c r="I146" s="15" t="str">
        <f>_xlfn.XLOOKUP(Table1[[#This Row],[Unique_Id]],Employee_Table_2[Unique_ID],Employee_Table_2[Salary],"NOT FOUND")</f>
        <v>NOT FOUND</v>
      </c>
      <c r="J146" t="str">
        <f>_xlfn.XLOOKUP(Table1[[#This Row],[Unique_Id]],Employee_Table_2[Unique_ID],Employee_Table_2[Country],"NOT FOUND")</f>
        <v>NOT FOUND</v>
      </c>
      <c r="K146" s="19" t="str">
        <f>_xlfn.XLOOKUP(Table1[[#This Row],[Unique_Id]],Employee_Table_2[Unique_ID],Employee_Table_2[[ Tenure ]],"NOT FOUND")</f>
        <v>NOT FOUND</v>
      </c>
    </row>
    <row r="147" spans="1:11" x14ac:dyDescent="0.25">
      <c r="A147" s="17"/>
      <c r="B147" t="str">
        <f>_xlfn.XLOOKUP(Table1[[#This Row],[Unique_Id]],Employee_Table_2[Unique_ID],Employee_Table_2[Staff_Id],"NOT FOUND")</f>
        <v>NOT FOUND</v>
      </c>
      <c r="C147" t="str">
        <f>_xlfn.XLOOKUP(Table1[[#This Row],[Unique_Id]],Employee_Table_2[Unique_ID],Employee_Table_2[Name],"NOT FOUND")</f>
        <v>NOT FOUND</v>
      </c>
      <c r="D147" t="str">
        <f>_xlfn.XLOOKUP(Table1[[#This Row],[Unique_Id]],Employee_Table_2[Unique_ID],Employee_Table_2[Gender],"NOT FOUND")</f>
        <v>NOT FOUND</v>
      </c>
      <c r="E147" t="str">
        <f>_xlfn.XLOOKUP(Table1[[#This Row],[Unique_Id]],Employee_Table_2[Unique_ID],Employee_Table_2[Age],"NOT FOUND")</f>
        <v>NOT FOUND</v>
      </c>
      <c r="F147" t="str">
        <f>_xlfn.XLOOKUP(Table1[[#This Row],[Unique_Id]],Employee_Table_2[Unique_ID],Employee_Table_2[Rating],"NOT FOUND")</f>
        <v>NOT FOUND</v>
      </c>
      <c r="G147" s="5" t="str">
        <f>_xlfn.XLOOKUP(Table1[[#This Row],[Unique_Id]],Employee_Table_2[Unique_ID],Employee_Table_2[Date Joined],"NOT FOUND")</f>
        <v>NOT FOUND</v>
      </c>
      <c r="H147" t="str">
        <f>_xlfn.XLOOKUP(Table1[[#This Row],[Unique_Id]],Employee_Table_2[Unique_ID],Employee_Table_2[Department],"NOT FOUND")</f>
        <v>NOT FOUND</v>
      </c>
      <c r="I147" s="15" t="str">
        <f>_xlfn.XLOOKUP(Table1[[#This Row],[Unique_Id]],Employee_Table_2[Unique_ID],Employee_Table_2[Salary],"NOT FOUND")</f>
        <v>NOT FOUND</v>
      </c>
      <c r="J147" t="str">
        <f>_xlfn.XLOOKUP(Table1[[#This Row],[Unique_Id]],Employee_Table_2[Unique_ID],Employee_Table_2[Country],"NOT FOUND")</f>
        <v>NOT FOUND</v>
      </c>
      <c r="K147" s="19" t="str">
        <f>_xlfn.XLOOKUP(Table1[[#This Row],[Unique_Id]],Employee_Table_2[Unique_ID],Employee_Table_2[[ Tenure ]],"NOT FOUND")</f>
        <v>NOT FOUND</v>
      </c>
    </row>
    <row r="148" spans="1:11" x14ac:dyDescent="0.25">
      <c r="A148" s="17"/>
      <c r="B148" t="str">
        <f>_xlfn.XLOOKUP(Table1[[#This Row],[Unique_Id]],Employee_Table_2[Unique_ID],Employee_Table_2[Staff_Id],"NOT FOUND")</f>
        <v>NOT FOUND</v>
      </c>
      <c r="C148" t="str">
        <f>_xlfn.XLOOKUP(Table1[[#This Row],[Unique_Id]],Employee_Table_2[Unique_ID],Employee_Table_2[Name],"NOT FOUND")</f>
        <v>NOT FOUND</v>
      </c>
      <c r="D148" t="str">
        <f>_xlfn.XLOOKUP(Table1[[#This Row],[Unique_Id]],Employee_Table_2[Unique_ID],Employee_Table_2[Gender],"NOT FOUND")</f>
        <v>NOT FOUND</v>
      </c>
      <c r="E148" t="str">
        <f>_xlfn.XLOOKUP(Table1[[#This Row],[Unique_Id]],Employee_Table_2[Unique_ID],Employee_Table_2[Age],"NOT FOUND")</f>
        <v>NOT FOUND</v>
      </c>
      <c r="F148" t="str">
        <f>_xlfn.XLOOKUP(Table1[[#This Row],[Unique_Id]],Employee_Table_2[Unique_ID],Employee_Table_2[Rating],"NOT FOUND")</f>
        <v>NOT FOUND</v>
      </c>
      <c r="G148" s="5" t="str">
        <f>_xlfn.XLOOKUP(Table1[[#This Row],[Unique_Id]],Employee_Table_2[Unique_ID],Employee_Table_2[Date Joined],"NOT FOUND")</f>
        <v>NOT FOUND</v>
      </c>
      <c r="H148" t="str">
        <f>_xlfn.XLOOKUP(Table1[[#This Row],[Unique_Id]],Employee_Table_2[Unique_ID],Employee_Table_2[Department],"NOT FOUND")</f>
        <v>NOT FOUND</v>
      </c>
      <c r="I148" s="15" t="str">
        <f>_xlfn.XLOOKUP(Table1[[#This Row],[Unique_Id]],Employee_Table_2[Unique_ID],Employee_Table_2[Salary],"NOT FOUND")</f>
        <v>NOT FOUND</v>
      </c>
      <c r="J148" t="str">
        <f>_xlfn.XLOOKUP(Table1[[#This Row],[Unique_Id]],Employee_Table_2[Unique_ID],Employee_Table_2[Country],"NOT FOUND")</f>
        <v>NOT FOUND</v>
      </c>
      <c r="K148" s="19" t="str">
        <f>_xlfn.XLOOKUP(Table1[[#This Row],[Unique_Id]],Employee_Table_2[Unique_ID],Employee_Table_2[[ Tenure ]],"NOT FOUND")</f>
        <v>NOT FOUND</v>
      </c>
    </row>
    <row r="149" spans="1:11" x14ac:dyDescent="0.25">
      <c r="A149" s="17"/>
      <c r="B149" t="str">
        <f>_xlfn.XLOOKUP(Table1[[#This Row],[Unique_Id]],Employee_Table_2[Unique_ID],Employee_Table_2[Staff_Id],"NOT FOUND")</f>
        <v>NOT FOUND</v>
      </c>
      <c r="C149" t="str">
        <f>_xlfn.XLOOKUP(Table1[[#This Row],[Unique_Id]],Employee_Table_2[Unique_ID],Employee_Table_2[Name],"NOT FOUND")</f>
        <v>NOT FOUND</v>
      </c>
      <c r="D149" t="str">
        <f>_xlfn.XLOOKUP(Table1[[#This Row],[Unique_Id]],Employee_Table_2[Unique_ID],Employee_Table_2[Gender],"NOT FOUND")</f>
        <v>NOT FOUND</v>
      </c>
      <c r="E149" t="str">
        <f>_xlfn.XLOOKUP(Table1[[#This Row],[Unique_Id]],Employee_Table_2[Unique_ID],Employee_Table_2[Age],"NOT FOUND")</f>
        <v>NOT FOUND</v>
      </c>
      <c r="F149" t="str">
        <f>_xlfn.XLOOKUP(Table1[[#This Row],[Unique_Id]],Employee_Table_2[Unique_ID],Employee_Table_2[Rating],"NOT FOUND")</f>
        <v>NOT FOUND</v>
      </c>
      <c r="G149" s="5" t="str">
        <f>_xlfn.XLOOKUP(Table1[[#This Row],[Unique_Id]],Employee_Table_2[Unique_ID],Employee_Table_2[Date Joined],"NOT FOUND")</f>
        <v>NOT FOUND</v>
      </c>
      <c r="H149" t="str">
        <f>_xlfn.XLOOKUP(Table1[[#This Row],[Unique_Id]],Employee_Table_2[Unique_ID],Employee_Table_2[Department],"NOT FOUND")</f>
        <v>NOT FOUND</v>
      </c>
      <c r="I149" s="15" t="str">
        <f>_xlfn.XLOOKUP(Table1[[#This Row],[Unique_Id]],Employee_Table_2[Unique_ID],Employee_Table_2[Salary],"NOT FOUND")</f>
        <v>NOT FOUND</v>
      </c>
      <c r="J149" t="str">
        <f>_xlfn.XLOOKUP(Table1[[#This Row],[Unique_Id]],Employee_Table_2[Unique_ID],Employee_Table_2[Country],"NOT FOUND")</f>
        <v>NOT FOUND</v>
      </c>
      <c r="K149" s="19" t="str">
        <f>_xlfn.XLOOKUP(Table1[[#This Row],[Unique_Id]],Employee_Table_2[Unique_ID],Employee_Table_2[[ Tenure ]],"NOT FOUND")</f>
        <v>NOT FOUND</v>
      </c>
    </row>
    <row r="150" spans="1:11" x14ac:dyDescent="0.25">
      <c r="A150" s="17"/>
      <c r="B150" t="str">
        <f>_xlfn.XLOOKUP(Table1[[#This Row],[Unique_Id]],Employee_Table_2[Unique_ID],Employee_Table_2[Staff_Id],"NOT FOUND")</f>
        <v>NOT FOUND</v>
      </c>
      <c r="C150" t="str">
        <f>_xlfn.XLOOKUP(Table1[[#This Row],[Unique_Id]],Employee_Table_2[Unique_ID],Employee_Table_2[Name],"NOT FOUND")</f>
        <v>NOT FOUND</v>
      </c>
      <c r="D150" t="str">
        <f>_xlfn.XLOOKUP(Table1[[#This Row],[Unique_Id]],Employee_Table_2[Unique_ID],Employee_Table_2[Gender],"NOT FOUND")</f>
        <v>NOT FOUND</v>
      </c>
      <c r="E150" t="str">
        <f>_xlfn.XLOOKUP(Table1[[#This Row],[Unique_Id]],Employee_Table_2[Unique_ID],Employee_Table_2[Age],"NOT FOUND")</f>
        <v>NOT FOUND</v>
      </c>
      <c r="F150" t="str">
        <f>_xlfn.XLOOKUP(Table1[[#This Row],[Unique_Id]],Employee_Table_2[Unique_ID],Employee_Table_2[Rating],"NOT FOUND")</f>
        <v>NOT FOUND</v>
      </c>
      <c r="G150" s="5" t="str">
        <f>_xlfn.XLOOKUP(Table1[[#This Row],[Unique_Id]],Employee_Table_2[Unique_ID],Employee_Table_2[Date Joined],"NOT FOUND")</f>
        <v>NOT FOUND</v>
      </c>
      <c r="H150" t="str">
        <f>_xlfn.XLOOKUP(Table1[[#This Row],[Unique_Id]],Employee_Table_2[Unique_ID],Employee_Table_2[Department],"NOT FOUND")</f>
        <v>NOT FOUND</v>
      </c>
      <c r="I150" s="15" t="str">
        <f>_xlfn.XLOOKUP(Table1[[#This Row],[Unique_Id]],Employee_Table_2[Unique_ID],Employee_Table_2[Salary],"NOT FOUND")</f>
        <v>NOT FOUND</v>
      </c>
      <c r="J150" t="str">
        <f>_xlfn.XLOOKUP(Table1[[#This Row],[Unique_Id]],Employee_Table_2[Unique_ID],Employee_Table_2[Country],"NOT FOUND")</f>
        <v>NOT FOUND</v>
      </c>
      <c r="K150" s="19" t="str">
        <f>_xlfn.XLOOKUP(Table1[[#This Row],[Unique_Id]],Employee_Table_2[Unique_ID],Employee_Table_2[[ Tenure ]],"NOT FOUND")</f>
        <v>NOT FOUND</v>
      </c>
    </row>
    <row r="151" spans="1:11" x14ac:dyDescent="0.25">
      <c r="A151" s="17"/>
      <c r="B151" t="str">
        <f>_xlfn.XLOOKUP(Table1[[#This Row],[Unique_Id]],Employee_Table_2[Unique_ID],Employee_Table_2[Staff_Id],"NOT FOUND")</f>
        <v>NOT FOUND</v>
      </c>
      <c r="C151" t="str">
        <f>_xlfn.XLOOKUP(Table1[[#This Row],[Unique_Id]],Employee_Table_2[Unique_ID],Employee_Table_2[Name],"NOT FOUND")</f>
        <v>NOT FOUND</v>
      </c>
      <c r="D151" t="str">
        <f>_xlfn.XLOOKUP(Table1[[#This Row],[Unique_Id]],Employee_Table_2[Unique_ID],Employee_Table_2[Gender],"NOT FOUND")</f>
        <v>NOT FOUND</v>
      </c>
      <c r="E151" t="str">
        <f>_xlfn.XLOOKUP(Table1[[#This Row],[Unique_Id]],Employee_Table_2[Unique_ID],Employee_Table_2[Age],"NOT FOUND")</f>
        <v>NOT FOUND</v>
      </c>
      <c r="F151" t="str">
        <f>_xlfn.XLOOKUP(Table1[[#This Row],[Unique_Id]],Employee_Table_2[Unique_ID],Employee_Table_2[Rating],"NOT FOUND")</f>
        <v>NOT FOUND</v>
      </c>
      <c r="G151" s="5" t="str">
        <f>_xlfn.XLOOKUP(Table1[[#This Row],[Unique_Id]],Employee_Table_2[Unique_ID],Employee_Table_2[Date Joined],"NOT FOUND")</f>
        <v>NOT FOUND</v>
      </c>
      <c r="H151" t="str">
        <f>_xlfn.XLOOKUP(Table1[[#This Row],[Unique_Id]],Employee_Table_2[Unique_ID],Employee_Table_2[Department],"NOT FOUND")</f>
        <v>NOT FOUND</v>
      </c>
      <c r="I151" s="15" t="str">
        <f>_xlfn.XLOOKUP(Table1[[#This Row],[Unique_Id]],Employee_Table_2[Unique_ID],Employee_Table_2[Salary],"NOT FOUND")</f>
        <v>NOT FOUND</v>
      </c>
      <c r="J151" t="str">
        <f>_xlfn.XLOOKUP(Table1[[#This Row],[Unique_Id]],Employee_Table_2[Unique_ID],Employee_Table_2[Country],"NOT FOUND")</f>
        <v>NOT FOUND</v>
      </c>
      <c r="K151" s="19" t="str">
        <f>_xlfn.XLOOKUP(Table1[[#This Row],[Unique_Id]],Employee_Table_2[Unique_ID],Employee_Table_2[[ Tenure ]],"NOT FOUND")</f>
        <v>NOT FOUND</v>
      </c>
    </row>
    <row r="152" spans="1:11" x14ac:dyDescent="0.25">
      <c r="A152" s="17"/>
      <c r="B152" t="str">
        <f>_xlfn.XLOOKUP(Table1[[#This Row],[Unique_Id]],Employee_Table_2[Unique_ID],Employee_Table_2[Staff_Id],"NOT FOUND")</f>
        <v>NOT FOUND</v>
      </c>
      <c r="C152" t="str">
        <f>_xlfn.XLOOKUP(Table1[[#This Row],[Unique_Id]],Employee_Table_2[Unique_ID],Employee_Table_2[Name],"NOT FOUND")</f>
        <v>NOT FOUND</v>
      </c>
      <c r="D152" t="str">
        <f>_xlfn.XLOOKUP(Table1[[#This Row],[Unique_Id]],Employee_Table_2[Unique_ID],Employee_Table_2[Gender],"NOT FOUND")</f>
        <v>NOT FOUND</v>
      </c>
      <c r="E152" t="str">
        <f>_xlfn.XLOOKUP(Table1[[#This Row],[Unique_Id]],Employee_Table_2[Unique_ID],Employee_Table_2[Age],"NOT FOUND")</f>
        <v>NOT FOUND</v>
      </c>
      <c r="F152" t="str">
        <f>_xlfn.XLOOKUP(Table1[[#This Row],[Unique_Id]],Employee_Table_2[Unique_ID],Employee_Table_2[Rating],"NOT FOUND")</f>
        <v>NOT FOUND</v>
      </c>
      <c r="G152" s="5" t="str">
        <f>_xlfn.XLOOKUP(Table1[[#This Row],[Unique_Id]],Employee_Table_2[Unique_ID],Employee_Table_2[Date Joined],"NOT FOUND")</f>
        <v>NOT FOUND</v>
      </c>
      <c r="H152" t="str">
        <f>_xlfn.XLOOKUP(Table1[[#This Row],[Unique_Id]],Employee_Table_2[Unique_ID],Employee_Table_2[Department],"NOT FOUND")</f>
        <v>NOT FOUND</v>
      </c>
      <c r="I152" s="15" t="str">
        <f>_xlfn.XLOOKUP(Table1[[#This Row],[Unique_Id]],Employee_Table_2[Unique_ID],Employee_Table_2[Salary],"NOT FOUND")</f>
        <v>NOT FOUND</v>
      </c>
      <c r="J152" t="str">
        <f>_xlfn.XLOOKUP(Table1[[#This Row],[Unique_Id]],Employee_Table_2[Unique_ID],Employee_Table_2[Country],"NOT FOUND")</f>
        <v>NOT FOUND</v>
      </c>
      <c r="K152" s="19" t="str">
        <f>_xlfn.XLOOKUP(Table1[[#This Row],[Unique_Id]],Employee_Table_2[Unique_ID],Employee_Table_2[[ Tenure ]],"NOT FOUND")</f>
        <v>NOT FOUND</v>
      </c>
    </row>
    <row r="153" spans="1:11" x14ac:dyDescent="0.25">
      <c r="A153" s="17"/>
      <c r="B153" t="str">
        <f>_xlfn.XLOOKUP(Table1[[#This Row],[Unique_Id]],Employee_Table_2[Unique_ID],Employee_Table_2[Staff_Id],"NOT FOUND")</f>
        <v>NOT FOUND</v>
      </c>
      <c r="C153" t="str">
        <f>_xlfn.XLOOKUP(Table1[[#This Row],[Unique_Id]],Employee_Table_2[Unique_ID],Employee_Table_2[Name],"NOT FOUND")</f>
        <v>NOT FOUND</v>
      </c>
      <c r="D153" t="str">
        <f>_xlfn.XLOOKUP(Table1[[#This Row],[Unique_Id]],Employee_Table_2[Unique_ID],Employee_Table_2[Gender],"NOT FOUND")</f>
        <v>NOT FOUND</v>
      </c>
      <c r="E153" t="str">
        <f>_xlfn.XLOOKUP(Table1[[#This Row],[Unique_Id]],Employee_Table_2[Unique_ID],Employee_Table_2[Age],"NOT FOUND")</f>
        <v>NOT FOUND</v>
      </c>
      <c r="F153" t="str">
        <f>_xlfn.XLOOKUP(Table1[[#This Row],[Unique_Id]],Employee_Table_2[Unique_ID],Employee_Table_2[Rating],"NOT FOUND")</f>
        <v>NOT FOUND</v>
      </c>
      <c r="G153" s="5" t="str">
        <f>_xlfn.XLOOKUP(Table1[[#This Row],[Unique_Id]],Employee_Table_2[Unique_ID],Employee_Table_2[Date Joined],"NOT FOUND")</f>
        <v>NOT FOUND</v>
      </c>
      <c r="H153" t="str">
        <f>_xlfn.XLOOKUP(Table1[[#This Row],[Unique_Id]],Employee_Table_2[Unique_ID],Employee_Table_2[Department],"NOT FOUND")</f>
        <v>NOT FOUND</v>
      </c>
      <c r="I153" s="15" t="str">
        <f>_xlfn.XLOOKUP(Table1[[#This Row],[Unique_Id]],Employee_Table_2[Unique_ID],Employee_Table_2[Salary],"NOT FOUND")</f>
        <v>NOT FOUND</v>
      </c>
      <c r="J153" t="str">
        <f>_xlfn.XLOOKUP(Table1[[#This Row],[Unique_Id]],Employee_Table_2[Unique_ID],Employee_Table_2[Country],"NOT FOUND")</f>
        <v>NOT FOUND</v>
      </c>
      <c r="K153" s="19" t="str">
        <f>_xlfn.XLOOKUP(Table1[[#This Row],[Unique_Id]],Employee_Table_2[Unique_ID],Employee_Table_2[[ Tenure ]],"NOT FOUND")</f>
        <v>NOT FOUND</v>
      </c>
    </row>
    <row r="154" spans="1:11" x14ac:dyDescent="0.25">
      <c r="A154" s="17"/>
      <c r="B154" t="str">
        <f>_xlfn.XLOOKUP(Table1[[#This Row],[Unique_Id]],Employee_Table_2[Unique_ID],Employee_Table_2[Staff_Id],"NOT FOUND")</f>
        <v>NOT FOUND</v>
      </c>
      <c r="C154" t="str">
        <f>_xlfn.XLOOKUP(Table1[[#This Row],[Unique_Id]],Employee_Table_2[Unique_ID],Employee_Table_2[Name],"NOT FOUND")</f>
        <v>NOT FOUND</v>
      </c>
      <c r="D154" t="str">
        <f>_xlfn.XLOOKUP(Table1[[#This Row],[Unique_Id]],Employee_Table_2[Unique_ID],Employee_Table_2[Gender],"NOT FOUND")</f>
        <v>NOT FOUND</v>
      </c>
      <c r="E154" t="str">
        <f>_xlfn.XLOOKUP(Table1[[#This Row],[Unique_Id]],Employee_Table_2[Unique_ID],Employee_Table_2[Age],"NOT FOUND")</f>
        <v>NOT FOUND</v>
      </c>
      <c r="F154" t="str">
        <f>_xlfn.XLOOKUP(Table1[[#This Row],[Unique_Id]],Employee_Table_2[Unique_ID],Employee_Table_2[Rating],"NOT FOUND")</f>
        <v>NOT FOUND</v>
      </c>
      <c r="G154" s="5" t="str">
        <f>_xlfn.XLOOKUP(Table1[[#This Row],[Unique_Id]],Employee_Table_2[Unique_ID],Employee_Table_2[Date Joined],"NOT FOUND")</f>
        <v>NOT FOUND</v>
      </c>
      <c r="H154" t="str">
        <f>_xlfn.XLOOKUP(Table1[[#This Row],[Unique_Id]],Employee_Table_2[Unique_ID],Employee_Table_2[Department],"NOT FOUND")</f>
        <v>NOT FOUND</v>
      </c>
      <c r="I154" s="15" t="str">
        <f>_xlfn.XLOOKUP(Table1[[#This Row],[Unique_Id]],Employee_Table_2[Unique_ID],Employee_Table_2[Salary],"NOT FOUND")</f>
        <v>NOT FOUND</v>
      </c>
      <c r="J154" t="str">
        <f>_xlfn.XLOOKUP(Table1[[#This Row],[Unique_Id]],Employee_Table_2[Unique_ID],Employee_Table_2[Country],"NOT FOUND")</f>
        <v>NOT FOUND</v>
      </c>
      <c r="K154" s="19" t="str">
        <f>_xlfn.XLOOKUP(Table1[[#This Row],[Unique_Id]],Employee_Table_2[Unique_ID],Employee_Table_2[[ Tenure ]],"NOT FOUND")</f>
        <v>NOT FOUND</v>
      </c>
    </row>
    <row r="155" spans="1:11" x14ac:dyDescent="0.25">
      <c r="A155" s="17"/>
      <c r="B155" t="str">
        <f>_xlfn.XLOOKUP(Table1[[#This Row],[Unique_Id]],Employee_Table_2[Unique_ID],Employee_Table_2[Staff_Id],"NOT FOUND")</f>
        <v>NOT FOUND</v>
      </c>
      <c r="C155" t="str">
        <f>_xlfn.XLOOKUP(Table1[[#This Row],[Unique_Id]],Employee_Table_2[Unique_ID],Employee_Table_2[Name],"NOT FOUND")</f>
        <v>NOT FOUND</v>
      </c>
      <c r="D155" t="str">
        <f>_xlfn.XLOOKUP(Table1[[#This Row],[Unique_Id]],Employee_Table_2[Unique_ID],Employee_Table_2[Gender],"NOT FOUND")</f>
        <v>NOT FOUND</v>
      </c>
      <c r="E155" t="str">
        <f>_xlfn.XLOOKUP(Table1[[#This Row],[Unique_Id]],Employee_Table_2[Unique_ID],Employee_Table_2[Age],"NOT FOUND")</f>
        <v>NOT FOUND</v>
      </c>
      <c r="F155" t="str">
        <f>_xlfn.XLOOKUP(Table1[[#This Row],[Unique_Id]],Employee_Table_2[Unique_ID],Employee_Table_2[Rating],"NOT FOUND")</f>
        <v>NOT FOUND</v>
      </c>
      <c r="G155" s="5" t="str">
        <f>_xlfn.XLOOKUP(Table1[[#This Row],[Unique_Id]],Employee_Table_2[Unique_ID],Employee_Table_2[Date Joined],"NOT FOUND")</f>
        <v>NOT FOUND</v>
      </c>
      <c r="H155" t="str">
        <f>_xlfn.XLOOKUP(Table1[[#This Row],[Unique_Id]],Employee_Table_2[Unique_ID],Employee_Table_2[Department],"NOT FOUND")</f>
        <v>NOT FOUND</v>
      </c>
      <c r="I155" s="15" t="str">
        <f>_xlfn.XLOOKUP(Table1[[#This Row],[Unique_Id]],Employee_Table_2[Unique_ID],Employee_Table_2[Salary],"NOT FOUND")</f>
        <v>NOT FOUND</v>
      </c>
      <c r="J155" t="str">
        <f>_xlfn.XLOOKUP(Table1[[#This Row],[Unique_Id]],Employee_Table_2[Unique_ID],Employee_Table_2[Country],"NOT FOUND")</f>
        <v>NOT FOUND</v>
      </c>
      <c r="K155" s="19" t="str">
        <f>_xlfn.XLOOKUP(Table1[[#This Row],[Unique_Id]],Employee_Table_2[Unique_ID],Employee_Table_2[[ Tenure ]],"NOT FOUND")</f>
        <v>NOT FOUND</v>
      </c>
    </row>
    <row r="156" spans="1:11" x14ac:dyDescent="0.25">
      <c r="A156" s="17"/>
      <c r="B156" t="str">
        <f>_xlfn.XLOOKUP(Table1[[#This Row],[Unique_Id]],Employee_Table_2[Unique_ID],Employee_Table_2[Staff_Id],"NOT FOUND")</f>
        <v>NOT FOUND</v>
      </c>
      <c r="C156" t="str">
        <f>_xlfn.XLOOKUP(Table1[[#This Row],[Unique_Id]],Employee_Table_2[Unique_ID],Employee_Table_2[Name],"NOT FOUND")</f>
        <v>NOT FOUND</v>
      </c>
      <c r="D156" t="str">
        <f>_xlfn.XLOOKUP(Table1[[#This Row],[Unique_Id]],Employee_Table_2[Unique_ID],Employee_Table_2[Gender],"NOT FOUND")</f>
        <v>NOT FOUND</v>
      </c>
      <c r="E156" t="str">
        <f>_xlfn.XLOOKUP(Table1[[#This Row],[Unique_Id]],Employee_Table_2[Unique_ID],Employee_Table_2[Age],"NOT FOUND")</f>
        <v>NOT FOUND</v>
      </c>
      <c r="F156" t="str">
        <f>_xlfn.XLOOKUP(Table1[[#This Row],[Unique_Id]],Employee_Table_2[Unique_ID],Employee_Table_2[Rating],"NOT FOUND")</f>
        <v>NOT FOUND</v>
      </c>
      <c r="G156" s="5" t="str">
        <f>_xlfn.XLOOKUP(Table1[[#This Row],[Unique_Id]],Employee_Table_2[Unique_ID],Employee_Table_2[Date Joined],"NOT FOUND")</f>
        <v>NOT FOUND</v>
      </c>
      <c r="H156" t="str">
        <f>_xlfn.XLOOKUP(Table1[[#This Row],[Unique_Id]],Employee_Table_2[Unique_ID],Employee_Table_2[Department],"NOT FOUND")</f>
        <v>NOT FOUND</v>
      </c>
      <c r="I156" s="15" t="str">
        <f>_xlfn.XLOOKUP(Table1[[#This Row],[Unique_Id]],Employee_Table_2[Unique_ID],Employee_Table_2[Salary],"NOT FOUND")</f>
        <v>NOT FOUND</v>
      </c>
      <c r="J156" t="str">
        <f>_xlfn.XLOOKUP(Table1[[#This Row],[Unique_Id]],Employee_Table_2[Unique_ID],Employee_Table_2[Country],"NOT FOUND")</f>
        <v>NOT FOUND</v>
      </c>
      <c r="K156" s="19" t="str">
        <f>_xlfn.XLOOKUP(Table1[[#This Row],[Unique_Id]],Employee_Table_2[Unique_ID],Employee_Table_2[[ Tenure ]],"NOT FOUND")</f>
        <v>NOT FOUND</v>
      </c>
    </row>
    <row r="157" spans="1:11" x14ac:dyDescent="0.25">
      <c r="A157" s="17"/>
      <c r="B157" t="str">
        <f>_xlfn.XLOOKUP(Table1[[#This Row],[Unique_Id]],Employee_Table_2[Unique_ID],Employee_Table_2[Staff_Id],"NOT FOUND")</f>
        <v>NOT FOUND</v>
      </c>
      <c r="C157" t="str">
        <f>_xlfn.XLOOKUP(Table1[[#This Row],[Unique_Id]],Employee_Table_2[Unique_ID],Employee_Table_2[Name],"NOT FOUND")</f>
        <v>NOT FOUND</v>
      </c>
      <c r="D157" t="str">
        <f>_xlfn.XLOOKUP(Table1[[#This Row],[Unique_Id]],Employee_Table_2[Unique_ID],Employee_Table_2[Gender],"NOT FOUND")</f>
        <v>NOT FOUND</v>
      </c>
      <c r="E157" t="str">
        <f>_xlfn.XLOOKUP(Table1[[#This Row],[Unique_Id]],Employee_Table_2[Unique_ID],Employee_Table_2[Age],"NOT FOUND")</f>
        <v>NOT FOUND</v>
      </c>
      <c r="F157" t="str">
        <f>_xlfn.XLOOKUP(Table1[[#This Row],[Unique_Id]],Employee_Table_2[Unique_ID],Employee_Table_2[Rating],"NOT FOUND")</f>
        <v>NOT FOUND</v>
      </c>
      <c r="G157" s="5" t="str">
        <f>_xlfn.XLOOKUP(Table1[[#This Row],[Unique_Id]],Employee_Table_2[Unique_ID],Employee_Table_2[Date Joined],"NOT FOUND")</f>
        <v>NOT FOUND</v>
      </c>
      <c r="H157" t="str">
        <f>_xlfn.XLOOKUP(Table1[[#This Row],[Unique_Id]],Employee_Table_2[Unique_ID],Employee_Table_2[Department],"NOT FOUND")</f>
        <v>NOT FOUND</v>
      </c>
      <c r="I157" s="15" t="str">
        <f>_xlfn.XLOOKUP(Table1[[#This Row],[Unique_Id]],Employee_Table_2[Unique_ID],Employee_Table_2[Salary],"NOT FOUND")</f>
        <v>NOT FOUND</v>
      </c>
      <c r="J157" t="str">
        <f>_xlfn.XLOOKUP(Table1[[#This Row],[Unique_Id]],Employee_Table_2[Unique_ID],Employee_Table_2[Country],"NOT FOUND")</f>
        <v>NOT FOUND</v>
      </c>
      <c r="K157" s="19" t="str">
        <f>_xlfn.XLOOKUP(Table1[[#This Row],[Unique_Id]],Employee_Table_2[Unique_ID],Employee_Table_2[[ Tenure ]],"NOT FOUND")</f>
        <v>NOT FOUND</v>
      </c>
    </row>
    <row r="158" spans="1:11" x14ac:dyDescent="0.25">
      <c r="A158" s="17"/>
      <c r="B158" t="str">
        <f>_xlfn.XLOOKUP(Table1[[#This Row],[Unique_Id]],Employee_Table_2[Unique_ID],Employee_Table_2[Staff_Id],"NOT FOUND")</f>
        <v>NOT FOUND</v>
      </c>
      <c r="C158" t="str">
        <f>_xlfn.XLOOKUP(Table1[[#This Row],[Unique_Id]],Employee_Table_2[Unique_ID],Employee_Table_2[Name],"NOT FOUND")</f>
        <v>NOT FOUND</v>
      </c>
      <c r="D158" t="str">
        <f>_xlfn.XLOOKUP(Table1[[#This Row],[Unique_Id]],Employee_Table_2[Unique_ID],Employee_Table_2[Gender],"NOT FOUND")</f>
        <v>NOT FOUND</v>
      </c>
      <c r="E158" t="str">
        <f>_xlfn.XLOOKUP(Table1[[#This Row],[Unique_Id]],Employee_Table_2[Unique_ID],Employee_Table_2[Age],"NOT FOUND")</f>
        <v>NOT FOUND</v>
      </c>
      <c r="F158" t="str">
        <f>_xlfn.XLOOKUP(Table1[[#This Row],[Unique_Id]],Employee_Table_2[Unique_ID],Employee_Table_2[Rating],"NOT FOUND")</f>
        <v>NOT FOUND</v>
      </c>
      <c r="G158" s="5" t="str">
        <f>_xlfn.XLOOKUP(Table1[[#This Row],[Unique_Id]],Employee_Table_2[Unique_ID],Employee_Table_2[Date Joined],"NOT FOUND")</f>
        <v>NOT FOUND</v>
      </c>
      <c r="H158" t="str">
        <f>_xlfn.XLOOKUP(Table1[[#This Row],[Unique_Id]],Employee_Table_2[Unique_ID],Employee_Table_2[Department],"NOT FOUND")</f>
        <v>NOT FOUND</v>
      </c>
      <c r="I158" s="15" t="str">
        <f>_xlfn.XLOOKUP(Table1[[#This Row],[Unique_Id]],Employee_Table_2[Unique_ID],Employee_Table_2[Salary],"NOT FOUND")</f>
        <v>NOT FOUND</v>
      </c>
      <c r="J158" t="str">
        <f>_xlfn.XLOOKUP(Table1[[#This Row],[Unique_Id]],Employee_Table_2[Unique_ID],Employee_Table_2[Country],"NOT FOUND")</f>
        <v>NOT FOUND</v>
      </c>
      <c r="K158" s="19" t="str">
        <f>_xlfn.XLOOKUP(Table1[[#This Row],[Unique_Id]],Employee_Table_2[Unique_ID],Employee_Table_2[[ Tenure ]],"NOT FOUND")</f>
        <v>NOT FOUND</v>
      </c>
    </row>
    <row r="159" spans="1:11" x14ac:dyDescent="0.25">
      <c r="A159" s="17"/>
      <c r="B159" t="str">
        <f>_xlfn.XLOOKUP(Table1[[#This Row],[Unique_Id]],Employee_Table_2[Unique_ID],Employee_Table_2[Staff_Id],"NOT FOUND")</f>
        <v>NOT FOUND</v>
      </c>
      <c r="C159" t="str">
        <f>_xlfn.XLOOKUP(Table1[[#This Row],[Unique_Id]],Employee_Table_2[Unique_ID],Employee_Table_2[Name],"NOT FOUND")</f>
        <v>NOT FOUND</v>
      </c>
      <c r="D159" t="str">
        <f>_xlfn.XLOOKUP(Table1[[#This Row],[Unique_Id]],Employee_Table_2[Unique_ID],Employee_Table_2[Gender],"NOT FOUND")</f>
        <v>NOT FOUND</v>
      </c>
      <c r="E159" t="str">
        <f>_xlfn.XLOOKUP(Table1[[#This Row],[Unique_Id]],Employee_Table_2[Unique_ID],Employee_Table_2[Age],"NOT FOUND")</f>
        <v>NOT FOUND</v>
      </c>
      <c r="F159" t="str">
        <f>_xlfn.XLOOKUP(Table1[[#This Row],[Unique_Id]],Employee_Table_2[Unique_ID],Employee_Table_2[Rating],"NOT FOUND")</f>
        <v>NOT FOUND</v>
      </c>
      <c r="G159" s="5" t="str">
        <f>_xlfn.XLOOKUP(Table1[[#This Row],[Unique_Id]],Employee_Table_2[Unique_ID],Employee_Table_2[Date Joined],"NOT FOUND")</f>
        <v>NOT FOUND</v>
      </c>
      <c r="H159" t="str">
        <f>_xlfn.XLOOKUP(Table1[[#This Row],[Unique_Id]],Employee_Table_2[Unique_ID],Employee_Table_2[Department],"NOT FOUND")</f>
        <v>NOT FOUND</v>
      </c>
      <c r="I159" s="15" t="str">
        <f>_xlfn.XLOOKUP(Table1[[#This Row],[Unique_Id]],Employee_Table_2[Unique_ID],Employee_Table_2[Salary],"NOT FOUND")</f>
        <v>NOT FOUND</v>
      </c>
      <c r="J159" t="str">
        <f>_xlfn.XLOOKUP(Table1[[#This Row],[Unique_Id]],Employee_Table_2[Unique_ID],Employee_Table_2[Country],"NOT FOUND")</f>
        <v>NOT FOUND</v>
      </c>
      <c r="K159" s="19" t="str">
        <f>_xlfn.XLOOKUP(Table1[[#This Row],[Unique_Id]],Employee_Table_2[Unique_ID],Employee_Table_2[[ Tenure ]],"NOT FOUND")</f>
        <v>NOT FOUND</v>
      </c>
    </row>
    <row r="160" spans="1:11" x14ac:dyDescent="0.25">
      <c r="A160" s="17"/>
      <c r="B160" t="str">
        <f>_xlfn.XLOOKUP(Table1[[#This Row],[Unique_Id]],Employee_Table_2[Unique_ID],Employee_Table_2[Staff_Id],"NOT FOUND")</f>
        <v>NOT FOUND</v>
      </c>
      <c r="C160" t="str">
        <f>_xlfn.XLOOKUP(Table1[[#This Row],[Unique_Id]],Employee_Table_2[Unique_ID],Employee_Table_2[Name],"NOT FOUND")</f>
        <v>NOT FOUND</v>
      </c>
      <c r="D160" t="str">
        <f>_xlfn.XLOOKUP(Table1[[#This Row],[Unique_Id]],Employee_Table_2[Unique_ID],Employee_Table_2[Gender],"NOT FOUND")</f>
        <v>NOT FOUND</v>
      </c>
      <c r="E160" t="str">
        <f>_xlfn.XLOOKUP(Table1[[#This Row],[Unique_Id]],Employee_Table_2[Unique_ID],Employee_Table_2[Age],"NOT FOUND")</f>
        <v>NOT FOUND</v>
      </c>
      <c r="F160" t="str">
        <f>_xlfn.XLOOKUP(Table1[[#This Row],[Unique_Id]],Employee_Table_2[Unique_ID],Employee_Table_2[Rating],"NOT FOUND")</f>
        <v>NOT FOUND</v>
      </c>
      <c r="G160" s="5" t="str">
        <f>_xlfn.XLOOKUP(Table1[[#This Row],[Unique_Id]],Employee_Table_2[Unique_ID],Employee_Table_2[Date Joined],"NOT FOUND")</f>
        <v>NOT FOUND</v>
      </c>
      <c r="H160" t="str">
        <f>_xlfn.XLOOKUP(Table1[[#This Row],[Unique_Id]],Employee_Table_2[Unique_ID],Employee_Table_2[Department],"NOT FOUND")</f>
        <v>NOT FOUND</v>
      </c>
      <c r="I160" s="15" t="str">
        <f>_xlfn.XLOOKUP(Table1[[#This Row],[Unique_Id]],Employee_Table_2[Unique_ID],Employee_Table_2[Salary],"NOT FOUND")</f>
        <v>NOT FOUND</v>
      </c>
      <c r="J160" t="str">
        <f>_xlfn.XLOOKUP(Table1[[#This Row],[Unique_Id]],Employee_Table_2[Unique_ID],Employee_Table_2[Country],"NOT FOUND")</f>
        <v>NOT FOUND</v>
      </c>
      <c r="K160" s="19" t="str">
        <f>_xlfn.XLOOKUP(Table1[[#This Row],[Unique_Id]],Employee_Table_2[Unique_ID],Employee_Table_2[[ Tenure ]],"NOT FOUND")</f>
        <v>NOT FOUND</v>
      </c>
    </row>
    <row r="161" spans="1:11" x14ac:dyDescent="0.25">
      <c r="A161" s="17"/>
      <c r="B161" t="str">
        <f>_xlfn.XLOOKUP(Table1[[#This Row],[Unique_Id]],Employee_Table_2[Unique_ID],Employee_Table_2[Staff_Id],"NOT FOUND")</f>
        <v>NOT FOUND</v>
      </c>
      <c r="C161" t="str">
        <f>_xlfn.XLOOKUP(Table1[[#This Row],[Unique_Id]],Employee_Table_2[Unique_ID],Employee_Table_2[Name],"NOT FOUND")</f>
        <v>NOT FOUND</v>
      </c>
      <c r="D161" t="str">
        <f>_xlfn.XLOOKUP(Table1[[#This Row],[Unique_Id]],Employee_Table_2[Unique_ID],Employee_Table_2[Gender],"NOT FOUND")</f>
        <v>NOT FOUND</v>
      </c>
      <c r="E161" t="str">
        <f>_xlfn.XLOOKUP(Table1[[#This Row],[Unique_Id]],Employee_Table_2[Unique_ID],Employee_Table_2[Age],"NOT FOUND")</f>
        <v>NOT FOUND</v>
      </c>
      <c r="F161" t="str">
        <f>_xlfn.XLOOKUP(Table1[[#This Row],[Unique_Id]],Employee_Table_2[Unique_ID],Employee_Table_2[Rating],"NOT FOUND")</f>
        <v>NOT FOUND</v>
      </c>
      <c r="G161" s="5" t="str">
        <f>_xlfn.XLOOKUP(Table1[[#This Row],[Unique_Id]],Employee_Table_2[Unique_ID],Employee_Table_2[Date Joined],"NOT FOUND")</f>
        <v>NOT FOUND</v>
      </c>
      <c r="H161" t="str">
        <f>_xlfn.XLOOKUP(Table1[[#This Row],[Unique_Id]],Employee_Table_2[Unique_ID],Employee_Table_2[Department],"NOT FOUND")</f>
        <v>NOT FOUND</v>
      </c>
      <c r="I161" s="15" t="str">
        <f>_xlfn.XLOOKUP(Table1[[#This Row],[Unique_Id]],Employee_Table_2[Unique_ID],Employee_Table_2[Salary],"NOT FOUND")</f>
        <v>NOT FOUND</v>
      </c>
      <c r="J161" t="str">
        <f>_xlfn.XLOOKUP(Table1[[#This Row],[Unique_Id]],Employee_Table_2[Unique_ID],Employee_Table_2[Country],"NOT FOUND")</f>
        <v>NOT FOUND</v>
      </c>
      <c r="K161" s="19" t="str">
        <f>_xlfn.XLOOKUP(Table1[[#This Row],[Unique_Id]],Employee_Table_2[Unique_ID],Employee_Table_2[[ Tenure ]],"NOT FOUND")</f>
        <v>NOT FOUND</v>
      </c>
    </row>
    <row r="162" spans="1:11" x14ac:dyDescent="0.25">
      <c r="A162" s="17"/>
      <c r="B162" t="str">
        <f>_xlfn.XLOOKUP(Table1[[#This Row],[Unique_Id]],Employee_Table_2[Unique_ID],Employee_Table_2[Staff_Id],"NOT FOUND")</f>
        <v>NOT FOUND</v>
      </c>
      <c r="C162" t="str">
        <f>_xlfn.XLOOKUP(Table1[[#This Row],[Unique_Id]],Employee_Table_2[Unique_ID],Employee_Table_2[Name],"NOT FOUND")</f>
        <v>NOT FOUND</v>
      </c>
      <c r="D162" t="str">
        <f>_xlfn.XLOOKUP(Table1[[#This Row],[Unique_Id]],Employee_Table_2[Unique_ID],Employee_Table_2[Gender],"NOT FOUND")</f>
        <v>NOT FOUND</v>
      </c>
      <c r="E162" t="str">
        <f>_xlfn.XLOOKUP(Table1[[#This Row],[Unique_Id]],Employee_Table_2[Unique_ID],Employee_Table_2[Age],"NOT FOUND")</f>
        <v>NOT FOUND</v>
      </c>
      <c r="F162" t="str">
        <f>_xlfn.XLOOKUP(Table1[[#This Row],[Unique_Id]],Employee_Table_2[Unique_ID],Employee_Table_2[Rating],"NOT FOUND")</f>
        <v>NOT FOUND</v>
      </c>
      <c r="G162" s="5" t="str">
        <f>_xlfn.XLOOKUP(Table1[[#This Row],[Unique_Id]],Employee_Table_2[Unique_ID],Employee_Table_2[Date Joined],"NOT FOUND")</f>
        <v>NOT FOUND</v>
      </c>
      <c r="H162" t="str">
        <f>_xlfn.XLOOKUP(Table1[[#This Row],[Unique_Id]],Employee_Table_2[Unique_ID],Employee_Table_2[Department],"NOT FOUND")</f>
        <v>NOT FOUND</v>
      </c>
      <c r="I162" s="15" t="str">
        <f>_xlfn.XLOOKUP(Table1[[#This Row],[Unique_Id]],Employee_Table_2[Unique_ID],Employee_Table_2[Salary],"NOT FOUND")</f>
        <v>NOT FOUND</v>
      </c>
      <c r="J162" t="str">
        <f>_xlfn.XLOOKUP(Table1[[#This Row],[Unique_Id]],Employee_Table_2[Unique_ID],Employee_Table_2[Country],"NOT FOUND")</f>
        <v>NOT FOUND</v>
      </c>
      <c r="K162" s="19" t="str">
        <f>_xlfn.XLOOKUP(Table1[[#This Row],[Unique_Id]],Employee_Table_2[Unique_ID],Employee_Table_2[[ Tenure ]],"NOT FOUND")</f>
        <v>NOT FOUND</v>
      </c>
    </row>
    <row r="163" spans="1:11" x14ac:dyDescent="0.25">
      <c r="A163" s="17"/>
      <c r="B163" t="str">
        <f>_xlfn.XLOOKUP(Table1[[#This Row],[Unique_Id]],Employee_Table_2[Unique_ID],Employee_Table_2[Staff_Id],"NOT FOUND")</f>
        <v>NOT FOUND</v>
      </c>
      <c r="C163" t="str">
        <f>_xlfn.XLOOKUP(Table1[[#This Row],[Unique_Id]],Employee_Table_2[Unique_ID],Employee_Table_2[Name],"NOT FOUND")</f>
        <v>NOT FOUND</v>
      </c>
      <c r="D163" t="str">
        <f>_xlfn.XLOOKUP(Table1[[#This Row],[Unique_Id]],Employee_Table_2[Unique_ID],Employee_Table_2[Gender],"NOT FOUND")</f>
        <v>NOT FOUND</v>
      </c>
      <c r="E163" t="str">
        <f>_xlfn.XLOOKUP(Table1[[#This Row],[Unique_Id]],Employee_Table_2[Unique_ID],Employee_Table_2[Age],"NOT FOUND")</f>
        <v>NOT FOUND</v>
      </c>
      <c r="F163" t="str">
        <f>_xlfn.XLOOKUP(Table1[[#This Row],[Unique_Id]],Employee_Table_2[Unique_ID],Employee_Table_2[Rating],"NOT FOUND")</f>
        <v>NOT FOUND</v>
      </c>
      <c r="G163" s="5" t="str">
        <f>_xlfn.XLOOKUP(Table1[[#This Row],[Unique_Id]],Employee_Table_2[Unique_ID],Employee_Table_2[Date Joined],"NOT FOUND")</f>
        <v>NOT FOUND</v>
      </c>
      <c r="H163" t="str">
        <f>_xlfn.XLOOKUP(Table1[[#This Row],[Unique_Id]],Employee_Table_2[Unique_ID],Employee_Table_2[Department],"NOT FOUND")</f>
        <v>NOT FOUND</v>
      </c>
      <c r="I163" s="15" t="str">
        <f>_xlfn.XLOOKUP(Table1[[#This Row],[Unique_Id]],Employee_Table_2[Unique_ID],Employee_Table_2[Salary],"NOT FOUND")</f>
        <v>NOT FOUND</v>
      </c>
      <c r="J163" t="str">
        <f>_xlfn.XLOOKUP(Table1[[#This Row],[Unique_Id]],Employee_Table_2[Unique_ID],Employee_Table_2[Country],"NOT FOUND")</f>
        <v>NOT FOUND</v>
      </c>
      <c r="K163" s="19" t="str">
        <f>_xlfn.XLOOKUP(Table1[[#This Row],[Unique_Id]],Employee_Table_2[Unique_ID],Employee_Table_2[[ Tenure ]],"NOT FOUND")</f>
        <v>NOT FOUND</v>
      </c>
    </row>
    <row r="164" spans="1:11" x14ac:dyDescent="0.25">
      <c r="A164" s="17"/>
      <c r="B164" t="str">
        <f>_xlfn.XLOOKUP(Table1[[#This Row],[Unique_Id]],Employee_Table_2[Unique_ID],Employee_Table_2[Staff_Id],"NOT FOUND")</f>
        <v>NOT FOUND</v>
      </c>
      <c r="C164" t="str">
        <f>_xlfn.XLOOKUP(Table1[[#This Row],[Unique_Id]],Employee_Table_2[Unique_ID],Employee_Table_2[Name],"NOT FOUND")</f>
        <v>NOT FOUND</v>
      </c>
      <c r="D164" t="str">
        <f>_xlfn.XLOOKUP(Table1[[#This Row],[Unique_Id]],Employee_Table_2[Unique_ID],Employee_Table_2[Gender],"NOT FOUND")</f>
        <v>NOT FOUND</v>
      </c>
      <c r="E164" t="str">
        <f>_xlfn.XLOOKUP(Table1[[#This Row],[Unique_Id]],Employee_Table_2[Unique_ID],Employee_Table_2[Age],"NOT FOUND")</f>
        <v>NOT FOUND</v>
      </c>
      <c r="F164" t="str">
        <f>_xlfn.XLOOKUP(Table1[[#This Row],[Unique_Id]],Employee_Table_2[Unique_ID],Employee_Table_2[Rating],"NOT FOUND")</f>
        <v>NOT FOUND</v>
      </c>
      <c r="G164" s="5" t="str">
        <f>_xlfn.XLOOKUP(Table1[[#This Row],[Unique_Id]],Employee_Table_2[Unique_ID],Employee_Table_2[Date Joined],"NOT FOUND")</f>
        <v>NOT FOUND</v>
      </c>
      <c r="H164" t="str">
        <f>_xlfn.XLOOKUP(Table1[[#This Row],[Unique_Id]],Employee_Table_2[Unique_ID],Employee_Table_2[Department],"NOT FOUND")</f>
        <v>NOT FOUND</v>
      </c>
      <c r="I164" s="15" t="str">
        <f>_xlfn.XLOOKUP(Table1[[#This Row],[Unique_Id]],Employee_Table_2[Unique_ID],Employee_Table_2[Salary],"NOT FOUND")</f>
        <v>NOT FOUND</v>
      </c>
      <c r="J164" t="str">
        <f>_xlfn.XLOOKUP(Table1[[#This Row],[Unique_Id]],Employee_Table_2[Unique_ID],Employee_Table_2[Country],"NOT FOUND")</f>
        <v>NOT FOUND</v>
      </c>
      <c r="K164" s="19" t="str">
        <f>_xlfn.XLOOKUP(Table1[[#This Row],[Unique_Id]],Employee_Table_2[Unique_ID],Employee_Table_2[[ Tenure ]],"NOT FOUND")</f>
        <v>NOT FOUND</v>
      </c>
    </row>
    <row r="165" spans="1:11" x14ac:dyDescent="0.25">
      <c r="A165" s="17"/>
      <c r="B165" t="str">
        <f>_xlfn.XLOOKUP(Table1[[#This Row],[Unique_Id]],Employee_Table_2[Unique_ID],Employee_Table_2[Staff_Id],"NOT FOUND")</f>
        <v>NOT FOUND</v>
      </c>
      <c r="C165" t="str">
        <f>_xlfn.XLOOKUP(Table1[[#This Row],[Unique_Id]],Employee_Table_2[Unique_ID],Employee_Table_2[Name],"NOT FOUND")</f>
        <v>NOT FOUND</v>
      </c>
      <c r="D165" t="str">
        <f>_xlfn.XLOOKUP(Table1[[#This Row],[Unique_Id]],Employee_Table_2[Unique_ID],Employee_Table_2[Gender],"NOT FOUND")</f>
        <v>NOT FOUND</v>
      </c>
      <c r="E165" t="str">
        <f>_xlfn.XLOOKUP(Table1[[#This Row],[Unique_Id]],Employee_Table_2[Unique_ID],Employee_Table_2[Age],"NOT FOUND")</f>
        <v>NOT FOUND</v>
      </c>
      <c r="F165" t="str">
        <f>_xlfn.XLOOKUP(Table1[[#This Row],[Unique_Id]],Employee_Table_2[Unique_ID],Employee_Table_2[Rating],"NOT FOUND")</f>
        <v>NOT FOUND</v>
      </c>
      <c r="G165" s="5" t="str">
        <f>_xlfn.XLOOKUP(Table1[[#This Row],[Unique_Id]],Employee_Table_2[Unique_ID],Employee_Table_2[Date Joined],"NOT FOUND")</f>
        <v>NOT FOUND</v>
      </c>
      <c r="H165" t="str">
        <f>_xlfn.XLOOKUP(Table1[[#This Row],[Unique_Id]],Employee_Table_2[Unique_ID],Employee_Table_2[Department],"NOT FOUND")</f>
        <v>NOT FOUND</v>
      </c>
      <c r="I165" s="15" t="str">
        <f>_xlfn.XLOOKUP(Table1[[#This Row],[Unique_Id]],Employee_Table_2[Unique_ID],Employee_Table_2[Salary],"NOT FOUND")</f>
        <v>NOT FOUND</v>
      </c>
      <c r="J165" t="str">
        <f>_xlfn.XLOOKUP(Table1[[#This Row],[Unique_Id]],Employee_Table_2[Unique_ID],Employee_Table_2[Country],"NOT FOUND")</f>
        <v>NOT FOUND</v>
      </c>
      <c r="K165" s="19" t="str">
        <f>_xlfn.XLOOKUP(Table1[[#This Row],[Unique_Id]],Employee_Table_2[Unique_ID],Employee_Table_2[[ Tenure ]],"NOT FOUND")</f>
        <v>NOT FOUND</v>
      </c>
    </row>
    <row r="166" spans="1:11" x14ac:dyDescent="0.25">
      <c r="A166" s="17"/>
      <c r="B166" t="str">
        <f>_xlfn.XLOOKUP(Table1[[#This Row],[Unique_Id]],Employee_Table_2[Unique_ID],Employee_Table_2[Staff_Id],"NOT FOUND")</f>
        <v>NOT FOUND</v>
      </c>
      <c r="C166" t="str">
        <f>_xlfn.XLOOKUP(Table1[[#This Row],[Unique_Id]],Employee_Table_2[Unique_ID],Employee_Table_2[Name],"NOT FOUND")</f>
        <v>NOT FOUND</v>
      </c>
      <c r="D166" t="str">
        <f>_xlfn.XLOOKUP(Table1[[#This Row],[Unique_Id]],Employee_Table_2[Unique_ID],Employee_Table_2[Gender],"NOT FOUND")</f>
        <v>NOT FOUND</v>
      </c>
      <c r="E166" t="str">
        <f>_xlfn.XLOOKUP(Table1[[#This Row],[Unique_Id]],Employee_Table_2[Unique_ID],Employee_Table_2[Age],"NOT FOUND")</f>
        <v>NOT FOUND</v>
      </c>
      <c r="F166" t="str">
        <f>_xlfn.XLOOKUP(Table1[[#This Row],[Unique_Id]],Employee_Table_2[Unique_ID],Employee_Table_2[Rating],"NOT FOUND")</f>
        <v>NOT FOUND</v>
      </c>
      <c r="G166" s="5" t="str">
        <f>_xlfn.XLOOKUP(Table1[[#This Row],[Unique_Id]],Employee_Table_2[Unique_ID],Employee_Table_2[Date Joined],"NOT FOUND")</f>
        <v>NOT FOUND</v>
      </c>
      <c r="H166" t="str">
        <f>_xlfn.XLOOKUP(Table1[[#This Row],[Unique_Id]],Employee_Table_2[Unique_ID],Employee_Table_2[Department],"NOT FOUND")</f>
        <v>NOT FOUND</v>
      </c>
      <c r="I166" s="15" t="str">
        <f>_xlfn.XLOOKUP(Table1[[#This Row],[Unique_Id]],Employee_Table_2[Unique_ID],Employee_Table_2[Salary],"NOT FOUND")</f>
        <v>NOT FOUND</v>
      </c>
      <c r="J166" t="str">
        <f>_xlfn.XLOOKUP(Table1[[#This Row],[Unique_Id]],Employee_Table_2[Unique_ID],Employee_Table_2[Country],"NOT FOUND")</f>
        <v>NOT FOUND</v>
      </c>
      <c r="K166" s="19" t="str">
        <f>_xlfn.XLOOKUP(Table1[[#This Row],[Unique_Id]],Employee_Table_2[Unique_ID],Employee_Table_2[[ Tenure ]],"NOT FOUND")</f>
        <v>NOT FOUND</v>
      </c>
    </row>
    <row r="167" spans="1:11" x14ac:dyDescent="0.25">
      <c r="A167" s="17"/>
      <c r="B167" t="str">
        <f>_xlfn.XLOOKUP(Table1[[#This Row],[Unique_Id]],Employee_Table_2[Unique_ID],Employee_Table_2[Staff_Id],"NOT FOUND")</f>
        <v>NOT FOUND</v>
      </c>
      <c r="C167" t="str">
        <f>_xlfn.XLOOKUP(Table1[[#This Row],[Unique_Id]],Employee_Table_2[Unique_ID],Employee_Table_2[Name],"NOT FOUND")</f>
        <v>NOT FOUND</v>
      </c>
      <c r="D167" t="str">
        <f>_xlfn.XLOOKUP(Table1[[#This Row],[Unique_Id]],Employee_Table_2[Unique_ID],Employee_Table_2[Gender],"NOT FOUND")</f>
        <v>NOT FOUND</v>
      </c>
      <c r="E167" t="str">
        <f>_xlfn.XLOOKUP(Table1[[#This Row],[Unique_Id]],Employee_Table_2[Unique_ID],Employee_Table_2[Age],"NOT FOUND")</f>
        <v>NOT FOUND</v>
      </c>
      <c r="F167" t="str">
        <f>_xlfn.XLOOKUP(Table1[[#This Row],[Unique_Id]],Employee_Table_2[Unique_ID],Employee_Table_2[Rating],"NOT FOUND")</f>
        <v>NOT FOUND</v>
      </c>
      <c r="G167" s="5" t="str">
        <f>_xlfn.XLOOKUP(Table1[[#This Row],[Unique_Id]],Employee_Table_2[Unique_ID],Employee_Table_2[Date Joined],"NOT FOUND")</f>
        <v>NOT FOUND</v>
      </c>
      <c r="H167" t="str">
        <f>_xlfn.XLOOKUP(Table1[[#This Row],[Unique_Id]],Employee_Table_2[Unique_ID],Employee_Table_2[Department],"NOT FOUND")</f>
        <v>NOT FOUND</v>
      </c>
      <c r="I167" s="15" t="str">
        <f>_xlfn.XLOOKUP(Table1[[#This Row],[Unique_Id]],Employee_Table_2[Unique_ID],Employee_Table_2[Salary],"NOT FOUND")</f>
        <v>NOT FOUND</v>
      </c>
      <c r="J167" t="str">
        <f>_xlfn.XLOOKUP(Table1[[#This Row],[Unique_Id]],Employee_Table_2[Unique_ID],Employee_Table_2[Country],"NOT FOUND")</f>
        <v>NOT FOUND</v>
      </c>
      <c r="K167" s="19" t="str">
        <f>_xlfn.XLOOKUP(Table1[[#This Row],[Unique_Id]],Employee_Table_2[Unique_ID],Employee_Table_2[[ Tenure ]],"NOT FOUND")</f>
        <v>NOT FOUND</v>
      </c>
    </row>
    <row r="168" spans="1:11" x14ac:dyDescent="0.25">
      <c r="A168" s="17"/>
      <c r="B168" t="str">
        <f>_xlfn.XLOOKUP(Table1[[#This Row],[Unique_Id]],Employee_Table_2[Unique_ID],Employee_Table_2[Staff_Id],"NOT FOUND")</f>
        <v>NOT FOUND</v>
      </c>
      <c r="C168" t="str">
        <f>_xlfn.XLOOKUP(Table1[[#This Row],[Unique_Id]],Employee_Table_2[Unique_ID],Employee_Table_2[Name],"NOT FOUND")</f>
        <v>NOT FOUND</v>
      </c>
      <c r="D168" t="str">
        <f>_xlfn.XLOOKUP(Table1[[#This Row],[Unique_Id]],Employee_Table_2[Unique_ID],Employee_Table_2[Gender],"NOT FOUND")</f>
        <v>NOT FOUND</v>
      </c>
      <c r="E168" t="str">
        <f>_xlfn.XLOOKUP(Table1[[#This Row],[Unique_Id]],Employee_Table_2[Unique_ID],Employee_Table_2[Age],"NOT FOUND")</f>
        <v>NOT FOUND</v>
      </c>
      <c r="F168" t="str">
        <f>_xlfn.XLOOKUP(Table1[[#This Row],[Unique_Id]],Employee_Table_2[Unique_ID],Employee_Table_2[Rating],"NOT FOUND")</f>
        <v>NOT FOUND</v>
      </c>
      <c r="G168" s="5" t="str">
        <f>_xlfn.XLOOKUP(Table1[[#This Row],[Unique_Id]],Employee_Table_2[Unique_ID],Employee_Table_2[Date Joined],"NOT FOUND")</f>
        <v>NOT FOUND</v>
      </c>
      <c r="H168" t="str">
        <f>_xlfn.XLOOKUP(Table1[[#This Row],[Unique_Id]],Employee_Table_2[Unique_ID],Employee_Table_2[Department],"NOT FOUND")</f>
        <v>NOT FOUND</v>
      </c>
      <c r="I168" s="15" t="str">
        <f>_xlfn.XLOOKUP(Table1[[#This Row],[Unique_Id]],Employee_Table_2[Unique_ID],Employee_Table_2[Salary],"NOT FOUND")</f>
        <v>NOT FOUND</v>
      </c>
      <c r="J168" t="str">
        <f>_xlfn.XLOOKUP(Table1[[#This Row],[Unique_Id]],Employee_Table_2[Unique_ID],Employee_Table_2[Country],"NOT FOUND")</f>
        <v>NOT FOUND</v>
      </c>
      <c r="K168" s="19" t="str">
        <f>_xlfn.XLOOKUP(Table1[[#This Row],[Unique_Id]],Employee_Table_2[Unique_ID],Employee_Table_2[[ Tenure ]],"NOT FOUND")</f>
        <v>NOT FOUND</v>
      </c>
    </row>
    <row r="169" spans="1:11" x14ac:dyDescent="0.25">
      <c r="A169" s="17"/>
      <c r="B169" t="str">
        <f>_xlfn.XLOOKUP(Table1[[#This Row],[Unique_Id]],Employee_Table_2[Unique_ID],Employee_Table_2[Staff_Id],"NOT FOUND")</f>
        <v>NOT FOUND</v>
      </c>
      <c r="C169" t="str">
        <f>_xlfn.XLOOKUP(Table1[[#This Row],[Unique_Id]],Employee_Table_2[Unique_ID],Employee_Table_2[Name],"NOT FOUND")</f>
        <v>NOT FOUND</v>
      </c>
      <c r="D169" t="str">
        <f>_xlfn.XLOOKUP(Table1[[#This Row],[Unique_Id]],Employee_Table_2[Unique_ID],Employee_Table_2[Gender],"NOT FOUND")</f>
        <v>NOT FOUND</v>
      </c>
      <c r="E169" t="str">
        <f>_xlfn.XLOOKUP(Table1[[#This Row],[Unique_Id]],Employee_Table_2[Unique_ID],Employee_Table_2[Age],"NOT FOUND")</f>
        <v>NOT FOUND</v>
      </c>
      <c r="F169" t="str">
        <f>_xlfn.XLOOKUP(Table1[[#This Row],[Unique_Id]],Employee_Table_2[Unique_ID],Employee_Table_2[Rating],"NOT FOUND")</f>
        <v>NOT FOUND</v>
      </c>
      <c r="G169" s="5" t="str">
        <f>_xlfn.XLOOKUP(Table1[[#This Row],[Unique_Id]],Employee_Table_2[Unique_ID],Employee_Table_2[Date Joined],"NOT FOUND")</f>
        <v>NOT FOUND</v>
      </c>
      <c r="H169" t="str">
        <f>_xlfn.XLOOKUP(Table1[[#This Row],[Unique_Id]],Employee_Table_2[Unique_ID],Employee_Table_2[Department],"NOT FOUND")</f>
        <v>NOT FOUND</v>
      </c>
      <c r="I169" s="15" t="str">
        <f>_xlfn.XLOOKUP(Table1[[#This Row],[Unique_Id]],Employee_Table_2[Unique_ID],Employee_Table_2[Salary],"NOT FOUND")</f>
        <v>NOT FOUND</v>
      </c>
      <c r="J169" t="str">
        <f>_xlfn.XLOOKUP(Table1[[#This Row],[Unique_Id]],Employee_Table_2[Unique_ID],Employee_Table_2[Country],"NOT FOUND")</f>
        <v>NOT FOUND</v>
      </c>
      <c r="K169" s="19" t="str">
        <f>_xlfn.XLOOKUP(Table1[[#This Row],[Unique_Id]],Employee_Table_2[Unique_ID],Employee_Table_2[[ Tenure ]],"NOT FOUND")</f>
        <v>NOT FOUND</v>
      </c>
    </row>
    <row r="170" spans="1:11" x14ac:dyDescent="0.25">
      <c r="A170" s="17"/>
      <c r="B170" t="str">
        <f>_xlfn.XLOOKUP(Table1[[#This Row],[Unique_Id]],Employee_Table_2[Unique_ID],Employee_Table_2[Staff_Id],"NOT FOUND")</f>
        <v>NOT FOUND</v>
      </c>
      <c r="C170" t="str">
        <f>_xlfn.XLOOKUP(Table1[[#This Row],[Unique_Id]],Employee_Table_2[Unique_ID],Employee_Table_2[Name],"NOT FOUND")</f>
        <v>NOT FOUND</v>
      </c>
      <c r="D170" t="str">
        <f>_xlfn.XLOOKUP(Table1[[#This Row],[Unique_Id]],Employee_Table_2[Unique_ID],Employee_Table_2[Gender],"NOT FOUND")</f>
        <v>NOT FOUND</v>
      </c>
      <c r="E170" t="str">
        <f>_xlfn.XLOOKUP(Table1[[#This Row],[Unique_Id]],Employee_Table_2[Unique_ID],Employee_Table_2[Age],"NOT FOUND")</f>
        <v>NOT FOUND</v>
      </c>
      <c r="F170" t="str">
        <f>_xlfn.XLOOKUP(Table1[[#This Row],[Unique_Id]],Employee_Table_2[Unique_ID],Employee_Table_2[Rating],"NOT FOUND")</f>
        <v>NOT FOUND</v>
      </c>
      <c r="G170" s="5" t="str">
        <f>_xlfn.XLOOKUP(Table1[[#This Row],[Unique_Id]],Employee_Table_2[Unique_ID],Employee_Table_2[Date Joined],"NOT FOUND")</f>
        <v>NOT FOUND</v>
      </c>
      <c r="H170" t="str">
        <f>_xlfn.XLOOKUP(Table1[[#This Row],[Unique_Id]],Employee_Table_2[Unique_ID],Employee_Table_2[Department],"NOT FOUND")</f>
        <v>NOT FOUND</v>
      </c>
      <c r="I170" s="15" t="str">
        <f>_xlfn.XLOOKUP(Table1[[#This Row],[Unique_Id]],Employee_Table_2[Unique_ID],Employee_Table_2[Salary],"NOT FOUND")</f>
        <v>NOT FOUND</v>
      </c>
      <c r="J170" t="str">
        <f>_xlfn.XLOOKUP(Table1[[#This Row],[Unique_Id]],Employee_Table_2[Unique_ID],Employee_Table_2[Country],"NOT FOUND")</f>
        <v>NOT FOUND</v>
      </c>
      <c r="K170" s="19" t="str">
        <f>_xlfn.XLOOKUP(Table1[[#This Row],[Unique_Id]],Employee_Table_2[Unique_ID],Employee_Table_2[[ Tenure ]],"NOT FOUND")</f>
        <v>NOT FOUND</v>
      </c>
    </row>
    <row r="171" spans="1:11" x14ac:dyDescent="0.25">
      <c r="A171" s="17"/>
      <c r="B171" t="str">
        <f>_xlfn.XLOOKUP(Table1[[#This Row],[Unique_Id]],Employee_Table_2[Unique_ID],Employee_Table_2[Staff_Id],"NOT FOUND")</f>
        <v>NOT FOUND</v>
      </c>
      <c r="C171" t="str">
        <f>_xlfn.XLOOKUP(Table1[[#This Row],[Unique_Id]],Employee_Table_2[Unique_ID],Employee_Table_2[Name],"NOT FOUND")</f>
        <v>NOT FOUND</v>
      </c>
      <c r="D171" t="str">
        <f>_xlfn.XLOOKUP(Table1[[#This Row],[Unique_Id]],Employee_Table_2[Unique_ID],Employee_Table_2[Gender],"NOT FOUND")</f>
        <v>NOT FOUND</v>
      </c>
      <c r="E171" t="str">
        <f>_xlfn.XLOOKUP(Table1[[#This Row],[Unique_Id]],Employee_Table_2[Unique_ID],Employee_Table_2[Age],"NOT FOUND")</f>
        <v>NOT FOUND</v>
      </c>
      <c r="F171" t="str">
        <f>_xlfn.XLOOKUP(Table1[[#This Row],[Unique_Id]],Employee_Table_2[Unique_ID],Employee_Table_2[Rating],"NOT FOUND")</f>
        <v>NOT FOUND</v>
      </c>
      <c r="G171" s="5" t="str">
        <f>_xlfn.XLOOKUP(Table1[[#This Row],[Unique_Id]],Employee_Table_2[Unique_ID],Employee_Table_2[Date Joined],"NOT FOUND")</f>
        <v>NOT FOUND</v>
      </c>
      <c r="H171" t="str">
        <f>_xlfn.XLOOKUP(Table1[[#This Row],[Unique_Id]],Employee_Table_2[Unique_ID],Employee_Table_2[Department],"NOT FOUND")</f>
        <v>NOT FOUND</v>
      </c>
      <c r="I171" s="15" t="str">
        <f>_xlfn.XLOOKUP(Table1[[#This Row],[Unique_Id]],Employee_Table_2[Unique_ID],Employee_Table_2[Salary],"NOT FOUND")</f>
        <v>NOT FOUND</v>
      </c>
      <c r="J171" t="str">
        <f>_xlfn.XLOOKUP(Table1[[#This Row],[Unique_Id]],Employee_Table_2[Unique_ID],Employee_Table_2[Country],"NOT FOUND")</f>
        <v>NOT FOUND</v>
      </c>
      <c r="K171" s="19" t="str">
        <f>_xlfn.XLOOKUP(Table1[[#This Row],[Unique_Id]],Employee_Table_2[Unique_ID],Employee_Table_2[[ Tenure ]],"NOT FOUND")</f>
        <v>NOT FOUND</v>
      </c>
    </row>
    <row r="172" spans="1:11" x14ac:dyDescent="0.25">
      <c r="A172" s="17"/>
      <c r="B172" t="str">
        <f>_xlfn.XLOOKUP(Table1[[#This Row],[Unique_Id]],Employee_Table_2[Unique_ID],Employee_Table_2[Staff_Id],"NOT FOUND")</f>
        <v>NOT FOUND</v>
      </c>
      <c r="C172" t="str">
        <f>_xlfn.XLOOKUP(Table1[[#This Row],[Unique_Id]],Employee_Table_2[Unique_ID],Employee_Table_2[Name],"NOT FOUND")</f>
        <v>NOT FOUND</v>
      </c>
      <c r="D172" t="str">
        <f>_xlfn.XLOOKUP(Table1[[#This Row],[Unique_Id]],Employee_Table_2[Unique_ID],Employee_Table_2[Gender],"NOT FOUND")</f>
        <v>NOT FOUND</v>
      </c>
      <c r="E172" t="str">
        <f>_xlfn.XLOOKUP(Table1[[#This Row],[Unique_Id]],Employee_Table_2[Unique_ID],Employee_Table_2[Age],"NOT FOUND")</f>
        <v>NOT FOUND</v>
      </c>
      <c r="F172" t="str">
        <f>_xlfn.XLOOKUP(Table1[[#This Row],[Unique_Id]],Employee_Table_2[Unique_ID],Employee_Table_2[Rating],"NOT FOUND")</f>
        <v>NOT FOUND</v>
      </c>
      <c r="G172" s="5" t="str">
        <f>_xlfn.XLOOKUP(Table1[[#This Row],[Unique_Id]],Employee_Table_2[Unique_ID],Employee_Table_2[Date Joined],"NOT FOUND")</f>
        <v>NOT FOUND</v>
      </c>
      <c r="H172" t="str">
        <f>_xlfn.XLOOKUP(Table1[[#This Row],[Unique_Id]],Employee_Table_2[Unique_ID],Employee_Table_2[Department],"NOT FOUND")</f>
        <v>NOT FOUND</v>
      </c>
      <c r="I172" s="15" t="str">
        <f>_xlfn.XLOOKUP(Table1[[#This Row],[Unique_Id]],Employee_Table_2[Unique_ID],Employee_Table_2[Salary],"NOT FOUND")</f>
        <v>NOT FOUND</v>
      </c>
      <c r="J172" t="str">
        <f>_xlfn.XLOOKUP(Table1[[#This Row],[Unique_Id]],Employee_Table_2[Unique_ID],Employee_Table_2[Country],"NOT FOUND")</f>
        <v>NOT FOUND</v>
      </c>
      <c r="K172" s="19" t="str">
        <f>_xlfn.XLOOKUP(Table1[[#This Row],[Unique_Id]],Employee_Table_2[Unique_ID],Employee_Table_2[[ Tenure ]],"NOT FOUND")</f>
        <v>NOT FOUND</v>
      </c>
    </row>
    <row r="173" spans="1:11" x14ac:dyDescent="0.25">
      <c r="A173" s="17"/>
      <c r="B173" t="str">
        <f>_xlfn.XLOOKUP(Table1[[#This Row],[Unique_Id]],Employee_Table_2[Unique_ID],Employee_Table_2[Staff_Id],"NOT FOUND")</f>
        <v>NOT FOUND</v>
      </c>
      <c r="C173" t="str">
        <f>_xlfn.XLOOKUP(Table1[[#This Row],[Unique_Id]],Employee_Table_2[Unique_ID],Employee_Table_2[Name],"NOT FOUND")</f>
        <v>NOT FOUND</v>
      </c>
      <c r="D173" t="str">
        <f>_xlfn.XLOOKUP(Table1[[#This Row],[Unique_Id]],Employee_Table_2[Unique_ID],Employee_Table_2[Gender],"NOT FOUND")</f>
        <v>NOT FOUND</v>
      </c>
      <c r="E173" t="str">
        <f>_xlfn.XLOOKUP(Table1[[#This Row],[Unique_Id]],Employee_Table_2[Unique_ID],Employee_Table_2[Age],"NOT FOUND")</f>
        <v>NOT FOUND</v>
      </c>
      <c r="F173" t="str">
        <f>_xlfn.XLOOKUP(Table1[[#This Row],[Unique_Id]],Employee_Table_2[Unique_ID],Employee_Table_2[Rating],"NOT FOUND")</f>
        <v>NOT FOUND</v>
      </c>
      <c r="G173" s="5" t="str">
        <f>_xlfn.XLOOKUP(Table1[[#This Row],[Unique_Id]],Employee_Table_2[Unique_ID],Employee_Table_2[Date Joined],"NOT FOUND")</f>
        <v>NOT FOUND</v>
      </c>
      <c r="H173" t="str">
        <f>_xlfn.XLOOKUP(Table1[[#This Row],[Unique_Id]],Employee_Table_2[Unique_ID],Employee_Table_2[Department],"NOT FOUND")</f>
        <v>NOT FOUND</v>
      </c>
      <c r="I173" s="15" t="str">
        <f>_xlfn.XLOOKUP(Table1[[#This Row],[Unique_Id]],Employee_Table_2[Unique_ID],Employee_Table_2[Salary],"NOT FOUND")</f>
        <v>NOT FOUND</v>
      </c>
      <c r="J173" t="str">
        <f>_xlfn.XLOOKUP(Table1[[#This Row],[Unique_Id]],Employee_Table_2[Unique_ID],Employee_Table_2[Country],"NOT FOUND")</f>
        <v>NOT FOUND</v>
      </c>
      <c r="K173" s="19" t="str">
        <f>_xlfn.XLOOKUP(Table1[[#This Row],[Unique_Id]],Employee_Table_2[Unique_ID],Employee_Table_2[[ Tenure ]],"NOT FOUND")</f>
        <v>NOT FOUND</v>
      </c>
    </row>
    <row r="174" spans="1:11" x14ac:dyDescent="0.25">
      <c r="A174" s="17"/>
      <c r="B174" t="str">
        <f>_xlfn.XLOOKUP(Table1[[#This Row],[Unique_Id]],Employee_Table_2[Unique_ID],Employee_Table_2[Staff_Id],"NOT FOUND")</f>
        <v>NOT FOUND</v>
      </c>
      <c r="C174" t="str">
        <f>_xlfn.XLOOKUP(Table1[[#This Row],[Unique_Id]],Employee_Table_2[Unique_ID],Employee_Table_2[Name],"NOT FOUND")</f>
        <v>NOT FOUND</v>
      </c>
      <c r="D174" t="str">
        <f>_xlfn.XLOOKUP(Table1[[#This Row],[Unique_Id]],Employee_Table_2[Unique_ID],Employee_Table_2[Gender],"NOT FOUND")</f>
        <v>NOT FOUND</v>
      </c>
      <c r="E174" t="str">
        <f>_xlfn.XLOOKUP(Table1[[#This Row],[Unique_Id]],Employee_Table_2[Unique_ID],Employee_Table_2[Age],"NOT FOUND")</f>
        <v>NOT FOUND</v>
      </c>
      <c r="F174" t="str">
        <f>_xlfn.XLOOKUP(Table1[[#This Row],[Unique_Id]],Employee_Table_2[Unique_ID],Employee_Table_2[Rating],"NOT FOUND")</f>
        <v>NOT FOUND</v>
      </c>
      <c r="G174" s="5" t="str">
        <f>_xlfn.XLOOKUP(Table1[[#This Row],[Unique_Id]],Employee_Table_2[Unique_ID],Employee_Table_2[Date Joined],"NOT FOUND")</f>
        <v>NOT FOUND</v>
      </c>
      <c r="H174" t="str">
        <f>_xlfn.XLOOKUP(Table1[[#This Row],[Unique_Id]],Employee_Table_2[Unique_ID],Employee_Table_2[Department],"NOT FOUND")</f>
        <v>NOT FOUND</v>
      </c>
      <c r="I174" s="15" t="str">
        <f>_xlfn.XLOOKUP(Table1[[#This Row],[Unique_Id]],Employee_Table_2[Unique_ID],Employee_Table_2[Salary],"NOT FOUND")</f>
        <v>NOT FOUND</v>
      </c>
      <c r="J174" t="str">
        <f>_xlfn.XLOOKUP(Table1[[#This Row],[Unique_Id]],Employee_Table_2[Unique_ID],Employee_Table_2[Country],"NOT FOUND")</f>
        <v>NOT FOUND</v>
      </c>
      <c r="K174" s="19" t="str">
        <f>_xlfn.XLOOKUP(Table1[[#This Row],[Unique_Id]],Employee_Table_2[Unique_ID],Employee_Table_2[[ Tenure ]],"NOT FOUND")</f>
        <v>NOT FOUND</v>
      </c>
    </row>
    <row r="175" spans="1:11" x14ac:dyDescent="0.25">
      <c r="A175" s="17"/>
      <c r="B175" t="str">
        <f>_xlfn.XLOOKUP(Table1[[#This Row],[Unique_Id]],Employee_Table_2[Unique_ID],Employee_Table_2[Staff_Id],"NOT FOUND")</f>
        <v>NOT FOUND</v>
      </c>
      <c r="C175" t="str">
        <f>_xlfn.XLOOKUP(Table1[[#This Row],[Unique_Id]],Employee_Table_2[Unique_ID],Employee_Table_2[Name],"NOT FOUND")</f>
        <v>NOT FOUND</v>
      </c>
      <c r="D175" t="str">
        <f>_xlfn.XLOOKUP(Table1[[#This Row],[Unique_Id]],Employee_Table_2[Unique_ID],Employee_Table_2[Gender],"NOT FOUND")</f>
        <v>NOT FOUND</v>
      </c>
      <c r="E175" t="str">
        <f>_xlfn.XLOOKUP(Table1[[#This Row],[Unique_Id]],Employee_Table_2[Unique_ID],Employee_Table_2[Age],"NOT FOUND")</f>
        <v>NOT FOUND</v>
      </c>
      <c r="F175" t="str">
        <f>_xlfn.XLOOKUP(Table1[[#This Row],[Unique_Id]],Employee_Table_2[Unique_ID],Employee_Table_2[Rating],"NOT FOUND")</f>
        <v>NOT FOUND</v>
      </c>
      <c r="G175" s="5" t="str">
        <f>_xlfn.XLOOKUP(Table1[[#This Row],[Unique_Id]],Employee_Table_2[Unique_ID],Employee_Table_2[Date Joined],"NOT FOUND")</f>
        <v>NOT FOUND</v>
      </c>
      <c r="H175" t="str">
        <f>_xlfn.XLOOKUP(Table1[[#This Row],[Unique_Id]],Employee_Table_2[Unique_ID],Employee_Table_2[Department],"NOT FOUND")</f>
        <v>NOT FOUND</v>
      </c>
      <c r="I175" s="15" t="str">
        <f>_xlfn.XLOOKUP(Table1[[#This Row],[Unique_Id]],Employee_Table_2[Unique_ID],Employee_Table_2[Salary],"NOT FOUND")</f>
        <v>NOT FOUND</v>
      </c>
      <c r="J175" t="str">
        <f>_xlfn.XLOOKUP(Table1[[#This Row],[Unique_Id]],Employee_Table_2[Unique_ID],Employee_Table_2[Country],"NOT FOUND")</f>
        <v>NOT FOUND</v>
      </c>
      <c r="K175" s="19" t="str">
        <f>_xlfn.XLOOKUP(Table1[[#This Row],[Unique_Id]],Employee_Table_2[Unique_ID],Employee_Table_2[[ Tenure ]],"NOT FOUND")</f>
        <v>NOT FOUND</v>
      </c>
    </row>
    <row r="176" spans="1:11" x14ac:dyDescent="0.25">
      <c r="A176" s="17"/>
      <c r="B176" t="str">
        <f>_xlfn.XLOOKUP(Table1[[#This Row],[Unique_Id]],Employee_Table_2[Unique_ID],Employee_Table_2[Staff_Id],"NOT FOUND")</f>
        <v>NOT FOUND</v>
      </c>
      <c r="C176" t="str">
        <f>_xlfn.XLOOKUP(Table1[[#This Row],[Unique_Id]],Employee_Table_2[Unique_ID],Employee_Table_2[Name],"NOT FOUND")</f>
        <v>NOT FOUND</v>
      </c>
      <c r="D176" t="str">
        <f>_xlfn.XLOOKUP(Table1[[#This Row],[Unique_Id]],Employee_Table_2[Unique_ID],Employee_Table_2[Gender],"NOT FOUND")</f>
        <v>NOT FOUND</v>
      </c>
      <c r="E176" t="str">
        <f>_xlfn.XLOOKUP(Table1[[#This Row],[Unique_Id]],Employee_Table_2[Unique_ID],Employee_Table_2[Age],"NOT FOUND")</f>
        <v>NOT FOUND</v>
      </c>
      <c r="F176" t="str">
        <f>_xlfn.XLOOKUP(Table1[[#This Row],[Unique_Id]],Employee_Table_2[Unique_ID],Employee_Table_2[Rating],"NOT FOUND")</f>
        <v>NOT FOUND</v>
      </c>
      <c r="G176" s="5" t="str">
        <f>_xlfn.XLOOKUP(Table1[[#This Row],[Unique_Id]],Employee_Table_2[Unique_ID],Employee_Table_2[Date Joined],"NOT FOUND")</f>
        <v>NOT FOUND</v>
      </c>
      <c r="H176" t="str">
        <f>_xlfn.XLOOKUP(Table1[[#This Row],[Unique_Id]],Employee_Table_2[Unique_ID],Employee_Table_2[Department],"NOT FOUND")</f>
        <v>NOT FOUND</v>
      </c>
      <c r="I176" s="15" t="str">
        <f>_xlfn.XLOOKUP(Table1[[#This Row],[Unique_Id]],Employee_Table_2[Unique_ID],Employee_Table_2[Salary],"NOT FOUND")</f>
        <v>NOT FOUND</v>
      </c>
      <c r="J176" t="str">
        <f>_xlfn.XLOOKUP(Table1[[#This Row],[Unique_Id]],Employee_Table_2[Unique_ID],Employee_Table_2[Country],"NOT FOUND")</f>
        <v>NOT FOUND</v>
      </c>
      <c r="K176" s="19" t="str">
        <f>_xlfn.XLOOKUP(Table1[[#This Row],[Unique_Id]],Employee_Table_2[Unique_ID],Employee_Table_2[[ Tenure ]],"NOT FOUND")</f>
        <v>NOT FOUND</v>
      </c>
    </row>
    <row r="177" spans="1:11" x14ac:dyDescent="0.25">
      <c r="A177" s="17"/>
      <c r="B177" t="str">
        <f>_xlfn.XLOOKUP(Table1[[#This Row],[Unique_Id]],Employee_Table_2[Unique_ID],Employee_Table_2[Staff_Id],"NOT FOUND")</f>
        <v>NOT FOUND</v>
      </c>
      <c r="C177" t="str">
        <f>_xlfn.XLOOKUP(Table1[[#This Row],[Unique_Id]],Employee_Table_2[Unique_ID],Employee_Table_2[Name],"NOT FOUND")</f>
        <v>NOT FOUND</v>
      </c>
      <c r="D177" t="str">
        <f>_xlfn.XLOOKUP(Table1[[#This Row],[Unique_Id]],Employee_Table_2[Unique_ID],Employee_Table_2[Gender],"NOT FOUND")</f>
        <v>NOT FOUND</v>
      </c>
      <c r="E177" t="str">
        <f>_xlfn.XLOOKUP(Table1[[#This Row],[Unique_Id]],Employee_Table_2[Unique_ID],Employee_Table_2[Age],"NOT FOUND")</f>
        <v>NOT FOUND</v>
      </c>
      <c r="F177" t="str">
        <f>_xlfn.XLOOKUP(Table1[[#This Row],[Unique_Id]],Employee_Table_2[Unique_ID],Employee_Table_2[Rating],"NOT FOUND")</f>
        <v>NOT FOUND</v>
      </c>
      <c r="G177" s="5" t="str">
        <f>_xlfn.XLOOKUP(Table1[[#This Row],[Unique_Id]],Employee_Table_2[Unique_ID],Employee_Table_2[Date Joined],"NOT FOUND")</f>
        <v>NOT FOUND</v>
      </c>
      <c r="H177" t="str">
        <f>_xlfn.XLOOKUP(Table1[[#This Row],[Unique_Id]],Employee_Table_2[Unique_ID],Employee_Table_2[Department],"NOT FOUND")</f>
        <v>NOT FOUND</v>
      </c>
      <c r="I177" s="15" t="str">
        <f>_xlfn.XLOOKUP(Table1[[#This Row],[Unique_Id]],Employee_Table_2[Unique_ID],Employee_Table_2[Salary],"NOT FOUND")</f>
        <v>NOT FOUND</v>
      </c>
      <c r="J177" t="str">
        <f>_xlfn.XLOOKUP(Table1[[#This Row],[Unique_Id]],Employee_Table_2[Unique_ID],Employee_Table_2[Country],"NOT FOUND")</f>
        <v>NOT FOUND</v>
      </c>
      <c r="K177" s="19" t="str">
        <f>_xlfn.XLOOKUP(Table1[[#This Row],[Unique_Id]],Employee_Table_2[Unique_ID],Employee_Table_2[[ Tenure ]],"NOT FOUND")</f>
        <v>NOT FOUND</v>
      </c>
    </row>
    <row r="178" spans="1:11" x14ac:dyDescent="0.25">
      <c r="A178" s="17"/>
      <c r="B178" t="str">
        <f>_xlfn.XLOOKUP(Table1[[#This Row],[Unique_Id]],Employee_Table_2[Unique_ID],Employee_Table_2[Staff_Id],"NOT FOUND")</f>
        <v>NOT FOUND</v>
      </c>
      <c r="C178" t="str">
        <f>_xlfn.XLOOKUP(Table1[[#This Row],[Unique_Id]],Employee_Table_2[Unique_ID],Employee_Table_2[Name],"NOT FOUND")</f>
        <v>NOT FOUND</v>
      </c>
      <c r="D178" t="str">
        <f>_xlfn.XLOOKUP(Table1[[#This Row],[Unique_Id]],Employee_Table_2[Unique_ID],Employee_Table_2[Gender],"NOT FOUND")</f>
        <v>NOT FOUND</v>
      </c>
      <c r="E178" t="str">
        <f>_xlfn.XLOOKUP(Table1[[#This Row],[Unique_Id]],Employee_Table_2[Unique_ID],Employee_Table_2[Age],"NOT FOUND")</f>
        <v>NOT FOUND</v>
      </c>
      <c r="F178" t="str">
        <f>_xlfn.XLOOKUP(Table1[[#This Row],[Unique_Id]],Employee_Table_2[Unique_ID],Employee_Table_2[Rating],"NOT FOUND")</f>
        <v>NOT FOUND</v>
      </c>
      <c r="G178" s="5" t="str">
        <f>_xlfn.XLOOKUP(Table1[[#This Row],[Unique_Id]],Employee_Table_2[Unique_ID],Employee_Table_2[Date Joined],"NOT FOUND")</f>
        <v>NOT FOUND</v>
      </c>
      <c r="H178" t="str">
        <f>_xlfn.XLOOKUP(Table1[[#This Row],[Unique_Id]],Employee_Table_2[Unique_ID],Employee_Table_2[Department],"NOT FOUND")</f>
        <v>NOT FOUND</v>
      </c>
      <c r="I178" s="15" t="str">
        <f>_xlfn.XLOOKUP(Table1[[#This Row],[Unique_Id]],Employee_Table_2[Unique_ID],Employee_Table_2[Salary],"NOT FOUND")</f>
        <v>NOT FOUND</v>
      </c>
      <c r="J178" t="str">
        <f>_xlfn.XLOOKUP(Table1[[#This Row],[Unique_Id]],Employee_Table_2[Unique_ID],Employee_Table_2[Country],"NOT FOUND")</f>
        <v>NOT FOUND</v>
      </c>
      <c r="K178" s="19" t="str">
        <f>_xlfn.XLOOKUP(Table1[[#This Row],[Unique_Id]],Employee_Table_2[Unique_ID],Employee_Table_2[[ Tenure ]],"NOT FOUND")</f>
        <v>NOT FOUND</v>
      </c>
    </row>
    <row r="179" spans="1:11" x14ac:dyDescent="0.25">
      <c r="A179" s="17"/>
      <c r="B179" t="str">
        <f>_xlfn.XLOOKUP(Table1[[#This Row],[Unique_Id]],Employee_Table_2[Unique_ID],Employee_Table_2[Staff_Id],"NOT FOUND")</f>
        <v>NOT FOUND</v>
      </c>
      <c r="C179" t="str">
        <f>_xlfn.XLOOKUP(Table1[[#This Row],[Unique_Id]],Employee_Table_2[Unique_ID],Employee_Table_2[Name],"NOT FOUND")</f>
        <v>NOT FOUND</v>
      </c>
      <c r="D179" t="str">
        <f>_xlfn.XLOOKUP(Table1[[#This Row],[Unique_Id]],Employee_Table_2[Unique_ID],Employee_Table_2[Gender],"NOT FOUND")</f>
        <v>NOT FOUND</v>
      </c>
      <c r="E179" t="str">
        <f>_xlfn.XLOOKUP(Table1[[#This Row],[Unique_Id]],Employee_Table_2[Unique_ID],Employee_Table_2[Age],"NOT FOUND")</f>
        <v>NOT FOUND</v>
      </c>
      <c r="F179" t="str">
        <f>_xlfn.XLOOKUP(Table1[[#This Row],[Unique_Id]],Employee_Table_2[Unique_ID],Employee_Table_2[Rating],"NOT FOUND")</f>
        <v>NOT FOUND</v>
      </c>
      <c r="G179" s="5" t="str">
        <f>_xlfn.XLOOKUP(Table1[[#This Row],[Unique_Id]],Employee_Table_2[Unique_ID],Employee_Table_2[Date Joined],"NOT FOUND")</f>
        <v>NOT FOUND</v>
      </c>
      <c r="H179" t="str">
        <f>_xlfn.XLOOKUP(Table1[[#This Row],[Unique_Id]],Employee_Table_2[Unique_ID],Employee_Table_2[Department],"NOT FOUND")</f>
        <v>NOT FOUND</v>
      </c>
      <c r="I179" s="15" t="str">
        <f>_xlfn.XLOOKUP(Table1[[#This Row],[Unique_Id]],Employee_Table_2[Unique_ID],Employee_Table_2[Salary],"NOT FOUND")</f>
        <v>NOT FOUND</v>
      </c>
      <c r="J179" t="str">
        <f>_xlfn.XLOOKUP(Table1[[#This Row],[Unique_Id]],Employee_Table_2[Unique_ID],Employee_Table_2[Country],"NOT FOUND")</f>
        <v>NOT FOUND</v>
      </c>
      <c r="K179" s="19" t="str">
        <f>_xlfn.XLOOKUP(Table1[[#This Row],[Unique_Id]],Employee_Table_2[Unique_ID],Employee_Table_2[[ Tenure ]],"NOT FOUND")</f>
        <v>NOT FOUND</v>
      </c>
    </row>
    <row r="180" spans="1:11" x14ac:dyDescent="0.25">
      <c r="A180" s="17"/>
      <c r="B180" t="str">
        <f>_xlfn.XLOOKUP(Table1[[#This Row],[Unique_Id]],Employee_Table_2[Unique_ID],Employee_Table_2[Staff_Id],"NOT FOUND")</f>
        <v>NOT FOUND</v>
      </c>
      <c r="C180" t="str">
        <f>_xlfn.XLOOKUP(Table1[[#This Row],[Unique_Id]],Employee_Table_2[Unique_ID],Employee_Table_2[Name],"NOT FOUND")</f>
        <v>NOT FOUND</v>
      </c>
      <c r="D180" t="str">
        <f>_xlfn.XLOOKUP(Table1[[#This Row],[Unique_Id]],Employee_Table_2[Unique_ID],Employee_Table_2[Gender],"NOT FOUND")</f>
        <v>NOT FOUND</v>
      </c>
      <c r="E180" t="str">
        <f>_xlfn.XLOOKUP(Table1[[#This Row],[Unique_Id]],Employee_Table_2[Unique_ID],Employee_Table_2[Age],"NOT FOUND")</f>
        <v>NOT FOUND</v>
      </c>
      <c r="F180" t="str">
        <f>_xlfn.XLOOKUP(Table1[[#This Row],[Unique_Id]],Employee_Table_2[Unique_ID],Employee_Table_2[Rating],"NOT FOUND")</f>
        <v>NOT FOUND</v>
      </c>
      <c r="G180" s="5" t="str">
        <f>_xlfn.XLOOKUP(Table1[[#This Row],[Unique_Id]],Employee_Table_2[Unique_ID],Employee_Table_2[Date Joined],"NOT FOUND")</f>
        <v>NOT FOUND</v>
      </c>
      <c r="H180" t="str">
        <f>_xlfn.XLOOKUP(Table1[[#This Row],[Unique_Id]],Employee_Table_2[Unique_ID],Employee_Table_2[Department],"NOT FOUND")</f>
        <v>NOT FOUND</v>
      </c>
      <c r="I180" s="15" t="str">
        <f>_xlfn.XLOOKUP(Table1[[#This Row],[Unique_Id]],Employee_Table_2[Unique_ID],Employee_Table_2[Salary],"NOT FOUND")</f>
        <v>NOT FOUND</v>
      </c>
      <c r="J180" t="str">
        <f>_xlfn.XLOOKUP(Table1[[#This Row],[Unique_Id]],Employee_Table_2[Unique_ID],Employee_Table_2[Country],"NOT FOUND")</f>
        <v>NOT FOUND</v>
      </c>
      <c r="K180" s="19" t="str">
        <f>_xlfn.XLOOKUP(Table1[[#This Row],[Unique_Id]],Employee_Table_2[Unique_ID],Employee_Table_2[[ Tenure ]],"NOT FOUND")</f>
        <v>NOT FOUND</v>
      </c>
    </row>
    <row r="181" spans="1:11" x14ac:dyDescent="0.25">
      <c r="A181" s="17"/>
      <c r="B181" t="str">
        <f>_xlfn.XLOOKUP(Table1[[#This Row],[Unique_Id]],Employee_Table_2[Unique_ID],Employee_Table_2[Staff_Id],"NOT FOUND")</f>
        <v>NOT FOUND</v>
      </c>
      <c r="C181" t="str">
        <f>_xlfn.XLOOKUP(Table1[[#This Row],[Unique_Id]],Employee_Table_2[Unique_ID],Employee_Table_2[Name],"NOT FOUND")</f>
        <v>NOT FOUND</v>
      </c>
      <c r="D181" t="str">
        <f>_xlfn.XLOOKUP(Table1[[#This Row],[Unique_Id]],Employee_Table_2[Unique_ID],Employee_Table_2[Gender],"NOT FOUND")</f>
        <v>NOT FOUND</v>
      </c>
      <c r="E181" t="str">
        <f>_xlfn.XLOOKUP(Table1[[#This Row],[Unique_Id]],Employee_Table_2[Unique_ID],Employee_Table_2[Age],"NOT FOUND")</f>
        <v>NOT FOUND</v>
      </c>
      <c r="F181" t="str">
        <f>_xlfn.XLOOKUP(Table1[[#This Row],[Unique_Id]],Employee_Table_2[Unique_ID],Employee_Table_2[Rating],"NOT FOUND")</f>
        <v>NOT FOUND</v>
      </c>
      <c r="G181" s="5" t="str">
        <f>_xlfn.XLOOKUP(Table1[[#This Row],[Unique_Id]],Employee_Table_2[Unique_ID],Employee_Table_2[Date Joined],"NOT FOUND")</f>
        <v>NOT FOUND</v>
      </c>
      <c r="H181" t="str">
        <f>_xlfn.XLOOKUP(Table1[[#This Row],[Unique_Id]],Employee_Table_2[Unique_ID],Employee_Table_2[Department],"NOT FOUND")</f>
        <v>NOT FOUND</v>
      </c>
      <c r="I181" s="15" t="str">
        <f>_xlfn.XLOOKUP(Table1[[#This Row],[Unique_Id]],Employee_Table_2[Unique_ID],Employee_Table_2[Salary],"NOT FOUND")</f>
        <v>NOT FOUND</v>
      </c>
      <c r="J181" t="str">
        <f>_xlfn.XLOOKUP(Table1[[#This Row],[Unique_Id]],Employee_Table_2[Unique_ID],Employee_Table_2[Country],"NOT FOUND")</f>
        <v>NOT FOUND</v>
      </c>
      <c r="K181" s="19" t="str">
        <f>_xlfn.XLOOKUP(Table1[[#This Row],[Unique_Id]],Employee_Table_2[Unique_ID],Employee_Table_2[[ Tenure ]],"NOT FOUND")</f>
        <v>NOT FOUND</v>
      </c>
    </row>
    <row r="182" spans="1:11" x14ac:dyDescent="0.25">
      <c r="A182" s="17"/>
      <c r="B182" t="str">
        <f>_xlfn.XLOOKUP(Table1[[#This Row],[Unique_Id]],Employee_Table_2[Unique_ID],Employee_Table_2[Staff_Id],"NOT FOUND")</f>
        <v>NOT FOUND</v>
      </c>
      <c r="C182" t="str">
        <f>_xlfn.XLOOKUP(Table1[[#This Row],[Unique_Id]],Employee_Table_2[Unique_ID],Employee_Table_2[Name],"NOT FOUND")</f>
        <v>NOT FOUND</v>
      </c>
      <c r="D182" t="str">
        <f>_xlfn.XLOOKUP(Table1[[#This Row],[Unique_Id]],Employee_Table_2[Unique_ID],Employee_Table_2[Gender],"NOT FOUND")</f>
        <v>NOT FOUND</v>
      </c>
      <c r="E182" t="str">
        <f>_xlfn.XLOOKUP(Table1[[#This Row],[Unique_Id]],Employee_Table_2[Unique_ID],Employee_Table_2[Age],"NOT FOUND")</f>
        <v>NOT FOUND</v>
      </c>
      <c r="F182" t="str">
        <f>_xlfn.XLOOKUP(Table1[[#This Row],[Unique_Id]],Employee_Table_2[Unique_ID],Employee_Table_2[Rating],"NOT FOUND")</f>
        <v>NOT FOUND</v>
      </c>
      <c r="G182" s="5" t="str">
        <f>_xlfn.XLOOKUP(Table1[[#This Row],[Unique_Id]],Employee_Table_2[Unique_ID],Employee_Table_2[Date Joined],"NOT FOUND")</f>
        <v>NOT FOUND</v>
      </c>
      <c r="H182" t="str">
        <f>_xlfn.XLOOKUP(Table1[[#This Row],[Unique_Id]],Employee_Table_2[Unique_ID],Employee_Table_2[Department],"NOT FOUND")</f>
        <v>NOT FOUND</v>
      </c>
      <c r="I182" s="15" t="str">
        <f>_xlfn.XLOOKUP(Table1[[#This Row],[Unique_Id]],Employee_Table_2[Unique_ID],Employee_Table_2[Salary],"NOT FOUND")</f>
        <v>NOT FOUND</v>
      </c>
      <c r="J182" t="str">
        <f>_xlfn.XLOOKUP(Table1[[#This Row],[Unique_Id]],Employee_Table_2[Unique_ID],Employee_Table_2[Country],"NOT FOUND")</f>
        <v>NOT FOUND</v>
      </c>
      <c r="K182" s="19" t="str">
        <f>_xlfn.XLOOKUP(Table1[[#This Row],[Unique_Id]],Employee_Table_2[Unique_ID],Employee_Table_2[[ Tenure ]],"NOT FOUND")</f>
        <v>NOT FOUND</v>
      </c>
    </row>
    <row r="183" spans="1:11" x14ac:dyDescent="0.25">
      <c r="A183" s="17"/>
      <c r="B183" t="str">
        <f>_xlfn.XLOOKUP(Table1[[#This Row],[Unique_Id]],Employee_Table_2[Unique_ID],Employee_Table_2[Staff_Id],"NOT FOUND")</f>
        <v>NOT FOUND</v>
      </c>
      <c r="C183" t="str">
        <f>_xlfn.XLOOKUP(Table1[[#This Row],[Unique_Id]],Employee_Table_2[Unique_ID],Employee_Table_2[Name],"NOT FOUND")</f>
        <v>NOT FOUND</v>
      </c>
      <c r="D183" t="str">
        <f>_xlfn.XLOOKUP(Table1[[#This Row],[Unique_Id]],Employee_Table_2[Unique_ID],Employee_Table_2[Gender],"NOT FOUND")</f>
        <v>NOT FOUND</v>
      </c>
      <c r="E183" t="str">
        <f>_xlfn.XLOOKUP(Table1[[#This Row],[Unique_Id]],Employee_Table_2[Unique_ID],Employee_Table_2[Age],"NOT FOUND")</f>
        <v>NOT FOUND</v>
      </c>
      <c r="F183" t="str">
        <f>_xlfn.XLOOKUP(Table1[[#This Row],[Unique_Id]],Employee_Table_2[Unique_ID],Employee_Table_2[Rating],"NOT FOUND")</f>
        <v>NOT FOUND</v>
      </c>
      <c r="G183" s="5" t="str">
        <f>_xlfn.XLOOKUP(Table1[[#This Row],[Unique_Id]],Employee_Table_2[Unique_ID],Employee_Table_2[Date Joined],"NOT FOUND")</f>
        <v>NOT FOUND</v>
      </c>
      <c r="H183" t="str">
        <f>_xlfn.XLOOKUP(Table1[[#This Row],[Unique_Id]],Employee_Table_2[Unique_ID],Employee_Table_2[Department],"NOT FOUND")</f>
        <v>NOT FOUND</v>
      </c>
      <c r="I183" s="15" t="str">
        <f>_xlfn.XLOOKUP(Table1[[#This Row],[Unique_Id]],Employee_Table_2[Unique_ID],Employee_Table_2[Salary],"NOT FOUND")</f>
        <v>NOT FOUND</v>
      </c>
      <c r="J183" t="str">
        <f>_xlfn.XLOOKUP(Table1[[#This Row],[Unique_Id]],Employee_Table_2[Unique_ID],Employee_Table_2[Country],"NOT FOUND")</f>
        <v>NOT FOUND</v>
      </c>
      <c r="K183" s="19" t="str">
        <f>_xlfn.XLOOKUP(Table1[[#This Row],[Unique_Id]],Employee_Table_2[Unique_ID],Employee_Table_2[[ Tenure ]],"NOT FOUND")</f>
        <v>NOT FOUND</v>
      </c>
    </row>
    <row r="184" spans="1:11" x14ac:dyDescent="0.25">
      <c r="A184" s="17"/>
      <c r="B184" t="str">
        <f>_xlfn.XLOOKUP(Table1[[#This Row],[Unique_Id]],Employee_Table_2[Unique_ID],Employee_Table_2[Staff_Id],"NOT FOUND")</f>
        <v>NOT FOUND</v>
      </c>
      <c r="C184" t="str">
        <f>_xlfn.XLOOKUP(Table1[[#This Row],[Unique_Id]],Employee_Table_2[Unique_ID],Employee_Table_2[Name],"NOT FOUND")</f>
        <v>NOT FOUND</v>
      </c>
      <c r="D184" t="str">
        <f>_xlfn.XLOOKUP(Table1[[#This Row],[Unique_Id]],Employee_Table_2[Unique_ID],Employee_Table_2[Gender],"NOT FOUND")</f>
        <v>NOT FOUND</v>
      </c>
      <c r="E184" t="str">
        <f>_xlfn.XLOOKUP(Table1[[#This Row],[Unique_Id]],Employee_Table_2[Unique_ID],Employee_Table_2[Age],"NOT FOUND")</f>
        <v>NOT FOUND</v>
      </c>
      <c r="F184" t="str">
        <f>_xlfn.XLOOKUP(Table1[[#This Row],[Unique_Id]],Employee_Table_2[Unique_ID],Employee_Table_2[Rating],"NOT FOUND")</f>
        <v>NOT FOUND</v>
      </c>
      <c r="G184" s="5" t="str">
        <f>_xlfn.XLOOKUP(Table1[[#This Row],[Unique_Id]],Employee_Table_2[Unique_ID],Employee_Table_2[Date Joined],"NOT FOUND")</f>
        <v>NOT FOUND</v>
      </c>
      <c r="H184" t="str">
        <f>_xlfn.XLOOKUP(Table1[[#This Row],[Unique_Id]],Employee_Table_2[Unique_ID],Employee_Table_2[Department],"NOT FOUND")</f>
        <v>NOT FOUND</v>
      </c>
      <c r="I184" s="15" t="str">
        <f>_xlfn.XLOOKUP(Table1[[#This Row],[Unique_Id]],Employee_Table_2[Unique_ID],Employee_Table_2[Salary],"NOT FOUND")</f>
        <v>NOT FOUND</v>
      </c>
      <c r="J184" t="str">
        <f>_xlfn.XLOOKUP(Table1[[#This Row],[Unique_Id]],Employee_Table_2[Unique_ID],Employee_Table_2[Country],"NOT FOUND")</f>
        <v>NOT FOUND</v>
      </c>
      <c r="K184" s="19" t="str">
        <f>_xlfn.XLOOKUP(Table1[[#This Row],[Unique_Id]],Employee_Table_2[Unique_ID],Employee_Table_2[[ Tenure ]],"NOT FOUND")</f>
        <v>NOT FOUND</v>
      </c>
    </row>
    <row r="185" spans="1:11" x14ac:dyDescent="0.25">
      <c r="A185" s="17"/>
      <c r="B185" t="str">
        <f>_xlfn.XLOOKUP(Table1[[#This Row],[Unique_Id]],Employee_Table_2[Unique_ID],Employee_Table_2[Staff_Id],"NOT FOUND")</f>
        <v>NOT FOUND</v>
      </c>
      <c r="C185" t="str">
        <f>_xlfn.XLOOKUP(Table1[[#This Row],[Unique_Id]],Employee_Table_2[Unique_ID],Employee_Table_2[Name],"NOT FOUND")</f>
        <v>NOT FOUND</v>
      </c>
      <c r="D185" t="str">
        <f>_xlfn.XLOOKUP(Table1[[#This Row],[Unique_Id]],Employee_Table_2[Unique_ID],Employee_Table_2[Gender],"NOT FOUND")</f>
        <v>NOT FOUND</v>
      </c>
      <c r="E185" t="str">
        <f>_xlfn.XLOOKUP(Table1[[#This Row],[Unique_Id]],Employee_Table_2[Unique_ID],Employee_Table_2[Age],"NOT FOUND")</f>
        <v>NOT FOUND</v>
      </c>
      <c r="F185" t="str">
        <f>_xlfn.XLOOKUP(Table1[[#This Row],[Unique_Id]],Employee_Table_2[Unique_ID],Employee_Table_2[Rating],"NOT FOUND")</f>
        <v>NOT FOUND</v>
      </c>
      <c r="G185" s="5" t="str">
        <f>_xlfn.XLOOKUP(Table1[[#This Row],[Unique_Id]],Employee_Table_2[Unique_ID],Employee_Table_2[Date Joined],"NOT FOUND")</f>
        <v>NOT FOUND</v>
      </c>
      <c r="H185" t="str">
        <f>_xlfn.XLOOKUP(Table1[[#This Row],[Unique_Id]],Employee_Table_2[Unique_ID],Employee_Table_2[Department],"NOT FOUND")</f>
        <v>NOT FOUND</v>
      </c>
      <c r="I185" s="15" t="str">
        <f>_xlfn.XLOOKUP(Table1[[#This Row],[Unique_Id]],Employee_Table_2[Unique_ID],Employee_Table_2[Salary],"NOT FOUND")</f>
        <v>NOT FOUND</v>
      </c>
      <c r="J185" t="str">
        <f>_xlfn.XLOOKUP(Table1[[#This Row],[Unique_Id]],Employee_Table_2[Unique_ID],Employee_Table_2[Country],"NOT FOUND")</f>
        <v>NOT FOUND</v>
      </c>
      <c r="K185" s="19" t="str">
        <f>_xlfn.XLOOKUP(Table1[[#This Row],[Unique_Id]],Employee_Table_2[Unique_ID],Employee_Table_2[[ Tenure ]],"NOT FOUND")</f>
        <v>NOT FOUND</v>
      </c>
    </row>
    <row r="186" spans="1:11" x14ac:dyDescent="0.25">
      <c r="A186" s="17"/>
      <c r="B186" t="str">
        <f>_xlfn.XLOOKUP(Table1[[#This Row],[Unique_Id]],Employee_Table_2[Unique_ID],Employee_Table_2[Staff_Id],"NOT FOUND")</f>
        <v>NOT FOUND</v>
      </c>
      <c r="C186" t="str">
        <f>_xlfn.XLOOKUP(Table1[[#This Row],[Unique_Id]],Employee_Table_2[Unique_ID],Employee_Table_2[Name],"NOT FOUND")</f>
        <v>NOT FOUND</v>
      </c>
      <c r="D186" t="str">
        <f>_xlfn.XLOOKUP(Table1[[#This Row],[Unique_Id]],Employee_Table_2[Unique_ID],Employee_Table_2[Gender],"NOT FOUND")</f>
        <v>NOT FOUND</v>
      </c>
      <c r="E186" t="str">
        <f>_xlfn.XLOOKUP(Table1[[#This Row],[Unique_Id]],Employee_Table_2[Unique_ID],Employee_Table_2[Age],"NOT FOUND")</f>
        <v>NOT FOUND</v>
      </c>
      <c r="F186" t="str">
        <f>_xlfn.XLOOKUP(Table1[[#This Row],[Unique_Id]],Employee_Table_2[Unique_ID],Employee_Table_2[Rating],"NOT FOUND")</f>
        <v>NOT FOUND</v>
      </c>
      <c r="G186" s="5" t="str">
        <f>_xlfn.XLOOKUP(Table1[[#This Row],[Unique_Id]],Employee_Table_2[Unique_ID],Employee_Table_2[Date Joined],"NOT FOUND")</f>
        <v>NOT FOUND</v>
      </c>
      <c r="H186" t="str">
        <f>_xlfn.XLOOKUP(Table1[[#This Row],[Unique_Id]],Employee_Table_2[Unique_ID],Employee_Table_2[Department],"NOT FOUND")</f>
        <v>NOT FOUND</v>
      </c>
      <c r="I186" s="15" t="str">
        <f>_xlfn.XLOOKUP(Table1[[#This Row],[Unique_Id]],Employee_Table_2[Unique_ID],Employee_Table_2[Salary],"NOT FOUND")</f>
        <v>NOT FOUND</v>
      </c>
      <c r="J186" t="str">
        <f>_xlfn.XLOOKUP(Table1[[#This Row],[Unique_Id]],Employee_Table_2[Unique_ID],Employee_Table_2[Country],"NOT FOUND")</f>
        <v>NOT FOUND</v>
      </c>
      <c r="K186" s="19" t="str">
        <f>_xlfn.XLOOKUP(Table1[[#This Row],[Unique_Id]],Employee_Table_2[Unique_ID],Employee_Table_2[[ Tenure ]],"NOT FOUND")</f>
        <v>NOT FOUND</v>
      </c>
    </row>
    <row r="187" spans="1:11" x14ac:dyDescent="0.25">
      <c r="A187" s="17"/>
      <c r="B187" t="str">
        <f>_xlfn.XLOOKUP(Table1[[#This Row],[Unique_Id]],Employee_Table_2[Unique_ID],Employee_Table_2[Staff_Id],"NOT FOUND")</f>
        <v>NOT FOUND</v>
      </c>
      <c r="C187" t="str">
        <f>_xlfn.XLOOKUP(Table1[[#This Row],[Unique_Id]],Employee_Table_2[Unique_ID],Employee_Table_2[Name],"NOT FOUND")</f>
        <v>NOT FOUND</v>
      </c>
      <c r="D187" t="str">
        <f>_xlfn.XLOOKUP(Table1[[#This Row],[Unique_Id]],Employee_Table_2[Unique_ID],Employee_Table_2[Gender],"NOT FOUND")</f>
        <v>NOT FOUND</v>
      </c>
      <c r="E187" t="str">
        <f>_xlfn.XLOOKUP(Table1[[#This Row],[Unique_Id]],Employee_Table_2[Unique_ID],Employee_Table_2[Age],"NOT FOUND")</f>
        <v>NOT FOUND</v>
      </c>
      <c r="F187" t="str">
        <f>_xlfn.XLOOKUP(Table1[[#This Row],[Unique_Id]],Employee_Table_2[Unique_ID],Employee_Table_2[Rating],"NOT FOUND")</f>
        <v>NOT FOUND</v>
      </c>
      <c r="G187" s="5" t="str">
        <f>_xlfn.XLOOKUP(Table1[[#This Row],[Unique_Id]],Employee_Table_2[Unique_ID],Employee_Table_2[Date Joined],"NOT FOUND")</f>
        <v>NOT FOUND</v>
      </c>
      <c r="H187" t="str">
        <f>_xlfn.XLOOKUP(Table1[[#This Row],[Unique_Id]],Employee_Table_2[Unique_ID],Employee_Table_2[Department],"NOT FOUND")</f>
        <v>NOT FOUND</v>
      </c>
      <c r="I187" s="15" t="str">
        <f>_xlfn.XLOOKUP(Table1[[#This Row],[Unique_Id]],Employee_Table_2[Unique_ID],Employee_Table_2[Salary],"NOT FOUND")</f>
        <v>NOT FOUND</v>
      </c>
      <c r="J187" t="str">
        <f>_xlfn.XLOOKUP(Table1[[#This Row],[Unique_Id]],Employee_Table_2[Unique_ID],Employee_Table_2[Country],"NOT FOUND")</f>
        <v>NOT FOUND</v>
      </c>
      <c r="K187" s="19" t="str">
        <f>_xlfn.XLOOKUP(Table1[[#This Row],[Unique_Id]],Employee_Table_2[Unique_ID],Employee_Table_2[[ Tenure ]],"NOT FOUND")</f>
        <v>NOT FOUND</v>
      </c>
    </row>
    <row r="188" spans="1:11" x14ac:dyDescent="0.25">
      <c r="A188" s="17"/>
      <c r="B188" t="str">
        <f>_xlfn.XLOOKUP(Table1[[#This Row],[Unique_Id]],Employee_Table_2[Unique_ID],Employee_Table_2[Staff_Id],"NOT FOUND")</f>
        <v>NOT FOUND</v>
      </c>
      <c r="C188" t="str">
        <f>_xlfn.XLOOKUP(Table1[[#This Row],[Unique_Id]],Employee_Table_2[Unique_ID],Employee_Table_2[Name],"NOT FOUND")</f>
        <v>NOT FOUND</v>
      </c>
      <c r="D188" t="str">
        <f>_xlfn.XLOOKUP(Table1[[#This Row],[Unique_Id]],Employee_Table_2[Unique_ID],Employee_Table_2[Gender],"NOT FOUND")</f>
        <v>NOT FOUND</v>
      </c>
      <c r="E188" t="str">
        <f>_xlfn.XLOOKUP(Table1[[#This Row],[Unique_Id]],Employee_Table_2[Unique_ID],Employee_Table_2[Age],"NOT FOUND")</f>
        <v>NOT FOUND</v>
      </c>
      <c r="F188" t="str">
        <f>_xlfn.XLOOKUP(Table1[[#This Row],[Unique_Id]],Employee_Table_2[Unique_ID],Employee_Table_2[Rating],"NOT FOUND")</f>
        <v>NOT FOUND</v>
      </c>
      <c r="G188" s="5" t="str">
        <f>_xlfn.XLOOKUP(Table1[[#This Row],[Unique_Id]],Employee_Table_2[Unique_ID],Employee_Table_2[Date Joined],"NOT FOUND")</f>
        <v>NOT FOUND</v>
      </c>
      <c r="H188" t="str">
        <f>_xlfn.XLOOKUP(Table1[[#This Row],[Unique_Id]],Employee_Table_2[Unique_ID],Employee_Table_2[Department],"NOT FOUND")</f>
        <v>NOT FOUND</v>
      </c>
      <c r="I188" s="15" t="str">
        <f>_xlfn.XLOOKUP(Table1[[#This Row],[Unique_Id]],Employee_Table_2[Unique_ID],Employee_Table_2[Salary],"NOT FOUND")</f>
        <v>NOT FOUND</v>
      </c>
      <c r="J188" t="str">
        <f>_xlfn.XLOOKUP(Table1[[#This Row],[Unique_Id]],Employee_Table_2[Unique_ID],Employee_Table_2[Country],"NOT FOUND")</f>
        <v>NOT FOUND</v>
      </c>
      <c r="K188" s="19" t="str">
        <f>_xlfn.XLOOKUP(Table1[[#This Row],[Unique_Id]],Employee_Table_2[Unique_ID],Employee_Table_2[[ Tenure ]],"NOT FOUND")</f>
        <v>NOT FOUND</v>
      </c>
    </row>
    <row r="189" spans="1:11" x14ac:dyDescent="0.25">
      <c r="A189" s="17"/>
      <c r="B189" t="str">
        <f>_xlfn.XLOOKUP(Table1[[#This Row],[Unique_Id]],Employee_Table_2[Unique_ID],Employee_Table_2[Staff_Id],"NOT FOUND")</f>
        <v>NOT FOUND</v>
      </c>
      <c r="C189" t="str">
        <f>_xlfn.XLOOKUP(Table1[[#This Row],[Unique_Id]],Employee_Table_2[Unique_ID],Employee_Table_2[Name],"NOT FOUND")</f>
        <v>NOT FOUND</v>
      </c>
      <c r="D189" t="str">
        <f>_xlfn.XLOOKUP(Table1[[#This Row],[Unique_Id]],Employee_Table_2[Unique_ID],Employee_Table_2[Gender],"NOT FOUND")</f>
        <v>NOT FOUND</v>
      </c>
      <c r="E189" t="str">
        <f>_xlfn.XLOOKUP(Table1[[#This Row],[Unique_Id]],Employee_Table_2[Unique_ID],Employee_Table_2[Age],"NOT FOUND")</f>
        <v>NOT FOUND</v>
      </c>
      <c r="F189" t="str">
        <f>_xlfn.XLOOKUP(Table1[[#This Row],[Unique_Id]],Employee_Table_2[Unique_ID],Employee_Table_2[Rating],"NOT FOUND")</f>
        <v>NOT FOUND</v>
      </c>
      <c r="G189" s="5" t="str">
        <f>_xlfn.XLOOKUP(Table1[[#This Row],[Unique_Id]],Employee_Table_2[Unique_ID],Employee_Table_2[Date Joined],"NOT FOUND")</f>
        <v>NOT FOUND</v>
      </c>
      <c r="H189" t="str">
        <f>_xlfn.XLOOKUP(Table1[[#This Row],[Unique_Id]],Employee_Table_2[Unique_ID],Employee_Table_2[Department],"NOT FOUND")</f>
        <v>NOT FOUND</v>
      </c>
      <c r="I189" s="15" t="str">
        <f>_xlfn.XLOOKUP(Table1[[#This Row],[Unique_Id]],Employee_Table_2[Unique_ID],Employee_Table_2[Salary],"NOT FOUND")</f>
        <v>NOT FOUND</v>
      </c>
      <c r="J189" t="str">
        <f>_xlfn.XLOOKUP(Table1[[#This Row],[Unique_Id]],Employee_Table_2[Unique_ID],Employee_Table_2[Country],"NOT FOUND")</f>
        <v>NOT FOUND</v>
      </c>
      <c r="K189" s="19" t="str">
        <f>_xlfn.XLOOKUP(Table1[[#This Row],[Unique_Id]],Employee_Table_2[Unique_ID],Employee_Table_2[[ Tenure ]],"NOT FOUND")</f>
        <v>NOT FOUND</v>
      </c>
    </row>
    <row r="190" spans="1:11" x14ac:dyDescent="0.25">
      <c r="A190" s="17"/>
      <c r="B190" t="str">
        <f>_xlfn.XLOOKUP(Table1[[#This Row],[Unique_Id]],Employee_Table_2[Unique_ID],Employee_Table_2[Staff_Id],"NOT FOUND")</f>
        <v>NOT FOUND</v>
      </c>
      <c r="C190" t="str">
        <f>_xlfn.XLOOKUP(Table1[[#This Row],[Unique_Id]],Employee_Table_2[Unique_ID],Employee_Table_2[Name],"NOT FOUND")</f>
        <v>NOT FOUND</v>
      </c>
      <c r="D190" t="str">
        <f>_xlfn.XLOOKUP(Table1[[#This Row],[Unique_Id]],Employee_Table_2[Unique_ID],Employee_Table_2[Gender],"NOT FOUND")</f>
        <v>NOT FOUND</v>
      </c>
      <c r="E190" t="str">
        <f>_xlfn.XLOOKUP(Table1[[#This Row],[Unique_Id]],Employee_Table_2[Unique_ID],Employee_Table_2[Age],"NOT FOUND")</f>
        <v>NOT FOUND</v>
      </c>
      <c r="F190" t="str">
        <f>_xlfn.XLOOKUP(Table1[[#This Row],[Unique_Id]],Employee_Table_2[Unique_ID],Employee_Table_2[Rating],"NOT FOUND")</f>
        <v>NOT FOUND</v>
      </c>
      <c r="G190" s="5" t="str">
        <f>_xlfn.XLOOKUP(Table1[[#This Row],[Unique_Id]],Employee_Table_2[Unique_ID],Employee_Table_2[Date Joined],"NOT FOUND")</f>
        <v>NOT FOUND</v>
      </c>
      <c r="H190" t="str">
        <f>_xlfn.XLOOKUP(Table1[[#This Row],[Unique_Id]],Employee_Table_2[Unique_ID],Employee_Table_2[Department],"NOT FOUND")</f>
        <v>NOT FOUND</v>
      </c>
      <c r="I190" s="15" t="str">
        <f>_xlfn.XLOOKUP(Table1[[#This Row],[Unique_Id]],Employee_Table_2[Unique_ID],Employee_Table_2[Salary],"NOT FOUND")</f>
        <v>NOT FOUND</v>
      </c>
      <c r="J190" t="str">
        <f>_xlfn.XLOOKUP(Table1[[#This Row],[Unique_Id]],Employee_Table_2[Unique_ID],Employee_Table_2[Country],"NOT FOUND")</f>
        <v>NOT FOUND</v>
      </c>
      <c r="K190" s="19" t="str">
        <f>_xlfn.XLOOKUP(Table1[[#This Row],[Unique_Id]],Employee_Table_2[Unique_ID],Employee_Table_2[[ Tenure ]],"NOT FOUND")</f>
        <v>NOT FOUND</v>
      </c>
    </row>
    <row r="191" spans="1:11" x14ac:dyDescent="0.25">
      <c r="A191" s="17"/>
      <c r="B191" t="str">
        <f>_xlfn.XLOOKUP(Table1[[#This Row],[Unique_Id]],Employee_Table_2[Unique_ID],Employee_Table_2[Staff_Id],"NOT FOUND")</f>
        <v>NOT FOUND</v>
      </c>
      <c r="C191" t="str">
        <f>_xlfn.XLOOKUP(Table1[[#This Row],[Unique_Id]],Employee_Table_2[Unique_ID],Employee_Table_2[Name],"NOT FOUND")</f>
        <v>NOT FOUND</v>
      </c>
      <c r="D191" t="str">
        <f>_xlfn.XLOOKUP(Table1[[#This Row],[Unique_Id]],Employee_Table_2[Unique_ID],Employee_Table_2[Gender],"NOT FOUND")</f>
        <v>NOT FOUND</v>
      </c>
      <c r="E191" t="str">
        <f>_xlfn.XLOOKUP(Table1[[#This Row],[Unique_Id]],Employee_Table_2[Unique_ID],Employee_Table_2[Age],"NOT FOUND")</f>
        <v>NOT FOUND</v>
      </c>
      <c r="F191" t="str">
        <f>_xlfn.XLOOKUP(Table1[[#This Row],[Unique_Id]],Employee_Table_2[Unique_ID],Employee_Table_2[Rating],"NOT FOUND")</f>
        <v>NOT FOUND</v>
      </c>
      <c r="G191" s="5" t="str">
        <f>_xlfn.XLOOKUP(Table1[[#This Row],[Unique_Id]],Employee_Table_2[Unique_ID],Employee_Table_2[Date Joined],"NOT FOUND")</f>
        <v>NOT FOUND</v>
      </c>
      <c r="H191" t="str">
        <f>_xlfn.XLOOKUP(Table1[[#This Row],[Unique_Id]],Employee_Table_2[Unique_ID],Employee_Table_2[Department],"NOT FOUND")</f>
        <v>NOT FOUND</v>
      </c>
      <c r="I191" s="15" t="str">
        <f>_xlfn.XLOOKUP(Table1[[#This Row],[Unique_Id]],Employee_Table_2[Unique_ID],Employee_Table_2[Salary],"NOT FOUND")</f>
        <v>NOT FOUND</v>
      </c>
      <c r="J191" t="str">
        <f>_xlfn.XLOOKUP(Table1[[#This Row],[Unique_Id]],Employee_Table_2[Unique_ID],Employee_Table_2[Country],"NOT FOUND")</f>
        <v>NOT FOUND</v>
      </c>
      <c r="K191" s="19" t="str">
        <f>_xlfn.XLOOKUP(Table1[[#This Row],[Unique_Id]],Employee_Table_2[Unique_ID],Employee_Table_2[[ Tenure ]],"NOT FOUND")</f>
        <v>NOT FOUND</v>
      </c>
    </row>
    <row r="192" spans="1:11" x14ac:dyDescent="0.25">
      <c r="A192" s="17"/>
      <c r="B192" t="str">
        <f>_xlfn.XLOOKUP(Table1[[#This Row],[Unique_Id]],Employee_Table_2[Unique_ID],Employee_Table_2[Staff_Id],"NOT FOUND")</f>
        <v>NOT FOUND</v>
      </c>
      <c r="C192" t="str">
        <f>_xlfn.XLOOKUP(Table1[[#This Row],[Unique_Id]],Employee_Table_2[Unique_ID],Employee_Table_2[Name],"NOT FOUND")</f>
        <v>NOT FOUND</v>
      </c>
      <c r="D192" t="str">
        <f>_xlfn.XLOOKUP(Table1[[#This Row],[Unique_Id]],Employee_Table_2[Unique_ID],Employee_Table_2[Gender],"NOT FOUND")</f>
        <v>NOT FOUND</v>
      </c>
      <c r="E192" t="str">
        <f>_xlfn.XLOOKUP(Table1[[#This Row],[Unique_Id]],Employee_Table_2[Unique_ID],Employee_Table_2[Age],"NOT FOUND")</f>
        <v>NOT FOUND</v>
      </c>
      <c r="F192" t="str">
        <f>_xlfn.XLOOKUP(Table1[[#This Row],[Unique_Id]],Employee_Table_2[Unique_ID],Employee_Table_2[Rating],"NOT FOUND")</f>
        <v>NOT FOUND</v>
      </c>
      <c r="G192" s="5" t="str">
        <f>_xlfn.XLOOKUP(Table1[[#This Row],[Unique_Id]],Employee_Table_2[Unique_ID],Employee_Table_2[Date Joined],"NOT FOUND")</f>
        <v>NOT FOUND</v>
      </c>
      <c r="H192" t="str">
        <f>_xlfn.XLOOKUP(Table1[[#This Row],[Unique_Id]],Employee_Table_2[Unique_ID],Employee_Table_2[Department],"NOT FOUND")</f>
        <v>NOT FOUND</v>
      </c>
      <c r="I192" s="15" t="str">
        <f>_xlfn.XLOOKUP(Table1[[#This Row],[Unique_Id]],Employee_Table_2[Unique_ID],Employee_Table_2[Salary],"NOT FOUND")</f>
        <v>NOT FOUND</v>
      </c>
      <c r="J192" t="str">
        <f>_xlfn.XLOOKUP(Table1[[#This Row],[Unique_Id]],Employee_Table_2[Unique_ID],Employee_Table_2[Country],"NOT FOUND")</f>
        <v>NOT FOUND</v>
      </c>
      <c r="K192" s="19" t="str">
        <f>_xlfn.XLOOKUP(Table1[[#This Row],[Unique_Id]],Employee_Table_2[Unique_ID],Employee_Table_2[[ Tenure ]],"NOT FOUND")</f>
        <v>NOT FOUND</v>
      </c>
    </row>
    <row r="193" spans="1:11" x14ac:dyDescent="0.25">
      <c r="A193" s="17"/>
      <c r="B193" t="str">
        <f>_xlfn.XLOOKUP(Table1[[#This Row],[Unique_Id]],Employee_Table_2[Unique_ID],Employee_Table_2[Staff_Id],"NOT FOUND")</f>
        <v>NOT FOUND</v>
      </c>
      <c r="C193" t="str">
        <f>_xlfn.XLOOKUP(Table1[[#This Row],[Unique_Id]],Employee_Table_2[Unique_ID],Employee_Table_2[Name],"NOT FOUND")</f>
        <v>NOT FOUND</v>
      </c>
      <c r="D193" t="str">
        <f>_xlfn.XLOOKUP(Table1[[#This Row],[Unique_Id]],Employee_Table_2[Unique_ID],Employee_Table_2[Gender],"NOT FOUND")</f>
        <v>NOT FOUND</v>
      </c>
      <c r="E193" t="str">
        <f>_xlfn.XLOOKUP(Table1[[#This Row],[Unique_Id]],Employee_Table_2[Unique_ID],Employee_Table_2[Age],"NOT FOUND")</f>
        <v>NOT FOUND</v>
      </c>
      <c r="F193" t="str">
        <f>_xlfn.XLOOKUP(Table1[[#This Row],[Unique_Id]],Employee_Table_2[Unique_ID],Employee_Table_2[Rating],"NOT FOUND")</f>
        <v>NOT FOUND</v>
      </c>
      <c r="G193" s="5" t="str">
        <f>_xlfn.XLOOKUP(Table1[[#This Row],[Unique_Id]],Employee_Table_2[Unique_ID],Employee_Table_2[Date Joined],"NOT FOUND")</f>
        <v>NOT FOUND</v>
      </c>
      <c r="H193" t="str">
        <f>_xlfn.XLOOKUP(Table1[[#This Row],[Unique_Id]],Employee_Table_2[Unique_ID],Employee_Table_2[Department],"NOT FOUND")</f>
        <v>NOT FOUND</v>
      </c>
      <c r="I193" s="15" t="str">
        <f>_xlfn.XLOOKUP(Table1[[#This Row],[Unique_Id]],Employee_Table_2[Unique_ID],Employee_Table_2[Salary],"NOT FOUND")</f>
        <v>NOT FOUND</v>
      </c>
      <c r="J193" t="str">
        <f>_xlfn.XLOOKUP(Table1[[#This Row],[Unique_Id]],Employee_Table_2[Unique_ID],Employee_Table_2[Country],"NOT FOUND")</f>
        <v>NOT FOUND</v>
      </c>
      <c r="K193" s="19" t="str">
        <f>_xlfn.XLOOKUP(Table1[[#This Row],[Unique_Id]],Employee_Table_2[Unique_ID],Employee_Table_2[[ Tenure ]],"NOT FOUND")</f>
        <v>NOT FOUND</v>
      </c>
    </row>
    <row r="194" spans="1:11" x14ac:dyDescent="0.25">
      <c r="A194" s="17"/>
      <c r="B194" t="str">
        <f>_xlfn.XLOOKUP(Table1[[#This Row],[Unique_Id]],Employee_Table_2[Unique_ID],Employee_Table_2[Staff_Id],"NOT FOUND")</f>
        <v>NOT FOUND</v>
      </c>
      <c r="C194" t="str">
        <f>_xlfn.XLOOKUP(Table1[[#This Row],[Unique_Id]],Employee_Table_2[Unique_ID],Employee_Table_2[Name],"NOT FOUND")</f>
        <v>NOT FOUND</v>
      </c>
      <c r="D194" t="str">
        <f>_xlfn.XLOOKUP(Table1[[#This Row],[Unique_Id]],Employee_Table_2[Unique_ID],Employee_Table_2[Gender],"NOT FOUND")</f>
        <v>NOT FOUND</v>
      </c>
      <c r="E194" t="str">
        <f>_xlfn.XLOOKUP(Table1[[#This Row],[Unique_Id]],Employee_Table_2[Unique_ID],Employee_Table_2[Age],"NOT FOUND")</f>
        <v>NOT FOUND</v>
      </c>
      <c r="F194" t="str">
        <f>_xlfn.XLOOKUP(Table1[[#This Row],[Unique_Id]],Employee_Table_2[Unique_ID],Employee_Table_2[Rating],"NOT FOUND")</f>
        <v>NOT FOUND</v>
      </c>
      <c r="G194" s="5" t="str">
        <f>_xlfn.XLOOKUP(Table1[[#This Row],[Unique_Id]],Employee_Table_2[Unique_ID],Employee_Table_2[Date Joined],"NOT FOUND")</f>
        <v>NOT FOUND</v>
      </c>
      <c r="H194" t="str">
        <f>_xlfn.XLOOKUP(Table1[[#This Row],[Unique_Id]],Employee_Table_2[Unique_ID],Employee_Table_2[Department],"NOT FOUND")</f>
        <v>NOT FOUND</v>
      </c>
      <c r="I194" s="15" t="str">
        <f>_xlfn.XLOOKUP(Table1[[#This Row],[Unique_Id]],Employee_Table_2[Unique_ID],Employee_Table_2[Salary],"NOT FOUND")</f>
        <v>NOT FOUND</v>
      </c>
      <c r="J194" t="str">
        <f>_xlfn.XLOOKUP(Table1[[#This Row],[Unique_Id]],Employee_Table_2[Unique_ID],Employee_Table_2[Country],"NOT FOUND")</f>
        <v>NOT FOUND</v>
      </c>
      <c r="K194" s="19" t="str">
        <f>_xlfn.XLOOKUP(Table1[[#This Row],[Unique_Id]],Employee_Table_2[Unique_ID],Employee_Table_2[[ Tenure ]],"NOT FOUND")</f>
        <v>NOT FOUND</v>
      </c>
    </row>
    <row r="195" spans="1:11" x14ac:dyDescent="0.25">
      <c r="A195" s="17"/>
      <c r="B195" t="str">
        <f>_xlfn.XLOOKUP(Table1[[#This Row],[Unique_Id]],Employee_Table_2[Unique_ID],Employee_Table_2[Staff_Id],"NOT FOUND")</f>
        <v>NOT FOUND</v>
      </c>
      <c r="C195" t="str">
        <f>_xlfn.XLOOKUP(Table1[[#This Row],[Unique_Id]],Employee_Table_2[Unique_ID],Employee_Table_2[Name],"NOT FOUND")</f>
        <v>NOT FOUND</v>
      </c>
      <c r="D195" t="str">
        <f>_xlfn.XLOOKUP(Table1[[#This Row],[Unique_Id]],Employee_Table_2[Unique_ID],Employee_Table_2[Gender],"NOT FOUND")</f>
        <v>NOT FOUND</v>
      </c>
      <c r="E195" t="str">
        <f>_xlfn.XLOOKUP(Table1[[#This Row],[Unique_Id]],Employee_Table_2[Unique_ID],Employee_Table_2[Age],"NOT FOUND")</f>
        <v>NOT FOUND</v>
      </c>
      <c r="F195" t="str">
        <f>_xlfn.XLOOKUP(Table1[[#This Row],[Unique_Id]],Employee_Table_2[Unique_ID],Employee_Table_2[Rating],"NOT FOUND")</f>
        <v>NOT FOUND</v>
      </c>
      <c r="G195" s="5" t="str">
        <f>_xlfn.XLOOKUP(Table1[[#This Row],[Unique_Id]],Employee_Table_2[Unique_ID],Employee_Table_2[Date Joined],"NOT FOUND")</f>
        <v>NOT FOUND</v>
      </c>
      <c r="H195" t="str">
        <f>_xlfn.XLOOKUP(Table1[[#This Row],[Unique_Id]],Employee_Table_2[Unique_ID],Employee_Table_2[Department],"NOT FOUND")</f>
        <v>NOT FOUND</v>
      </c>
      <c r="I195" s="15" t="str">
        <f>_xlfn.XLOOKUP(Table1[[#This Row],[Unique_Id]],Employee_Table_2[Unique_ID],Employee_Table_2[Salary],"NOT FOUND")</f>
        <v>NOT FOUND</v>
      </c>
      <c r="J195" t="str">
        <f>_xlfn.XLOOKUP(Table1[[#This Row],[Unique_Id]],Employee_Table_2[Unique_ID],Employee_Table_2[Country],"NOT FOUND")</f>
        <v>NOT FOUND</v>
      </c>
      <c r="K195" s="19" t="str">
        <f>_xlfn.XLOOKUP(Table1[[#This Row],[Unique_Id]],Employee_Table_2[Unique_ID],Employee_Table_2[[ Tenure ]],"NOT FOUND")</f>
        <v>NOT FOUND</v>
      </c>
    </row>
    <row r="196" spans="1:11" x14ac:dyDescent="0.25">
      <c r="A196" s="17"/>
      <c r="B196" t="str">
        <f>_xlfn.XLOOKUP(Table1[[#This Row],[Unique_Id]],Employee_Table_2[Unique_ID],Employee_Table_2[Staff_Id],"NOT FOUND")</f>
        <v>NOT FOUND</v>
      </c>
      <c r="C196" t="str">
        <f>_xlfn.XLOOKUP(Table1[[#This Row],[Unique_Id]],Employee_Table_2[Unique_ID],Employee_Table_2[Name],"NOT FOUND")</f>
        <v>NOT FOUND</v>
      </c>
      <c r="D196" t="str">
        <f>_xlfn.XLOOKUP(Table1[[#This Row],[Unique_Id]],Employee_Table_2[Unique_ID],Employee_Table_2[Gender],"NOT FOUND")</f>
        <v>NOT FOUND</v>
      </c>
      <c r="E196" t="str">
        <f>_xlfn.XLOOKUP(Table1[[#This Row],[Unique_Id]],Employee_Table_2[Unique_ID],Employee_Table_2[Age],"NOT FOUND")</f>
        <v>NOT FOUND</v>
      </c>
      <c r="F196" t="str">
        <f>_xlfn.XLOOKUP(Table1[[#This Row],[Unique_Id]],Employee_Table_2[Unique_ID],Employee_Table_2[Rating],"NOT FOUND")</f>
        <v>NOT FOUND</v>
      </c>
      <c r="G196" s="5" t="str">
        <f>_xlfn.XLOOKUP(Table1[[#This Row],[Unique_Id]],Employee_Table_2[Unique_ID],Employee_Table_2[Date Joined],"NOT FOUND")</f>
        <v>NOT FOUND</v>
      </c>
      <c r="H196" t="str">
        <f>_xlfn.XLOOKUP(Table1[[#This Row],[Unique_Id]],Employee_Table_2[Unique_ID],Employee_Table_2[Department],"NOT FOUND")</f>
        <v>NOT FOUND</v>
      </c>
      <c r="I196" s="15" t="str">
        <f>_xlfn.XLOOKUP(Table1[[#This Row],[Unique_Id]],Employee_Table_2[Unique_ID],Employee_Table_2[Salary],"NOT FOUND")</f>
        <v>NOT FOUND</v>
      </c>
      <c r="J196" t="str">
        <f>_xlfn.XLOOKUP(Table1[[#This Row],[Unique_Id]],Employee_Table_2[Unique_ID],Employee_Table_2[Country],"NOT FOUND")</f>
        <v>NOT FOUND</v>
      </c>
      <c r="K196" s="19" t="str">
        <f>_xlfn.XLOOKUP(Table1[[#This Row],[Unique_Id]],Employee_Table_2[Unique_ID],Employee_Table_2[[ Tenure ]],"NOT FOUND")</f>
        <v>NOT FOUND</v>
      </c>
    </row>
    <row r="197" spans="1:11" x14ac:dyDescent="0.25">
      <c r="A197" s="17"/>
      <c r="B197" t="str">
        <f>_xlfn.XLOOKUP(Table1[[#This Row],[Unique_Id]],Employee_Table_2[Unique_ID],Employee_Table_2[Staff_Id],"NOT FOUND")</f>
        <v>NOT FOUND</v>
      </c>
      <c r="C197" t="str">
        <f>_xlfn.XLOOKUP(Table1[[#This Row],[Unique_Id]],Employee_Table_2[Unique_ID],Employee_Table_2[Name],"NOT FOUND")</f>
        <v>NOT FOUND</v>
      </c>
      <c r="D197" t="str">
        <f>_xlfn.XLOOKUP(Table1[[#This Row],[Unique_Id]],Employee_Table_2[Unique_ID],Employee_Table_2[Gender],"NOT FOUND")</f>
        <v>NOT FOUND</v>
      </c>
      <c r="E197" t="str">
        <f>_xlfn.XLOOKUP(Table1[[#This Row],[Unique_Id]],Employee_Table_2[Unique_ID],Employee_Table_2[Age],"NOT FOUND")</f>
        <v>NOT FOUND</v>
      </c>
      <c r="F197" t="str">
        <f>_xlfn.XLOOKUP(Table1[[#This Row],[Unique_Id]],Employee_Table_2[Unique_ID],Employee_Table_2[Rating],"NOT FOUND")</f>
        <v>NOT FOUND</v>
      </c>
      <c r="G197" s="5" t="str">
        <f>_xlfn.XLOOKUP(Table1[[#This Row],[Unique_Id]],Employee_Table_2[Unique_ID],Employee_Table_2[Date Joined],"NOT FOUND")</f>
        <v>NOT FOUND</v>
      </c>
      <c r="H197" t="str">
        <f>_xlfn.XLOOKUP(Table1[[#This Row],[Unique_Id]],Employee_Table_2[Unique_ID],Employee_Table_2[Department],"NOT FOUND")</f>
        <v>NOT FOUND</v>
      </c>
      <c r="I197" s="15" t="str">
        <f>_xlfn.XLOOKUP(Table1[[#This Row],[Unique_Id]],Employee_Table_2[Unique_ID],Employee_Table_2[Salary],"NOT FOUND")</f>
        <v>NOT FOUND</v>
      </c>
      <c r="J197" t="str">
        <f>_xlfn.XLOOKUP(Table1[[#This Row],[Unique_Id]],Employee_Table_2[Unique_ID],Employee_Table_2[Country],"NOT FOUND")</f>
        <v>NOT FOUND</v>
      </c>
      <c r="K197" s="19" t="str">
        <f>_xlfn.XLOOKUP(Table1[[#This Row],[Unique_Id]],Employee_Table_2[Unique_ID],Employee_Table_2[[ Tenure ]],"NOT FOUND")</f>
        <v>NOT FOUND</v>
      </c>
    </row>
    <row r="198" spans="1:11" x14ac:dyDescent="0.25">
      <c r="A198" s="17"/>
      <c r="B198" t="str">
        <f>_xlfn.XLOOKUP(Table1[[#This Row],[Unique_Id]],Employee_Table_2[Unique_ID],Employee_Table_2[Staff_Id],"NOT FOUND")</f>
        <v>NOT FOUND</v>
      </c>
      <c r="C198" t="str">
        <f>_xlfn.XLOOKUP(Table1[[#This Row],[Unique_Id]],Employee_Table_2[Unique_ID],Employee_Table_2[Name],"NOT FOUND")</f>
        <v>NOT FOUND</v>
      </c>
      <c r="D198" t="str">
        <f>_xlfn.XLOOKUP(Table1[[#This Row],[Unique_Id]],Employee_Table_2[Unique_ID],Employee_Table_2[Gender],"NOT FOUND")</f>
        <v>NOT FOUND</v>
      </c>
      <c r="E198" t="str">
        <f>_xlfn.XLOOKUP(Table1[[#This Row],[Unique_Id]],Employee_Table_2[Unique_ID],Employee_Table_2[Age],"NOT FOUND")</f>
        <v>NOT FOUND</v>
      </c>
      <c r="F198" t="str">
        <f>_xlfn.XLOOKUP(Table1[[#This Row],[Unique_Id]],Employee_Table_2[Unique_ID],Employee_Table_2[Rating],"NOT FOUND")</f>
        <v>NOT FOUND</v>
      </c>
      <c r="G198" s="5" t="str">
        <f>_xlfn.XLOOKUP(Table1[[#This Row],[Unique_Id]],Employee_Table_2[Unique_ID],Employee_Table_2[Date Joined],"NOT FOUND")</f>
        <v>NOT FOUND</v>
      </c>
      <c r="H198" t="str">
        <f>_xlfn.XLOOKUP(Table1[[#This Row],[Unique_Id]],Employee_Table_2[Unique_ID],Employee_Table_2[Department],"NOT FOUND")</f>
        <v>NOT FOUND</v>
      </c>
      <c r="I198" s="15" t="str">
        <f>_xlfn.XLOOKUP(Table1[[#This Row],[Unique_Id]],Employee_Table_2[Unique_ID],Employee_Table_2[Salary],"NOT FOUND")</f>
        <v>NOT FOUND</v>
      </c>
      <c r="J198" t="str">
        <f>_xlfn.XLOOKUP(Table1[[#This Row],[Unique_Id]],Employee_Table_2[Unique_ID],Employee_Table_2[Country],"NOT FOUND")</f>
        <v>NOT FOUND</v>
      </c>
      <c r="K198" s="19" t="str">
        <f>_xlfn.XLOOKUP(Table1[[#This Row],[Unique_Id]],Employee_Table_2[Unique_ID],Employee_Table_2[[ Tenure ]],"NOT FOUND")</f>
        <v>NOT FOUND</v>
      </c>
    </row>
    <row r="199" spans="1:11" x14ac:dyDescent="0.25">
      <c r="A199" s="17"/>
      <c r="B199" t="str">
        <f>_xlfn.XLOOKUP(Table1[[#This Row],[Unique_Id]],Employee_Table_2[Unique_ID],Employee_Table_2[Staff_Id],"NOT FOUND")</f>
        <v>NOT FOUND</v>
      </c>
      <c r="C199" t="str">
        <f>_xlfn.XLOOKUP(Table1[[#This Row],[Unique_Id]],Employee_Table_2[Unique_ID],Employee_Table_2[Name],"NOT FOUND")</f>
        <v>NOT FOUND</v>
      </c>
      <c r="D199" t="str">
        <f>_xlfn.XLOOKUP(Table1[[#This Row],[Unique_Id]],Employee_Table_2[Unique_ID],Employee_Table_2[Gender],"NOT FOUND")</f>
        <v>NOT FOUND</v>
      </c>
      <c r="E199" t="str">
        <f>_xlfn.XLOOKUP(Table1[[#This Row],[Unique_Id]],Employee_Table_2[Unique_ID],Employee_Table_2[Age],"NOT FOUND")</f>
        <v>NOT FOUND</v>
      </c>
      <c r="F199" t="str">
        <f>_xlfn.XLOOKUP(Table1[[#This Row],[Unique_Id]],Employee_Table_2[Unique_ID],Employee_Table_2[Rating],"NOT FOUND")</f>
        <v>NOT FOUND</v>
      </c>
      <c r="G199" s="5" t="str">
        <f>_xlfn.XLOOKUP(Table1[[#This Row],[Unique_Id]],Employee_Table_2[Unique_ID],Employee_Table_2[Date Joined],"NOT FOUND")</f>
        <v>NOT FOUND</v>
      </c>
      <c r="H199" t="str">
        <f>_xlfn.XLOOKUP(Table1[[#This Row],[Unique_Id]],Employee_Table_2[Unique_ID],Employee_Table_2[Department],"NOT FOUND")</f>
        <v>NOT FOUND</v>
      </c>
      <c r="I199" s="15" t="str">
        <f>_xlfn.XLOOKUP(Table1[[#This Row],[Unique_Id]],Employee_Table_2[Unique_ID],Employee_Table_2[Salary],"NOT FOUND")</f>
        <v>NOT FOUND</v>
      </c>
      <c r="J199" t="str">
        <f>_xlfn.XLOOKUP(Table1[[#This Row],[Unique_Id]],Employee_Table_2[Unique_ID],Employee_Table_2[Country],"NOT FOUND")</f>
        <v>NOT FOUND</v>
      </c>
      <c r="K199" s="19" t="str">
        <f>_xlfn.XLOOKUP(Table1[[#This Row],[Unique_Id]],Employee_Table_2[Unique_ID],Employee_Table_2[[ Tenure ]],"NOT FOUND")</f>
        <v>NOT FOUND</v>
      </c>
    </row>
    <row r="200" spans="1:11" x14ac:dyDescent="0.25">
      <c r="A200" s="17"/>
      <c r="B200" t="str">
        <f>_xlfn.XLOOKUP(Table1[[#This Row],[Unique_Id]],Employee_Table_2[Unique_ID],Employee_Table_2[Staff_Id],"NOT FOUND")</f>
        <v>NOT FOUND</v>
      </c>
      <c r="C200" t="str">
        <f>_xlfn.XLOOKUP(Table1[[#This Row],[Unique_Id]],Employee_Table_2[Unique_ID],Employee_Table_2[Name],"NOT FOUND")</f>
        <v>NOT FOUND</v>
      </c>
      <c r="D200" t="str">
        <f>_xlfn.XLOOKUP(Table1[[#This Row],[Unique_Id]],Employee_Table_2[Unique_ID],Employee_Table_2[Gender],"NOT FOUND")</f>
        <v>NOT FOUND</v>
      </c>
      <c r="E200" t="str">
        <f>_xlfn.XLOOKUP(Table1[[#This Row],[Unique_Id]],Employee_Table_2[Unique_ID],Employee_Table_2[Age],"NOT FOUND")</f>
        <v>NOT FOUND</v>
      </c>
      <c r="F200" t="str">
        <f>_xlfn.XLOOKUP(Table1[[#This Row],[Unique_Id]],Employee_Table_2[Unique_ID],Employee_Table_2[Rating],"NOT FOUND")</f>
        <v>NOT FOUND</v>
      </c>
      <c r="G200" s="5" t="str">
        <f>_xlfn.XLOOKUP(Table1[[#This Row],[Unique_Id]],Employee_Table_2[Unique_ID],Employee_Table_2[Date Joined],"NOT FOUND")</f>
        <v>NOT FOUND</v>
      </c>
      <c r="H200" t="str">
        <f>_xlfn.XLOOKUP(Table1[[#This Row],[Unique_Id]],Employee_Table_2[Unique_ID],Employee_Table_2[Department],"NOT FOUND")</f>
        <v>NOT FOUND</v>
      </c>
      <c r="I200" s="15" t="str">
        <f>_xlfn.XLOOKUP(Table1[[#This Row],[Unique_Id]],Employee_Table_2[Unique_ID],Employee_Table_2[Salary],"NOT FOUND")</f>
        <v>NOT FOUND</v>
      </c>
      <c r="J200" t="str">
        <f>_xlfn.XLOOKUP(Table1[[#This Row],[Unique_Id]],Employee_Table_2[Unique_ID],Employee_Table_2[Country],"NOT FOUND")</f>
        <v>NOT FOUND</v>
      </c>
      <c r="K200" s="19" t="str">
        <f>_xlfn.XLOOKUP(Table1[[#This Row],[Unique_Id]],Employee_Table_2[Unique_ID],Employee_Table_2[[ Tenure ]],"NOT FOUND")</f>
        <v>NOT FOUND</v>
      </c>
    </row>
    <row r="201" spans="1:11" x14ac:dyDescent="0.25">
      <c r="A201" s="17"/>
      <c r="B201" t="str">
        <f>_xlfn.XLOOKUP(Table1[[#This Row],[Unique_Id]],Employee_Table_2[Unique_ID],Employee_Table_2[Staff_Id],"NOT FOUND")</f>
        <v>NOT FOUND</v>
      </c>
      <c r="C201" t="str">
        <f>_xlfn.XLOOKUP(Table1[[#This Row],[Unique_Id]],Employee_Table_2[Unique_ID],Employee_Table_2[Name],"NOT FOUND")</f>
        <v>NOT FOUND</v>
      </c>
      <c r="D201" t="str">
        <f>_xlfn.XLOOKUP(Table1[[#This Row],[Unique_Id]],Employee_Table_2[Unique_ID],Employee_Table_2[Gender],"NOT FOUND")</f>
        <v>NOT FOUND</v>
      </c>
      <c r="E201" t="str">
        <f>_xlfn.XLOOKUP(Table1[[#This Row],[Unique_Id]],Employee_Table_2[Unique_ID],Employee_Table_2[Age],"NOT FOUND")</f>
        <v>NOT FOUND</v>
      </c>
      <c r="F201" t="str">
        <f>_xlfn.XLOOKUP(Table1[[#This Row],[Unique_Id]],Employee_Table_2[Unique_ID],Employee_Table_2[Rating],"NOT FOUND")</f>
        <v>NOT FOUND</v>
      </c>
      <c r="G201" s="5" t="str">
        <f>_xlfn.XLOOKUP(Table1[[#This Row],[Unique_Id]],Employee_Table_2[Unique_ID],Employee_Table_2[Date Joined],"NOT FOUND")</f>
        <v>NOT FOUND</v>
      </c>
      <c r="H201" t="str">
        <f>_xlfn.XLOOKUP(Table1[[#This Row],[Unique_Id]],Employee_Table_2[Unique_ID],Employee_Table_2[Department],"NOT FOUND")</f>
        <v>NOT FOUND</v>
      </c>
      <c r="I201" s="15" t="str">
        <f>_xlfn.XLOOKUP(Table1[[#This Row],[Unique_Id]],Employee_Table_2[Unique_ID],Employee_Table_2[Salary],"NOT FOUND")</f>
        <v>NOT FOUND</v>
      </c>
      <c r="J201" t="str">
        <f>_xlfn.XLOOKUP(Table1[[#This Row],[Unique_Id]],Employee_Table_2[Unique_ID],Employee_Table_2[Country],"NOT FOUND")</f>
        <v>NOT FOUND</v>
      </c>
      <c r="K201" s="19" t="str">
        <f>_xlfn.XLOOKUP(Table1[[#This Row],[Unique_Id]],Employee_Table_2[Unique_ID],Employee_Table_2[[ Tenure ]],"NOT FOUND")</f>
        <v>NOT FOUND</v>
      </c>
    </row>
    <row r="202" spans="1:11" x14ac:dyDescent="0.25">
      <c r="A202" s="17"/>
      <c r="B202" t="str">
        <f>_xlfn.XLOOKUP(Table1[[#This Row],[Unique_Id]],Employee_Table_2[Unique_ID],Employee_Table_2[Staff_Id],"NOT FOUND")</f>
        <v>NOT FOUND</v>
      </c>
      <c r="C202" t="str">
        <f>_xlfn.XLOOKUP(Table1[[#This Row],[Unique_Id]],Employee_Table_2[Unique_ID],Employee_Table_2[Name],"NOT FOUND")</f>
        <v>NOT FOUND</v>
      </c>
      <c r="D202" t="str">
        <f>_xlfn.XLOOKUP(Table1[[#This Row],[Unique_Id]],Employee_Table_2[Unique_ID],Employee_Table_2[Gender],"NOT FOUND")</f>
        <v>NOT FOUND</v>
      </c>
      <c r="E202" t="str">
        <f>_xlfn.XLOOKUP(Table1[[#This Row],[Unique_Id]],Employee_Table_2[Unique_ID],Employee_Table_2[Age],"NOT FOUND")</f>
        <v>NOT FOUND</v>
      </c>
      <c r="F202" t="str">
        <f>_xlfn.XLOOKUP(Table1[[#This Row],[Unique_Id]],Employee_Table_2[Unique_ID],Employee_Table_2[Rating],"NOT FOUND")</f>
        <v>NOT FOUND</v>
      </c>
      <c r="G202" s="5" t="str">
        <f>_xlfn.XLOOKUP(Table1[[#This Row],[Unique_Id]],Employee_Table_2[Unique_ID],Employee_Table_2[Date Joined],"NOT FOUND")</f>
        <v>NOT FOUND</v>
      </c>
      <c r="H202" t="str">
        <f>_xlfn.XLOOKUP(Table1[[#This Row],[Unique_Id]],Employee_Table_2[Unique_ID],Employee_Table_2[Department],"NOT FOUND")</f>
        <v>NOT FOUND</v>
      </c>
      <c r="I202" s="15" t="str">
        <f>_xlfn.XLOOKUP(Table1[[#This Row],[Unique_Id]],Employee_Table_2[Unique_ID],Employee_Table_2[Salary],"NOT FOUND")</f>
        <v>NOT FOUND</v>
      </c>
      <c r="J202" t="str">
        <f>_xlfn.XLOOKUP(Table1[[#This Row],[Unique_Id]],Employee_Table_2[Unique_ID],Employee_Table_2[Country],"NOT FOUND")</f>
        <v>NOT FOUND</v>
      </c>
      <c r="K202" s="19" t="str">
        <f>_xlfn.XLOOKUP(Table1[[#This Row],[Unique_Id]],Employee_Table_2[Unique_ID],Employee_Table_2[[ Tenure ]],"NOT FOUND")</f>
        <v>NOT FOUND</v>
      </c>
    </row>
    <row r="203" spans="1:11" x14ac:dyDescent="0.25">
      <c r="A203" s="17"/>
      <c r="B203" t="str">
        <f>_xlfn.XLOOKUP(Table1[[#This Row],[Unique_Id]],Employee_Table_2[Unique_ID],Employee_Table_2[Staff_Id],"NOT FOUND")</f>
        <v>NOT FOUND</v>
      </c>
      <c r="C203" t="str">
        <f>_xlfn.XLOOKUP(Table1[[#This Row],[Unique_Id]],Employee_Table_2[Unique_ID],Employee_Table_2[Name],"NOT FOUND")</f>
        <v>NOT FOUND</v>
      </c>
      <c r="D203" t="str">
        <f>_xlfn.XLOOKUP(Table1[[#This Row],[Unique_Id]],Employee_Table_2[Unique_ID],Employee_Table_2[Gender],"NOT FOUND")</f>
        <v>NOT FOUND</v>
      </c>
      <c r="E203" t="str">
        <f>_xlfn.XLOOKUP(Table1[[#This Row],[Unique_Id]],Employee_Table_2[Unique_ID],Employee_Table_2[Age],"NOT FOUND")</f>
        <v>NOT FOUND</v>
      </c>
      <c r="F203" t="str">
        <f>_xlfn.XLOOKUP(Table1[[#This Row],[Unique_Id]],Employee_Table_2[Unique_ID],Employee_Table_2[Rating],"NOT FOUND")</f>
        <v>NOT FOUND</v>
      </c>
      <c r="G203" s="5" t="str">
        <f>_xlfn.XLOOKUP(Table1[[#This Row],[Unique_Id]],Employee_Table_2[Unique_ID],Employee_Table_2[Date Joined],"NOT FOUND")</f>
        <v>NOT FOUND</v>
      </c>
      <c r="H203" t="str">
        <f>_xlfn.XLOOKUP(Table1[[#This Row],[Unique_Id]],Employee_Table_2[Unique_ID],Employee_Table_2[Department],"NOT FOUND")</f>
        <v>NOT FOUND</v>
      </c>
      <c r="I203" s="15" t="str">
        <f>_xlfn.XLOOKUP(Table1[[#This Row],[Unique_Id]],Employee_Table_2[Unique_ID],Employee_Table_2[Salary],"NOT FOUND")</f>
        <v>NOT FOUND</v>
      </c>
      <c r="J203" t="str">
        <f>_xlfn.XLOOKUP(Table1[[#This Row],[Unique_Id]],Employee_Table_2[Unique_ID],Employee_Table_2[Country],"NOT FOUND")</f>
        <v>NOT FOUND</v>
      </c>
      <c r="K203" s="19" t="str">
        <f>_xlfn.XLOOKUP(Table1[[#This Row],[Unique_Id]],Employee_Table_2[Unique_ID],Employee_Table_2[[ Tenure ]],"NOT FOUND")</f>
        <v>NOT FOUND</v>
      </c>
    </row>
    <row r="204" spans="1:11" x14ac:dyDescent="0.25">
      <c r="A204" s="17"/>
      <c r="B204" t="str">
        <f>_xlfn.XLOOKUP(Table1[[#This Row],[Unique_Id]],Employee_Table_2[Unique_ID],Employee_Table_2[Staff_Id],"NOT FOUND")</f>
        <v>NOT FOUND</v>
      </c>
      <c r="C204" t="str">
        <f>_xlfn.XLOOKUP(Table1[[#This Row],[Unique_Id]],Employee_Table_2[Unique_ID],Employee_Table_2[Name],"NOT FOUND")</f>
        <v>NOT FOUND</v>
      </c>
      <c r="D204" t="str">
        <f>_xlfn.XLOOKUP(Table1[[#This Row],[Unique_Id]],Employee_Table_2[Unique_ID],Employee_Table_2[Gender],"NOT FOUND")</f>
        <v>NOT FOUND</v>
      </c>
      <c r="E204" t="str">
        <f>_xlfn.XLOOKUP(Table1[[#This Row],[Unique_Id]],Employee_Table_2[Unique_ID],Employee_Table_2[Age],"NOT FOUND")</f>
        <v>NOT FOUND</v>
      </c>
      <c r="F204" t="str">
        <f>_xlfn.XLOOKUP(Table1[[#This Row],[Unique_Id]],Employee_Table_2[Unique_ID],Employee_Table_2[Rating],"NOT FOUND")</f>
        <v>NOT FOUND</v>
      </c>
      <c r="G204" s="5" t="str">
        <f>_xlfn.XLOOKUP(Table1[[#This Row],[Unique_Id]],Employee_Table_2[Unique_ID],Employee_Table_2[Date Joined],"NOT FOUND")</f>
        <v>NOT FOUND</v>
      </c>
      <c r="H204" t="str">
        <f>_xlfn.XLOOKUP(Table1[[#This Row],[Unique_Id]],Employee_Table_2[Unique_ID],Employee_Table_2[Department],"NOT FOUND")</f>
        <v>NOT FOUND</v>
      </c>
      <c r="I204" s="15" t="str">
        <f>_xlfn.XLOOKUP(Table1[[#This Row],[Unique_Id]],Employee_Table_2[Unique_ID],Employee_Table_2[Salary],"NOT FOUND")</f>
        <v>NOT FOUND</v>
      </c>
      <c r="J204" t="str">
        <f>_xlfn.XLOOKUP(Table1[[#This Row],[Unique_Id]],Employee_Table_2[Unique_ID],Employee_Table_2[Country],"NOT FOUND")</f>
        <v>NOT FOUND</v>
      </c>
      <c r="K204" s="19" t="str">
        <f>_xlfn.XLOOKUP(Table1[[#This Row],[Unique_Id]],Employee_Table_2[Unique_ID],Employee_Table_2[[ Tenure ]],"NOT FOUND")</f>
        <v>NOT FOUND</v>
      </c>
    </row>
    <row r="205" spans="1:11" x14ac:dyDescent="0.25">
      <c r="A205" s="17"/>
      <c r="B205" t="str">
        <f>_xlfn.XLOOKUP(Table1[[#This Row],[Unique_Id]],Employee_Table_2[Unique_ID],Employee_Table_2[Staff_Id],"NOT FOUND")</f>
        <v>NOT FOUND</v>
      </c>
      <c r="C205" t="str">
        <f>_xlfn.XLOOKUP(Table1[[#This Row],[Unique_Id]],Employee_Table_2[Unique_ID],Employee_Table_2[Name],"NOT FOUND")</f>
        <v>NOT FOUND</v>
      </c>
      <c r="D205" t="str">
        <f>_xlfn.XLOOKUP(Table1[[#This Row],[Unique_Id]],Employee_Table_2[Unique_ID],Employee_Table_2[Gender],"NOT FOUND")</f>
        <v>NOT FOUND</v>
      </c>
      <c r="E205" t="str">
        <f>_xlfn.XLOOKUP(Table1[[#This Row],[Unique_Id]],Employee_Table_2[Unique_ID],Employee_Table_2[Age],"NOT FOUND")</f>
        <v>NOT FOUND</v>
      </c>
      <c r="F205" t="str">
        <f>_xlfn.XLOOKUP(Table1[[#This Row],[Unique_Id]],Employee_Table_2[Unique_ID],Employee_Table_2[Rating],"NOT FOUND")</f>
        <v>NOT FOUND</v>
      </c>
      <c r="G205" s="5" t="str">
        <f>_xlfn.XLOOKUP(Table1[[#This Row],[Unique_Id]],Employee_Table_2[Unique_ID],Employee_Table_2[Date Joined],"NOT FOUND")</f>
        <v>NOT FOUND</v>
      </c>
      <c r="H205" t="str">
        <f>_xlfn.XLOOKUP(Table1[[#This Row],[Unique_Id]],Employee_Table_2[Unique_ID],Employee_Table_2[Department],"NOT FOUND")</f>
        <v>NOT FOUND</v>
      </c>
      <c r="I205" s="15" t="str">
        <f>_xlfn.XLOOKUP(Table1[[#This Row],[Unique_Id]],Employee_Table_2[Unique_ID],Employee_Table_2[Salary],"NOT FOUND")</f>
        <v>NOT FOUND</v>
      </c>
      <c r="J205" t="str">
        <f>_xlfn.XLOOKUP(Table1[[#This Row],[Unique_Id]],Employee_Table_2[Unique_ID],Employee_Table_2[Country],"NOT FOUND")</f>
        <v>NOT FOUND</v>
      </c>
      <c r="K205" s="19" t="str">
        <f>_xlfn.XLOOKUP(Table1[[#This Row],[Unique_Id]],Employee_Table_2[Unique_ID],Employee_Table_2[[ Tenure ]],"NOT FOUND")</f>
        <v>NOT FOUND</v>
      </c>
    </row>
    <row r="206" spans="1:11" x14ac:dyDescent="0.25">
      <c r="A206" s="17"/>
      <c r="B206" t="str">
        <f>_xlfn.XLOOKUP(Table1[[#This Row],[Unique_Id]],Employee_Table_2[Unique_ID],Employee_Table_2[Staff_Id],"NOT FOUND")</f>
        <v>NOT FOUND</v>
      </c>
      <c r="C206" t="str">
        <f>_xlfn.XLOOKUP(Table1[[#This Row],[Unique_Id]],Employee_Table_2[Unique_ID],Employee_Table_2[Name],"NOT FOUND")</f>
        <v>NOT FOUND</v>
      </c>
      <c r="D206" t="str">
        <f>_xlfn.XLOOKUP(Table1[[#This Row],[Unique_Id]],Employee_Table_2[Unique_ID],Employee_Table_2[Gender],"NOT FOUND")</f>
        <v>NOT FOUND</v>
      </c>
      <c r="E206" t="str">
        <f>_xlfn.XLOOKUP(Table1[[#This Row],[Unique_Id]],Employee_Table_2[Unique_ID],Employee_Table_2[Age],"NOT FOUND")</f>
        <v>NOT FOUND</v>
      </c>
      <c r="F206" t="str">
        <f>_xlfn.XLOOKUP(Table1[[#This Row],[Unique_Id]],Employee_Table_2[Unique_ID],Employee_Table_2[Rating],"NOT FOUND")</f>
        <v>NOT FOUND</v>
      </c>
      <c r="G206" s="5" t="str">
        <f>_xlfn.XLOOKUP(Table1[[#This Row],[Unique_Id]],Employee_Table_2[Unique_ID],Employee_Table_2[Date Joined],"NOT FOUND")</f>
        <v>NOT FOUND</v>
      </c>
      <c r="H206" t="str">
        <f>_xlfn.XLOOKUP(Table1[[#This Row],[Unique_Id]],Employee_Table_2[Unique_ID],Employee_Table_2[Department],"NOT FOUND")</f>
        <v>NOT FOUND</v>
      </c>
      <c r="I206" s="15" t="str">
        <f>_xlfn.XLOOKUP(Table1[[#This Row],[Unique_Id]],Employee_Table_2[Unique_ID],Employee_Table_2[Salary],"NOT FOUND")</f>
        <v>NOT FOUND</v>
      </c>
      <c r="J206" t="str">
        <f>_xlfn.XLOOKUP(Table1[[#This Row],[Unique_Id]],Employee_Table_2[Unique_ID],Employee_Table_2[Country],"NOT FOUND")</f>
        <v>NOT FOUND</v>
      </c>
      <c r="K206" s="19" t="str">
        <f>_xlfn.XLOOKUP(Table1[[#This Row],[Unique_Id]],Employee_Table_2[Unique_ID],Employee_Table_2[[ Tenure ]],"NOT FOUND")</f>
        <v>NOT FOUND</v>
      </c>
    </row>
    <row r="207" spans="1:11" x14ac:dyDescent="0.25">
      <c r="A207" s="17"/>
      <c r="B207" t="str">
        <f>_xlfn.XLOOKUP(Table1[[#This Row],[Unique_Id]],Employee_Table_2[Unique_ID],Employee_Table_2[Staff_Id],"NOT FOUND")</f>
        <v>NOT FOUND</v>
      </c>
      <c r="C207" t="str">
        <f>_xlfn.XLOOKUP(Table1[[#This Row],[Unique_Id]],Employee_Table_2[Unique_ID],Employee_Table_2[Name],"NOT FOUND")</f>
        <v>NOT FOUND</v>
      </c>
      <c r="D207" t="str">
        <f>_xlfn.XLOOKUP(Table1[[#This Row],[Unique_Id]],Employee_Table_2[Unique_ID],Employee_Table_2[Gender],"NOT FOUND")</f>
        <v>NOT FOUND</v>
      </c>
      <c r="E207" t="str">
        <f>_xlfn.XLOOKUP(Table1[[#This Row],[Unique_Id]],Employee_Table_2[Unique_ID],Employee_Table_2[Age],"NOT FOUND")</f>
        <v>NOT FOUND</v>
      </c>
      <c r="F207" t="str">
        <f>_xlfn.XLOOKUP(Table1[[#This Row],[Unique_Id]],Employee_Table_2[Unique_ID],Employee_Table_2[Rating],"NOT FOUND")</f>
        <v>NOT FOUND</v>
      </c>
      <c r="G207" s="5" t="str">
        <f>_xlfn.XLOOKUP(Table1[[#This Row],[Unique_Id]],Employee_Table_2[Unique_ID],Employee_Table_2[Date Joined],"NOT FOUND")</f>
        <v>NOT FOUND</v>
      </c>
      <c r="H207" t="str">
        <f>_xlfn.XLOOKUP(Table1[[#This Row],[Unique_Id]],Employee_Table_2[Unique_ID],Employee_Table_2[Department],"NOT FOUND")</f>
        <v>NOT FOUND</v>
      </c>
      <c r="I207" s="15" t="str">
        <f>_xlfn.XLOOKUP(Table1[[#This Row],[Unique_Id]],Employee_Table_2[Unique_ID],Employee_Table_2[Salary],"NOT FOUND")</f>
        <v>NOT FOUND</v>
      </c>
      <c r="J207" t="str">
        <f>_xlfn.XLOOKUP(Table1[[#This Row],[Unique_Id]],Employee_Table_2[Unique_ID],Employee_Table_2[Country],"NOT FOUND")</f>
        <v>NOT FOUND</v>
      </c>
      <c r="K207" s="19" t="str">
        <f>_xlfn.XLOOKUP(Table1[[#This Row],[Unique_Id]],Employee_Table_2[Unique_ID],Employee_Table_2[[ Tenure ]],"NOT FOUND")</f>
        <v>NOT FOUND</v>
      </c>
    </row>
    <row r="208" spans="1:11" x14ac:dyDescent="0.25">
      <c r="A208" s="17"/>
      <c r="B208" t="str">
        <f>_xlfn.XLOOKUP(Table1[[#This Row],[Unique_Id]],Employee_Table_2[Unique_ID],Employee_Table_2[Staff_Id],"NOT FOUND")</f>
        <v>NOT FOUND</v>
      </c>
      <c r="C208" t="str">
        <f>_xlfn.XLOOKUP(Table1[[#This Row],[Unique_Id]],Employee_Table_2[Unique_ID],Employee_Table_2[Name],"NOT FOUND")</f>
        <v>NOT FOUND</v>
      </c>
      <c r="D208" t="str">
        <f>_xlfn.XLOOKUP(Table1[[#This Row],[Unique_Id]],Employee_Table_2[Unique_ID],Employee_Table_2[Gender],"NOT FOUND")</f>
        <v>NOT FOUND</v>
      </c>
      <c r="E208" t="str">
        <f>_xlfn.XLOOKUP(Table1[[#This Row],[Unique_Id]],Employee_Table_2[Unique_ID],Employee_Table_2[Age],"NOT FOUND")</f>
        <v>NOT FOUND</v>
      </c>
      <c r="F208" t="str">
        <f>_xlfn.XLOOKUP(Table1[[#This Row],[Unique_Id]],Employee_Table_2[Unique_ID],Employee_Table_2[Rating],"NOT FOUND")</f>
        <v>NOT FOUND</v>
      </c>
      <c r="G208" s="5" t="str">
        <f>_xlfn.XLOOKUP(Table1[[#This Row],[Unique_Id]],Employee_Table_2[Unique_ID],Employee_Table_2[Date Joined],"NOT FOUND")</f>
        <v>NOT FOUND</v>
      </c>
      <c r="H208" t="str">
        <f>_xlfn.XLOOKUP(Table1[[#This Row],[Unique_Id]],Employee_Table_2[Unique_ID],Employee_Table_2[Department],"NOT FOUND")</f>
        <v>NOT FOUND</v>
      </c>
      <c r="I208" s="15" t="str">
        <f>_xlfn.XLOOKUP(Table1[[#This Row],[Unique_Id]],Employee_Table_2[Unique_ID],Employee_Table_2[Salary],"NOT FOUND")</f>
        <v>NOT FOUND</v>
      </c>
      <c r="J208" t="str">
        <f>_xlfn.XLOOKUP(Table1[[#This Row],[Unique_Id]],Employee_Table_2[Unique_ID],Employee_Table_2[Country],"NOT FOUND")</f>
        <v>NOT FOUND</v>
      </c>
      <c r="K208" s="19" t="str">
        <f>_xlfn.XLOOKUP(Table1[[#This Row],[Unique_Id]],Employee_Table_2[Unique_ID],Employee_Table_2[[ Tenure ]],"NOT FOUND")</f>
        <v>NOT FOUND</v>
      </c>
    </row>
    <row r="209" spans="1:11" x14ac:dyDescent="0.25">
      <c r="A209" s="17"/>
      <c r="B209" t="str">
        <f>_xlfn.XLOOKUP(Table1[[#This Row],[Unique_Id]],Employee_Table_2[Unique_ID],Employee_Table_2[Staff_Id],"NOT FOUND")</f>
        <v>NOT FOUND</v>
      </c>
      <c r="C209" t="str">
        <f>_xlfn.XLOOKUP(Table1[[#This Row],[Unique_Id]],Employee_Table_2[Unique_ID],Employee_Table_2[Name],"NOT FOUND")</f>
        <v>NOT FOUND</v>
      </c>
      <c r="D209" t="str">
        <f>_xlfn.XLOOKUP(Table1[[#This Row],[Unique_Id]],Employee_Table_2[Unique_ID],Employee_Table_2[Gender],"NOT FOUND")</f>
        <v>NOT FOUND</v>
      </c>
      <c r="E209" t="str">
        <f>_xlfn.XLOOKUP(Table1[[#This Row],[Unique_Id]],Employee_Table_2[Unique_ID],Employee_Table_2[Age],"NOT FOUND")</f>
        <v>NOT FOUND</v>
      </c>
      <c r="F209" t="str">
        <f>_xlfn.XLOOKUP(Table1[[#This Row],[Unique_Id]],Employee_Table_2[Unique_ID],Employee_Table_2[Rating],"NOT FOUND")</f>
        <v>NOT FOUND</v>
      </c>
      <c r="G209" s="5" t="str">
        <f>_xlfn.XLOOKUP(Table1[[#This Row],[Unique_Id]],Employee_Table_2[Unique_ID],Employee_Table_2[Date Joined],"NOT FOUND")</f>
        <v>NOT FOUND</v>
      </c>
      <c r="H209" t="str">
        <f>_xlfn.XLOOKUP(Table1[[#This Row],[Unique_Id]],Employee_Table_2[Unique_ID],Employee_Table_2[Department],"NOT FOUND")</f>
        <v>NOT FOUND</v>
      </c>
      <c r="I209" s="15" t="str">
        <f>_xlfn.XLOOKUP(Table1[[#This Row],[Unique_Id]],Employee_Table_2[Unique_ID],Employee_Table_2[Salary],"NOT FOUND")</f>
        <v>NOT FOUND</v>
      </c>
      <c r="J209" t="str">
        <f>_xlfn.XLOOKUP(Table1[[#This Row],[Unique_Id]],Employee_Table_2[Unique_ID],Employee_Table_2[Country],"NOT FOUND")</f>
        <v>NOT FOUND</v>
      </c>
      <c r="K209" s="19" t="str">
        <f>_xlfn.XLOOKUP(Table1[[#This Row],[Unique_Id]],Employee_Table_2[Unique_ID],Employee_Table_2[[ Tenure ]],"NOT FOUND")</f>
        <v>NOT FOUND</v>
      </c>
    </row>
    <row r="210" spans="1:11" x14ac:dyDescent="0.25">
      <c r="A210" s="17"/>
      <c r="B210" t="str">
        <f>_xlfn.XLOOKUP(Table1[[#This Row],[Unique_Id]],Employee_Table_2[Unique_ID],Employee_Table_2[Staff_Id],"NOT FOUND")</f>
        <v>NOT FOUND</v>
      </c>
      <c r="C210" t="str">
        <f>_xlfn.XLOOKUP(Table1[[#This Row],[Unique_Id]],Employee_Table_2[Unique_ID],Employee_Table_2[Name],"NOT FOUND")</f>
        <v>NOT FOUND</v>
      </c>
      <c r="D210" t="str">
        <f>_xlfn.XLOOKUP(Table1[[#This Row],[Unique_Id]],Employee_Table_2[Unique_ID],Employee_Table_2[Gender],"NOT FOUND")</f>
        <v>NOT FOUND</v>
      </c>
      <c r="E210" t="str">
        <f>_xlfn.XLOOKUP(Table1[[#This Row],[Unique_Id]],Employee_Table_2[Unique_ID],Employee_Table_2[Age],"NOT FOUND")</f>
        <v>NOT FOUND</v>
      </c>
      <c r="F210" t="str">
        <f>_xlfn.XLOOKUP(Table1[[#This Row],[Unique_Id]],Employee_Table_2[Unique_ID],Employee_Table_2[Rating],"NOT FOUND")</f>
        <v>NOT FOUND</v>
      </c>
      <c r="G210" s="5" t="str">
        <f>_xlfn.XLOOKUP(Table1[[#This Row],[Unique_Id]],Employee_Table_2[Unique_ID],Employee_Table_2[Date Joined],"NOT FOUND")</f>
        <v>NOT FOUND</v>
      </c>
      <c r="H210" t="str">
        <f>_xlfn.XLOOKUP(Table1[[#This Row],[Unique_Id]],Employee_Table_2[Unique_ID],Employee_Table_2[Department],"NOT FOUND")</f>
        <v>NOT FOUND</v>
      </c>
      <c r="I210" s="15" t="str">
        <f>_xlfn.XLOOKUP(Table1[[#This Row],[Unique_Id]],Employee_Table_2[Unique_ID],Employee_Table_2[Salary],"NOT FOUND")</f>
        <v>NOT FOUND</v>
      </c>
      <c r="J210" t="str">
        <f>_xlfn.XLOOKUP(Table1[[#This Row],[Unique_Id]],Employee_Table_2[Unique_ID],Employee_Table_2[Country],"NOT FOUND")</f>
        <v>NOT FOUND</v>
      </c>
      <c r="K210" s="19" t="str">
        <f>_xlfn.XLOOKUP(Table1[[#This Row],[Unique_Id]],Employee_Table_2[Unique_ID],Employee_Table_2[[ Tenure ]],"NOT FOUND")</f>
        <v>NOT FOUND</v>
      </c>
    </row>
    <row r="211" spans="1:11" x14ac:dyDescent="0.25">
      <c r="A211" s="17"/>
      <c r="B211" t="str">
        <f>_xlfn.XLOOKUP(Table1[[#This Row],[Unique_Id]],Employee_Table_2[Unique_ID],Employee_Table_2[Staff_Id],"NOT FOUND")</f>
        <v>NOT FOUND</v>
      </c>
      <c r="C211" t="str">
        <f>_xlfn.XLOOKUP(Table1[[#This Row],[Unique_Id]],Employee_Table_2[Unique_ID],Employee_Table_2[Name],"NOT FOUND")</f>
        <v>NOT FOUND</v>
      </c>
      <c r="D211" t="str">
        <f>_xlfn.XLOOKUP(Table1[[#This Row],[Unique_Id]],Employee_Table_2[Unique_ID],Employee_Table_2[Gender],"NOT FOUND")</f>
        <v>NOT FOUND</v>
      </c>
      <c r="E211" t="str">
        <f>_xlfn.XLOOKUP(Table1[[#This Row],[Unique_Id]],Employee_Table_2[Unique_ID],Employee_Table_2[Age],"NOT FOUND")</f>
        <v>NOT FOUND</v>
      </c>
      <c r="F211" t="str">
        <f>_xlfn.XLOOKUP(Table1[[#This Row],[Unique_Id]],Employee_Table_2[Unique_ID],Employee_Table_2[Rating],"NOT FOUND")</f>
        <v>NOT FOUND</v>
      </c>
      <c r="G211" s="5" t="str">
        <f>_xlfn.XLOOKUP(Table1[[#This Row],[Unique_Id]],Employee_Table_2[Unique_ID],Employee_Table_2[Date Joined],"NOT FOUND")</f>
        <v>NOT FOUND</v>
      </c>
      <c r="H211" t="str">
        <f>_xlfn.XLOOKUP(Table1[[#This Row],[Unique_Id]],Employee_Table_2[Unique_ID],Employee_Table_2[Department],"NOT FOUND")</f>
        <v>NOT FOUND</v>
      </c>
      <c r="I211" s="15" t="str">
        <f>_xlfn.XLOOKUP(Table1[[#This Row],[Unique_Id]],Employee_Table_2[Unique_ID],Employee_Table_2[Salary],"NOT FOUND")</f>
        <v>NOT FOUND</v>
      </c>
      <c r="J211" t="str">
        <f>_xlfn.XLOOKUP(Table1[[#This Row],[Unique_Id]],Employee_Table_2[Unique_ID],Employee_Table_2[Country],"NOT FOUND")</f>
        <v>NOT FOUND</v>
      </c>
      <c r="K211" s="19" t="str">
        <f>_xlfn.XLOOKUP(Table1[[#This Row],[Unique_Id]],Employee_Table_2[Unique_ID],Employee_Table_2[[ Tenure ]],"NOT FOUND")</f>
        <v>NOT FOUND</v>
      </c>
    </row>
    <row r="212" spans="1:11" x14ac:dyDescent="0.25">
      <c r="A212" s="17"/>
      <c r="B212" t="str">
        <f>_xlfn.XLOOKUP(Table1[[#This Row],[Unique_Id]],Employee_Table_2[Unique_ID],Employee_Table_2[Staff_Id],"NOT FOUND")</f>
        <v>NOT FOUND</v>
      </c>
      <c r="C212" t="str">
        <f>_xlfn.XLOOKUP(Table1[[#This Row],[Unique_Id]],Employee_Table_2[Unique_ID],Employee_Table_2[Name],"NOT FOUND")</f>
        <v>NOT FOUND</v>
      </c>
      <c r="D212" t="str">
        <f>_xlfn.XLOOKUP(Table1[[#This Row],[Unique_Id]],Employee_Table_2[Unique_ID],Employee_Table_2[Gender],"NOT FOUND")</f>
        <v>NOT FOUND</v>
      </c>
      <c r="E212" t="str">
        <f>_xlfn.XLOOKUP(Table1[[#This Row],[Unique_Id]],Employee_Table_2[Unique_ID],Employee_Table_2[Age],"NOT FOUND")</f>
        <v>NOT FOUND</v>
      </c>
      <c r="F212" t="str">
        <f>_xlfn.XLOOKUP(Table1[[#This Row],[Unique_Id]],Employee_Table_2[Unique_ID],Employee_Table_2[Rating],"NOT FOUND")</f>
        <v>NOT FOUND</v>
      </c>
      <c r="G212" s="5" t="str">
        <f>_xlfn.XLOOKUP(Table1[[#This Row],[Unique_Id]],Employee_Table_2[Unique_ID],Employee_Table_2[Date Joined],"NOT FOUND")</f>
        <v>NOT FOUND</v>
      </c>
      <c r="H212" t="str">
        <f>_xlfn.XLOOKUP(Table1[[#This Row],[Unique_Id]],Employee_Table_2[Unique_ID],Employee_Table_2[Department],"NOT FOUND")</f>
        <v>NOT FOUND</v>
      </c>
      <c r="I212" s="15" t="str">
        <f>_xlfn.XLOOKUP(Table1[[#This Row],[Unique_Id]],Employee_Table_2[Unique_ID],Employee_Table_2[Salary],"NOT FOUND")</f>
        <v>NOT FOUND</v>
      </c>
      <c r="J212" t="str">
        <f>_xlfn.XLOOKUP(Table1[[#This Row],[Unique_Id]],Employee_Table_2[Unique_ID],Employee_Table_2[Country],"NOT FOUND")</f>
        <v>NOT FOUND</v>
      </c>
      <c r="K212" s="19" t="str">
        <f>_xlfn.XLOOKUP(Table1[[#This Row],[Unique_Id]],Employee_Table_2[Unique_ID],Employee_Table_2[[ Tenure ]],"NOT FOUND")</f>
        <v>NOT FOUND</v>
      </c>
    </row>
    <row r="213" spans="1:11" x14ac:dyDescent="0.25">
      <c r="A213" s="17"/>
      <c r="B213" t="str">
        <f>_xlfn.XLOOKUP(Table1[[#This Row],[Unique_Id]],Employee_Table_2[Unique_ID],Employee_Table_2[Staff_Id],"NOT FOUND")</f>
        <v>NOT FOUND</v>
      </c>
      <c r="C213" t="str">
        <f>_xlfn.XLOOKUP(Table1[[#This Row],[Unique_Id]],Employee_Table_2[Unique_ID],Employee_Table_2[Name],"NOT FOUND")</f>
        <v>NOT FOUND</v>
      </c>
      <c r="D213" t="str">
        <f>_xlfn.XLOOKUP(Table1[[#This Row],[Unique_Id]],Employee_Table_2[Unique_ID],Employee_Table_2[Gender],"NOT FOUND")</f>
        <v>NOT FOUND</v>
      </c>
      <c r="E213" t="str">
        <f>_xlfn.XLOOKUP(Table1[[#This Row],[Unique_Id]],Employee_Table_2[Unique_ID],Employee_Table_2[Age],"NOT FOUND")</f>
        <v>NOT FOUND</v>
      </c>
      <c r="F213" t="str">
        <f>_xlfn.XLOOKUP(Table1[[#This Row],[Unique_Id]],Employee_Table_2[Unique_ID],Employee_Table_2[Rating],"NOT FOUND")</f>
        <v>NOT FOUND</v>
      </c>
      <c r="G213" s="5" t="str">
        <f>_xlfn.XLOOKUP(Table1[[#This Row],[Unique_Id]],Employee_Table_2[Unique_ID],Employee_Table_2[Date Joined],"NOT FOUND")</f>
        <v>NOT FOUND</v>
      </c>
      <c r="H213" t="str">
        <f>_xlfn.XLOOKUP(Table1[[#This Row],[Unique_Id]],Employee_Table_2[Unique_ID],Employee_Table_2[Department],"NOT FOUND")</f>
        <v>NOT FOUND</v>
      </c>
      <c r="I213" s="15" t="str">
        <f>_xlfn.XLOOKUP(Table1[[#This Row],[Unique_Id]],Employee_Table_2[Unique_ID],Employee_Table_2[Salary],"NOT FOUND")</f>
        <v>NOT FOUND</v>
      </c>
      <c r="J213" t="str">
        <f>_xlfn.XLOOKUP(Table1[[#This Row],[Unique_Id]],Employee_Table_2[Unique_ID],Employee_Table_2[Country],"NOT FOUND")</f>
        <v>NOT FOUND</v>
      </c>
      <c r="K213" s="19" t="str">
        <f>_xlfn.XLOOKUP(Table1[[#This Row],[Unique_Id]],Employee_Table_2[Unique_ID],Employee_Table_2[[ Tenure ]],"NOT FOUND")</f>
        <v>NOT FOUND</v>
      </c>
    </row>
    <row r="214" spans="1:11" x14ac:dyDescent="0.25">
      <c r="A214" s="17"/>
      <c r="B214" t="str">
        <f>_xlfn.XLOOKUP(Table1[[#This Row],[Unique_Id]],Employee_Table_2[Unique_ID],Employee_Table_2[Staff_Id],"NOT FOUND")</f>
        <v>NOT FOUND</v>
      </c>
      <c r="C214" t="str">
        <f>_xlfn.XLOOKUP(Table1[[#This Row],[Unique_Id]],Employee_Table_2[Unique_ID],Employee_Table_2[Name],"NOT FOUND")</f>
        <v>NOT FOUND</v>
      </c>
      <c r="D214" t="str">
        <f>_xlfn.XLOOKUP(Table1[[#This Row],[Unique_Id]],Employee_Table_2[Unique_ID],Employee_Table_2[Gender],"NOT FOUND")</f>
        <v>NOT FOUND</v>
      </c>
      <c r="E214" t="str">
        <f>_xlfn.XLOOKUP(Table1[[#This Row],[Unique_Id]],Employee_Table_2[Unique_ID],Employee_Table_2[Age],"NOT FOUND")</f>
        <v>NOT FOUND</v>
      </c>
      <c r="F214" t="str">
        <f>_xlfn.XLOOKUP(Table1[[#This Row],[Unique_Id]],Employee_Table_2[Unique_ID],Employee_Table_2[Rating],"NOT FOUND")</f>
        <v>NOT FOUND</v>
      </c>
      <c r="G214" s="5" t="str">
        <f>_xlfn.XLOOKUP(Table1[[#This Row],[Unique_Id]],Employee_Table_2[Unique_ID],Employee_Table_2[Date Joined],"NOT FOUND")</f>
        <v>NOT FOUND</v>
      </c>
      <c r="H214" t="str">
        <f>_xlfn.XLOOKUP(Table1[[#This Row],[Unique_Id]],Employee_Table_2[Unique_ID],Employee_Table_2[Department],"NOT FOUND")</f>
        <v>NOT FOUND</v>
      </c>
      <c r="I214" s="15" t="str">
        <f>_xlfn.XLOOKUP(Table1[[#This Row],[Unique_Id]],Employee_Table_2[Unique_ID],Employee_Table_2[Salary],"NOT FOUND")</f>
        <v>NOT FOUND</v>
      </c>
      <c r="J214" t="str">
        <f>_xlfn.XLOOKUP(Table1[[#This Row],[Unique_Id]],Employee_Table_2[Unique_ID],Employee_Table_2[Country],"NOT FOUND")</f>
        <v>NOT FOUND</v>
      </c>
      <c r="K214" s="19" t="str">
        <f>_xlfn.XLOOKUP(Table1[[#This Row],[Unique_Id]],Employee_Table_2[Unique_ID],Employee_Table_2[[ Tenure ]],"NOT FOUND")</f>
        <v>NOT FOUND</v>
      </c>
    </row>
    <row r="215" spans="1:11" x14ac:dyDescent="0.25">
      <c r="A215" s="17"/>
      <c r="B215" t="str">
        <f>_xlfn.XLOOKUP(Table1[[#This Row],[Unique_Id]],Employee_Table_2[Unique_ID],Employee_Table_2[Staff_Id],"NOT FOUND")</f>
        <v>NOT FOUND</v>
      </c>
      <c r="C215" t="str">
        <f>_xlfn.XLOOKUP(Table1[[#This Row],[Unique_Id]],Employee_Table_2[Unique_ID],Employee_Table_2[Name],"NOT FOUND")</f>
        <v>NOT FOUND</v>
      </c>
      <c r="D215" t="str">
        <f>_xlfn.XLOOKUP(Table1[[#This Row],[Unique_Id]],Employee_Table_2[Unique_ID],Employee_Table_2[Gender],"NOT FOUND")</f>
        <v>NOT FOUND</v>
      </c>
      <c r="E215" t="str">
        <f>_xlfn.XLOOKUP(Table1[[#This Row],[Unique_Id]],Employee_Table_2[Unique_ID],Employee_Table_2[Age],"NOT FOUND")</f>
        <v>NOT FOUND</v>
      </c>
      <c r="F215" t="str">
        <f>_xlfn.XLOOKUP(Table1[[#This Row],[Unique_Id]],Employee_Table_2[Unique_ID],Employee_Table_2[Rating],"NOT FOUND")</f>
        <v>NOT FOUND</v>
      </c>
      <c r="G215" s="5" t="str">
        <f>_xlfn.XLOOKUP(Table1[[#This Row],[Unique_Id]],Employee_Table_2[Unique_ID],Employee_Table_2[Date Joined],"NOT FOUND")</f>
        <v>NOT FOUND</v>
      </c>
      <c r="H215" t="str">
        <f>_xlfn.XLOOKUP(Table1[[#This Row],[Unique_Id]],Employee_Table_2[Unique_ID],Employee_Table_2[Department],"NOT FOUND")</f>
        <v>NOT FOUND</v>
      </c>
      <c r="I215" s="15" t="str">
        <f>_xlfn.XLOOKUP(Table1[[#This Row],[Unique_Id]],Employee_Table_2[Unique_ID],Employee_Table_2[Salary],"NOT FOUND")</f>
        <v>NOT FOUND</v>
      </c>
      <c r="J215" t="str">
        <f>_xlfn.XLOOKUP(Table1[[#This Row],[Unique_Id]],Employee_Table_2[Unique_ID],Employee_Table_2[Country],"NOT FOUND")</f>
        <v>NOT FOUND</v>
      </c>
      <c r="K215" s="19" t="str">
        <f>_xlfn.XLOOKUP(Table1[[#This Row],[Unique_Id]],Employee_Table_2[Unique_ID],Employee_Table_2[[ Tenure ]],"NOT FOUND")</f>
        <v>NOT FOUND</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Select Staff Unique_id for more information" xr:uid="{99F6BEE1-9628-4460-823A-1C73E5CF8152}">
          <x14:formula1>
            <xm:f>'Employee_Table _2'!$K$2:$K$213</xm:f>
          </x14:formula1>
          <xm:sqref>A4:A215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131A7-254A-4234-930E-49874BC563F7}">
  <dimension ref="A1:I113"/>
  <sheetViews>
    <sheetView workbookViewId="0"/>
  </sheetViews>
  <sheetFormatPr defaultRowHeight="15" x14ac:dyDescent="0.25"/>
  <cols>
    <col min="1" max="1" width="10.140625" bestFit="1"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 min="9" max="9" width="10.28515625" bestFit="1" customWidth="1"/>
  </cols>
  <sheetData>
    <row r="1" spans="1:9" x14ac:dyDescent="0.25">
      <c r="A1" t="s">
        <v>203</v>
      </c>
      <c r="B1" t="s">
        <v>0</v>
      </c>
      <c r="C1" t="s">
        <v>1</v>
      </c>
      <c r="D1" t="s">
        <v>3</v>
      </c>
      <c r="E1" t="s">
        <v>6</v>
      </c>
      <c r="F1" t="s">
        <v>4</v>
      </c>
      <c r="G1" t="s">
        <v>2</v>
      </c>
      <c r="H1" t="s">
        <v>5</v>
      </c>
      <c r="I1" t="s">
        <v>205</v>
      </c>
    </row>
    <row r="2" spans="1:9" x14ac:dyDescent="0.25">
      <c r="A2">
        <v>1001</v>
      </c>
      <c r="B2" s="4" t="s">
        <v>156</v>
      </c>
      <c r="C2" s="4" t="s">
        <v>15</v>
      </c>
      <c r="D2">
        <v>20</v>
      </c>
      <c r="E2" s="4" t="s">
        <v>16</v>
      </c>
      <c r="F2" s="5">
        <v>44122</v>
      </c>
      <c r="G2" s="4" t="s">
        <v>12</v>
      </c>
      <c r="H2">
        <v>112650</v>
      </c>
      <c r="I2" s="4" t="s">
        <v>206</v>
      </c>
    </row>
    <row r="3" spans="1:9" x14ac:dyDescent="0.25">
      <c r="A3">
        <v>1002</v>
      </c>
      <c r="B3" s="4" t="s">
        <v>176</v>
      </c>
      <c r="C3" s="4" t="s">
        <v>8</v>
      </c>
      <c r="D3">
        <v>32</v>
      </c>
      <c r="E3" s="4" t="s">
        <v>13</v>
      </c>
      <c r="F3" s="5">
        <v>44293</v>
      </c>
      <c r="G3" s="4" t="s">
        <v>12</v>
      </c>
      <c r="H3">
        <v>43840</v>
      </c>
      <c r="I3" s="4" t="s">
        <v>206</v>
      </c>
    </row>
    <row r="4" spans="1:9" x14ac:dyDescent="0.25">
      <c r="A4">
        <v>1003</v>
      </c>
      <c r="B4" s="4" t="s">
        <v>143</v>
      </c>
      <c r="C4" s="4" t="s">
        <v>15</v>
      </c>
      <c r="D4">
        <v>31</v>
      </c>
      <c r="E4" s="4" t="s">
        <v>16</v>
      </c>
      <c r="F4" s="5">
        <v>44663</v>
      </c>
      <c r="G4" s="4" t="s">
        <v>9</v>
      </c>
      <c r="H4">
        <v>103550</v>
      </c>
      <c r="I4" s="4" t="s">
        <v>206</v>
      </c>
    </row>
    <row r="5" spans="1:9" x14ac:dyDescent="0.25">
      <c r="A5">
        <v>1004</v>
      </c>
      <c r="B5" s="4" t="s">
        <v>201</v>
      </c>
      <c r="C5" s="4" t="s">
        <v>8</v>
      </c>
      <c r="D5">
        <v>32</v>
      </c>
      <c r="E5" s="4" t="s">
        <v>16</v>
      </c>
      <c r="F5" s="5">
        <v>44339</v>
      </c>
      <c r="G5" s="4" t="s">
        <v>56</v>
      </c>
      <c r="H5">
        <v>45510</v>
      </c>
      <c r="I5" s="4" t="s">
        <v>206</v>
      </c>
    </row>
    <row r="6" spans="1:9" x14ac:dyDescent="0.25">
      <c r="A6">
        <v>1005</v>
      </c>
      <c r="B6" s="4" t="s">
        <v>142</v>
      </c>
      <c r="C6" s="4" t="s">
        <v>204</v>
      </c>
      <c r="D6">
        <v>37</v>
      </c>
      <c r="E6" s="4" t="s">
        <v>24</v>
      </c>
      <c r="F6" s="5">
        <v>44085</v>
      </c>
      <c r="G6" s="4" t="s">
        <v>21</v>
      </c>
      <c r="H6">
        <v>115440</v>
      </c>
      <c r="I6" s="4" t="s">
        <v>206</v>
      </c>
    </row>
    <row r="7" spans="1:9" x14ac:dyDescent="0.25">
      <c r="A7">
        <v>1006</v>
      </c>
      <c r="B7" s="4" t="s">
        <v>202</v>
      </c>
      <c r="C7" s="4" t="s">
        <v>8</v>
      </c>
      <c r="D7">
        <v>38</v>
      </c>
      <c r="E7" s="4" t="s">
        <v>13</v>
      </c>
      <c r="F7" s="5">
        <v>44268</v>
      </c>
      <c r="G7" s="4" t="s">
        <v>19</v>
      </c>
      <c r="H7">
        <v>56870</v>
      </c>
      <c r="I7" s="4" t="s">
        <v>206</v>
      </c>
    </row>
    <row r="8" spans="1:9" x14ac:dyDescent="0.25">
      <c r="A8">
        <v>1007</v>
      </c>
      <c r="B8" s="4" t="s">
        <v>169</v>
      </c>
      <c r="C8" s="4" t="s">
        <v>8</v>
      </c>
      <c r="D8">
        <v>25</v>
      </c>
      <c r="E8" s="4" t="s">
        <v>16</v>
      </c>
      <c r="F8" s="5">
        <v>44144</v>
      </c>
      <c r="G8" s="4" t="s">
        <v>19</v>
      </c>
      <c r="H8">
        <v>92700</v>
      </c>
      <c r="I8" s="4" t="s">
        <v>206</v>
      </c>
    </row>
    <row r="9" spans="1:9" x14ac:dyDescent="0.25">
      <c r="A9">
        <v>1008</v>
      </c>
      <c r="B9" s="4" t="s">
        <v>145</v>
      </c>
      <c r="C9" s="4" t="s">
        <v>204</v>
      </c>
      <c r="D9">
        <v>32</v>
      </c>
      <c r="E9" s="4" t="s">
        <v>16</v>
      </c>
      <c r="F9" s="5">
        <v>44713</v>
      </c>
      <c r="G9" s="4" t="s">
        <v>12</v>
      </c>
      <c r="H9">
        <v>91310</v>
      </c>
      <c r="I9" s="4" t="s">
        <v>206</v>
      </c>
    </row>
    <row r="10" spans="1:9" x14ac:dyDescent="0.25">
      <c r="A10">
        <v>1009</v>
      </c>
      <c r="B10" s="4" t="s">
        <v>115</v>
      </c>
      <c r="C10" s="4" t="s">
        <v>15</v>
      </c>
      <c r="D10">
        <v>33</v>
      </c>
      <c r="E10" s="4" t="s">
        <v>16</v>
      </c>
      <c r="F10" s="5">
        <v>44324</v>
      </c>
      <c r="G10" s="4" t="s">
        <v>19</v>
      </c>
      <c r="H10">
        <v>74550</v>
      </c>
      <c r="I10" s="4" t="s">
        <v>206</v>
      </c>
    </row>
    <row r="11" spans="1:9" x14ac:dyDescent="0.25">
      <c r="A11">
        <v>1010</v>
      </c>
      <c r="B11" s="4" t="s">
        <v>128</v>
      </c>
      <c r="C11" s="4" t="s">
        <v>15</v>
      </c>
      <c r="D11">
        <v>25</v>
      </c>
      <c r="E11" s="4" t="s">
        <v>13</v>
      </c>
      <c r="F11" s="5">
        <v>44665</v>
      </c>
      <c r="G11" s="4" t="s">
        <v>9</v>
      </c>
      <c r="H11">
        <v>109190</v>
      </c>
      <c r="I11" s="4" t="s">
        <v>206</v>
      </c>
    </row>
    <row r="12" spans="1:9" x14ac:dyDescent="0.25">
      <c r="A12">
        <v>1011</v>
      </c>
      <c r="B12" s="4" t="s">
        <v>194</v>
      </c>
      <c r="C12" s="4" t="s">
        <v>8</v>
      </c>
      <c r="D12">
        <v>40</v>
      </c>
      <c r="E12" s="4" t="s">
        <v>16</v>
      </c>
      <c r="F12" s="5">
        <v>44320</v>
      </c>
      <c r="G12" s="4" t="s">
        <v>12</v>
      </c>
      <c r="H12">
        <v>104410</v>
      </c>
      <c r="I12" s="4" t="s">
        <v>206</v>
      </c>
    </row>
    <row r="13" spans="1:9" x14ac:dyDescent="0.25">
      <c r="A13">
        <v>1012</v>
      </c>
      <c r="B13" s="4" t="s">
        <v>177</v>
      </c>
      <c r="C13" s="4" t="s">
        <v>15</v>
      </c>
      <c r="D13">
        <v>30</v>
      </c>
      <c r="E13" s="4" t="s">
        <v>16</v>
      </c>
      <c r="F13" s="5">
        <v>44544</v>
      </c>
      <c r="G13" s="4" t="s">
        <v>21</v>
      </c>
      <c r="H13">
        <v>96800</v>
      </c>
      <c r="I13" s="4" t="s">
        <v>206</v>
      </c>
    </row>
    <row r="14" spans="1:9" x14ac:dyDescent="0.25">
      <c r="A14">
        <v>1013</v>
      </c>
      <c r="B14" s="4" t="s">
        <v>123</v>
      </c>
      <c r="C14" s="4" t="s">
        <v>15</v>
      </c>
      <c r="D14">
        <v>28</v>
      </c>
      <c r="E14" s="4" t="s">
        <v>13</v>
      </c>
      <c r="F14" s="5">
        <v>43980</v>
      </c>
      <c r="G14" s="4" t="s">
        <v>21</v>
      </c>
      <c r="H14">
        <v>48170</v>
      </c>
      <c r="I14" s="4" t="s">
        <v>206</v>
      </c>
    </row>
    <row r="15" spans="1:9" x14ac:dyDescent="0.25">
      <c r="A15">
        <v>1014</v>
      </c>
      <c r="B15" s="4" t="s">
        <v>140</v>
      </c>
      <c r="C15" s="4" t="s">
        <v>15</v>
      </c>
      <c r="D15">
        <v>21</v>
      </c>
      <c r="E15" s="4" t="s">
        <v>16</v>
      </c>
      <c r="F15" s="5">
        <v>44042</v>
      </c>
      <c r="G15" s="4" t="s">
        <v>9</v>
      </c>
      <c r="H15">
        <v>37920</v>
      </c>
      <c r="I15" s="4" t="s">
        <v>206</v>
      </c>
    </row>
    <row r="16" spans="1:9" x14ac:dyDescent="0.25">
      <c r="A16">
        <v>1015</v>
      </c>
      <c r="B16" s="4" t="s">
        <v>178</v>
      </c>
      <c r="C16" s="4" t="s">
        <v>15</v>
      </c>
      <c r="D16">
        <v>34</v>
      </c>
      <c r="E16" s="4" t="s">
        <v>16</v>
      </c>
      <c r="F16" s="5">
        <v>44642</v>
      </c>
      <c r="G16" s="4" t="s">
        <v>9</v>
      </c>
      <c r="H16">
        <v>112650</v>
      </c>
      <c r="I16" s="4" t="s">
        <v>206</v>
      </c>
    </row>
    <row r="17" spans="1:9" x14ac:dyDescent="0.25">
      <c r="A17">
        <v>1016</v>
      </c>
      <c r="B17" s="4" t="s">
        <v>165</v>
      </c>
      <c r="C17" s="4" t="s">
        <v>8</v>
      </c>
      <c r="D17">
        <v>34</v>
      </c>
      <c r="E17" s="4" t="s">
        <v>24</v>
      </c>
      <c r="F17" s="5">
        <v>44660</v>
      </c>
      <c r="G17" s="4" t="s">
        <v>19</v>
      </c>
      <c r="H17">
        <v>49630</v>
      </c>
      <c r="I17" s="4" t="s">
        <v>206</v>
      </c>
    </row>
    <row r="18" spans="1:9" x14ac:dyDescent="0.25">
      <c r="A18">
        <v>1017</v>
      </c>
      <c r="B18" s="4" t="s">
        <v>199</v>
      </c>
      <c r="C18" s="4" t="s">
        <v>15</v>
      </c>
      <c r="D18">
        <v>36</v>
      </c>
      <c r="E18" s="4" t="s">
        <v>16</v>
      </c>
      <c r="F18" s="5">
        <v>43958</v>
      </c>
      <c r="G18" s="4" t="s">
        <v>12</v>
      </c>
      <c r="H18">
        <v>118840</v>
      </c>
      <c r="I18" s="4" t="s">
        <v>206</v>
      </c>
    </row>
    <row r="19" spans="1:9" x14ac:dyDescent="0.25">
      <c r="A19">
        <v>1018</v>
      </c>
      <c r="B19" s="4" t="s">
        <v>159</v>
      </c>
      <c r="C19" s="4" t="s">
        <v>15</v>
      </c>
      <c r="D19">
        <v>30</v>
      </c>
      <c r="E19" s="4" t="s">
        <v>16</v>
      </c>
      <c r="F19" s="5">
        <v>44789</v>
      </c>
      <c r="G19" s="4" t="s">
        <v>12</v>
      </c>
      <c r="H19">
        <v>69710</v>
      </c>
      <c r="I19" s="4" t="s">
        <v>206</v>
      </c>
    </row>
    <row r="20" spans="1:9" x14ac:dyDescent="0.25">
      <c r="A20">
        <v>1019</v>
      </c>
      <c r="B20" s="4" t="s">
        <v>197</v>
      </c>
      <c r="C20" s="4" t="s">
        <v>15</v>
      </c>
      <c r="D20">
        <v>20</v>
      </c>
      <c r="E20" s="4" t="s">
        <v>16</v>
      </c>
      <c r="F20" s="5">
        <v>44683</v>
      </c>
      <c r="G20" s="4" t="s">
        <v>9</v>
      </c>
      <c r="H20">
        <v>79570</v>
      </c>
      <c r="I20" s="4" t="s">
        <v>206</v>
      </c>
    </row>
    <row r="21" spans="1:9" x14ac:dyDescent="0.25">
      <c r="A21">
        <v>1020</v>
      </c>
      <c r="B21" s="4" t="s">
        <v>154</v>
      </c>
      <c r="C21" s="4" t="s">
        <v>8</v>
      </c>
      <c r="D21">
        <v>22</v>
      </c>
      <c r="E21" s="4" t="s">
        <v>13</v>
      </c>
      <c r="F21" s="5">
        <v>44388</v>
      </c>
      <c r="G21" s="4" t="s">
        <v>9</v>
      </c>
      <c r="H21">
        <v>76900</v>
      </c>
      <c r="I21" s="4" t="s">
        <v>206</v>
      </c>
    </row>
    <row r="22" spans="1:9" x14ac:dyDescent="0.25">
      <c r="A22">
        <v>1021</v>
      </c>
      <c r="B22" s="4" t="s">
        <v>182</v>
      </c>
      <c r="C22" s="4" t="s">
        <v>15</v>
      </c>
      <c r="D22">
        <v>27</v>
      </c>
      <c r="E22" s="4" t="s">
        <v>16</v>
      </c>
      <c r="F22" s="5">
        <v>44073</v>
      </c>
      <c r="G22" s="4" t="s">
        <v>19</v>
      </c>
      <c r="H22">
        <v>54970</v>
      </c>
      <c r="I22" s="4" t="s">
        <v>206</v>
      </c>
    </row>
    <row r="23" spans="1:9" x14ac:dyDescent="0.25">
      <c r="A23">
        <v>1022</v>
      </c>
      <c r="B23" s="4" t="s">
        <v>118</v>
      </c>
      <c r="C23" s="4" t="s">
        <v>15</v>
      </c>
      <c r="D23">
        <v>37</v>
      </c>
      <c r="E23" s="4" t="s">
        <v>24</v>
      </c>
      <c r="F23" s="5">
        <v>44277</v>
      </c>
      <c r="G23" s="4" t="s">
        <v>12</v>
      </c>
      <c r="H23">
        <v>88050</v>
      </c>
      <c r="I23" s="4" t="s">
        <v>206</v>
      </c>
    </row>
    <row r="24" spans="1:9" x14ac:dyDescent="0.25">
      <c r="A24">
        <v>1023</v>
      </c>
      <c r="B24" s="4" t="s">
        <v>192</v>
      </c>
      <c r="C24" s="4" t="s">
        <v>15</v>
      </c>
      <c r="D24">
        <v>43</v>
      </c>
      <c r="E24" s="4" t="s">
        <v>16</v>
      </c>
      <c r="F24" s="5">
        <v>44558</v>
      </c>
      <c r="G24" s="4" t="s">
        <v>19</v>
      </c>
      <c r="H24">
        <v>36040</v>
      </c>
      <c r="I24" s="4" t="s">
        <v>206</v>
      </c>
    </row>
    <row r="25" spans="1:9" x14ac:dyDescent="0.25">
      <c r="A25">
        <v>1024</v>
      </c>
      <c r="B25" s="4" t="s">
        <v>111</v>
      </c>
      <c r="C25" s="4" t="s">
        <v>8</v>
      </c>
      <c r="D25">
        <v>42</v>
      </c>
      <c r="E25" s="4" t="s">
        <v>10</v>
      </c>
      <c r="F25" s="5">
        <v>44718</v>
      </c>
      <c r="G25" s="4" t="s">
        <v>9</v>
      </c>
      <c r="H25">
        <v>75000</v>
      </c>
      <c r="I25" s="4" t="s">
        <v>206</v>
      </c>
    </row>
    <row r="26" spans="1:9" x14ac:dyDescent="0.25">
      <c r="A26">
        <v>1025</v>
      </c>
      <c r="B26" s="4" t="s">
        <v>149</v>
      </c>
      <c r="C26" s="4" t="s">
        <v>15</v>
      </c>
      <c r="D26">
        <v>35</v>
      </c>
      <c r="E26" s="4" t="s">
        <v>16</v>
      </c>
      <c r="F26" s="5">
        <v>44666</v>
      </c>
      <c r="G26" s="4" t="s">
        <v>9</v>
      </c>
      <c r="H26">
        <v>40400</v>
      </c>
      <c r="I26" s="4" t="s">
        <v>206</v>
      </c>
    </row>
    <row r="27" spans="1:9" x14ac:dyDescent="0.25">
      <c r="A27">
        <v>1026</v>
      </c>
      <c r="B27" s="4" t="s">
        <v>196</v>
      </c>
      <c r="C27" s="4" t="s">
        <v>15</v>
      </c>
      <c r="D27">
        <v>24</v>
      </c>
      <c r="E27" s="4" t="s">
        <v>16</v>
      </c>
      <c r="F27" s="5">
        <v>44625</v>
      </c>
      <c r="G27" s="4" t="s">
        <v>12</v>
      </c>
      <c r="H27">
        <v>100420</v>
      </c>
      <c r="I27" s="4" t="s">
        <v>206</v>
      </c>
    </row>
    <row r="28" spans="1:9" x14ac:dyDescent="0.25">
      <c r="A28">
        <v>1027</v>
      </c>
      <c r="B28" s="4" t="s">
        <v>120</v>
      </c>
      <c r="C28" s="4" t="s">
        <v>8</v>
      </c>
      <c r="D28">
        <v>31</v>
      </c>
      <c r="E28" s="4" t="s">
        <v>16</v>
      </c>
      <c r="F28" s="5">
        <v>44604</v>
      </c>
      <c r="G28" s="4" t="s">
        <v>12</v>
      </c>
      <c r="H28">
        <v>58100</v>
      </c>
      <c r="I28" s="4" t="s">
        <v>206</v>
      </c>
    </row>
    <row r="29" spans="1:9" x14ac:dyDescent="0.25">
      <c r="A29">
        <v>1028</v>
      </c>
      <c r="B29" s="4" t="s">
        <v>114</v>
      </c>
      <c r="C29" s="4" t="s">
        <v>8</v>
      </c>
      <c r="D29">
        <v>44</v>
      </c>
      <c r="E29" s="4" t="s">
        <v>16</v>
      </c>
      <c r="F29" s="5">
        <v>44985</v>
      </c>
      <c r="G29" s="4" t="s">
        <v>12</v>
      </c>
      <c r="H29">
        <v>114870</v>
      </c>
      <c r="I29" s="4" t="s">
        <v>206</v>
      </c>
    </row>
    <row r="30" spans="1:9" x14ac:dyDescent="0.25">
      <c r="A30">
        <v>1029</v>
      </c>
      <c r="B30" s="4" t="s">
        <v>158</v>
      </c>
      <c r="C30" s="4" t="s">
        <v>8</v>
      </c>
      <c r="D30">
        <v>32</v>
      </c>
      <c r="E30" s="4" t="s">
        <v>16</v>
      </c>
      <c r="F30" s="5">
        <v>44549</v>
      </c>
      <c r="G30" s="4" t="s">
        <v>9</v>
      </c>
      <c r="H30">
        <v>41570</v>
      </c>
      <c r="I30" s="4" t="s">
        <v>206</v>
      </c>
    </row>
    <row r="31" spans="1:9" x14ac:dyDescent="0.25">
      <c r="A31">
        <v>1030</v>
      </c>
      <c r="B31" s="4" t="s">
        <v>173</v>
      </c>
      <c r="C31" s="4" t="s">
        <v>8</v>
      </c>
      <c r="D31">
        <v>30</v>
      </c>
      <c r="E31" s="4" t="s">
        <v>16</v>
      </c>
      <c r="F31" s="5">
        <v>44800</v>
      </c>
      <c r="G31" s="4" t="s">
        <v>9</v>
      </c>
      <c r="H31">
        <v>112570</v>
      </c>
      <c r="I31" s="4" t="s">
        <v>206</v>
      </c>
    </row>
    <row r="32" spans="1:9" x14ac:dyDescent="0.25">
      <c r="A32">
        <v>1031</v>
      </c>
      <c r="B32" s="4" t="s">
        <v>151</v>
      </c>
      <c r="C32" s="4" t="s">
        <v>15</v>
      </c>
      <c r="D32">
        <v>26</v>
      </c>
      <c r="E32" s="4" t="s">
        <v>16</v>
      </c>
      <c r="F32" s="5">
        <v>44164</v>
      </c>
      <c r="G32" s="4" t="s">
        <v>9</v>
      </c>
      <c r="H32">
        <v>47360</v>
      </c>
      <c r="I32" s="4" t="s">
        <v>206</v>
      </c>
    </row>
    <row r="33" spans="1:9" x14ac:dyDescent="0.25">
      <c r="A33">
        <v>1032</v>
      </c>
      <c r="B33" s="4" t="s">
        <v>126</v>
      </c>
      <c r="C33" s="4" t="s">
        <v>8</v>
      </c>
      <c r="D33">
        <v>21</v>
      </c>
      <c r="E33" s="4" t="s">
        <v>16</v>
      </c>
      <c r="F33" s="5">
        <v>44256</v>
      </c>
      <c r="G33" s="4" t="s">
        <v>21</v>
      </c>
      <c r="H33">
        <v>65920</v>
      </c>
      <c r="I33" s="4" t="s">
        <v>206</v>
      </c>
    </row>
    <row r="34" spans="1:9" x14ac:dyDescent="0.25">
      <c r="A34">
        <v>1033</v>
      </c>
      <c r="B34" s="4" t="s">
        <v>200</v>
      </c>
      <c r="C34" s="4" t="s">
        <v>8</v>
      </c>
      <c r="D34">
        <v>28</v>
      </c>
      <c r="E34" s="4" t="s">
        <v>16</v>
      </c>
      <c r="F34" s="5">
        <v>44571</v>
      </c>
      <c r="G34" s="4" t="s">
        <v>9</v>
      </c>
      <c r="H34">
        <v>99970</v>
      </c>
      <c r="I34" s="4" t="s">
        <v>206</v>
      </c>
    </row>
    <row r="35" spans="1:9" x14ac:dyDescent="0.25">
      <c r="A35">
        <v>1034</v>
      </c>
      <c r="B35" s="4" t="s">
        <v>133</v>
      </c>
      <c r="C35" s="4" t="s">
        <v>8</v>
      </c>
      <c r="D35">
        <v>25</v>
      </c>
      <c r="E35" s="4" t="s">
        <v>13</v>
      </c>
      <c r="F35" s="5">
        <v>44633</v>
      </c>
      <c r="G35" s="4" t="s">
        <v>12</v>
      </c>
      <c r="H35">
        <v>80700</v>
      </c>
      <c r="I35" s="4" t="s">
        <v>206</v>
      </c>
    </row>
    <row r="36" spans="1:9" x14ac:dyDescent="0.25">
      <c r="A36">
        <v>1035</v>
      </c>
      <c r="B36" s="4" t="s">
        <v>155</v>
      </c>
      <c r="C36" s="4" t="s">
        <v>15</v>
      </c>
      <c r="D36">
        <v>24</v>
      </c>
      <c r="E36" s="4" t="s">
        <v>24</v>
      </c>
      <c r="F36" s="5">
        <v>44375</v>
      </c>
      <c r="G36" s="4" t="s">
        <v>21</v>
      </c>
      <c r="H36">
        <v>52610</v>
      </c>
      <c r="I36" s="4" t="s">
        <v>206</v>
      </c>
    </row>
    <row r="37" spans="1:9" x14ac:dyDescent="0.25">
      <c r="A37">
        <v>1036</v>
      </c>
      <c r="B37" s="4" t="s">
        <v>180</v>
      </c>
      <c r="C37" s="4" t="s">
        <v>15</v>
      </c>
      <c r="D37">
        <v>29</v>
      </c>
      <c r="E37" s="4" t="s">
        <v>24</v>
      </c>
      <c r="F37" s="5">
        <v>44119</v>
      </c>
      <c r="G37" s="4" t="s">
        <v>12</v>
      </c>
      <c r="H37">
        <v>112110</v>
      </c>
      <c r="I37" s="4" t="s">
        <v>206</v>
      </c>
    </row>
    <row r="38" spans="1:9" x14ac:dyDescent="0.25">
      <c r="A38">
        <v>1037</v>
      </c>
      <c r="B38" s="4" t="s">
        <v>152</v>
      </c>
      <c r="C38" s="4" t="s">
        <v>8</v>
      </c>
      <c r="D38">
        <v>27</v>
      </c>
      <c r="E38" s="4" t="s">
        <v>16</v>
      </c>
      <c r="F38" s="5">
        <v>44061</v>
      </c>
      <c r="G38" s="4" t="s">
        <v>56</v>
      </c>
      <c r="H38">
        <v>119110</v>
      </c>
      <c r="I38" s="4" t="s">
        <v>206</v>
      </c>
    </row>
    <row r="39" spans="1:9" x14ac:dyDescent="0.25">
      <c r="A39">
        <v>1038</v>
      </c>
      <c r="B39" s="4" t="s">
        <v>150</v>
      </c>
      <c r="C39" s="4" t="s">
        <v>15</v>
      </c>
      <c r="D39">
        <v>22</v>
      </c>
      <c r="E39" s="4" t="s">
        <v>13</v>
      </c>
      <c r="F39" s="5">
        <v>44384</v>
      </c>
      <c r="G39" s="4" t="s">
        <v>19</v>
      </c>
      <c r="H39">
        <v>112780</v>
      </c>
      <c r="I39" s="4" t="s">
        <v>206</v>
      </c>
    </row>
    <row r="40" spans="1:9" x14ac:dyDescent="0.25">
      <c r="A40">
        <v>1039</v>
      </c>
      <c r="B40" s="4" t="s">
        <v>175</v>
      </c>
      <c r="C40" s="4" t="s">
        <v>8</v>
      </c>
      <c r="D40">
        <v>36</v>
      </c>
      <c r="E40" s="4" t="s">
        <v>16</v>
      </c>
      <c r="F40" s="5">
        <v>44023</v>
      </c>
      <c r="G40" s="4" t="s">
        <v>9</v>
      </c>
      <c r="H40">
        <v>114890</v>
      </c>
      <c r="I40" s="4" t="s">
        <v>206</v>
      </c>
    </row>
    <row r="41" spans="1:9" x14ac:dyDescent="0.25">
      <c r="A41">
        <v>1040</v>
      </c>
      <c r="B41" s="4" t="s">
        <v>146</v>
      </c>
      <c r="C41" s="4" t="s">
        <v>15</v>
      </c>
      <c r="D41">
        <v>27</v>
      </c>
      <c r="E41" s="4" t="s">
        <v>16</v>
      </c>
      <c r="F41" s="5">
        <v>44506</v>
      </c>
      <c r="G41" s="4" t="s">
        <v>21</v>
      </c>
      <c r="H41">
        <v>48980</v>
      </c>
      <c r="I41" s="4" t="s">
        <v>206</v>
      </c>
    </row>
    <row r="42" spans="1:9" x14ac:dyDescent="0.25">
      <c r="A42">
        <v>1041</v>
      </c>
      <c r="B42" s="4" t="s">
        <v>170</v>
      </c>
      <c r="C42" s="4" t="s">
        <v>15</v>
      </c>
      <c r="D42">
        <v>21</v>
      </c>
      <c r="E42" s="4" t="s">
        <v>16</v>
      </c>
      <c r="F42" s="5">
        <v>44180</v>
      </c>
      <c r="G42" s="4" t="s">
        <v>56</v>
      </c>
      <c r="H42">
        <v>75880</v>
      </c>
      <c r="I42" s="4" t="s">
        <v>206</v>
      </c>
    </row>
    <row r="43" spans="1:9" x14ac:dyDescent="0.25">
      <c r="A43">
        <v>1042</v>
      </c>
      <c r="B43" s="4" t="s">
        <v>167</v>
      </c>
      <c r="C43" s="4" t="s">
        <v>8</v>
      </c>
      <c r="D43">
        <v>28</v>
      </c>
      <c r="E43" s="4" t="s">
        <v>16</v>
      </c>
      <c r="F43" s="5">
        <v>44296</v>
      </c>
      <c r="G43" s="4" t="s">
        <v>19</v>
      </c>
      <c r="H43">
        <v>53240</v>
      </c>
      <c r="I43" s="4" t="s">
        <v>206</v>
      </c>
    </row>
    <row r="44" spans="1:9" x14ac:dyDescent="0.25">
      <c r="A44">
        <v>1043</v>
      </c>
      <c r="B44" s="4" t="s">
        <v>122</v>
      </c>
      <c r="C44" s="4" t="s">
        <v>8</v>
      </c>
      <c r="D44">
        <v>34</v>
      </c>
      <c r="E44" s="4" t="s">
        <v>16</v>
      </c>
      <c r="F44" s="5">
        <v>44397</v>
      </c>
      <c r="G44" s="4" t="s">
        <v>21</v>
      </c>
      <c r="H44">
        <v>85000</v>
      </c>
      <c r="I44" s="4" t="s">
        <v>206</v>
      </c>
    </row>
    <row r="45" spans="1:9" x14ac:dyDescent="0.25">
      <c r="A45">
        <v>1044</v>
      </c>
      <c r="B45" s="4" t="s">
        <v>179</v>
      </c>
      <c r="C45" s="4" t="s">
        <v>8</v>
      </c>
      <c r="D45">
        <v>21</v>
      </c>
      <c r="E45" s="4" t="s">
        <v>16</v>
      </c>
      <c r="F45" s="5">
        <v>44619</v>
      </c>
      <c r="G45" s="4" t="s">
        <v>12</v>
      </c>
      <c r="H45">
        <v>33920</v>
      </c>
      <c r="I45" s="4" t="s">
        <v>206</v>
      </c>
    </row>
    <row r="46" spans="1:9" x14ac:dyDescent="0.25">
      <c r="A46">
        <v>1045</v>
      </c>
      <c r="B46" s="4" t="s">
        <v>188</v>
      </c>
      <c r="C46" s="4" t="s">
        <v>8</v>
      </c>
      <c r="D46">
        <v>33</v>
      </c>
      <c r="E46" s="4" t="s">
        <v>16</v>
      </c>
      <c r="F46" s="5">
        <v>44253</v>
      </c>
      <c r="G46" s="4" t="s">
        <v>12</v>
      </c>
      <c r="H46">
        <v>75280</v>
      </c>
      <c r="I46" s="4" t="s">
        <v>206</v>
      </c>
    </row>
    <row r="47" spans="1:9" x14ac:dyDescent="0.25">
      <c r="A47">
        <v>1046</v>
      </c>
      <c r="B47" s="4" t="s">
        <v>130</v>
      </c>
      <c r="C47" s="4" t="s">
        <v>8</v>
      </c>
      <c r="D47">
        <v>34</v>
      </c>
      <c r="E47" s="4" t="s">
        <v>16</v>
      </c>
      <c r="F47" s="5">
        <v>44594</v>
      </c>
      <c r="G47" s="4" t="s">
        <v>21</v>
      </c>
      <c r="H47">
        <v>58940</v>
      </c>
      <c r="I47" s="4" t="s">
        <v>206</v>
      </c>
    </row>
    <row r="48" spans="1:9" x14ac:dyDescent="0.25">
      <c r="A48">
        <v>1047</v>
      </c>
      <c r="B48" s="4" t="s">
        <v>136</v>
      </c>
      <c r="C48" s="4" t="s">
        <v>8</v>
      </c>
      <c r="D48">
        <v>28</v>
      </c>
      <c r="E48" s="4" t="s">
        <v>16</v>
      </c>
      <c r="F48" s="5">
        <v>44425</v>
      </c>
      <c r="G48" s="4" t="s">
        <v>9</v>
      </c>
      <c r="H48">
        <v>104770</v>
      </c>
      <c r="I48" s="4" t="s">
        <v>206</v>
      </c>
    </row>
    <row r="49" spans="1:9" x14ac:dyDescent="0.25">
      <c r="A49">
        <v>1048</v>
      </c>
      <c r="B49" s="4" t="s">
        <v>125</v>
      </c>
      <c r="C49" s="4" t="s">
        <v>15</v>
      </c>
      <c r="D49">
        <v>21</v>
      </c>
      <c r="E49" s="4" t="s">
        <v>16</v>
      </c>
      <c r="F49" s="5">
        <v>44701</v>
      </c>
      <c r="G49" s="4" t="s">
        <v>9</v>
      </c>
      <c r="H49">
        <v>57090</v>
      </c>
      <c r="I49" s="4" t="s">
        <v>206</v>
      </c>
    </row>
    <row r="50" spans="1:9" x14ac:dyDescent="0.25">
      <c r="A50">
        <v>1049</v>
      </c>
      <c r="B50" s="4" t="s">
        <v>160</v>
      </c>
      <c r="C50" s="4" t="s">
        <v>15</v>
      </c>
      <c r="D50">
        <v>27</v>
      </c>
      <c r="E50" s="4" t="s">
        <v>13</v>
      </c>
      <c r="F50" s="5">
        <v>44174</v>
      </c>
      <c r="G50" s="4" t="s">
        <v>21</v>
      </c>
      <c r="H50">
        <v>91650</v>
      </c>
      <c r="I50" s="4" t="s">
        <v>206</v>
      </c>
    </row>
    <row r="51" spans="1:9" x14ac:dyDescent="0.25">
      <c r="A51">
        <v>1050</v>
      </c>
      <c r="B51" s="4" t="s">
        <v>183</v>
      </c>
      <c r="C51" s="4" t="s">
        <v>15</v>
      </c>
      <c r="D51">
        <v>42</v>
      </c>
      <c r="E51" s="4" t="s">
        <v>24</v>
      </c>
      <c r="F51" s="5">
        <v>44670</v>
      </c>
      <c r="G51" s="4" t="s">
        <v>21</v>
      </c>
      <c r="H51">
        <v>70270</v>
      </c>
      <c r="I51" s="4" t="s">
        <v>206</v>
      </c>
    </row>
    <row r="52" spans="1:9" x14ac:dyDescent="0.25">
      <c r="A52">
        <v>1051</v>
      </c>
      <c r="B52" s="4" t="s">
        <v>129</v>
      </c>
      <c r="C52" s="4" t="s">
        <v>8</v>
      </c>
      <c r="D52">
        <v>28</v>
      </c>
      <c r="E52" s="4" t="s">
        <v>16</v>
      </c>
      <c r="F52" s="5">
        <v>44124</v>
      </c>
      <c r="G52" s="4" t="s">
        <v>21</v>
      </c>
      <c r="H52">
        <v>75970</v>
      </c>
      <c r="I52" s="4" t="s">
        <v>206</v>
      </c>
    </row>
    <row r="53" spans="1:9" x14ac:dyDescent="0.25">
      <c r="A53">
        <v>1052</v>
      </c>
      <c r="B53" s="4" t="s">
        <v>112</v>
      </c>
      <c r="C53" s="4" t="s">
        <v>204</v>
      </c>
      <c r="D53">
        <v>27</v>
      </c>
      <c r="E53" s="4" t="s">
        <v>13</v>
      </c>
      <c r="F53" s="5">
        <v>44212</v>
      </c>
      <c r="G53" s="4" t="s">
        <v>12</v>
      </c>
      <c r="H53">
        <v>90700</v>
      </c>
      <c r="I53" s="4" t="s">
        <v>206</v>
      </c>
    </row>
    <row r="54" spans="1:9" x14ac:dyDescent="0.25">
      <c r="A54">
        <v>1053</v>
      </c>
      <c r="B54" s="4" t="s">
        <v>131</v>
      </c>
      <c r="C54" s="4" t="s">
        <v>15</v>
      </c>
      <c r="D54">
        <v>30</v>
      </c>
      <c r="E54" s="4" t="s">
        <v>16</v>
      </c>
      <c r="F54" s="5">
        <v>44607</v>
      </c>
      <c r="G54" s="4" t="s">
        <v>9</v>
      </c>
      <c r="H54">
        <v>60570</v>
      </c>
      <c r="I54" s="4" t="s">
        <v>206</v>
      </c>
    </row>
    <row r="55" spans="1:9" x14ac:dyDescent="0.25">
      <c r="A55">
        <v>1054</v>
      </c>
      <c r="B55" s="4" t="s">
        <v>134</v>
      </c>
      <c r="C55" s="4" t="s">
        <v>15</v>
      </c>
      <c r="D55">
        <v>33</v>
      </c>
      <c r="E55" s="4" t="s">
        <v>16</v>
      </c>
      <c r="F55" s="5">
        <v>44103</v>
      </c>
      <c r="G55" s="4" t="s">
        <v>9</v>
      </c>
      <c r="H55">
        <v>115920</v>
      </c>
      <c r="I55" s="4" t="s">
        <v>206</v>
      </c>
    </row>
    <row r="56" spans="1:9" x14ac:dyDescent="0.25">
      <c r="A56">
        <v>1055</v>
      </c>
      <c r="B56" s="4" t="s">
        <v>186</v>
      </c>
      <c r="C56" s="4" t="s">
        <v>8</v>
      </c>
      <c r="D56">
        <v>33</v>
      </c>
      <c r="E56" s="4" t="s">
        <v>16</v>
      </c>
      <c r="F56" s="5">
        <v>44006</v>
      </c>
      <c r="G56" s="4" t="s">
        <v>21</v>
      </c>
      <c r="H56">
        <v>65360</v>
      </c>
      <c r="I56" s="4" t="s">
        <v>206</v>
      </c>
    </row>
    <row r="57" spans="1:9" x14ac:dyDescent="0.25">
      <c r="A57">
        <v>1056</v>
      </c>
      <c r="B57" s="4" t="s">
        <v>116</v>
      </c>
      <c r="C57" s="4" t="s">
        <v>204</v>
      </c>
      <c r="D57">
        <v>30</v>
      </c>
      <c r="E57" s="4" t="s">
        <v>16</v>
      </c>
      <c r="F57" s="5">
        <v>44535</v>
      </c>
      <c r="G57" s="4" t="s">
        <v>21</v>
      </c>
      <c r="H57">
        <v>64000</v>
      </c>
      <c r="I57" s="4" t="s">
        <v>206</v>
      </c>
    </row>
    <row r="58" spans="1:9" x14ac:dyDescent="0.25">
      <c r="A58">
        <v>1057</v>
      </c>
      <c r="B58" s="4" t="s">
        <v>195</v>
      </c>
      <c r="C58" s="4" t="s">
        <v>8</v>
      </c>
      <c r="D58">
        <v>34</v>
      </c>
      <c r="E58" s="4" t="s">
        <v>16</v>
      </c>
      <c r="F58" s="5">
        <v>44383</v>
      </c>
      <c r="G58" s="4" t="s">
        <v>21</v>
      </c>
      <c r="H58">
        <v>92450</v>
      </c>
      <c r="I58" s="4" t="s">
        <v>206</v>
      </c>
    </row>
    <row r="59" spans="1:9" x14ac:dyDescent="0.25">
      <c r="A59">
        <v>1058</v>
      </c>
      <c r="B59" s="4" t="s">
        <v>113</v>
      </c>
      <c r="C59" s="4" t="s">
        <v>15</v>
      </c>
      <c r="D59">
        <v>31</v>
      </c>
      <c r="E59" s="4" t="s">
        <v>16</v>
      </c>
      <c r="F59" s="5">
        <v>44450</v>
      </c>
      <c r="G59" s="4" t="s">
        <v>12</v>
      </c>
      <c r="H59">
        <v>48950</v>
      </c>
      <c r="I59" s="4" t="s">
        <v>206</v>
      </c>
    </row>
    <row r="60" spans="1:9" x14ac:dyDescent="0.25">
      <c r="A60">
        <v>1059</v>
      </c>
      <c r="B60" s="4" t="s">
        <v>185</v>
      </c>
      <c r="C60" s="4" t="s">
        <v>8</v>
      </c>
      <c r="D60">
        <v>27</v>
      </c>
      <c r="E60" s="4" t="s">
        <v>16</v>
      </c>
      <c r="F60" s="5">
        <v>44625</v>
      </c>
      <c r="G60" s="4" t="s">
        <v>12</v>
      </c>
      <c r="H60">
        <v>83750</v>
      </c>
      <c r="I60" s="4" t="s">
        <v>206</v>
      </c>
    </row>
    <row r="61" spans="1:9" x14ac:dyDescent="0.25">
      <c r="A61">
        <v>1060</v>
      </c>
      <c r="B61" s="4" t="s">
        <v>166</v>
      </c>
      <c r="C61" s="4" t="s">
        <v>8</v>
      </c>
      <c r="D61">
        <v>40</v>
      </c>
      <c r="E61" s="4" t="s">
        <v>16</v>
      </c>
      <c r="F61" s="5">
        <v>44276</v>
      </c>
      <c r="G61" s="4" t="s">
        <v>12</v>
      </c>
      <c r="H61">
        <v>87620</v>
      </c>
      <c r="I61" s="4" t="s">
        <v>206</v>
      </c>
    </row>
    <row r="62" spans="1:9" x14ac:dyDescent="0.25">
      <c r="A62">
        <v>1061</v>
      </c>
      <c r="B62" s="4" t="s">
        <v>184</v>
      </c>
      <c r="C62" s="4" t="s">
        <v>8</v>
      </c>
      <c r="D62">
        <v>20</v>
      </c>
      <c r="E62" s="4" t="s">
        <v>24</v>
      </c>
      <c r="F62" s="5">
        <v>44476</v>
      </c>
      <c r="G62" s="4" t="s">
        <v>19</v>
      </c>
      <c r="H62">
        <v>68900</v>
      </c>
      <c r="I62" s="4" t="s">
        <v>206</v>
      </c>
    </row>
    <row r="63" spans="1:9" x14ac:dyDescent="0.25">
      <c r="A63">
        <v>1062</v>
      </c>
      <c r="B63" s="4" t="s">
        <v>157</v>
      </c>
      <c r="C63" s="4" t="s">
        <v>15</v>
      </c>
      <c r="D63">
        <v>32</v>
      </c>
      <c r="E63" s="4" t="s">
        <v>16</v>
      </c>
      <c r="F63" s="5">
        <v>44403</v>
      </c>
      <c r="G63" s="4" t="s">
        <v>19</v>
      </c>
      <c r="H63">
        <v>53540</v>
      </c>
      <c r="I63" s="4" t="s">
        <v>206</v>
      </c>
    </row>
    <row r="64" spans="1:9" x14ac:dyDescent="0.25">
      <c r="A64">
        <v>1063</v>
      </c>
      <c r="B64" s="4" t="s">
        <v>172</v>
      </c>
      <c r="C64" s="4" t="s">
        <v>15</v>
      </c>
      <c r="D64">
        <v>28</v>
      </c>
      <c r="E64" s="4" t="s">
        <v>42</v>
      </c>
      <c r="F64" s="5">
        <v>44758</v>
      </c>
      <c r="G64" s="4" t="s">
        <v>19</v>
      </c>
      <c r="H64">
        <v>43510</v>
      </c>
      <c r="I64" s="4" t="s">
        <v>206</v>
      </c>
    </row>
    <row r="65" spans="1:9" x14ac:dyDescent="0.25">
      <c r="A65">
        <v>1064</v>
      </c>
      <c r="B65" s="4" t="s">
        <v>127</v>
      </c>
      <c r="C65" s="4" t="s">
        <v>8</v>
      </c>
      <c r="D65">
        <v>38</v>
      </c>
      <c r="E65" s="4" t="s">
        <v>10</v>
      </c>
      <c r="F65" s="5">
        <v>44316</v>
      </c>
      <c r="G65" s="4" t="s">
        <v>19</v>
      </c>
      <c r="H65">
        <v>109160</v>
      </c>
      <c r="I65" s="4" t="s">
        <v>206</v>
      </c>
    </row>
    <row r="66" spans="1:9" x14ac:dyDescent="0.25">
      <c r="A66">
        <v>1065</v>
      </c>
      <c r="B66" s="4" t="s">
        <v>198</v>
      </c>
      <c r="C66" s="4" t="s">
        <v>15</v>
      </c>
      <c r="D66">
        <v>40</v>
      </c>
      <c r="E66" s="4" t="s">
        <v>16</v>
      </c>
      <c r="F66" s="5">
        <v>44204</v>
      </c>
      <c r="G66" s="4" t="s">
        <v>9</v>
      </c>
      <c r="H66">
        <v>99750</v>
      </c>
      <c r="I66" s="4" t="s">
        <v>206</v>
      </c>
    </row>
    <row r="67" spans="1:9" x14ac:dyDescent="0.25">
      <c r="A67">
        <v>1066</v>
      </c>
      <c r="B67" s="4" t="s">
        <v>124</v>
      </c>
      <c r="C67" s="4" t="s">
        <v>8</v>
      </c>
      <c r="D67">
        <v>31</v>
      </c>
      <c r="E67" s="4" t="s">
        <v>16</v>
      </c>
      <c r="F67" s="5">
        <v>44084</v>
      </c>
      <c r="G67" s="4" t="s">
        <v>12</v>
      </c>
      <c r="H67">
        <v>41980</v>
      </c>
      <c r="I67" s="4" t="s">
        <v>206</v>
      </c>
    </row>
    <row r="68" spans="1:9" x14ac:dyDescent="0.25">
      <c r="A68">
        <v>1067</v>
      </c>
      <c r="B68" s="4" t="s">
        <v>187</v>
      </c>
      <c r="C68" s="4" t="s">
        <v>15</v>
      </c>
      <c r="D68">
        <v>36</v>
      </c>
      <c r="E68" s="4" t="s">
        <v>16</v>
      </c>
      <c r="F68" s="5">
        <v>44272</v>
      </c>
      <c r="G68" s="4" t="s">
        <v>21</v>
      </c>
      <c r="H68">
        <v>71380</v>
      </c>
      <c r="I68" s="4" t="s">
        <v>206</v>
      </c>
    </row>
    <row r="69" spans="1:9" x14ac:dyDescent="0.25">
      <c r="A69">
        <v>1068</v>
      </c>
      <c r="B69" s="4" t="s">
        <v>191</v>
      </c>
      <c r="C69" s="4" t="s">
        <v>15</v>
      </c>
      <c r="D69">
        <v>27</v>
      </c>
      <c r="E69" s="4" t="s">
        <v>42</v>
      </c>
      <c r="F69" s="5">
        <v>44547</v>
      </c>
      <c r="G69" s="4" t="s">
        <v>9</v>
      </c>
      <c r="H69">
        <v>113280</v>
      </c>
      <c r="I69" s="4" t="s">
        <v>206</v>
      </c>
    </row>
    <row r="70" spans="1:9" x14ac:dyDescent="0.25">
      <c r="A70">
        <v>1069</v>
      </c>
      <c r="B70" s="4" t="s">
        <v>181</v>
      </c>
      <c r="C70" s="4" t="s">
        <v>8</v>
      </c>
      <c r="D70">
        <v>33</v>
      </c>
      <c r="E70" s="4" t="s">
        <v>16</v>
      </c>
      <c r="F70" s="5">
        <v>44747</v>
      </c>
      <c r="G70" s="4" t="s">
        <v>21</v>
      </c>
      <c r="H70">
        <v>86570</v>
      </c>
      <c r="I70" s="4" t="s">
        <v>206</v>
      </c>
    </row>
    <row r="71" spans="1:9" x14ac:dyDescent="0.25">
      <c r="A71">
        <v>1070</v>
      </c>
      <c r="B71" s="4" t="s">
        <v>139</v>
      </c>
      <c r="C71" s="4" t="s">
        <v>15</v>
      </c>
      <c r="D71">
        <v>26</v>
      </c>
      <c r="E71" s="4" t="s">
        <v>16</v>
      </c>
      <c r="F71" s="5">
        <v>44350</v>
      </c>
      <c r="G71" s="4" t="s">
        <v>9</v>
      </c>
      <c r="H71">
        <v>53540</v>
      </c>
      <c r="I71" s="4" t="s">
        <v>206</v>
      </c>
    </row>
    <row r="72" spans="1:9" x14ac:dyDescent="0.25">
      <c r="A72">
        <v>1071</v>
      </c>
      <c r="B72" s="4" t="s">
        <v>190</v>
      </c>
      <c r="C72" s="4" t="s">
        <v>15</v>
      </c>
      <c r="D72">
        <v>37</v>
      </c>
      <c r="E72" s="4" t="s">
        <v>16</v>
      </c>
      <c r="F72" s="5">
        <v>44640</v>
      </c>
      <c r="G72" s="4" t="s">
        <v>12</v>
      </c>
      <c r="H72">
        <v>69070</v>
      </c>
      <c r="I72" s="4" t="s">
        <v>206</v>
      </c>
    </row>
    <row r="73" spans="1:9" x14ac:dyDescent="0.25">
      <c r="A73">
        <v>1072</v>
      </c>
      <c r="B73" s="4" t="s">
        <v>121</v>
      </c>
      <c r="C73" s="4" t="s">
        <v>8</v>
      </c>
      <c r="D73">
        <v>30</v>
      </c>
      <c r="E73" s="4" t="s">
        <v>24</v>
      </c>
      <c r="F73" s="5">
        <v>44328</v>
      </c>
      <c r="G73" s="4" t="s">
        <v>21</v>
      </c>
      <c r="H73">
        <v>67910</v>
      </c>
      <c r="I73" s="4" t="s">
        <v>206</v>
      </c>
    </row>
    <row r="74" spans="1:9" x14ac:dyDescent="0.25">
      <c r="A74">
        <v>1073</v>
      </c>
      <c r="B74" s="4" t="s">
        <v>119</v>
      </c>
      <c r="C74" s="4" t="s">
        <v>15</v>
      </c>
      <c r="D74">
        <v>30</v>
      </c>
      <c r="E74" s="4" t="s">
        <v>16</v>
      </c>
      <c r="F74" s="5">
        <v>44214</v>
      </c>
      <c r="G74" s="4" t="s">
        <v>12</v>
      </c>
      <c r="H74">
        <v>69120</v>
      </c>
      <c r="I74" s="4" t="s">
        <v>206</v>
      </c>
    </row>
    <row r="75" spans="1:9" x14ac:dyDescent="0.25">
      <c r="A75">
        <v>1074</v>
      </c>
      <c r="B75" s="4" t="s">
        <v>132</v>
      </c>
      <c r="C75" s="4" t="s">
        <v>8</v>
      </c>
      <c r="D75">
        <v>34</v>
      </c>
      <c r="E75" s="4" t="s">
        <v>16</v>
      </c>
      <c r="F75" s="5">
        <v>44550</v>
      </c>
      <c r="G75" s="4" t="s">
        <v>21</v>
      </c>
      <c r="H75">
        <v>60130</v>
      </c>
      <c r="I75" s="4" t="s">
        <v>206</v>
      </c>
    </row>
    <row r="76" spans="1:9" x14ac:dyDescent="0.25">
      <c r="A76">
        <v>1075</v>
      </c>
      <c r="B76" s="4" t="s">
        <v>161</v>
      </c>
      <c r="C76" s="4" t="s">
        <v>15</v>
      </c>
      <c r="D76">
        <v>23</v>
      </c>
      <c r="E76" s="4" t="s">
        <v>16</v>
      </c>
      <c r="F76" s="5">
        <v>44378</v>
      </c>
      <c r="G76" s="4" t="s">
        <v>9</v>
      </c>
      <c r="H76">
        <v>106460</v>
      </c>
      <c r="I76" s="4" t="s">
        <v>206</v>
      </c>
    </row>
    <row r="77" spans="1:9" x14ac:dyDescent="0.25">
      <c r="A77">
        <v>1076</v>
      </c>
      <c r="B77" s="4" t="s">
        <v>148</v>
      </c>
      <c r="C77" s="4" t="s">
        <v>8</v>
      </c>
      <c r="D77">
        <v>37</v>
      </c>
      <c r="E77" s="4" t="s">
        <v>16</v>
      </c>
      <c r="F77" s="5">
        <v>44389</v>
      </c>
      <c r="G77" s="4" t="s">
        <v>56</v>
      </c>
      <c r="H77">
        <v>118100</v>
      </c>
      <c r="I77" s="4" t="s">
        <v>206</v>
      </c>
    </row>
    <row r="78" spans="1:9" x14ac:dyDescent="0.25">
      <c r="A78">
        <v>1077</v>
      </c>
      <c r="B78" s="4" t="s">
        <v>164</v>
      </c>
      <c r="C78" s="4" t="s">
        <v>8</v>
      </c>
      <c r="D78">
        <v>36</v>
      </c>
      <c r="E78" s="4" t="s">
        <v>16</v>
      </c>
      <c r="F78" s="5">
        <v>44468</v>
      </c>
      <c r="G78" s="4" t="s">
        <v>9</v>
      </c>
      <c r="H78">
        <v>78390</v>
      </c>
      <c r="I78" s="4" t="s">
        <v>206</v>
      </c>
    </row>
    <row r="79" spans="1:9" x14ac:dyDescent="0.25">
      <c r="A79">
        <v>1078</v>
      </c>
      <c r="B79" s="4" t="s">
        <v>147</v>
      </c>
      <c r="C79" s="4" t="s">
        <v>8</v>
      </c>
      <c r="D79">
        <v>30</v>
      </c>
      <c r="E79" s="4" t="s">
        <v>16</v>
      </c>
      <c r="F79" s="5">
        <v>44789</v>
      </c>
      <c r="G79" s="4" t="s">
        <v>9</v>
      </c>
      <c r="H79">
        <v>114180</v>
      </c>
      <c r="I79" s="4" t="s">
        <v>206</v>
      </c>
    </row>
    <row r="80" spans="1:9" x14ac:dyDescent="0.25">
      <c r="A80">
        <v>1079</v>
      </c>
      <c r="B80" s="4" t="s">
        <v>189</v>
      </c>
      <c r="C80" s="4" t="s">
        <v>8</v>
      </c>
      <c r="D80">
        <v>28</v>
      </c>
      <c r="E80" s="4" t="s">
        <v>16</v>
      </c>
      <c r="F80" s="5">
        <v>44590</v>
      </c>
      <c r="G80" s="4" t="s">
        <v>9</v>
      </c>
      <c r="H80">
        <v>104120</v>
      </c>
      <c r="I80" s="4" t="s">
        <v>206</v>
      </c>
    </row>
    <row r="81" spans="1:9" x14ac:dyDescent="0.25">
      <c r="A81">
        <v>1080</v>
      </c>
      <c r="B81" s="4" t="s">
        <v>138</v>
      </c>
      <c r="C81" s="4" t="s">
        <v>15</v>
      </c>
      <c r="D81">
        <v>30</v>
      </c>
      <c r="E81" s="4" t="s">
        <v>16</v>
      </c>
      <c r="F81" s="5">
        <v>44640</v>
      </c>
      <c r="G81" s="4" t="s">
        <v>9</v>
      </c>
      <c r="H81">
        <v>67950</v>
      </c>
      <c r="I81" s="4" t="s">
        <v>206</v>
      </c>
    </row>
    <row r="82" spans="1:9" x14ac:dyDescent="0.25">
      <c r="A82">
        <v>1081</v>
      </c>
      <c r="B82" s="4" t="s">
        <v>137</v>
      </c>
      <c r="C82" s="4" t="s">
        <v>8</v>
      </c>
      <c r="D82">
        <v>29</v>
      </c>
      <c r="E82" s="4" t="s">
        <v>16</v>
      </c>
      <c r="F82" s="5">
        <v>43962</v>
      </c>
      <c r="G82" s="4" t="s">
        <v>12</v>
      </c>
      <c r="H82">
        <v>34980</v>
      </c>
      <c r="I82" s="4" t="s">
        <v>206</v>
      </c>
    </row>
    <row r="83" spans="1:9" x14ac:dyDescent="0.25">
      <c r="A83">
        <v>1082</v>
      </c>
      <c r="B83" s="4" t="s">
        <v>153</v>
      </c>
      <c r="C83" s="4" t="s">
        <v>8</v>
      </c>
      <c r="D83">
        <v>24</v>
      </c>
      <c r="E83" s="4" t="s">
        <v>16</v>
      </c>
      <c r="F83" s="5">
        <v>44087</v>
      </c>
      <c r="G83" s="4" t="s">
        <v>12</v>
      </c>
      <c r="H83">
        <v>62780</v>
      </c>
      <c r="I83" s="4" t="s">
        <v>206</v>
      </c>
    </row>
    <row r="84" spans="1:9" x14ac:dyDescent="0.25">
      <c r="A84">
        <v>1083</v>
      </c>
      <c r="B84" s="4" t="s">
        <v>117</v>
      </c>
      <c r="C84" s="4" t="s">
        <v>15</v>
      </c>
      <c r="D84">
        <v>20</v>
      </c>
      <c r="E84" s="4" t="s">
        <v>16</v>
      </c>
      <c r="F84" s="5">
        <v>44397</v>
      </c>
      <c r="G84" s="4" t="s">
        <v>12</v>
      </c>
      <c r="H84">
        <v>107700</v>
      </c>
      <c r="I84" s="4" t="s">
        <v>206</v>
      </c>
    </row>
    <row r="85" spans="1:9" x14ac:dyDescent="0.25">
      <c r="A85">
        <v>1084</v>
      </c>
      <c r="B85" s="4" t="s">
        <v>168</v>
      </c>
      <c r="C85" s="4" t="s">
        <v>15</v>
      </c>
      <c r="D85">
        <v>25</v>
      </c>
      <c r="E85" s="4" t="s">
        <v>16</v>
      </c>
      <c r="F85" s="5">
        <v>44322</v>
      </c>
      <c r="G85" s="4" t="s">
        <v>19</v>
      </c>
      <c r="H85">
        <v>65700</v>
      </c>
      <c r="I85" s="4" t="s">
        <v>206</v>
      </c>
    </row>
    <row r="86" spans="1:9" x14ac:dyDescent="0.25">
      <c r="A86">
        <v>1085</v>
      </c>
      <c r="B86" s="4" t="s">
        <v>135</v>
      </c>
      <c r="C86" s="4" t="s">
        <v>8</v>
      </c>
      <c r="D86">
        <v>33</v>
      </c>
      <c r="E86" s="4" t="s">
        <v>42</v>
      </c>
      <c r="F86" s="5">
        <v>44313</v>
      </c>
      <c r="G86" s="4" t="s">
        <v>12</v>
      </c>
      <c r="H86">
        <v>75480</v>
      </c>
      <c r="I86" s="4" t="s">
        <v>206</v>
      </c>
    </row>
    <row r="87" spans="1:9" x14ac:dyDescent="0.25">
      <c r="A87">
        <v>1086</v>
      </c>
      <c r="B87" s="4" t="s">
        <v>174</v>
      </c>
      <c r="C87" s="4" t="s">
        <v>15</v>
      </c>
      <c r="D87">
        <v>33</v>
      </c>
      <c r="E87" s="4" t="s">
        <v>16</v>
      </c>
      <c r="F87" s="5">
        <v>44448</v>
      </c>
      <c r="G87" s="4" t="s">
        <v>12</v>
      </c>
      <c r="H87">
        <v>53870</v>
      </c>
      <c r="I87" s="4" t="s">
        <v>206</v>
      </c>
    </row>
    <row r="88" spans="1:9" x14ac:dyDescent="0.25">
      <c r="A88">
        <v>1087</v>
      </c>
      <c r="B88" s="4" t="s">
        <v>141</v>
      </c>
      <c r="C88" s="4" t="s">
        <v>8</v>
      </c>
      <c r="D88">
        <v>36</v>
      </c>
      <c r="E88" s="4" t="s">
        <v>16</v>
      </c>
      <c r="F88" s="5">
        <v>44433</v>
      </c>
      <c r="G88" s="4" t="s">
        <v>19</v>
      </c>
      <c r="H88">
        <v>78540</v>
      </c>
      <c r="I88" s="4" t="s">
        <v>206</v>
      </c>
    </row>
    <row r="89" spans="1:9" x14ac:dyDescent="0.25">
      <c r="A89">
        <v>1088</v>
      </c>
      <c r="B89" s="4" t="s">
        <v>193</v>
      </c>
      <c r="C89" s="4" t="s">
        <v>15</v>
      </c>
      <c r="D89">
        <v>19</v>
      </c>
      <c r="E89" s="4" t="s">
        <v>16</v>
      </c>
      <c r="F89" s="5">
        <v>44218</v>
      </c>
      <c r="G89" s="4" t="s">
        <v>9</v>
      </c>
      <c r="H89">
        <v>58960</v>
      </c>
      <c r="I89" s="4" t="s">
        <v>206</v>
      </c>
    </row>
    <row r="90" spans="1:9" x14ac:dyDescent="0.25">
      <c r="A90">
        <v>1089</v>
      </c>
      <c r="B90" s="4" t="s">
        <v>162</v>
      </c>
      <c r="C90" s="4" t="s">
        <v>15</v>
      </c>
      <c r="D90">
        <v>46</v>
      </c>
      <c r="E90" s="4" t="s">
        <v>16</v>
      </c>
      <c r="F90" s="5">
        <v>44697</v>
      </c>
      <c r="G90" s="4" t="s">
        <v>9</v>
      </c>
      <c r="H90">
        <v>70610</v>
      </c>
      <c r="I90" s="4" t="s">
        <v>206</v>
      </c>
    </row>
    <row r="91" spans="1:9" x14ac:dyDescent="0.25">
      <c r="A91">
        <v>1090</v>
      </c>
      <c r="B91" s="4" t="s">
        <v>171</v>
      </c>
      <c r="C91" s="4" t="s">
        <v>15</v>
      </c>
      <c r="D91">
        <v>33</v>
      </c>
      <c r="E91" s="4" t="s">
        <v>16</v>
      </c>
      <c r="F91" s="5">
        <v>44181</v>
      </c>
      <c r="G91" s="4" t="s">
        <v>21</v>
      </c>
      <c r="H91">
        <v>59430</v>
      </c>
      <c r="I91" s="4" t="s">
        <v>206</v>
      </c>
    </row>
    <row r="92" spans="1:9" x14ac:dyDescent="0.25">
      <c r="A92">
        <v>1091</v>
      </c>
      <c r="B92" s="4" t="s">
        <v>144</v>
      </c>
      <c r="C92" s="4" t="s">
        <v>15</v>
      </c>
      <c r="D92">
        <v>33</v>
      </c>
      <c r="E92" s="4" t="s">
        <v>13</v>
      </c>
      <c r="F92" s="5">
        <v>44640</v>
      </c>
      <c r="G92" s="4" t="s">
        <v>9</v>
      </c>
      <c r="H92">
        <v>48530</v>
      </c>
      <c r="I92" s="4" t="s">
        <v>206</v>
      </c>
    </row>
    <row r="93" spans="1:9" x14ac:dyDescent="0.25">
      <c r="A93">
        <v>1092</v>
      </c>
      <c r="B93" s="4" t="s">
        <v>163</v>
      </c>
      <c r="C93" s="4" t="s">
        <v>8</v>
      </c>
      <c r="D93">
        <v>33</v>
      </c>
      <c r="E93" s="4" t="s">
        <v>16</v>
      </c>
      <c r="F93" s="5">
        <v>44129</v>
      </c>
      <c r="G93" s="4" t="s">
        <v>12</v>
      </c>
      <c r="H93">
        <v>96140</v>
      </c>
      <c r="I93" s="4" t="s">
        <v>206</v>
      </c>
    </row>
    <row r="94" spans="1:9" x14ac:dyDescent="0.25">
      <c r="A94">
        <v>1093</v>
      </c>
      <c r="B94" s="4" t="s">
        <v>156</v>
      </c>
      <c r="C94" s="4" t="s">
        <v>15</v>
      </c>
      <c r="D94">
        <v>20</v>
      </c>
      <c r="E94" s="4" t="s">
        <v>16</v>
      </c>
      <c r="F94" s="5">
        <v>44122</v>
      </c>
      <c r="G94" s="4" t="s">
        <v>12</v>
      </c>
      <c r="H94">
        <v>112650</v>
      </c>
      <c r="I94" s="4" t="s">
        <v>206</v>
      </c>
    </row>
    <row r="95" spans="1:9" x14ac:dyDescent="0.25">
      <c r="A95">
        <v>1094</v>
      </c>
      <c r="B95" s="4" t="s">
        <v>176</v>
      </c>
      <c r="C95" s="4" t="s">
        <v>8</v>
      </c>
      <c r="D95">
        <v>32</v>
      </c>
      <c r="E95" s="4" t="s">
        <v>13</v>
      </c>
      <c r="F95" s="5">
        <v>44293</v>
      </c>
      <c r="G95" s="4" t="s">
        <v>12</v>
      </c>
      <c r="H95">
        <v>43840</v>
      </c>
      <c r="I95" s="4" t="s">
        <v>206</v>
      </c>
    </row>
    <row r="96" spans="1:9" x14ac:dyDescent="0.25">
      <c r="A96">
        <v>1095</v>
      </c>
      <c r="B96" s="4" t="s">
        <v>143</v>
      </c>
      <c r="C96" s="4" t="s">
        <v>15</v>
      </c>
      <c r="D96">
        <v>31</v>
      </c>
      <c r="E96" s="4" t="s">
        <v>16</v>
      </c>
      <c r="F96" s="5">
        <v>44663</v>
      </c>
      <c r="G96" s="4" t="s">
        <v>9</v>
      </c>
      <c r="H96">
        <v>103550</v>
      </c>
      <c r="I96" s="4" t="s">
        <v>206</v>
      </c>
    </row>
    <row r="97" spans="1:9" x14ac:dyDescent="0.25">
      <c r="A97">
        <v>1096</v>
      </c>
      <c r="B97" s="4" t="s">
        <v>201</v>
      </c>
      <c r="C97" s="4" t="s">
        <v>8</v>
      </c>
      <c r="D97">
        <v>32</v>
      </c>
      <c r="E97" s="4" t="s">
        <v>16</v>
      </c>
      <c r="F97" s="5">
        <v>44339</v>
      </c>
      <c r="G97" s="4" t="s">
        <v>56</v>
      </c>
      <c r="H97">
        <v>45510</v>
      </c>
      <c r="I97" s="4" t="s">
        <v>206</v>
      </c>
    </row>
    <row r="98" spans="1:9" x14ac:dyDescent="0.25">
      <c r="A98">
        <v>1097</v>
      </c>
      <c r="B98" s="4" t="s">
        <v>142</v>
      </c>
      <c r="C98" s="4" t="s">
        <v>204</v>
      </c>
      <c r="D98">
        <v>37</v>
      </c>
      <c r="E98" s="4" t="s">
        <v>24</v>
      </c>
      <c r="F98" s="5">
        <v>44085</v>
      </c>
      <c r="G98" s="4" t="s">
        <v>21</v>
      </c>
      <c r="H98">
        <v>115440</v>
      </c>
      <c r="I98" s="4" t="s">
        <v>206</v>
      </c>
    </row>
    <row r="99" spans="1:9" x14ac:dyDescent="0.25">
      <c r="A99">
        <v>1098</v>
      </c>
      <c r="B99" s="4" t="s">
        <v>202</v>
      </c>
      <c r="C99" s="4" t="s">
        <v>8</v>
      </c>
      <c r="D99">
        <v>38</v>
      </c>
      <c r="E99" s="4" t="s">
        <v>13</v>
      </c>
      <c r="F99" s="5">
        <v>44268</v>
      </c>
      <c r="G99" s="4" t="s">
        <v>19</v>
      </c>
      <c r="H99">
        <v>56870</v>
      </c>
      <c r="I99" s="4" t="s">
        <v>206</v>
      </c>
    </row>
    <row r="100" spans="1:9" x14ac:dyDescent="0.25">
      <c r="A100">
        <v>1099</v>
      </c>
      <c r="B100" s="4" t="s">
        <v>169</v>
      </c>
      <c r="C100" s="4" t="s">
        <v>8</v>
      </c>
      <c r="D100">
        <v>25</v>
      </c>
      <c r="E100" s="4" t="s">
        <v>16</v>
      </c>
      <c r="F100" s="5">
        <v>44144</v>
      </c>
      <c r="G100" s="4" t="s">
        <v>19</v>
      </c>
      <c r="H100">
        <v>92700</v>
      </c>
      <c r="I100" s="4" t="s">
        <v>206</v>
      </c>
    </row>
    <row r="101" spans="1:9" x14ac:dyDescent="0.25">
      <c r="A101">
        <v>1100</v>
      </c>
      <c r="B101" s="4" t="s">
        <v>145</v>
      </c>
      <c r="C101" s="4" t="s">
        <v>204</v>
      </c>
      <c r="D101">
        <v>32</v>
      </c>
      <c r="E101" s="4" t="s">
        <v>16</v>
      </c>
      <c r="F101" s="5">
        <v>44713</v>
      </c>
      <c r="G101" s="4" t="s">
        <v>12</v>
      </c>
      <c r="H101">
        <v>91310</v>
      </c>
      <c r="I101" s="4" t="s">
        <v>206</v>
      </c>
    </row>
    <row r="102" spans="1:9" x14ac:dyDescent="0.25">
      <c r="A102">
        <v>1101</v>
      </c>
      <c r="B102" s="4" t="s">
        <v>115</v>
      </c>
      <c r="C102" s="4" t="s">
        <v>15</v>
      </c>
      <c r="D102">
        <v>33</v>
      </c>
      <c r="E102" s="4" t="s">
        <v>16</v>
      </c>
      <c r="F102" s="5">
        <v>44324</v>
      </c>
      <c r="G102" s="4" t="s">
        <v>19</v>
      </c>
      <c r="H102">
        <v>74550</v>
      </c>
      <c r="I102" s="4" t="s">
        <v>206</v>
      </c>
    </row>
    <row r="103" spans="1:9" x14ac:dyDescent="0.25">
      <c r="A103">
        <v>1102</v>
      </c>
      <c r="B103" s="4" t="s">
        <v>128</v>
      </c>
      <c r="C103" s="4" t="s">
        <v>15</v>
      </c>
      <c r="D103">
        <v>25</v>
      </c>
      <c r="E103" s="4" t="s">
        <v>13</v>
      </c>
      <c r="F103" s="5">
        <v>44665</v>
      </c>
      <c r="G103" s="4" t="s">
        <v>9</v>
      </c>
      <c r="H103">
        <v>109190</v>
      </c>
      <c r="I103" s="4" t="s">
        <v>206</v>
      </c>
    </row>
    <row r="104" spans="1:9" x14ac:dyDescent="0.25">
      <c r="A104">
        <v>1103</v>
      </c>
      <c r="B104" s="4" t="s">
        <v>194</v>
      </c>
      <c r="C104" s="4" t="s">
        <v>8</v>
      </c>
      <c r="D104">
        <v>40</v>
      </c>
      <c r="E104" s="4" t="s">
        <v>16</v>
      </c>
      <c r="F104" s="5">
        <v>44320</v>
      </c>
      <c r="G104" s="4" t="s">
        <v>12</v>
      </c>
      <c r="H104">
        <v>104410</v>
      </c>
      <c r="I104" s="4" t="s">
        <v>206</v>
      </c>
    </row>
    <row r="105" spans="1:9" x14ac:dyDescent="0.25">
      <c r="A105">
        <v>1104</v>
      </c>
      <c r="B105" s="4" t="s">
        <v>177</v>
      </c>
      <c r="C105" s="4" t="s">
        <v>15</v>
      </c>
      <c r="D105">
        <v>30</v>
      </c>
      <c r="E105" s="4" t="s">
        <v>16</v>
      </c>
      <c r="F105" s="5">
        <v>44544</v>
      </c>
      <c r="G105" s="4" t="s">
        <v>21</v>
      </c>
      <c r="H105">
        <v>96800</v>
      </c>
      <c r="I105" s="4" t="s">
        <v>206</v>
      </c>
    </row>
    <row r="106" spans="1:9" x14ac:dyDescent="0.25">
      <c r="A106">
        <v>1105</v>
      </c>
      <c r="B106" s="4" t="s">
        <v>123</v>
      </c>
      <c r="C106" s="4" t="s">
        <v>15</v>
      </c>
      <c r="D106">
        <v>28</v>
      </c>
      <c r="E106" s="4" t="s">
        <v>13</v>
      </c>
      <c r="F106" s="5">
        <v>43980</v>
      </c>
      <c r="G106" s="4" t="s">
        <v>21</v>
      </c>
      <c r="H106">
        <v>48170</v>
      </c>
      <c r="I106" s="4" t="s">
        <v>206</v>
      </c>
    </row>
    <row r="107" spans="1:9" x14ac:dyDescent="0.25">
      <c r="A107">
        <v>1106</v>
      </c>
      <c r="B107" s="4" t="s">
        <v>140</v>
      </c>
      <c r="C107" s="4" t="s">
        <v>15</v>
      </c>
      <c r="D107">
        <v>21</v>
      </c>
      <c r="E107" s="4" t="s">
        <v>16</v>
      </c>
      <c r="F107" s="5">
        <v>44042</v>
      </c>
      <c r="G107" s="4" t="s">
        <v>9</v>
      </c>
      <c r="H107">
        <v>37920</v>
      </c>
      <c r="I107" s="4" t="s">
        <v>206</v>
      </c>
    </row>
    <row r="108" spans="1:9" x14ac:dyDescent="0.25">
      <c r="A108">
        <v>1107</v>
      </c>
      <c r="B108" s="4" t="s">
        <v>178</v>
      </c>
      <c r="C108" s="4" t="s">
        <v>15</v>
      </c>
      <c r="D108">
        <v>34</v>
      </c>
      <c r="E108" s="4" t="s">
        <v>16</v>
      </c>
      <c r="F108" s="5">
        <v>44642</v>
      </c>
      <c r="G108" s="4" t="s">
        <v>9</v>
      </c>
      <c r="H108">
        <v>112650</v>
      </c>
      <c r="I108" s="4" t="s">
        <v>206</v>
      </c>
    </row>
    <row r="109" spans="1:9" x14ac:dyDescent="0.25">
      <c r="A109">
        <v>1108</v>
      </c>
      <c r="B109" s="4" t="s">
        <v>165</v>
      </c>
      <c r="C109" s="4" t="s">
        <v>8</v>
      </c>
      <c r="D109">
        <v>34</v>
      </c>
      <c r="E109" s="4" t="s">
        <v>24</v>
      </c>
      <c r="F109" s="5">
        <v>44660</v>
      </c>
      <c r="G109" s="4" t="s">
        <v>19</v>
      </c>
      <c r="H109">
        <v>49630</v>
      </c>
      <c r="I109" s="4" t="s">
        <v>206</v>
      </c>
    </row>
    <row r="110" spans="1:9" x14ac:dyDescent="0.25">
      <c r="A110">
        <v>1109</v>
      </c>
      <c r="B110" s="4" t="s">
        <v>199</v>
      </c>
      <c r="C110" s="4" t="s">
        <v>15</v>
      </c>
      <c r="D110">
        <v>36</v>
      </c>
      <c r="E110" s="4" t="s">
        <v>16</v>
      </c>
      <c r="F110" s="5">
        <v>43958</v>
      </c>
      <c r="G110" s="4" t="s">
        <v>12</v>
      </c>
      <c r="H110">
        <v>118840</v>
      </c>
      <c r="I110" s="4" t="s">
        <v>206</v>
      </c>
    </row>
    <row r="111" spans="1:9" x14ac:dyDescent="0.25">
      <c r="A111">
        <v>1110</v>
      </c>
      <c r="B111" s="4" t="s">
        <v>159</v>
      </c>
      <c r="C111" s="4" t="s">
        <v>15</v>
      </c>
      <c r="D111">
        <v>30</v>
      </c>
      <c r="E111" s="4" t="s">
        <v>16</v>
      </c>
      <c r="F111" s="5">
        <v>44789</v>
      </c>
      <c r="G111" s="4" t="s">
        <v>12</v>
      </c>
      <c r="H111">
        <v>69710</v>
      </c>
      <c r="I111" s="4" t="s">
        <v>206</v>
      </c>
    </row>
    <row r="112" spans="1:9" x14ac:dyDescent="0.25">
      <c r="A112">
        <v>1111</v>
      </c>
      <c r="B112" s="4" t="s">
        <v>197</v>
      </c>
      <c r="C112" s="4" t="s">
        <v>15</v>
      </c>
      <c r="D112">
        <v>20</v>
      </c>
      <c r="E112" s="4" t="s">
        <v>16</v>
      </c>
      <c r="F112" s="5">
        <v>44683</v>
      </c>
      <c r="G112" s="4" t="s">
        <v>9</v>
      </c>
      <c r="H112">
        <v>79570</v>
      </c>
      <c r="I112" s="4" t="s">
        <v>206</v>
      </c>
    </row>
    <row r="113" spans="1:9" x14ac:dyDescent="0.25">
      <c r="A113">
        <v>1112</v>
      </c>
      <c r="B113" s="4" t="s">
        <v>154</v>
      </c>
      <c r="C113" s="4" t="s">
        <v>8</v>
      </c>
      <c r="D113">
        <v>22</v>
      </c>
      <c r="E113" s="4" t="s">
        <v>13</v>
      </c>
      <c r="F113" s="5">
        <v>44388</v>
      </c>
      <c r="G113" s="4" t="s">
        <v>9</v>
      </c>
      <c r="H113">
        <v>76900</v>
      </c>
      <c r="I113" s="4" t="s">
        <v>206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2 1 f 0 9 3 - 9 c 7 5 - 4 c 6 f - b 3 d f - 3 8 9 d 1 4 6 f 7 b 0 1 "   x m l n s = " h t t p : / / s c h e m a s . m i c r o s o f t . c o m / D a t a M a s h u p " > A A A A A P 0 E A A B Q S w M E F A A C A A g A A G F S 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B h 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Y V J a y W z B 2 v Y B A A A u B Q A A E w A c A E Z v c m 1 1 b G F z L 1 N l Y 3 R p b 2 4 x L m 0 g o h g A K K A U A A A A A A A A A A A A A A A A A A A A A A A A A A A A h V R R q 9 o w F H 4 X / A 8 h e 6 k Q O o S x h 1 1 8 c L V X u k E H 1 r s 9 W L n E 9 q j l p o k k K S j F / 7 6 0 d b G 2 U / t g 8 T s n 5 / v O d 3 K q I N G Z 4 C h q 3 u O X 4 W A 4 U H s q I U X f w / n 7 k m 4 Y o A l i o I c D Z J 5 I F D K p E P + Y A H O 9 Q k r g + o + Q H x s h P p x R u Q p p D h N s D + P 1 e e U J r k 3 W e j j I e L t M m y 0 I Z 0 / Z L M 1 r x s C 9 V F U O 9 r 7 F b w q k i g v z G 8 9 E U u R V I I 5 8 f x a E c z R 9 X Q T e N K 6 L I I 9 R p e I Z 1 R Q t J e V q K 2 R O q + Y b z G N A e c Z 3 7 p G p I x 4 R x A v G C N K y g B F p V F m p V n C j s 1 w F G v I J t n F M f m Y 8 n W B r R M W w v l T 5 h L 0 9 5 T v T + v J 0 A G y q 1 G m u F e U J V u S 8 C i q n Q 0 n K E k e a b r f v Q Y o J C r j + + s W t M s 8 E l b i a g E G 1 + Y 8 0 H H U N z o G n I H v w d A f 9 A g v j B 9 / 1 c o 1 6 Q D 9 E x i H 9 F 0 s N 1 M T g Q K W u b O 8 d i y i j 8 n T L c h 5 Z F x Z w Y D Q x N v y m r G j 5 c M F r 1 O m Y R e q h 4 F 9 6 b 6 a O y S V V 3 p w h t u c W W b v K + I n n P W m V 6 4 8 8 s I 0 2 W 5 G c 7 v f q S y m M 8 m 6 z N V y T K a c r 1 j C U 2 B M F 1 z U H D j 9 P 8 X 0 f x 3 e N 7 G o g d S V S 3 d q + k 0 s z R H K l P Y + u K 9 x n b K + z n x + Y O A E 8 2 O l G n S f y j X H T K e 0 V J 9 c v z 5 3 J P R l c w 1 D v y P 8 n 8 u g y 3 7 Z 4 w / r y F 1 B L A Q I t A B Q A A g A I A A B h U l p D H n C b p Q A A A P c A A A A S A A A A A A A A A A A A A A A A A A A A A A B D b 2 5 m a W c v U G F j a 2 F n Z S 5 4 b W x Q S w E C L Q A U A A I A C A A A Y V J a D 8 r p q 6 Q A A A D p A A A A E w A A A A A A A A A A A A A A A A D x A A A A W 0 N v b n R l b n R f V H l w Z X N d L n h t b F B L A Q I t A B Q A A g A I A A B h U l r J b M H a 9 g E A A C 4 F A A A T A A A A A A A A A A A A A A A A A O I 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k A A A A A A A A G 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O R 1 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T k d f V G F i b G U 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y L T A x V D E w O j M z O j I 0 L j g z N T A 5 N j N a I i A v P j x F b n R y e S B U e X B l P S J G a W x s Q 2 9 s d W 1 u V H l w Z X M i I F Z h b H V l P S J z Q U F B Q U F B Q U F B Q U F B I i A v P j x F b n R y e S B U e X B l P S J G a W x s Q 2 9 s d W 1 u T m F t Z X M i I F Z h b H V l P S J z W y Z x d W 9 0 O 1 N 0 Y W Z m X 0 l k J n F 1 b 3 Q 7 L C Z x d W 9 0 O 0 5 h b W U m c X V v d D s s J n F 1 b 3 Q 7 R 2 V u Z G V y J n F 1 b 3 Q 7 L C Z x d W 9 0 O 0 R l c G F y d G 1 l b n Q m c X V v d D s s J n F 1 b 3 Q 7 Q W d l J n F 1 b 3 Q 7 L C Z x d W 9 0 O 0 R h d G U g S m 9 p b m V k J n F 1 b 3 Q 7 L C Z x d W 9 0 O 1 N h b G F y e S Z x d W 9 0 O y w m c X V v d D t S Y X R p b m c m c X V v d D s s J n F 1 b 3 Q 7 Q 2 9 1 b n R y 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J O R 1 9 U Y W J s Z S 9 T b 3 V y Y 2 U u e 1 N 0 Y W Z m X 0 l k L D B 9 J n F 1 b 3 Q 7 L C Z x d W 9 0 O 1 N l Y 3 R p b 2 4 x L 0 J O R 1 9 U Y W J s Z S 9 T b 3 V y Y 2 U u e 0 5 h b W U s M X 0 m c X V v d D s s J n F 1 b 3 Q 7 U 2 V j d G l v b j E v Q k 5 H X 1 R h Y m x l L 1 N v d X J j Z S 5 7 R 2 V u Z G V y L D J 9 J n F 1 b 3 Q 7 L C Z x d W 9 0 O 1 N l Y 3 R p b 2 4 x L 0 J O R 1 9 U Y W J s Z S 9 T b 3 V y Y 2 U u e 0 R l c G F y d G 1 l b n Q s M 3 0 m c X V v d D s s J n F 1 b 3 Q 7 U 2 V j d G l v b j E v Q k 5 H X 1 R h Y m x l L 1 N v d X J j Z S 5 7 Q W d l L D R 9 J n F 1 b 3 Q 7 L C Z x d W 9 0 O 1 N l Y 3 R p b 2 4 x L 0 J O R 1 9 U Y W J s Z S 9 T b 3 V y Y 2 U u e 0 R h d G U g S m 9 p b m V k L D V 9 J n F 1 b 3 Q 7 L C Z x d W 9 0 O 1 N l Y 3 R p b 2 4 x L 0 J O R 1 9 U Y W J s Z S 9 T b 3 V y Y 2 U u e 1 N h b G F y e S w 2 f S Z x d W 9 0 O y w m c X V v d D t T Z W N 0 a W 9 u M S 9 C T k d f V G F i b G U v U 2 9 1 c m N l L n t S Y X R p b m c s N 3 0 m c X V v d D s s J n F 1 b 3 Q 7 U 2 V j d G l v b j E v Q k 5 H X 1 R h Y m x l L 1 N v d X J j Z S 5 7 Q 2 9 1 b n R y e S w 4 f S Z x d W 9 0 O 1 0 s J n F 1 b 3 Q 7 Q 2 9 s d W 1 u Q 2 9 1 b n Q m c X V v d D s 6 O S w m c X V v d D t L Z X l D b 2 x 1 b W 5 O Y W 1 l c y Z x d W 9 0 O z p b X S w m c X V v d D t D b 2 x 1 b W 5 J Z G V u d G l 0 a W V z J n F 1 b 3 Q 7 O l s m c X V v d D t T Z W N 0 a W 9 u M S 9 C T k d f V G F i b G U v U 2 9 1 c m N l L n t T d G F m Z l 9 J Z C w w f S Z x d W 9 0 O y w m c X V v d D t T Z W N 0 a W 9 u M S 9 C T k d f V G F i b G U v U 2 9 1 c m N l L n t O Y W 1 l L D F 9 J n F 1 b 3 Q 7 L C Z x d W 9 0 O 1 N l Y 3 R p b 2 4 x L 0 J O R 1 9 U Y W J s Z S 9 T b 3 V y Y 2 U u e 0 d l b m R l c i w y f S Z x d W 9 0 O y w m c X V v d D t T Z W N 0 a W 9 u M S 9 C T k d f V G F i b G U v U 2 9 1 c m N l L n t E Z X B h c n R t Z W 5 0 L D N 9 J n F 1 b 3 Q 7 L C Z x d W 9 0 O 1 N l Y 3 R p b 2 4 x L 0 J O R 1 9 U Y W J s Z S 9 T b 3 V y Y 2 U u e 0 F n Z S w 0 f S Z x d W 9 0 O y w m c X V v d D t T Z W N 0 a W 9 u M S 9 C T k d f V G F i b G U v U 2 9 1 c m N l L n t E Y X R l I E p v a W 5 l Z C w 1 f S Z x d W 9 0 O y w m c X V v d D t T Z W N 0 a W 9 u M S 9 C T k d f V G F i b G U v U 2 9 1 c m N l L n t T Y W x h c n k s N n 0 m c X V v d D s s J n F 1 b 3 Q 7 U 2 V j d G l v b j E v Q k 5 H X 1 R h Y m x l L 1 N v d X J j Z S 5 7 U m F 0 a W 5 n L D d 9 J n F 1 b 3 Q 7 L C Z x d W 9 0 O 1 N l Y 3 R p b 2 4 x L 0 J O R 1 9 U Y W J s Z S 9 T b 3 V y Y 2 U u e 0 N v d W 5 0 c n k s O H 0 m c X V v d D t d L C Z x d W 9 0 O 1 J l b G F 0 a W 9 u c 2 h p c E l u Z m 8 m c X V v d D s 6 W 1 1 9 I i A v P j x F b n R y e S B U e X B l P S J R d W V y e U l E I i B W Y W x 1 Z T 0 i c z l i Z m M 5 M 2 J m L W I 0 Y T g t N D J h M S 0 4 Z j k 2 L W E 0 Y T l m N 2 Y y M G Q 2 Y i I g L z 4 8 L 1 N 0 Y W J s Z U V u d H J p Z X M + P C 9 J d G V t P j x J d G V t P j x J d G V t T G 9 j Y X R p b 2 4 + P E l 0 Z W 1 U e X B l P k Z v c m 1 1 b G E 8 L 0 l 0 Z W 1 U e X B l P j x J d G V t U G F 0 a D 5 T Z W N 0 a W 9 u M S 9 C T k d f V G F i b G U v U 2 9 1 c m N l P C 9 J d G V t U G F 0 a D 4 8 L 0 l 0 Z W 1 M b 2 N h d G l v b j 4 8 U 3 R h Y m x l R W 5 0 c m l l c y A v P j w v S X R l b T 4 8 S X R l b T 4 8 S X R l b U x v Y 2 F 0 a W 9 u P j x J d G V t V H l w Z T 5 G b 3 J t d W x h P C 9 J d G V t V H l w Z T 4 8 S X R l b V B h d G g + U 2 V j d G l v b j E v S U 5 E X 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O R F 9 U Y W J s Z S I g L z 4 8 R W 5 0 c n k g V H l w Z T 0 i R m l s b G V k Q 2 9 t c G x l d G V S Z X N 1 b H R U b 1 d v c m t z a G V l d C 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j U t M D I t M T h U M T E 6 M D g 6 M D E u N j E 5 O D Q y N F o i I C 8 + P E V u d H J 5 I F R 5 c G U 9 I k Z p b G x D b 2 x 1 b W 5 U e X B l c y I g V m F s d W U 9 I n N B d 1 l H Q X d Z S k J o R U c i I C 8 + P E V u d H J 5 I F R 5 c G U 9 I k Z p b G x D b 2 x 1 b W 5 O Y W 1 l c y I g V m F s d W U 9 I n N b J n F 1 b 3 Q 7 U 3 R h Z m Z f S W Q m c X V v d D s s J n F 1 b 3 Q 7 T m F t Z S Z x d W 9 0 O y w m c X V v d D t H Z W 5 k Z X I m c X V v d D s s J n F 1 b 3 Q 7 Q W d l J n F 1 b 3 Q 7 L C Z x d W 9 0 O 1 J h d G l u Z y Z x d W 9 0 O y w m c X V v d D t E Y X R l I E p v a W 5 l Z C Z x d W 9 0 O y w m c X V v d D t E Z X B h c n R t Z W 5 0 J n F 1 b 3 Q 7 L C Z x d W 9 0 O 1 N h b G F y e S Z x d W 9 0 O y w m c X V v d D t D b 3 V u d H J 5 J n F 1 b 3 Q 7 X S I g L z 4 8 R W 5 0 c n k g V H l w Z T 0 i R m l s b F N 0 Y X R 1 c y I g V m F s d W U 9 I n N D b 2 1 w b G V 0 Z S I g L z 4 8 R W 5 0 c n k g V H l w Z T 0 i U X V l c n l J R C I g V m F s d W U 9 I n M z Y W Q 3 M m I z O C 0 y N z F m L T Q 1 Z D A t O W J j M y 0 3 N m E 2 M D E 4 Z D J l Z G I i I C 8 + P E V u d H J 5 I F R 5 c G U 9 I l J l b G F 0 a W 9 u c 2 h p c E l u Z m 9 D b 2 5 0 Y W l u Z X I i I F Z h b H V l P S J z e y Z x d W 9 0 O 2 N v b H V t b k N v d W 5 0 J n F 1 b 3 Q 7 O j k s J n F 1 b 3 Q 7 a 2 V 5 Q 2 9 s d W 1 u T m F t Z X M m c X V v d D s 6 W 1 0 s J n F 1 b 3 Q 7 c X V l c n l S Z W x h d G l v b n N o a X B z J n F 1 b 3 Q 7 O l t d L C Z x d W 9 0 O 2 N v b H V t b k l k Z W 5 0 a X R p Z X M m c X V v d D s 6 W y Z x d W 9 0 O 1 N l Y 3 R p b 2 4 x L 0 l O R F 9 U Y W J s Z S 9 D a G F u Z 2 V k I F R 5 c G U u e 1 N 0 Y W Z m X 0 l k L D B 9 J n F 1 b 3 Q 7 L C Z x d W 9 0 O 1 N l Y 3 R p b 2 4 x L 0 l O R F 9 U Y W J s Z S 9 D a G F u Z 2 V k I F R 5 c G U u e 0 5 h b W U s M X 0 m c X V v d D s s J n F 1 b 3 Q 7 U 2 V j d G l v b j E v S U 5 E X 1 R h Y m x l L 1 J l c G x h Y 2 V k I F Z h b H V l L n t H Z W 5 k Z X I s M n 0 m c X V v d D s s J n F 1 b 3 Q 7 U 2 V j d G l v b j E v S U 5 E X 1 R h Y m x l L 0 N o Y W 5 n Z W Q g V H l w Z S 5 7 Q W d l L D N 9 J n F 1 b 3 Q 7 L C Z x d W 9 0 O 1 N l Y 3 R p b 2 4 x L 0 l O R F 9 U Y W J s Z S 9 D a G F u Z 2 V k I F R 5 c G U u e 1 J h d G l u Z y w 0 f S Z x d W 9 0 O y w m c X V v d D t T Z W N 0 a W 9 u M S 9 J T k R f V G F i b G U v Q 2 h h b m d l Z C B U e X B l M S 5 7 R G F 0 Z S B K b 2 l u Z W Q s N X 0 m c X V v d D s s J n F 1 b 3 Q 7 U 2 V j d G l v b j E v S U 5 E X 1 R h Y m x l L 0 N o Y W 5 n Z W Q g V H l w Z S 5 7 R G V w Y X J 0 b W V u d C w 2 f S Z x d W 9 0 O y w m c X V v d D t T Z W N 0 a W 9 u M S 9 J T k R f V G F i b G U v Q 2 h h b m d l Z C B U e X B l M S 5 7 U 2 F s Y X J 5 L D d 9 J n F 1 b 3 Q 7 L C Z x d W 9 0 O 1 N l Y 3 R p b 2 4 x L 0 l O R F 9 U Y W J s Z S 9 S Z X B s Y W N l Z C B W Y W x 1 Z T E u e 0 N v d W 5 0 c n k s O H 0 m c X V v d D t d L C Z x d W 9 0 O 0 N v b H V t b k N v d W 5 0 J n F 1 b 3 Q 7 O j k s J n F 1 b 3 Q 7 S 2 V 5 Q 2 9 s d W 1 u T m F t Z X M m c X V v d D s 6 W 1 0 s J n F 1 b 3 Q 7 Q 2 9 s d W 1 u S W R l b n R p d G l l c y Z x d W 9 0 O z p b J n F 1 b 3 Q 7 U 2 V j d G l v b j E v S U 5 E X 1 R h Y m x l L 0 N o Y W 5 n Z W Q g V H l w Z S 5 7 U 3 R h Z m Z f S W Q s M H 0 m c X V v d D s s J n F 1 b 3 Q 7 U 2 V j d G l v b j E v S U 5 E X 1 R h Y m x l L 0 N o Y W 5 n Z W Q g V H l w Z S 5 7 T m F t Z S w x f S Z x d W 9 0 O y w m c X V v d D t T Z W N 0 a W 9 u M S 9 J T k R f V G F i b G U v U m V w b G F j Z W Q g V m F s d W U u e 0 d l b m R l c i w y f S Z x d W 9 0 O y w m c X V v d D t T Z W N 0 a W 9 u M S 9 J T k R f V G F i b G U v Q 2 h h b m d l Z C B U e X B l L n t B Z 2 U s M 3 0 m c X V v d D s s J n F 1 b 3 Q 7 U 2 V j d G l v b j E v S U 5 E X 1 R h Y m x l L 0 N o Y W 5 n Z W Q g V H l w Z S 5 7 U m F 0 a W 5 n L D R 9 J n F 1 b 3 Q 7 L C Z x d W 9 0 O 1 N l Y 3 R p b 2 4 x L 0 l O R F 9 U Y W J s Z S 9 D a G F u Z 2 V k I F R 5 c G U x L n t E Y X R l I E p v a W 5 l Z C w 1 f S Z x d W 9 0 O y w m c X V v d D t T Z W N 0 a W 9 u M S 9 J T k R f V G F i b G U v Q 2 h h b m d l Z C B U e X B l L n t E Z X B h c n R t Z W 5 0 L D Z 9 J n F 1 b 3 Q 7 L C Z x d W 9 0 O 1 N l Y 3 R p b 2 4 x L 0 l O R F 9 U Y W J s Z S 9 D a G F u Z 2 V k I F R 5 c G U x L n t T Y W x h c n k s N 3 0 m c X V v d D s s J n F 1 b 3 Q 7 U 2 V j d G l v b j E v S U 5 E X 1 R h Y m x l L 1 J l c G x h Y 2 V k I F Z h b H V l M S 5 7 Q 2 9 1 b n R y e S w 4 f S Z x d W 9 0 O 1 0 s J n F 1 b 3 Q 7 U m V s Y X R p b 2 5 z a G l w S W 5 m b y Z x d W 9 0 O z p b X X 0 i I C 8 + P C 9 T d G F i b G V F b n R y a W V z P j w v S X R l b T 4 8 S X R l b T 4 8 S X R l b U x v Y 2 F 0 a W 9 u P j x J d G V t V H l w Z T 5 G b 3 J t d W x h P C 9 J d G V t V H l w Z T 4 8 S X R l b V B h d G g + U 2 V j d G l v b j E v S U 5 E X 1 R h Y m x l L 1 N v d X J j Z T w v S X R l b V B h d G g + P C 9 J d G V t T G 9 j Y X R p b 2 4 + P F N 0 Y W J s Z U V u d H J p Z X M g L z 4 8 L 0 l 0 Z W 0 + P E l 0 Z W 0 + P E l 0 Z W 1 M b 2 N h d G l v b j 4 8 S X R l b V R 5 c G U + R m 9 y b X V s Y T w v S X R l b V R 5 c G U + P E l 0 Z W 1 Q Y X R o P l N l Y 3 R p b 2 4 x L 0 l O R F 9 U Y W J s Z S 9 J T k R f V G F i b G V f V G F i b G U 8 L 0 l 0 Z W 1 Q Y X R o P j w v S X R l b U x v Y 2 F 0 a W 9 u P j x T d G F i b G V F b n R y a W V z I C 8 + P C 9 J d G V t P j x J d G V t P j x J d G V t T G 9 j Y X R p b 2 4 + P E l 0 Z W 1 U e X B l P k Z v c m 1 1 b G E 8 L 0 l 0 Z W 1 U e X B l P j x J d G V t U G F 0 a D 5 T Z W N 0 a W 9 u M S 9 J T k R f V G F i b G U v Q 2 h h b m d l Z C U y M F R 5 c G U 8 L 0 l 0 Z W 1 Q Y X R o P j w v S X R l b U x v Y 2 F 0 a W 9 u P j x T d G F i b G V F b n R y a W V z I C 8 + P C 9 J d G V t P j x J d G V t P j x J d G V t T G 9 j Y X R p b 2 4 + P E l 0 Z W 1 U e X B l P k Z v c m 1 1 b G E 8 L 0 l 0 Z W 1 U e X B l P j x J d G V t U G F 0 a D 5 T Z W N 0 a W 9 u M S 9 J T k R f V G F i b G U v U m V w b G F j Z W Q l M j B W Y W x 1 Z T w v S X R l b V B h d G g + P C 9 J d G V t T G 9 j Y X R p b 2 4 + P F N 0 Y W J s Z U V u d H J p Z X M g L z 4 8 L 0 l 0 Z W 0 + P E l 0 Z W 0 + P E l 0 Z W 1 M b 2 N h d G l v b j 4 8 S X R l b V R 5 c G U + R m 9 y b X V s Y T w v S X R l b V R 5 c G U + P E l 0 Z W 1 Q Y X R o P l N l Y 3 R p b 2 4 x L 0 l O R F 9 U Y W J s Z S 9 D a G F u Z 2 V k J T I w V H l w Z T E 8 L 0 l 0 Z W 1 Q Y X R o P j w v S X R l b U x v Y 2 F 0 a W 9 u P j x T d G F i b G V F b n R y a W V z I C 8 + P C 9 J d G V t P j x J d G V t P j x J d G V t T G 9 j Y X R p b 2 4 + P E l 0 Z W 1 U e X B l P k Z v c m 1 1 b G E 8 L 0 l 0 Z W 1 U e X B l P j x J d G V t U G F 0 a D 5 T Z W N 0 a W 9 u M S 9 J T k R f V G F i b G U v U m V w b G F j Z W Q l M j B F c n J v c n M 8 L 0 l 0 Z W 1 Q Y X R o P j w v S X R l b U x v Y 2 F 0 a W 9 u P j x T d G F i b G V F b n R y a W V z I C 8 + P C 9 J d G V t P j x J d G V t P j x J d G V t T G 9 j Y X R p b 2 4 + P E l 0 Z W 1 U e X B l P k Z v c m 1 1 b G E 8 L 0 l 0 Z W 1 U e X B l P j x J d G V t U G F 0 a D 5 T Z W N 0 a W 9 u M S 9 J T k R f V G F i b G U v U m V w b G F j Z W Q l M j B W Y W x 1 Z T E 8 L 0 l 0 Z W 1 Q Y X R o P j w v S X R l b U x v Y 2 F 0 a W 9 u P j x T d G F i b G V F b n R y a W V z I C 8 + P C 9 J d G V t P j x J d G V t P j x J d G V t T G 9 j Y X R p b 2 4 + P E l 0 Z W 1 U e X B l P k Z v c m 1 1 b G E 8 L 0 l 0 Z W 1 U e X B l P j x J d G V t U G F 0 a D 5 T Z W N 0 a W 9 u M S 9 F b X B s b 3 l l Z V 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s Y X R p b 2 5 z a G l w S W 5 m b 0 N v b n R h a W 5 l c i I g V m F s d W U 9 I n N 7 J n F 1 b 3 Q 7 Y 2 9 s d W 1 u Q 2 9 1 b n Q m c X V v d D s 6 O S w m c X V v d D t r Z X l D b 2 x 1 b W 5 O Y W 1 l c y Z x d W 9 0 O z p b X S w m c X V v d D t x d W V y e V J l b G F 0 a W 9 u c 2 h p c H M m c X V v d D s 6 W 1 0 s J n F 1 b 3 Q 7 Y 2 9 s d W 1 u S W R l b n R p d G l l c y Z x d W 9 0 O z p b J n F 1 b 3 Q 7 U 2 V j d G l v b j E v R W 1 w b G 9 5 Z W V f V G F i b G U v U 2 9 1 c m N l L n t T d G F m Z l 9 J Z C w w f S Z x d W 9 0 O y w m c X V v d D t T Z W N 0 a W 9 u M S 9 F b X B s b 3 l l Z V 9 U Y W J s Z S 9 T b 3 V y Y 2 U u e 0 5 h b W U s M X 0 m c X V v d D s s J n F 1 b 3 Q 7 U 2 V j d G l v b j E v R W 1 w b G 9 5 Z W V f V G F i b G U v U 2 9 1 c m N l L n t H Z W 5 k Z X I s M n 0 m c X V v d D s s J n F 1 b 3 Q 7 U 2 V j d G l v b j E v R W 1 w b G 9 5 Z W V f V G F i b G U v U 2 9 1 c m N l L n t B Z 2 U s M 3 0 m c X V v d D s s J n F 1 b 3 Q 7 U 2 V j d G l v b j E v R W 1 w b G 9 5 Z W V f V G F i b G U v U 2 9 1 c m N l L n t S Y X R p b m c s N H 0 m c X V v d D s s J n F 1 b 3 Q 7 U 2 V j d G l v b j E v R W 1 w b G 9 5 Z W V f V G F i b G U v Q 2 h h b m d l Z C B U e X B l L n t E Y X R l I E p v a W 5 l Z C w 1 f S Z x d W 9 0 O y w m c X V v d D t T Z W N 0 a W 9 u M S 9 F b X B s b 3 l l Z V 9 U Y W J s Z S 9 T b 3 V y Y 2 U u e 0 R l c G F y d G 1 l b n Q s N n 0 m c X V v d D s s J n F 1 b 3 Q 7 U 2 V j d G l v b j E v R W 1 w b G 9 5 Z W V f V G F i b G U v Q 2 h h b m d l Z C B U e X B l L n t T Y W x h c n k s N 3 0 m c X V v d D s s J n F 1 b 3 Q 7 U 2 V j d G l v b j E v R W 1 w b G 9 5 Z W V f V G F i b G U v U 2 9 1 c m N l L n t D b 3 V u d H J 5 L D h 9 J n F 1 b 3 Q 7 X S w m c X V v d D t D b 2 x 1 b W 5 D b 3 V u d C Z x d W 9 0 O z o 5 L C Z x d W 9 0 O 0 t l e U N v b H V t b k 5 h b W V z J n F 1 b 3 Q 7 O l t d L C Z x d W 9 0 O 0 N v b H V t b k l k Z W 5 0 a X R p Z X M m c X V v d D s 6 W y Z x d W 9 0 O 1 N l Y 3 R p b 2 4 x L 0 V t c G x v e W V l X 1 R h Y m x l L 1 N v d X J j Z S 5 7 U 3 R h Z m Z f S W Q s M H 0 m c X V v d D s s J n F 1 b 3 Q 7 U 2 V j d G l v b j E v R W 1 w b G 9 5 Z W V f V G F i b G U v U 2 9 1 c m N l L n t O Y W 1 l L D F 9 J n F 1 b 3 Q 7 L C Z x d W 9 0 O 1 N l Y 3 R p b 2 4 x L 0 V t c G x v e W V l X 1 R h Y m x l L 1 N v d X J j Z S 5 7 R 2 V u Z G V y L D J 9 J n F 1 b 3 Q 7 L C Z x d W 9 0 O 1 N l Y 3 R p b 2 4 x L 0 V t c G x v e W V l X 1 R h Y m x l L 1 N v d X J j Z S 5 7 Q W d l L D N 9 J n F 1 b 3 Q 7 L C Z x d W 9 0 O 1 N l Y 3 R p b 2 4 x L 0 V t c G x v e W V l X 1 R h Y m x l L 1 N v d X J j Z S 5 7 U m F 0 a W 5 n L D R 9 J n F 1 b 3 Q 7 L C Z x d W 9 0 O 1 N l Y 3 R p b 2 4 x L 0 V t c G x v e W V l X 1 R h Y m x l L 0 N o Y W 5 n Z W Q g V H l w Z S 5 7 R G F 0 Z S B K b 2 l u Z W Q s N X 0 m c X V v d D s s J n F 1 b 3 Q 7 U 2 V j d G l v b j E v R W 1 w b G 9 5 Z W V f V G F i b G U v U 2 9 1 c m N l L n t E Z X B h c n R t Z W 5 0 L D Z 9 J n F 1 b 3 Q 7 L C Z x d W 9 0 O 1 N l Y 3 R p b 2 4 x L 0 V t c G x v e W V l X 1 R h Y m x l L 0 N o Y W 5 n Z W Q g V H l w Z S 5 7 U 2 F s Y X J 5 L D d 9 J n F 1 b 3 Q 7 L C Z x d W 9 0 O 1 N l Y 3 R p b 2 4 x L 0 V t c G x v e W V l X 1 R h Y m x l L 1 N v d X J j Z S 5 7 Q 2 9 1 b n R y e S w 4 f S Z x d W 9 0 O 1 0 s J n F 1 b 3 Q 7 U m V s Y X R p b 2 5 z a G l w S W 5 m b y Z x d W 9 0 O z p b X X 0 i I C 8 + P E V u d H J 5 I F R 5 c G U 9 I k Z p b G x T d G F 0 d X M i I F Z h b H V l P S J z Q 2 9 t c G x l d G U i I C 8 + P E V u d H J 5 I F R 5 c G U 9 I k Z p b G x D b 2 x 1 b W 5 O Y W 1 l c y I g V m F s d W U 9 I n N b J n F 1 b 3 Q 7 U 3 R h Z m Z f S W Q m c X V v d D s s J n F 1 b 3 Q 7 T m F t Z S Z x d W 9 0 O y w m c X V v d D t H Z W 5 k Z X I m c X V v d D s s J n F 1 b 3 Q 7 Q W d l J n F 1 b 3 Q 7 L C Z x d W 9 0 O 1 J h d G l u Z y Z x d W 9 0 O y w m c X V v d D t E Y X R l I E p v a W 5 l Z C Z x d W 9 0 O y w m c X V v d D t E Z X B h c n R t Z W 5 0 J n F 1 b 3 Q 7 L C Z x d W 9 0 O 1 N h b G F y e S Z x d W 9 0 O y w m c X V v d D t D b 3 V u d H J 5 J n F 1 b 3 Q 7 X S I g L z 4 8 R W 5 0 c n k g V H l w Z T 0 i R m l s b E N v b H V t b l R 5 c G V z I i B W Y W x 1 Z T 0 i c 0 F B Q U F B Q U F K Q U J F Q S I g L z 4 8 R W 5 0 c n k g V H l w Z T 0 i R m l s b E x h c 3 R V c G R h d G V k I i B W Y W x 1 Z T 0 i Z D I w M j U t M D I t M D F U M T A 6 N D A 6 M z E u M D A 2 M T E z M F o i I C 8 + P E V u d H J 5 I F R 5 c G U 9 I k Z p b G x F c n J v c k N v d W 5 0 I i B W Y W x 1 Z T 0 i b D A i I C 8 + P E V u d H J 5 I F R 5 c G U 9 I k Z p b G x F c n J v c k N v Z G U i I F Z h b H V l P S J z V W 5 r b m 9 3 b i I g L z 4 8 R W 5 0 c n k g V H l w Z T 0 i R m l s b E N v d W 5 0 I i B W Y W x 1 Z T 0 i b D I x M i I g L z 4 8 R W 5 0 c n k g V H l w Z T 0 i Q W R k Z W R U b 0 R h d G F N b 2 R l b C I g V m F s d W U 9 I m w w I i A v P j x F b n R y e S B U e X B l P S J G a W x s V G F y Z 2 V 0 I i B W Y W x 1 Z T 0 i c 0 V t c G x v e W V l X 1 R h Y m x l X z I i I C 8 + P E V u d H J 5 I F R 5 c G U 9 I k Z p b G x l Z E N v b X B s Z X R l U m V z d W x 0 V G 9 X b 3 J r c 2 h l Z X Q i I F Z h b H V l P S J s M S I g L z 4 8 L 1 N 0 Y W J s Z U V u d H J p Z X M + P C 9 J d G V t P j x J d G V t P j x J d G V t T G 9 j Y X R p b 2 4 + P E l 0 Z W 1 U e X B l P k Z v c m 1 1 b G E 8 L 0 l 0 Z W 1 U e X B l P j x J d G V t U G F 0 a D 5 T Z W N 0 a W 9 u M S 9 F b X B s b 3 l l Z V 9 U Y W J s Z S 9 T b 3 V y Y 2 U 8 L 0 l 0 Z W 1 Q Y X R o P j w v S X R l b U x v Y 2 F 0 a W 9 u P j x T d G F i b G V F b n R y a W V z I C 8 + P C 9 J d G V t P j x J d G V t P j x J d G V t T G 9 j Y X R p b 2 4 + P E l 0 Z W 1 U e X B l P k Z v c m 1 1 b G E 8 L 0 l 0 Z W 1 U e X B l P j x J d G V t U G F 0 a D 5 T Z W N 0 a W 9 u M S 9 F b X B s b 3 l l Z V 9 U Y W J s Z S 9 D a G F u Z 2 V k J T I w V H l w Z T w v S X R l b V B h d G g + P C 9 J d G V t T G 9 j Y X R p b 2 4 + P F N 0 Y W J s Z U V u d H J p Z X M g L z 4 8 L 0 l 0 Z W 0 + P C 9 J d G V t c z 4 8 L 0 x v Y 2 F s U G F j a 2 F n Z U 1 l d G F k Y X R h R m l s Z T 4 W A A A A U E s F B g A A A A A A A A A A A A A A A A A A A A A A A C Y B A A A B A A A A 0 I y d 3 w E V 0 R G M e g D A T 8 K X 6 w E A A A C K H w t W y b g T R 6 y C W o n n o 9 d U A A A A A A I A A A A A A B B m A A A A A Q A A I A A A A C 2 y 2 1 o k 6 x 9 E N / r e A E 6 9 R W B S + 8 / r S + 8 s / D 1 W s 4 R N 1 Z p t A A A A A A 6 A A A A A A g A A I A A A A P O c I i D 9 D i 2 4 + S d A w q Q 1 Z z B P a Y X b 2 W H f P K j 6 T z C Z i C h 0 U A A A A A Y S + S y Y a n M 7 O U 2 W o H t Y m q c b n v D U I O Y P q c D p i J l S d x 6 i c z N R O c v k R X 8 l 6 I t F T H A h Z l K T Z h n x W q V 6 9 7 + 0 q D e j C Q d Y Q 8 z m 9 P c E P y E D / I F K G P L P Q A A A A L 3 d G W f r Q u n j b O v R c E + E e s h 3 J k N G Z 2 q 6 9 z 7 Z 2 D M Z N b m z W U h 8 O y 3 n L e y e + H A 5 1 t O V 2 n N Z p d H B e G t 4 M 2 k V M D T r u w E = < / D a t a M a s h u p > 
</file>

<file path=customXml/itemProps1.xml><?xml version="1.0" encoding="utf-8"?>
<ds:datastoreItem xmlns:ds="http://schemas.openxmlformats.org/officeDocument/2006/customXml" ds:itemID="{97DC7458-491A-45F8-91DF-6054408B7D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PVT_Male vs Female</vt:lpstr>
      <vt:lpstr>Pvt_SalarySpread</vt:lpstr>
      <vt:lpstr>PVT_Salary&amp;Rating</vt:lpstr>
      <vt:lpstr>PVT_CountryGrowth</vt:lpstr>
      <vt:lpstr>Regional_Scorecard</vt:lpstr>
      <vt:lpstr>Employee_Table _2</vt:lpstr>
      <vt:lpstr>InformationFinder_EmployeeTable</vt:lpstr>
      <vt:lpstr>IND_Table</vt:lpstr>
      <vt:lpstr>BNG_Table</vt:lpstr>
      <vt:lpstr>BNG Staff</vt:lpstr>
      <vt:lpstr>India 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Adedokun Eniola</cp:lastModifiedBy>
  <dcterms:created xsi:type="dcterms:W3CDTF">2021-03-14T20:21:32Z</dcterms:created>
  <dcterms:modified xsi:type="dcterms:W3CDTF">2025-02-18T11:08:21Z</dcterms:modified>
</cp:coreProperties>
</file>