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https://d.docs.live.net/9e5aa440a5f35ee6/Desktop/PROJECTS/"/>
    </mc:Choice>
  </mc:AlternateContent>
  <xr:revisionPtr revIDLastSave="2349" documentId="8_{B60FADEE-9BF7-42AD-8BB8-49789574F99D}" xr6:coauthVersionLast="47" xr6:coauthVersionMax="47" xr10:uidLastSave="{743BDFFC-8A80-421C-AA34-577CA18182D7}"/>
  <bookViews>
    <workbookView xWindow="-98" yWindow="-98" windowWidth="21795" windowHeight="14595" activeTab="3" xr2:uid="{0A0D8D68-EFC2-4074-BDCA-85DAF874A3F1}"/>
  </bookViews>
  <sheets>
    <sheet name="Input Data" sheetId="2" r:id="rId1"/>
    <sheet name="Master Data" sheetId="1" r:id="rId2"/>
    <sheet name="Analysis" sheetId="4" r:id="rId3"/>
    <sheet name="Dashboard" sheetId="6" r:id="rId4"/>
  </sheets>
  <definedNames>
    <definedName name="_xlchart.v1.0" hidden="1">Analysis!$AN$5:$AN$9</definedName>
    <definedName name="_xlchart.v1.1" hidden="1">Analysis!$AO$5:$AO$9</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calcCompleted="0"/>
  <pivotCaches>
    <pivotCache cacheId="9"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6" i="4" l="1" a="1"/>
  <c r="V6" i="4" s="1"/>
  <c r="AN5" i="4" a="1"/>
  <c r="AN5" i="4" s="1"/>
  <c r="AO5" i="4" a="1"/>
  <c r="AO5" i="4" s="1"/>
  <c r="AM5" i="4" s="1" a="1"/>
  <c r="AM5" i="4" s="1"/>
  <c r="Y6" i="4" a="1"/>
  <c r="Y6" i="4" s="1"/>
  <c r="AB3" i="4"/>
  <c r="AC3" i="4" s="1"/>
  <c r="AA6" i="4" s="1" a="1"/>
  <c r="AA6" i="4" s="1"/>
  <c r="M6" i="4"/>
  <c r="N6" i="4" s="1"/>
  <c r="M7" i="4"/>
  <c r="N7" i="4" s="1"/>
  <c r="M8" i="4"/>
  <c r="N8" i="4" s="1"/>
  <c r="M9" i="4"/>
  <c r="N9" i="4" s="1"/>
  <c r="M10" i="4"/>
  <c r="N10" i="4" s="1"/>
  <c r="M11" i="4"/>
  <c r="N11" i="4" s="1"/>
  <c r="M12" i="4"/>
  <c r="N12" i="4" s="1"/>
  <c r="M13" i="4"/>
  <c r="N13" i="4" s="1"/>
  <c r="M14" i="4"/>
  <c r="N14" i="4" s="1"/>
  <c r="M15" i="4"/>
  <c r="N15" i="4" s="1"/>
  <c r="M16" i="4"/>
  <c r="N16" i="4" s="1"/>
  <c r="M5" i="4"/>
  <c r="N5" i="4" s="1"/>
  <c r="L6" i="4"/>
  <c r="L7" i="4"/>
  <c r="L8" i="4"/>
  <c r="L9" i="4"/>
  <c r="L10" i="4"/>
  <c r="L11" i="4"/>
  <c r="L12" i="4"/>
  <c r="L13" i="4"/>
  <c r="L14" i="4"/>
  <c r="L15" i="4"/>
  <c r="L16" i="4"/>
  <c r="L5" i="4"/>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327" i="2"/>
  <c r="M456" i="2"/>
  <c r="M504" i="2"/>
  <c r="L143" i="2"/>
  <c r="L192" i="2"/>
  <c r="L208" i="2"/>
  <c r="L256" i="2"/>
  <c r="L257" i="2"/>
  <c r="L321" i="2"/>
  <c r="L322" i="2"/>
  <c r="L384" i="2"/>
  <c r="L425" i="2"/>
  <c r="L426" i="2"/>
  <c r="L481" i="2"/>
  <c r="L520"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J257" i="2"/>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J322" i="2"/>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J426" i="2"/>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2" i="2"/>
  <c r="W6" i="4" a="1"/>
  <c r="W6" i="4" s="1"/>
  <c r="U6" i="4" s="1" a="1"/>
  <c r="U6" i="4" s="1"/>
  <c r="X6" i="4" a="1"/>
  <c r="X6" i="4" s="1"/>
  <c r="E6" i="4"/>
  <c r="E7" i="4"/>
  <c r="V3" i="4" l="1"/>
  <c r="AN3" i="4"/>
  <c r="AO3" i="4"/>
  <c r="AB6" i="4" a="1"/>
  <c r="AB6" i="4" s="1"/>
  <c r="W3" i="4"/>
  <c r="X3" i="4"/>
  <c r="Y3" i="4"/>
  <c r="E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<sst xmlns="http://schemas.openxmlformats.org/spreadsheetml/2006/main" count="1900" uniqueCount="151">
  <si>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</si>
  <si>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</si>
  <si>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</si>
  <si>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</si>
  <si>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</si>
  <si>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</si>
  <si>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</si>
  <si>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</si>
  <si>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</si>
  <si>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</si>
  <si>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</si>
  <si>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</si>
  <si>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</si>
  <si>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</si>
  <si>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</si>
  <si>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</si>
  <si>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</si>
  <si>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</si>
  <si>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</si>
  <si>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</si>
  <si>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</si>
  <si>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</si>
  <si>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</si>
  <si>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</si>
  <si>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</si>
  <si>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</si>
  <si>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</si>
  <si>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</si>
  <si>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</si>
  <si>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</si>
  <si>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</si>
  <si>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</si>
  <si>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</si>
  <si>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</si>
  <si>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</si>
  <si>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</si>
  <si>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</si>
  <si>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</si>
  <si>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</si>
  <si>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</si>
  <si>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</si>
  <si>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</si>
  <si>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</si>
  <si>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</si>
  <si>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</si>
  <si>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</si>
  <si>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</si>
  <si>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</si>
  <si>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</si>
  <si>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</si>
  <si>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</si>
  <si>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</si>
  <si>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</si>
  <si>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</si>
  <si>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</si>
  <si>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</si>
  <si>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</si>
  <si>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</si>
  <si>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</si>
  <si>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</si>
  <si>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</si>
  <si>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</si>
  <si>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</si>
  <si>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</si>
  <si>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</si>
  <si>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</si>
  <si>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</si>
  <si>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</si>
  <si>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</si>
  <si>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</si>
  <si>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</si>
  <si>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</si>
  <si>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</si>
  <si>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</si>
  <si>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</si>
  <si>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</si>
  <si>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</si>
  <si>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</si>
  <si>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</si>
  <si>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</si>
  <si>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</si>
  <si>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</si>
  <si>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</si>
  <si>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</si>
  <si>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</si>
  <si>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</si>
  <si>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</si>
  <si>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</si>
  <si>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</si>
  <si>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</si>
  <si>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</si>
  <si>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</si>
  <si>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</si>
  <si>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</si>
  <si>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</si>
  <si>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</si>
  <si>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</si>
  <si>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</si>
  <si>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</si>
  <si>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</si>
  <si>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</si>
  <si>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</si>
  <si>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</si>
  <si>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</si>
  <si>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</si>
  <si>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</si>
  <si>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</si>
  <si>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</si>
  <si>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</si>
  <si>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</si>
  <si>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</si>
  <si>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</si>
  <si>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</si>
  <si>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</si>
  <si>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</si>
  <si>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</si>
  <si>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</si>
  <si>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</si>
  <si>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</si>
  <si>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</si>
  <si>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</si>
  <si>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</si>
  <si>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</si>
  <si>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</si>
  <si>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</si>
  <si>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</si>
  <si>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</si>
  <si>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</si>
  <si>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</si>
  <si>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</si>
  <si>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</si>
  <si>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</si>
  <si>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</si>
  <si>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</si>
  <si>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</si>
  <si>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</si>
  <si>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</si>
  <si>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</si>
  <si>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Month</t>
  </si>
  <si>
    <t>Sales</t>
  </si>
  <si>
    <t>Profit</t>
  </si>
  <si>
    <t>Payment Mode</t>
  </si>
  <si>
    <t>Sales Type</t>
  </si>
  <si>
    <t>Top Category Analysis</t>
  </si>
  <si>
    <t>Product Analysis</t>
  </si>
  <si>
    <t>Top 10 Product Analysis</t>
  </si>
  <si>
    <t>Monthly Sales Analysis</t>
  </si>
  <si>
    <t>Sales and Profit Analysis</t>
  </si>
  <si>
    <t>Daily Sales Analysis</t>
  </si>
  <si>
    <t>Monthly Sales and Profit Analysis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</si>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</sst>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7"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0"/>
      <name val="Arial"/>
      <family val="2"/>
    </font>
    <font>
      <sz val="11"/>
      <color theme="1"/>
      <name val="Arial"/>
      <family val="2"/>
    </font>
    <font>
      <b/>
      <sz val="12"/>
      <color theme="0"/>
      <name val="Arial"/>
      <family val="2"/>
    </font>
    <font>
      <sz val="11"/>
      <color theme="1"/>
      <name val="Arial"/>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rgb="FF002060"/>
        <bgColor indexed="64"/>
      </patternFill>
    </fill>
  </fills>
  <borders count="4">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4" fillId="0" borderId="0" xfId="0" applyFont="1"/>
    <xf numFmtId="0" fontId="4" fillId="0" borderId="2" xfId="0" applyFont="1" applyBorder="1"/>
    <xf numFmtId="166" fontId="4" fillId="0" borderId="2" xfId="0" applyNumberFormat="1" applyFont="1" applyBorder="1"/>
    <xf numFmtId="0" fontId="4" fillId="0" borderId="2" xfId="0" applyFont="1" applyBorder="1" applyAlignment="1">
      <alignment horizontal="left"/>
    </xf>
    <xf numFmtId="9" fontId="4" fillId="0" borderId="2" xfId="1" applyFont="1" applyBorder="1"/>
    <xf numFmtId="0" fontId="5" fillId="6" borderId="3" xfId="0" applyFont="1" applyFill="1" applyBorder="1" applyAlignment="1">
      <alignment horizontal="center"/>
    </xf>
    <xf numFmtId="0" fontId="3" fillId="6" borderId="3" xfId="0" applyFont="1" applyFill="1" applyBorder="1" applyAlignment="1">
      <alignment horizontal="center"/>
    </xf>
    <xf numFmtId="0" fontId="6" fillId="0" borderId="2" xfId="0" pivotButton="1" applyFont="1" applyBorder="1"/>
    <xf numFmtId="0" fontId="6" fillId="0" borderId="2" xfId="0" applyFont="1" applyBorder="1"/>
    <xf numFmtId="0" fontId="6" fillId="0" borderId="2" xfId="0" applyFont="1" applyBorder="1" applyAlignment="1">
      <alignment horizontal="left"/>
    </xf>
    <xf numFmtId="0" fontId="6" fillId="0" borderId="2" xfId="0" applyNumberFormat="1" applyFont="1" applyBorder="1"/>
    <xf numFmtId="166" fontId="6" fillId="0" borderId="2" xfId="0" applyNumberFormat="1" applyFont="1" applyBorder="1"/>
    <xf numFmtId="0" fontId="6" fillId="0" borderId="0" xfId="0" pivotButton="1" applyFont="1"/>
    <xf numFmtId="0" fontId="6" fillId="0" borderId="0" xfId="0" applyFont="1"/>
    <xf numFmtId="0" fontId="6" fillId="0" borderId="0" xfId="0" applyFont="1" applyAlignment="1">
      <alignment horizontal="left"/>
    </xf>
    <xf numFmtId="0" fontId="6" fillId="0" borderId="0" xfId="0" applyNumberFormat="1" applyFont="1"/>
    <xf numFmtId="0" fontId="6" fillId="0" borderId="2" xfId="0" applyNumberFormat="1" applyFont="1" applyBorder="1" applyAlignment="1">
      <alignment horizontal="left"/>
    </xf>
  </cellXfs>
  <cellStyles count="2">
    <cellStyle name="Normal" xfId="0" builtinId="0"/>
    <cellStyle name="Per cent" xfId="1" builtinId="5"/>
  </cellStyles>
  <dxfs count="1061">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font>
        <name val="Arial"/>
        <scheme val="none"/>
      </font>
    </dxf>
    <dxf>
      <font>
        <name val="Arial"/>
        <scheme val="none"/>
      </font>
    </dxf>
    <dxf>
      <font>
        <name val="Arial"/>
        <scheme val="none"/>
      </font>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6" formatCode="[$$-409]#,##0"/>
    </dxf>
    <dxf>
      <numFmt numFmtId="166" formatCode="[$$-409]#,##0"/>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09]#,##0"/>
    </dxf>
    <dxf>
      <font>
        <name val="Arial"/>
        <scheme val="none"/>
      </font>
    </dxf>
    <dxf>
      <font>
        <name val="Arial"/>
        <scheme val="none"/>
      </font>
    </dxf>
    <dxf>
      <font>
        <name val="Arial"/>
        <scheme val="none"/>
      </fon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409]#,##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val="0"/>
        <i val="0"/>
        <sz val="10"/>
        <color theme="0"/>
        <name val="Arial Black"/>
        <family val="2"/>
        <scheme val="none"/>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1060"/>
      <tableStyleElement type="headerRow" dxfId="1059"/>
    </tableStyle>
    <tableStyle name="SLICER 2" pivot="0" table="0" count="10" xr9:uid="{FA7FF797-DB51-40B0-9AA6-5C00B1F33B2D}">
      <tableStyleElement type="wholeTable" dxfId="1058"/>
      <tableStyleElement type="headerRow" dxfId="1057"/>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Project.xlsx]Analysis!Daily </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40BF-4B06-961A-552C09EFFFB5}"/>
            </c:ext>
          </c:extLst>
        </c:ser>
        <c:dLbls>
          <c:showLegendKey val="0"/>
          <c:showVal val="0"/>
          <c:showCatName val="0"/>
          <c:showSerName val="0"/>
          <c:showPercent val="0"/>
          <c:showBubbleSize val="0"/>
        </c:dLbls>
        <c:axId val="1425691328"/>
        <c:axId val="1425703808"/>
      </c:areaChart>
      <c:catAx>
        <c:axId val="14256913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1425703808"/>
        <c:crosses val="autoZero"/>
        <c:auto val="1"/>
        <c:lblAlgn val="ctr"/>
        <c:lblOffset val="100"/>
        <c:noMultiLvlLbl val="0"/>
      </c:catAx>
      <c:valAx>
        <c:axId val="1425703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14256913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Analysis!$L$4</c:f>
              <c:strCache>
                <c:ptCount val="1"/>
                <c:pt idx="0">
                  <c:v>Sales</c:v>
                </c:pt>
              </c:strCache>
            </c:strRef>
          </c:tx>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a:noFill/>
            </a:ln>
            <a:effectLst/>
          </c:spPr>
          <c:invertIfNegative val="0"/>
          <c:dLbls>
            <c:dLbl>
              <c:idx val="0"/>
              <c:tx>
                <c:rich>
                  <a:bodyPr/>
                  <a:lstStyle/>
                  <a:p>
                    <a:fld id="{297CF415-08CA-4238-A606-0CF1390C341F}" type="CELLRANGE">
                      <a:rPr lang="en-US"/>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15A6-4C63-830B-F1AF1E9F96BF}"/>
                </c:ext>
              </c:extLst>
            </c:dLbl>
            <c:dLbl>
              <c:idx val="1"/>
              <c:tx>
                <c:rich>
                  <a:bodyPr/>
                  <a:lstStyle/>
                  <a:p>
                    <a:fld id="{59FE58E0-D68F-4AA8-8CDB-677A0AEB78B7}"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5A6-4C63-830B-F1AF1E9F96BF}"/>
                </c:ext>
              </c:extLst>
            </c:dLbl>
            <c:dLbl>
              <c:idx val="2"/>
              <c:tx>
                <c:rich>
                  <a:bodyPr/>
                  <a:lstStyle/>
                  <a:p>
                    <a:fld id="{84E0265B-AFD1-4CF0-B17E-9B4BEA4C7969}"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5A6-4C63-830B-F1AF1E9F96BF}"/>
                </c:ext>
              </c:extLst>
            </c:dLbl>
            <c:dLbl>
              <c:idx val="3"/>
              <c:tx>
                <c:rich>
                  <a:bodyPr/>
                  <a:lstStyle/>
                  <a:p>
                    <a:fld id="{06DD9909-22DD-4F13-A45D-5B35BA11B7E6}"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5A6-4C63-830B-F1AF1E9F96BF}"/>
                </c:ext>
              </c:extLst>
            </c:dLbl>
            <c:dLbl>
              <c:idx val="4"/>
              <c:tx>
                <c:rich>
                  <a:bodyPr/>
                  <a:lstStyle/>
                  <a:p>
                    <a:fld id="{6B191EC6-D62A-46C1-B336-A0D18497BF14}"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5A6-4C63-830B-F1AF1E9F96BF}"/>
                </c:ext>
              </c:extLst>
            </c:dLbl>
            <c:dLbl>
              <c:idx val="5"/>
              <c:tx>
                <c:rich>
                  <a:bodyPr/>
                  <a:lstStyle/>
                  <a:p>
                    <a:fld id="{7694519F-BF9F-4110-A677-58961DF28534}"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5A6-4C63-830B-F1AF1E9F96BF}"/>
                </c:ext>
              </c:extLst>
            </c:dLbl>
            <c:dLbl>
              <c:idx val="6"/>
              <c:tx>
                <c:rich>
                  <a:bodyPr/>
                  <a:lstStyle/>
                  <a:p>
                    <a:fld id="{F3B0315E-2A4F-4F1E-9335-BD53209AD61A}"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5A6-4C63-830B-F1AF1E9F96BF}"/>
                </c:ext>
              </c:extLst>
            </c:dLbl>
            <c:dLbl>
              <c:idx val="7"/>
              <c:tx>
                <c:rich>
                  <a:bodyPr/>
                  <a:lstStyle/>
                  <a:p>
                    <a:fld id="{05381430-B391-4015-BB4A-6A13D42889B6}"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5A6-4C63-830B-F1AF1E9F96BF}"/>
                </c:ext>
              </c:extLst>
            </c:dLbl>
            <c:dLbl>
              <c:idx val="8"/>
              <c:tx>
                <c:rich>
                  <a:bodyPr/>
                  <a:lstStyle/>
                  <a:p>
                    <a:fld id="{BD39EE01-F535-43C0-A0CD-5096629EF071}"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5A6-4C63-830B-F1AF1E9F96BF}"/>
                </c:ext>
              </c:extLst>
            </c:dLbl>
            <c:dLbl>
              <c:idx val="9"/>
              <c:tx>
                <c:rich>
                  <a:bodyPr/>
                  <a:lstStyle/>
                  <a:p>
                    <a:fld id="{2B0CC1B5-C4AB-4C14-ABD9-BD076F9D34F7}"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5A6-4C63-830B-F1AF1E9F96BF}"/>
                </c:ext>
              </c:extLst>
            </c:dLbl>
            <c:dLbl>
              <c:idx val="10"/>
              <c:tx>
                <c:rich>
                  <a:bodyPr/>
                  <a:lstStyle/>
                  <a:p>
                    <a:fld id="{A6B5C118-67E4-42DC-B1AC-0E118789F7CF}"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5A6-4C63-830B-F1AF1E9F96BF}"/>
                </c:ext>
              </c:extLst>
            </c:dLbl>
            <c:dLbl>
              <c:idx val="11"/>
              <c:tx>
                <c:rich>
                  <a:bodyPr/>
                  <a:lstStyle/>
                  <a:p>
                    <a:fld id="{4EA0F0A1-1EF8-4FE3-80AE-89E930358284}" type="CELLRANGE">
                      <a:rPr lang="en-GB"/>
                      <a:pPr/>
                      <a:t>[CELLRANGE]</a:t>
                    </a:fld>
                    <a:endParaRPr lang="en-GB"/>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5A6-4C63-830B-F1AF1E9F96BF}"/>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Analysis!$K$5:$K$16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Analysis!$L$5:$L$16</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Analysis!$N$5:$N$16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15A6-4C63-830B-F1AF1E9F96BF}"/>
            </c:ext>
          </c:extLst>
        </c:ser>
        <c:ser>
          <c:idx val="1"/>
          <c:order val="1"/>
          <c:tx>
            <c:strRef>
              <c:f>Analysis!$M$4</c:f>
              <c:strCache>
                <c:ptCount val="1"/>
                <c:pt idx="0">
                  <c:v>Profit</c:v>
                </c:pt>
              </c:strCache>
            </c:strRef>
          </c:tx>
          <c:spPr>
            <a:solidFill>
              <a:schemeClr val="accent2"/>
            </a:solidFill>
            <a:ln>
              <a:noFill/>
            </a:ln>
            <a:effectLst/>
          </c:spPr>
          <c:invertIfNegative val="0"/>
          <c:cat>
            <c:strRef>
              <c:f>Analysis!$K$5:$K$16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Analysis!$M$5:$M$16</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15A6-4C63-830B-F1AF1E9F96BF}"/>
            </c:ext>
          </c:extLst>
        </c:ser>
        <c:dLbls>
          <c:showLegendKey val="0"/>
          <c:showVal val="0"/>
          <c:showCatName val="0"/>
          <c:showSerName val="0"/>
          <c:showPercent val="0"/>
          <c:showBubbleSize val="0"/>
        </c:dLbls>
        <c:gapWidth val="50"/>
        <c:overlap val="100"/>
        <c:axId val="1472427568"/>
        <c:axId val="1472429968"/>
      </c:barChart>
      <c:catAx>
        <c:axId val="147242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1472429968"/>
        <c:crosses val="autoZero"/>
        <c:auto val="1"/>
        <c:lblAlgn val="ctr"/>
        <c:lblOffset val="100"/>
        <c:noMultiLvlLbl val="0"/>
      </c:catAx>
      <c:valAx>
        <c:axId val="1472429968"/>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14724275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Project.xlsx]Analysis!SalesType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Analysis!$AS$3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98-46A1-A729-48FBE451F33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98-46A1-A729-48FBE451F33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898-46A1-A729-48FBE451F33B}"/>
              </c:ext>
            </c:extLst>
          </c:dPt>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Analysis!$AR$4:$AR$6</c:f>
              <c:strCache>
                <c:ptCount val="3"/>
                <c:pt idx="0">
                  <c:v>Direct Sales</c:v>
                </c:pt>
                <c:pt idx="1">
                  <c:v>Online</c:v>
                </c:pt>
                <c:pt idx="2">
                  <c:v>Wholesaler</c:v>
                </c:pt>
              </c:strCache>
            </c:strRef>
          </c:cat>
          <c:val>
            <c:numRef>
              <c:f>Analysis!$AS$4:$AS$6</c:f>
              <c:numCache>
                <c:formatCode>[$$-409]#,##0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7898-46A1-A729-48FBE451F33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 Project.xlsx]Analysis!PaymentMode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Analysis!$AV$3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EF-4CA3-9128-5646A9ACE1F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EF-4CA3-9128-5646A9ACE1F9}"/>
              </c:ext>
            </c:extLst>
          </c:dPt>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Analysis!$AU$4:$AU$5</c:f>
              <c:strCache>
                <c:ptCount val="2"/>
                <c:pt idx="0">
                  <c:v>Cash</c:v>
                </c:pt>
                <c:pt idx="1">
                  <c:v>Online</c:v>
                </c:pt>
              </c:strCache>
            </c:strRef>
          </c:cat>
          <c:val>
            <c:numRef>
              <c:f>Analysis!$AV$4:$AV$5</c:f>
              <c:numCache>
                <c:formatCode>[$$-409]#,##0</c:formatCode>
                <c:ptCount val="2"/>
                <c:pt idx="0">
                  <c:v>199516.90000000008</c:v>
                </c:pt>
                <c:pt idx="1">
                  <c:v>201895.01999999993</c:v>
                </c:pt>
              </c:numCache>
            </c:numRef>
          </c:val>
          <c:extLst>
            <c:ext xmlns:c16="http://schemas.microsoft.com/office/drawing/2014/chart" uri="{C3380CC4-5D6E-409C-BE32-E72D297353CC}">
              <c16:uniqueId val="{00000004-E5EF-4CA3-9128-5646A9ACE1F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r="100000" b="100000"/>
              </a:path>
              <a:tileRect l="-100000" t="-100000"/>
            </a:gradFill>
            <a:ln>
              <a:noFill/>
            </a:ln>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Analysis!$AA$6:$AA$15</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Analysis!$AB$6:$AB$15</c:f>
              <c:numCache>
                <c:formatCode>[$$-409]#,##0</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BE3B-48F4-8992-8AEBD57A3FE1}"/>
            </c:ext>
          </c:extLst>
        </c:ser>
        <c:dLbls>
          <c:showLegendKey val="0"/>
          <c:showVal val="0"/>
          <c:showCatName val="0"/>
          <c:showSerName val="0"/>
          <c:showPercent val="0"/>
          <c:showBubbleSize val="0"/>
        </c:dLbls>
        <c:gapWidth val="50"/>
        <c:axId val="1405524447"/>
        <c:axId val="1405511487"/>
      </c:barChart>
      <c:catAx>
        <c:axId val="1405524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1405511487"/>
        <c:crosses val="autoZero"/>
        <c:auto val="1"/>
        <c:lblAlgn val="ctr"/>
        <c:lblOffset val="100"/>
        <c:noMultiLvlLbl val="0"/>
      </c:catAx>
      <c:valAx>
        <c:axId val="1405511487"/>
        <c:scaling>
          <c:orientation val="minMax"/>
        </c:scaling>
        <c:delete val="1"/>
        <c:axPos val="b"/>
        <c:numFmt formatCode="[$$-409]#,##0" sourceLinked="1"/>
        <c:majorTickMark val="none"/>
        <c:minorTickMark val="none"/>
        <c:tickLblPos val="nextTo"/>
        <c:crossAx val="140552444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sz="800">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984FD355-84BE-42BC-96D9-250C5E5A8480}">
          <cx:dataLabels pos="inEnd">
            <cx:txPr>
              <a:bodyPr vertOverflow="overflow" horzOverflow="overflow" wrap="square" lIns="0" tIns="0" rIns="0" bIns="0"/>
              <a:lstStyle/>
              <a:p>
                <a:pPr algn="ctr" rtl="0">
                  <a:defRPr sz="900" b="0" i="0">
                    <a:solidFill>
                      <a:schemeClr val="bg1"/>
                    </a:solidFill>
                    <a:latin typeface="Poppins" panose="00000500000000000000" pitchFamily="2" charset="0"/>
                    <a:ea typeface="Poppins" panose="00000500000000000000" pitchFamily="2" charset="0"/>
                    <a:cs typeface="Poppins" panose="00000500000000000000" pitchFamily="2" charset="0"/>
                  </a:defRPr>
                </a:pPr>
                <a:endParaRPr lang="en-GB">
                  <a:solidFill>
                    <a:schemeClr val="bg1"/>
                  </a:solidFill>
                  <a:latin typeface="Poppins" panose="00000500000000000000" pitchFamily="2" charset="0"/>
                  <a:cs typeface="Poppins" panose="00000500000000000000" pitchFamily="2" charset="0"/>
                </a:endParaRPr>
              </a:p>
            </cx:txPr>
            <cx:visibility seriesName="0" categoryName="1" value="1"/>
            <cx:separator>
</cx:separator>
          </cx:dataLabels>
          <cx:dataId val="0"/>
          <cx:layoutPr>
            <cx:parentLabelLayout val="overlapping"/>
          </cx:layoutPr>
        </cx:series>
      </cx:plotAreaRegion>
    </cx:plotArea>
  </cx:chart>
  <cx:spPr>
    <a:noFill/>
    <a:ln>
      <a:noFill/>
    </a:ln>
    <a:effectLst>
      <a:outerShdw blurRad="50800" dist="38100" dir="2700000" algn="t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3" lockText="1" noThreeD="1"/>
</file>

<file path=xl/ctrlProps/ctrlProp2.xml><?xml version="1.0" encoding="utf-8"?>
<formControlPr xmlns="http://schemas.microsoft.com/office/spreadsheetml/2009/9/main" objectType="CheckBox" checked="Checked" fmlaLink="$N$1" lockText="1" noThreeD="1"/>
</file>

<file path=xl/ctrlProps/ctrlProp3.xml><?xml version="1.0" encoding="utf-8"?>
<formControlPr xmlns="http://schemas.microsoft.com/office/spreadsheetml/2009/9/main" objectType="CheckBox" checked="Checked" fmlaLink="Analysis!$M$3" lockText="1" noThreeD="1"/>
</file>

<file path=xl/ctrlProps/ctrlProp4.xml><?xml version="1.0" encoding="utf-8"?>
<formControlPr xmlns="http://schemas.microsoft.com/office/spreadsheetml/2009/9/main" objectType="Scroll" dx="39" fmlaLink="Analysis!$AA$3" max="100" min="1" page="10"/>
</file>

<file path=xl/drawings/_rels/drawing1.xml.rels><?xml version="1.0" encoding="UTF-8" standalone="yes"?>
<Relationships xmlns="http://schemas.openxmlformats.org/package/2006/relationships"><Relationship Id="rId13" Type="http://schemas.openxmlformats.org/officeDocument/2006/relationships/image" Target="../media/image13.sv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svg"/><Relationship Id="rId21" Type="http://schemas.openxmlformats.org/officeDocument/2006/relationships/image" Target="../media/image21.svg"/><Relationship Id="rId7" Type="http://schemas.openxmlformats.org/officeDocument/2006/relationships/image" Target="../media/image7.svg"/><Relationship Id="rId12" Type="http://schemas.openxmlformats.org/officeDocument/2006/relationships/image" Target="../media/image12.png"/><Relationship Id="rId17" Type="http://schemas.openxmlformats.org/officeDocument/2006/relationships/image" Target="../media/image17.svg"/><Relationship Id="rId25" Type="http://schemas.openxmlformats.org/officeDocument/2006/relationships/image" Target="../media/image25.svg"/><Relationship Id="rId33"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24" Type="http://schemas.openxmlformats.org/officeDocument/2006/relationships/image" Target="../media/image24.png"/><Relationship Id="rId32" Type="http://schemas.openxmlformats.org/officeDocument/2006/relationships/chart" Target="../charts/chart4.xml"/><Relationship Id="rId5" Type="http://schemas.openxmlformats.org/officeDocument/2006/relationships/image" Target="../media/image5.svg"/><Relationship Id="rId15" Type="http://schemas.openxmlformats.org/officeDocument/2006/relationships/image" Target="../media/image15.svg"/><Relationship Id="rId23" Type="http://schemas.openxmlformats.org/officeDocument/2006/relationships/image" Target="../media/image23.svg"/><Relationship Id="rId28" Type="http://schemas.openxmlformats.org/officeDocument/2006/relationships/chart" Target="../charts/chart1.xml"/><Relationship Id="rId10" Type="http://schemas.openxmlformats.org/officeDocument/2006/relationships/image" Target="../media/image10.png"/><Relationship Id="rId19" Type="http://schemas.openxmlformats.org/officeDocument/2006/relationships/image" Target="../media/image19.svg"/><Relationship Id="rId31"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svg"/><Relationship Id="rId30" Type="http://schemas.microsoft.com/office/2014/relationships/chartEx" Target="../charts/chartEx1.xml"/><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6615</xdr:rowOff>
    </xdr:from>
    <xdr:to>
      <xdr:col>23</xdr:col>
      <xdr:colOff>207063</xdr:colOff>
      <xdr:row>46</xdr:row>
      <xdr:rowOff>41132</xdr:rowOff>
    </xdr:to>
    <xdr:grpSp>
      <xdr:nvGrpSpPr>
        <xdr:cNvPr id="102" name="Group 101">
          <a:extLst>
            <a:ext uri="{FF2B5EF4-FFF2-40B4-BE49-F238E27FC236}">
              <a16:creationId xmlns:a16="http://schemas.microsoft.com/office/drawing/2014/main" id="{00000000-0008-0000-0300-000066000000}"/>
            </a:ext>
          </a:extLst>
        </xdr:cNvPr>
        <xdr:cNvGrpSpPr>
          <a:grpSpLocks noChangeAspect="1"/>
        </xdr:cNvGrpSpPr>
      </xdr:nvGrpSpPr>
      <xdr:grpSpPr>
        <a:xfrm>
          <a:off x="0" y="6615"/>
          <a:ext cx="14717225" cy="8285394"/>
          <a:chOff x="0" y="1101687"/>
          <a:chExt cx="12267952" cy="6881073"/>
        </a:xfrm>
      </xdr:grpSpPr>
      <xdr:sp macro="" textlink="">
        <xdr:nvSpPr>
          <xdr:cNvPr id="73" name="Rectangle: Rounded Corners 72">
            <a:extLst>
              <a:ext uri="{FF2B5EF4-FFF2-40B4-BE49-F238E27FC236}">
                <a16:creationId xmlns:a16="http://schemas.microsoft.com/office/drawing/2014/main" id="{00000000-0008-0000-0300-000049000000}"/>
              </a:ext>
            </a:extLst>
          </xdr:cNvPr>
          <xdr:cNvSpPr/>
        </xdr:nvSpPr>
        <xdr:spPr>
          <a:xfrm>
            <a:off x="0" y="1101687"/>
            <a:ext cx="12267952" cy="6881073"/>
          </a:xfrm>
          <a:prstGeom prst="roundRect">
            <a:avLst>
              <a:gd name="adj" fmla="val 512"/>
            </a:avLst>
          </a:prstGeom>
          <a:gradFill flip="none" rotWithShape="1">
            <a:gsLst>
              <a:gs pos="0">
                <a:schemeClr val="accent6">
                  <a:alpha val="90000"/>
                  <a:lumMod val="67000"/>
                </a:schemeClr>
              </a:gs>
              <a:gs pos="48000">
                <a:schemeClr val="accent6">
                  <a:lumMod val="97000"/>
                  <a:lumOff val="3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grpSp>
        <xdr:nvGrpSpPr>
          <xdr:cNvPr id="101" name="Group 100">
            <a:extLst>
              <a:ext uri="{FF2B5EF4-FFF2-40B4-BE49-F238E27FC236}">
                <a16:creationId xmlns:a16="http://schemas.microsoft.com/office/drawing/2014/main" id="{00000000-0008-0000-0300-000065000000}"/>
              </a:ext>
            </a:extLst>
          </xdr:cNvPr>
          <xdr:cNvGrpSpPr/>
        </xdr:nvGrpSpPr>
        <xdr:grpSpPr>
          <a:xfrm>
            <a:off x="124904" y="1284919"/>
            <a:ext cx="11785762" cy="6553242"/>
            <a:chOff x="124904" y="1284919"/>
            <a:chExt cx="11785762" cy="6553242"/>
          </a:xfrm>
        </xdr:grpSpPr>
        <xdr:sp macro="" textlink="">
          <xdr:nvSpPr>
            <xdr:cNvPr id="74" name="Trapezium 73">
              <a:extLst>
                <a:ext uri="{FF2B5EF4-FFF2-40B4-BE49-F238E27FC236}">
                  <a16:creationId xmlns:a16="http://schemas.microsoft.com/office/drawing/2014/main" id="{00000000-0008-0000-0300-00004A000000}"/>
                </a:ext>
              </a:extLst>
            </xdr:cNvPr>
            <xdr:cNvSpPr/>
          </xdr:nvSpPr>
          <xdr:spPr>
            <a:xfrm>
              <a:off x="10578666" y="2243895"/>
              <a:ext cx="1332000" cy="241200"/>
            </a:xfrm>
            <a:prstGeom prst="trapezoid">
              <a:avLst>
                <a:gd name="adj" fmla="val 5225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75" name="Trapezium 74">
              <a:extLst>
                <a:ext uri="{FF2B5EF4-FFF2-40B4-BE49-F238E27FC236}">
                  <a16:creationId xmlns:a16="http://schemas.microsoft.com/office/drawing/2014/main" id="{00000000-0008-0000-0300-00004B000000}"/>
                </a:ext>
              </a:extLst>
            </xdr:cNvPr>
            <xdr:cNvSpPr/>
          </xdr:nvSpPr>
          <xdr:spPr>
            <a:xfrm>
              <a:off x="9101586" y="2243895"/>
              <a:ext cx="1332000" cy="241200"/>
            </a:xfrm>
            <a:prstGeom prst="trapezoid">
              <a:avLst>
                <a:gd name="adj" fmla="val 5225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76" name="Rectangle: Rounded Corners 75">
              <a:extLst>
                <a:ext uri="{FF2B5EF4-FFF2-40B4-BE49-F238E27FC236}">
                  <a16:creationId xmlns:a16="http://schemas.microsoft.com/office/drawing/2014/main" id="{00000000-0008-0000-0300-00004C000000}"/>
                </a:ext>
              </a:extLst>
            </xdr:cNvPr>
            <xdr:cNvSpPr/>
          </xdr:nvSpPr>
          <xdr:spPr>
            <a:xfrm>
              <a:off x="158940" y="1284919"/>
              <a:ext cx="486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77" name="Rectangle: Rounded Corners 76">
              <a:extLst>
                <a:ext uri="{FF2B5EF4-FFF2-40B4-BE49-F238E27FC236}">
                  <a16:creationId xmlns:a16="http://schemas.microsoft.com/office/drawing/2014/main" id="{00000000-0008-0000-0300-00004D000000}"/>
                </a:ext>
              </a:extLst>
            </xdr:cNvPr>
            <xdr:cNvSpPr/>
          </xdr:nvSpPr>
          <xdr:spPr>
            <a:xfrm>
              <a:off x="5240869" y="1284919"/>
              <a:ext cx="6627906"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78" name="Rectangle: Rounded Corners 77">
              <a:extLst>
                <a:ext uri="{FF2B5EF4-FFF2-40B4-BE49-F238E27FC236}">
                  <a16:creationId xmlns:a16="http://schemas.microsoft.com/office/drawing/2014/main" id="{00000000-0008-0000-0300-00004E000000}"/>
                </a:ext>
              </a:extLst>
            </xdr:cNvPr>
            <xdr:cNvSpPr/>
          </xdr:nvSpPr>
          <xdr:spPr>
            <a:xfrm>
              <a:off x="124904" y="2218719"/>
              <a:ext cx="1260000" cy="108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79" name="Rectangle: Rounded Corners 78">
              <a:extLst>
                <a:ext uri="{FF2B5EF4-FFF2-40B4-BE49-F238E27FC236}">
                  <a16:creationId xmlns:a16="http://schemas.microsoft.com/office/drawing/2014/main" id="{00000000-0008-0000-0300-00004F000000}"/>
                </a:ext>
              </a:extLst>
            </xdr:cNvPr>
            <xdr:cNvSpPr/>
          </xdr:nvSpPr>
          <xdr:spPr>
            <a:xfrm>
              <a:off x="124904" y="3449117"/>
              <a:ext cx="1260000" cy="3240000"/>
            </a:xfrm>
            <a:prstGeom prst="roundRect">
              <a:avLst>
                <a:gd name="adj" fmla="val 5248"/>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80" name="Rectangle: Rounded Corners 79">
              <a:extLst>
                <a:ext uri="{FF2B5EF4-FFF2-40B4-BE49-F238E27FC236}">
                  <a16:creationId xmlns:a16="http://schemas.microsoft.com/office/drawing/2014/main" id="{00000000-0008-0000-0300-000050000000}"/>
                </a:ext>
              </a:extLst>
            </xdr:cNvPr>
            <xdr:cNvSpPr/>
          </xdr:nvSpPr>
          <xdr:spPr>
            <a:xfrm>
              <a:off x="124904" y="6839515"/>
              <a:ext cx="1260000" cy="998646"/>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81" name="Rectangle: Rounded Corners 80">
              <a:extLst>
                <a:ext uri="{FF2B5EF4-FFF2-40B4-BE49-F238E27FC236}">
                  <a16:creationId xmlns:a16="http://schemas.microsoft.com/office/drawing/2014/main" id="{00000000-0008-0000-0300-000051000000}"/>
                </a:ext>
              </a:extLst>
            </xdr:cNvPr>
            <xdr:cNvSpPr/>
          </xdr:nvSpPr>
          <xdr:spPr>
            <a:xfrm>
              <a:off x="1475400" y="218815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82" name="Rectangle: Rounded Corners 81">
              <a:extLst>
                <a:ext uri="{FF2B5EF4-FFF2-40B4-BE49-F238E27FC236}">
                  <a16:creationId xmlns:a16="http://schemas.microsoft.com/office/drawing/2014/main" id="{00000000-0008-0000-0300-000052000000}"/>
                </a:ext>
              </a:extLst>
            </xdr:cNvPr>
            <xdr:cNvSpPr/>
          </xdr:nvSpPr>
          <xdr:spPr>
            <a:xfrm>
              <a:off x="3905896" y="218815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83" name="Rectangle: Rounded Corners 82">
              <a:extLst>
                <a:ext uri="{FF2B5EF4-FFF2-40B4-BE49-F238E27FC236}">
                  <a16:creationId xmlns:a16="http://schemas.microsoft.com/office/drawing/2014/main" id="{00000000-0008-0000-0300-000053000000}"/>
                </a:ext>
              </a:extLst>
            </xdr:cNvPr>
            <xdr:cNvSpPr/>
          </xdr:nvSpPr>
          <xdr:spPr>
            <a:xfrm>
              <a:off x="6390799" y="2188150"/>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84" name="Rectangle: Rounded Corners 83">
              <a:extLst>
                <a:ext uri="{FF2B5EF4-FFF2-40B4-BE49-F238E27FC236}">
                  <a16:creationId xmlns:a16="http://schemas.microsoft.com/office/drawing/2014/main" id="{00000000-0008-0000-0300-000054000000}"/>
                </a:ext>
              </a:extLst>
            </xdr:cNvPr>
            <xdr:cNvSpPr/>
          </xdr:nvSpPr>
          <xdr:spPr>
            <a:xfrm>
              <a:off x="1571949" y="3136930"/>
              <a:ext cx="3240000" cy="2340000"/>
            </a:xfrm>
            <a:prstGeom prst="roundRect">
              <a:avLst>
                <a:gd name="adj" fmla="val 440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85" name="Rectangle: Rounded Corners 84">
              <a:extLst>
                <a:ext uri="{FF2B5EF4-FFF2-40B4-BE49-F238E27FC236}">
                  <a16:creationId xmlns:a16="http://schemas.microsoft.com/office/drawing/2014/main" id="{00000000-0008-0000-0300-000055000000}"/>
                </a:ext>
              </a:extLst>
            </xdr:cNvPr>
            <xdr:cNvSpPr/>
          </xdr:nvSpPr>
          <xdr:spPr>
            <a:xfrm>
              <a:off x="4964939" y="3136930"/>
              <a:ext cx="2160000" cy="2340000"/>
            </a:xfrm>
            <a:prstGeom prst="roundRect">
              <a:avLst>
                <a:gd name="adj" fmla="val 440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86" name="Rectangle: Rounded Corners 85">
              <a:extLst>
                <a:ext uri="{FF2B5EF4-FFF2-40B4-BE49-F238E27FC236}">
                  <a16:creationId xmlns:a16="http://schemas.microsoft.com/office/drawing/2014/main" id="{00000000-0008-0000-0300-000056000000}"/>
                </a:ext>
              </a:extLst>
            </xdr:cNvPr>
            <xdr:cNvSpPr/>
          </xdr:nvSpPr>
          <xdr:spPr>
            <a:xfrm>
              <a:off x="7277929" y="3136930"/>
              <a:ext cx="1620000" cy="2340000"/>
            </a:xfrm>
            <a:prstGeom prst="roundRect">
              <a:avLst>
                <a:gd name="adj" fmla="val 440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87" name="Rectangle: Rounded Corners 86">
              <a:extLst>
                <a:ext uri="{FF2B5EF4-FFF2-40B4-BE49-F238E27FC236}">
                  <a16:creationId xmlns:a16="http://schemas.microsoft.com/office/drawing/2014/main" id="{00000000-0008-0000-0300-000057000000}"/>
                </a:ext>
              </a:extLst>
            </xdr:cNvPr>
            <xdr:cNvSpPr/>
          </xdr:nvSpPr>
          <xdr:spPr>
            <a:xfrm>
              <a:off x="7277929" y="5660161"/>
              <a:ext cx="1620000" cy="2178000"/>
            </a:xfrm>
            <a:prstGeom prst="roundRect">
              <a:avLst>
                <a:gd name="adj" fmla="val 440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88" name="Rectangle: Rounded Corners 87">
              <a:extLst>
                <a:ext uri="{FF2B5EF4-FFF2-40B4-BE49-F238E27FC236}">
                  <a16:creationId xmlns:a16="http://schemas.microsoft.com/office/drawing/2014/main" id="{00000000-0008-0000-0300-000058000000}"/>
                </a:ext>
              </a:extLst>
            </xdr:cNvPr>
            <xdr:cNvSpPr/>
          </xdr:nvSpPr>
          <xdr:spPr>
            <a:xfrm>
              <a:off x="1537894" y="5660161"/>
              <a:ext cx="5580000" cy="2178000"/>
            </a:xfrm>
            <a:prstGeom prst="roundRect">
              <a:avLst>
                <a:gd name="adj" fmla="val 440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89" name="Flowchart: Off-page Connector 88">
              <a:extLst>
                <a:ext uri="{FF2B5EF4-FFF2-40B4-BE49-F238E27FC236}">
                  <a16:creationId xmlns:a16="http://schemas.microsoft.com/office/drawing/2014/main" id="{00000000-0008-0000-0300-000059000000}"/>
                </a:ext>
              </a:extLst>
            </xdr:cNvPr>
            <xdr:cNvSpPr/>
          </xdr:nvSpPr>
          <xdr:spPr>
            <a:xfrm>
              <a:off x="9220659" y="2236930"/>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90" name="Flowchart: Off-page Connector 89">
              <a:extLst>
                <a:ext uri="{FF2B5EF4-FFF2-40B4-BE49-F238E27FC236}">
                  <a16:creationId xmlns:a16="http://schemas.microsoft.com/office/drawing/2014/main" id="{00000000-0008-0000-0300-00005A000000}"/>
                </a:ext>
              </a:extLst>
            </xdr:cNvPr>
            <xdr:cNvSpPr/>
          </xdr:nvSpPr>
          <xdr:spPr>
            <a:xfrm>
              <a:off x="10704666" y="2243895"/>
              <a:ext cx="1080000" cy="180000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91" name="Rectangle: Rounded Corners 90">
              <a:extLst>
                <a:ext uri="{FF2B5EF4-FFF2-40B4-BE49-F238E27FC236}">
                  <a16:creationId xmlns:a16="http://schemas.microsoft.com/office/drawing/2014/main" id="{00000000-0008-0000-0300-00005B000000}"/>
                </a:ext>
              </a:extLst>
            </xdr:cNvPr>
            <xdr:cNvSpPr/>
          </xdr:nvSpPr>
          <xdr:spPr>
            <a:xfrm>
              <a:off x="9050919" y="4223611"/>
              <a:ext cx="2859747" cy="3614550"/>
            </a:xfrm>
            <a:prstGeom prst="roundRect">
              <a:avLst>
                <a:gd name="adj" fmla="val 440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92" name="Flowchart: Off-page Connector 91">
              <a:extLst>
                <a:ext uri="{FF2B5EF4-FFF2-40B4-BE49-F238E27FC236}">
                  <a16:creationId xmlns:a16="http://schemas.microsoft.com/office/drawing/2014/main" id="{00000000-0008-0000-0300-00005C000000}"/>
                </a:ext>
              </a:extLst>
            </xdr:cNvPr>
            <xdr:cNvSpPr/>
          </xdr:nvSpPr>
          <xdr:spPr>
            <a:xfrm>
              <a:off x="9416162" y="2401767"/>
              <a:ext cx="726643" cy="1459713"/>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sp macro="" textlink="">
          <xdr:nvSpPr>
            <xdr:cNvPr id="93" name="Flowchart: Off-page Connector 92">
              <a:extLst>
                <a:ext uri="{FF2B5EF4-FFF2-40B4-BE49-F238E27FC236}">
                  <a16:creationId xmlns:a16="http://schemas.microsoft.com/office/drawing/2014/main" id="{00000000-0008-0000-0300-00005D000000}"/>
                </a:ext>
              </a:extLst>
            </xdr:cNvPr>
            <xdr:cNvSpPr/>
          </xdr:nvSpPr>
          <xdr:spPr>
            <a:xfrm>
              <a:off x="10883702" y="2397284"/>
              <a:ext cx="726643" cy="1459713"/>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GB"/>
            </a:p>
          </xdr:txBody>
        </xdr:sp>
        <xdr:cxnSp macro="">
          <xdr:nvCxnSpPr>
            <xdr:cNvPr id="94" name="Straight Connector 93">
              <a:extLst>
                <a:ext uri="{FF2B5EF4-FFF2-40B4-BE49-F238E27FC236}">
                  <a16:creationId xmlns:a16="http://schemas.microsoft.com/office/drawing/2014/main" id="{00000000-0008-0000-0300-00005E000000}"/>
                </a:ext>
              </a:extLst>
            </xdr:cNvPr>
            <xdr:cNvCxnSpPr/>
          </xdr:nvCxnSpPr>
          <xdr:spPr>
            <a:xfrm>
              <a:off x="1823317" y="3464761"/>
              <a:ext cx="2844000" cy="0"/>
            </a:xfrm>
            <a:prstGeom prst="line">
              <a:avLst/>
            </a:prstGeom>
            <a:ln w="12700">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95" name="Straight Connector 94">
              <a:extLst>
                <a:ext uri="{FF2B5EF4-FFF2-40B4-BE49-F238E27FC236}">
                  <a16:creationId xmlns:a16="http://schemas.microsoft.com/office/drawing/2014/main" id="{00000000-0008-0000-0300-00005F000000}"/>
                </a:ext>
              </a:extLst>
            </xdr:cNvPr>
            <xdr:cNvCxnSpPr/>
          </xdr:nvCxnSpPr>
          <xdr:spPr>
            <a:xfrm>
              <a:off x="5176508" y="3476223"/>
              <a:ext cx="1800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96" name="Straight Connector 95">
              <a:extLst>
                <a:ext uri="{FF2B5EF4-FFF2-40B4-BE49-F238E27FC236}">
                  <a16:creationId xmlns:a16="http://schemas.microsoft.com/office/drawing/2014/main" id="{00000000-0008-0000-0300-000060000000}"/>
                </a:ext>
              </a:extLst>
            </xdr:cNvPr>
            <xdr:cNvCxnSpPr/>
          </xdr:nvCxnSpPr>
          <xdr:spPr>
            <a:xfrm>
              <a:off x="7427586" y="3464761"/>
              <a:ext cx="1296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97" name="Straight Connector 96">
              <a:extLst>
                <a:ext uri="{FF2B5EF4-FFF2-40B4-BE49-F238E27FC236}">
                  <a16:creationId xmlns:a16="http://schemas.microsoft.com/office/drawing/2014/main" id="{00000000-0008-0000-0300-000061000000}"/>
                </a:ext>
              </a:extLst>
            </xdr:cNvPr>
            <xdr:cNvCxnSpPr/>
          </xdr:nvCxnSpPr>
          <xdr:spPr>
            <a:xfrm>
              <a:off x="1747025" y="5984761"/>
              <a:ext cx="5184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98" name="Straight Connector 97">
              <a:extLst>
                <a:ext uri="{FF2B5EF4-FFF2-40B4-BE49-F238E27FC236}">
                  <a16:creationId xmlns:a16="http://schemas.microsoft.com/office/drawing/2014/main" id="{00000000-0008-0000-0300-000062000000}"/>
                </a:ext>
              </a:extLst>
            </xdr:cNvPr>
            <xdr:cNvCxnSpPr/>
          </xdr:nvCxnSpPr>
          <xdr:spPr>
            <a:xfrm>
              <a:off x="7439483" y="5984761"/>
              <a:ext cx="1368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99" name="Straight Connector 98">
              <a:extLst>
                <a:ext uri="{FF2B5EF4-FFF2-40B4-BE49-F238E27FC236}">
                  <a16:creationId xmlns:a16="http://schemas.microsoft.com/office/drawing/2014/main" id="{00000000-0008-0000-0300-000063000000}"/>
                </a:ext>
              </a:extLst>
            </xdr:cNvPr>
            <xdr:cNvCxnSpPr/>
          </xdr:nvCxnSpPr>
          <xdr:spPr>
            <a:xfrm>
              <a:off x="9220659" y="4561196"/>
              <a:ext cx="2520000" cy="0"/>
            </a:xfrm>
            <a:prstGeom prst="line">
              <a:avLst/>
            </a:prstGeom>
            <a:ln>
              <a:solidFill>
                <a:schemeClr val="bg2">
                  <a:lumMod val="50000"/>
                </a:schemeClr>
              </a:solidFill>
            </a:ln>
          </xdr:spPr>
          <xdr:style>
            <a:lnRef idx="2">
              <a:schemeClr val="accent1"/>
            </a:lnRef>
            <a:fillRef idx="0">
              <a:schemeClr val="accent1"/>
            </a:fillRef>
            <a:effectRef idx="1">
              <a:schemeClr val="accent1"/>
            </a:effectRef>
            <a:fontRef idx="minor">
              <a:schemeClr val="tx1"/>
            </a:fontRef>
          </xdr:style>
        </xdr:cxnSp>
      </xdr:grpSp>
    </xdr:grpSp>
    <xdr:clientData/>
  </xdr:twoCellAnchor>
  <xdr:twoCellAnchor editAs="oneCell">
    <xdr:from>
      <xdr:col>20</xdr:col>
      <xdr:colOff>120498</xdr:colOff>
      <xdr:row>1</xdr:row>
      <xdr:rowOff>131973</xdr:rowOff>
    </xdr:from>
    <xdr:to>
      <xdr:col>22</xdr:col>
      <xdr:colOff>206569</xdr:colOff>
      <xdr:row>5</xdr:row>
      <xdr:rowOff>118718</xdr:rowOff>
    </xdr:to>
    <xdr:pic>
      <xdr:nvPicPr>
        <xdr:cNvPr id="32" name="Picture 31">
          <a:extLst>
            <a:ext uri="{FF2B5EF4-FFF2-40B4-BE49-F238E27FC236}">
              <a16:creationId xmlns:a16="http://schemas.microsoft.com/office/drawing/2014/main" id="{00000000-0008-0000-0300-000020000000}"/>
            </a:ext>
          </a:extLst>
        </xdr:cNvPr>
        <xdr:cNvPicPr>
          <a:picLocks noChangeAspect="1"/>
        </xdr:cNvPicPr>
      </xdr:nvPicPr>
      <xdr:blipFill>
        <a:blip xmlns:r="http://schemas.openxmlformats.org/officeDocument/2006/relationships" r:embed="rId1" cstate="print">
          <a:alphaModFix amt="98000"/>
          <a:extLst>
            <a:ext uri="{28A0092B-C50C-407E-A947-70E740481C1C}">
              <a14:useLocalDpi xmlns:a14="http://schemas.microsoft.com/office/drawing/2010/main" val="0"/>
            </a:ext>
          </a:extLst>
        </a:blip>
        <a:stretch>
          <a:fillRect/>
        </a:stretch>
      </xdr:blipFill>
      <xdr:spPr>
        <a:xfrm>
          <a:off x="13088269" y="315587"/>
          <a:ext cx="1382848" cy="721203"/>
        </a:xfrm>
        <a:prstGeom prst="rect">
          <a:avLst/>
        </a:prstGeom>
        <a:noFill/>
        <a:ln w="88900" cap="sq">
          <a:no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18</xdr:col>
      <xdr:colOff>161680</xdr:colOff>
      <xdr:row>15</xdr:row>
      <xdr:rowOff>9672</xdr:rowOff>
    </xdr:from>
    <xdr:to>
      <xdr:col>19</xdr:col>
      <xdr:colOff>26619</xdr:colOff>
      <xdr:row>17</xdr:row>
      <xdr:rowOff>162736</xdr:rowOff>
    </xdr:to>
    <xdr:pic>
      <xdr:nvPicPr>
        <xdr:cNvPr id="34" name="Graphic 33" descr="Trophy with solid fill">
          <a:extLst>
            <a:ext uri="{FF2B5EF4-FFF2-40B4-BE49-F238E27FC236}">
              <a16:creationId xmlns:a16="http://schemas.microsoft.com/office/drawing/2014/main" id="{00000000-0008-0000-0300-000022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829805" y="2688579"/>
          <a:ext cx="513168" cy="510251"/>
        </a:xfrm>
        <a:prstGeom prst="rect">
          <a:avLst/>
        </a:prstGeom>
      </xdr:spPr>
    </xdr:pic>
    <xdr:clientData/>
  </xdr:twoCellAnchor>
  <xdr:twoCellAnchor editAs="oneCell">
    <xdr:from>
      <xdr:col>0</xdr:col>
      <xdr:colOff>532548</xdr:colOff>
      <xdr:row>39</xdr:row>
      <xdr:rowOff>59790</xdr:rowOff>
    </xdr:from>
    <xdr:to>
      <xdr:col>2</xdr:col>
      <xdr:colOff>70103</xdr:colOff>
      <xdr:row>43</xdr:row>
      <xdr:rowOff>177127</xdr:rowOff>
    </xdr:to>
    <xdr:pic>
      <xdr:nvPicPr>
        <xdr:cNvPr id="36" name="Graphic 35" descr="Shopping cart with solid fill">
          <a:extLst>
            <a:ext uri="{FF2B5EF4-FFF2-40B4-BE49-F238E27FC236}">
              <a16:creationId xmlns:a16="http://schemas.microsoft.com/office/drawing/2014/main" id="{00000000-0008-0000-0300-000024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32548" y="7220754"/>
          <a:ext cx="834332" cy="851795"/>
        </a:xfrm>
        <a:prstGeom prst="rect">
          <a:avLst/>
        </a:prstGeom>
      </xdr:spPr>
    </xdr:pic>
    <xdr:clientData/>
  </xdr:twoCellAnchor>
  <xdr:twoCellAnchor editAs="oneCell">
    <xdr:from>
      <xdr:col>10</xdr:col>
      <xdr:colOff>533879</xdr:colOff>
      <xdr:row>7</xdr:row>
      <xdr:rowOff>177959</xdr:rowOff>
    </xdr:from>
    <xdr:to>
      <xdr:col>11</xdr:col>
      <xdr:colOff>556579</xdr:colOff>
      <xdr:row>11</xdr:row>
      <xdr:rowOff>130161</xdr:rowOff>
    </xdr:to>
    <xdr:pic>
      <xdr:nvPicPr>
        <xdr:cNvPr id="44" name="Graphic 43" descr="Bar graph with upward trend with solid fill">
          <a:extLst>
            <a:ext uri="{FF2B5EF4-FFF2-40B4-BE49-F238E27FC236}">
              <a16:creationId xmlns:a16="http://schemas.microsoft.com/office/drawing/2014/main" id="{00000000-0008-0000-0300-00002C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7017765" y="1463260"/>
          <a:ext cx="671089" cy="686660"/>
        </a:xfrm>
        <a:prstGeom prst="rect">
          <a:avLst/>
        </a:prstGeom>
      </xdr:spPr>
    </xdr:pic>
    <xdr:clientData/>
  </xdr:twoCellAnchor>
  <xdr:twoCellAnchor editAs="oneCell">
    <xdr:from>
      <xdr:col>14</xdr:col>
      <xdr:colOff>13809</xdr:colOff>
      <xdr:row>30</xdr:row>
      <xdr:rowOff>124321</xdr:rowOff>
    </xdr:from>
    <xdr:to>
      <xdr:col>14</xdr:col>
      <xdr:colOff>402618</xdr:colOff>
      <xdr:row>32</xdr:row>
      <xdr:rowOff>154923</xdr:rowOff>
    </xdr:to>
    <xdr:pic>
      <xdr:nvPicPr>
        <xdr:cNvPr id="50" name="Graphic 49" descr="Coins with solid fill">
          <a:extLst>
            <a:ext uri="{FF2B5EF4-FFF2-40B4-BE49-F238E27FC236}">
              <a16:creationId xmlns:a16="http://schemas.microsoft.com/office/drawing/2014/main" id="{00000000-0008-0000-0300-000032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9091249" y="5632755"/>
          <a:ext cx="388809" cy="397831"/>
        </a:xfrm>
        <a:prstGeom prst="rect">
          <a:avLst/>
        </a:prstGeom>
      </xdr:spPr>
    </xdr:pic>
    <xdr:clientData/>
  </xdr:twoCellAnchor>
  <xdr:twoCellAnchor editAs="oneCell">
    <xdr:from>
      <xdr:col>9</xdr:col>
      <xdr:colOff>427102</xdr:colOff>
      <xdr:row>13</xdr:row>
      <xdr:rowOff>104779</xdr:rowOff>
    </xdr:from>
    <xdr:to>
      <xdr:col>10</xdr:col>
      <xdr:colOff>242493</xdr:colOff>
      <xdr:row>16</xdr:row>
      <xdr:rowOff>28691</xdr:rowOff>
    </xdr:to>
    <xdr:pic>
      <xdr:nvPicPr>
        <xdr:cNvPr id="54" name="Graphic 53" descr="Continuous Improvement with solid fill">
          <a:extLst>
            <a:ext uri="{FF2B5EF4-FFF2-40B4-BE49-F238E27FC236}">
              <a16:creationId xmlns:a16="http://schemas.microsoft.com/office/drawing/2014/main" id="{00000000-0008-0000-0300-000036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262600" y="2491767"/>
          <a:ext cx="463779" cy="474755"/>
        </a:xfrm>
        <a:prstGeom prst="rect">
          <a:avLst/>
        </a:prstGeom>
      </xdr:spPr>
    </xdr:pic>
    <xdr:clientData/>
  </xdr:twoCellAnchor>
  <xdr:twoCellAnchor editAs="oneCell">
    <xdr:from>
      <xdr:col>3</xdr:col>
      <xdr:colOff>187189</xdr:colOff>
      <xdr:row>30</xdr:row>
      <xdr:rowOff>50643</xdr:rowOff>
    </xdr:from>
    <xdr:to>
      <xdr:col>4</xdr:col>
      <xdr:colOff>33265</xdr:colOff>
      <xdr:row>33</xdr:row>
      <xdr:rowOff>5737</xdr:rowOff>
    </xdr:to>
    <xdr:pic>
      <xdr:nvPicPr>
        <xdr:cNvPr id="56" name="Graphic 55" descr="Daily calendar with solid fill">
          <a:extLst>
            <a:ext uri="{FF2B5EF4-FFF2-40B4-BE49-F238E27FC236}">
              <a16:creationId xmlns:a16="http://schemas.microsoft.com/office/drawing/2014/main" id="{00000000-0008-0000-0300-000038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132355" y="5559077"/>
          <a:ext cx="494464" cy="505937"/>
        </a:xfrm>
        <a:prstGeom prst="rect">
          <a:avLst/>
        </a:prstGeom>
      </xdr:spPr>
    </xdr:pic>
    <xdr:clientData/>
  </xdr:twoCellAnchor>
  <xdr:twoCellAnchor editAs="oneCell">
    <xdr:from>
      <xdr:col>3</xdr:col>
      <xdr:colOff>234260</xdr:colOff>
      <xdr:row>13</xdr:row>
      <xdr:rowOff>67857</xdr:rowOff>
    </xdr:from>
    <xdr:to>
      <xdr:col>4</xdr:col>
      <xdr:colOff>52298</xdr:colOff>
      <xdr:row>15</xdr:row>
      <xdr:rowOff>177876</xdr:rowOff>
    </xdr:to>
    <xdr:pic>
      <xdr:nvPicPr>
        <xdr:cNvPr id="58" name="Graphic 57" descr="Flip calendar with solid fill">
          <a:extLst>
            <a:ext uri="{FF2B5EF4-FFF2-40B4-BE49-F238E27FC236}">
              <a16:creationId xmlns:a16="http://schemas.microsoft.com/office/drawing/2014/main" id="{00000000-0008-0000-0300-00003A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179426" y="2454845"/>
          <a:ext cx="466426" cy="477248"/>
        </a:xfrm>
        <a:prstGeom prst="rect">
          <a:avLst/>
        </a:prstGeom>
      </xdr:spPr>
    </xdr:pic>
    <xdr:clientData/>
  </xdr:twoCellAnchor>
  <xdr:twoCellAnchor editAs="oneCell">
    <xdr:from>
      <xdr:col>0</xdr:col>
      <xdr:colOff>193015</xdr:colOff>
      <xdr:row>1</xdr:row>
      <xdr:rowOff>159582</xdr:rowOff>
    </xdr:from>
    <xdr:to>
      <xdr:col>1</xdr:col>
      <xdr:colOff>298374</xdr:colOff>
      <xdr:row>6</xdr:row>
      <xdr:rowOff>12746</xdr:rowOff>
    </xdr:to>
    <xdr:pic>
      <xdr:nvPicPr>
        <xdr:cNvPr id="60" name="Graphic 59" descr="Presentation with bar chart with solid fill">
          <a:extLst>
            <a:ext uri="{FF2B5EF4-FFF2-40B4-BE49-F238E27FC236}">
              <a16:creationId xmlns:a16="http://schemas.microsoft.com/office/drawing/2014/main" id="{00000000-0008-0000-0300-00003C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93015" y="343196"/>
          <a:ext cx="753748" cy="771237"/>
        </a:xfrm>
        <a:prstGeom prst="rect">
          <a:avLst/>
        </a:prstGeom>
      </xdr:spPr>
    </xdr:pic>
    <xdr:clientData/>
  </xdr:twoCellAnchor>
  <xdr:twoCellAnchor editAs="oneCell">
    <xdr:from>
      <xdr:col>21</xdr:col>
      <xdr:colOff>1886</xdr:colOff>
      <xdr:row>14</xdr:row>
      <xdr:rowOff>113915</xdr:rowOff>
    </xdr:from>
    <xdr:to>
      <xdr:col>21</xdr:col>
      <xdr:colOff>579930</xdr:colOff>
      <xdr:row>17</xdr:row>
      <xdr:rowOff>153473</xdr:rowOff>
    </xdr:to>
    <xdr:pic>
      <xdr:nvPicPr>
        <xdr:cNvPr id="62" name="Graphic 61" descr="Ribbon with solid fill">
          <a:extLst>
            <a:ext uri="{FF2B5EF4-FFF2-40B4-BE49-F238E27FC236}">
              <a16:creationId xmlns:a16="http://schemas.microsoft.com/office/drawing/2014/main" id="{00000000-0008-0000-0300-00003E000000}"/>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3614699" y="2614228"/>
          <a:ext cx="578044" cy="575339"/>
        </a:xfrm>
        <a:prstGeom prst="rect">
          <a:avLst/>
        </a:prstGeom>
      </xdr:spPr>
    </xdr:pic>
    <xdr:clientData/>
  </xdr:twoCellAnchor>
  <xdr:twoCellAnchor editAs="oneCell">
    <xdr:from>
      <xdr:col>14</xdr:col>
      <xdr:colOff>59873</xdr:colOff>
      <xdr:row>13</xdr:row>
      <xdr:rowOff>150351</xdr:rowOff>
    </xdr:from>
    <xdr:to>
      <xdr:col>14</xdr:col>
      <xdr:colOff>425688</xdr:colOff>
      <xdr:row>15</xdr:row>
      <xdr:rowOff>157253</xdr:rowOff>
    </xdr:to>
    <xdr:pic>
      <xdr:nvPicPr>
        <xdr:cNvPr id="66" name="Graphic 65" descr="Register with solid fill">
          <a:extLst>
            <a:ext uri="{FF2B5EF4-FFF2-40B4-BE49-F238E27FC236}">
              <a16:creationId xmlns:a16="http://schemas.microsoft.com/office/drawing/2014/main" id="{00000000-0008-0000-0300-000042000000}"/>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9137313" y="2537339"/>
          <a:ext cx="365815" cy="374131"/>
        </a:xfrm>
        <a:prstGeom prst="rect">
          <a:avLst/>
        </a:prstGeom>
      </xdr:spPr>
    </xdr:pic>
    <xdr:clientData/>
  </xdr:twoCellAnchor>
  <xdr:twoCellAnchor editAs="oneCell">
    <xdr:from>
      <xdr:col>6</xdr:col>
      <xdr:colOff>82912</xdr:colOff>
      <xdr:row>7</xdr:row>
      <xdr:rowOff>78420</xdr:rowOff>
    </xdr:from>
    <xdr:to>
      <xdr:col>7</xdr:col>
      <xdr:colOff>86900</xdr:colOff>
      <xdr:row>11</xdr:row>
      <xdr:rowOff>11475</xdr:rowOff>
    </xdr:to>
    <xdr:pic>
      <xdr:nvPicPr>
        <xdr:cNvPr id="68" name="Graphic 67" descr="Money with solid fill">
          <a:extLst>
            <a:ext uri="{FF2B5EF4-FFF2-40B4-BE49-F238E27FC236}">
              <a16:creationId xmlns:a16="http://schemas.microsoft.com/office/drawing/2014/main" id="{00000000-0008-0000-0300-000044000000}"/>
            </a:ext>
          </a:extLst>
        </xdr:cNvPr>
        <xdr:cNvPicPr>
          <a:picLocks noChangeAspect="1"/>
        </xdr:cNvPicPr>
      </xdr:nvPicPr>
      <xdr:blipFill>
        <a:blip xmlns:r="http://schemas.openxmlformats.org/officeDocument/2006/relationships" r:embed="rId22">
          <a:extLst>
            <a:ext uri="{96DAC541-7B7A-43D3-8B79-37D633B846F1}">
              <asvg:svgBlip xmlns:asvg="http://schemas.microsoft.com/office/drawing/2016/SVG/main" r:embed="rId23"/>
            </a:ext>
          </a:extLst>
        </a:blip>
        <a:stretch>
          <a:fillRect/>
        </a:stretch>
      </xdr:blipFill>
      <xdr:spPr>
        <a:xfrm>
          <a:off x="3973243" y="1363721"/>
          <a:ext cx="652377" cy="667513"/>
        </a:xfrm>
        <a:prstGeom prst="rect">
          <a:avLst/>
        </a:prstGeom>
      </xdr:spPr>
    </xdr:pic>
    <xdr:clientData/>
  </xdr:twoCellAnchor>
  <xdr:twoCellAnchor editAs="oneCell">
    <xdr:from>
      <xdr:col>15</xdr:col>
      <xdr:colOff>346107</xdr:colOff>
      <xdr:row>7</xdr:row>
      <xdr:rowOff>92139</xdr:rowOff>
    </xdr:from>
    <xdr:to>
      <xdr:col>16</xdr:col>
      <xdr:colOff>339205</xdr:colOff>
      <xdr:row>11</xdr:row>
      <xdr:rowOff>16216</xdr:rowOff>
    </xdr:to>
    <xdr:pic>
      <xdr:nvPicPr>
        <xdr:cNvPr id="70" name="Graphic 69" descr="Piggy Bank with solid fill">
          <a:extLst>
            <a:ext uri="{FF2B5EF4-FFF2-40B4-BE49-F238E27FC236}">
              <a16:creationId xmlns:a16="http://schemas.microsoft.com/office/drawing/2014/main" id="{00000000-0008-0000-0300-000046000000}"/>
            </a:ext>
          </a:extLst>
        </xdr:cNvPr>
        <xdr:cNvPicPr>
          <a:picLocks noChangeAspect="1"/>
        </xdr:cNvPicPr>
      </xdr:nvPicPr>
      <xdr:blipFill>
        <a:blip xmlns:r="http://schemas.openxmlformats.org/officeDocument/2006/relationships" r:embed="rId24">
          <a:extLst>
            <a:ext uri="{96DAC541-7B7A-43D3-8B79-37D633B846F1}">
              <asvg:svgBlip xmlns:asvg="http://schemas.microsoft.com/office/drawing/2016/SVG/main" r:embed="rId25"/>
            </a:ext>
          </a:extLst>
        </a:blip>
        <a:stretch>
          <a:fillRect/>
        </a:stretch>
      </xdr:blipFill>
      <xdr:spPr>
        <a:xfrm>
          <a:off x="10071936" y="1377440"/>
          <a:ext cx="641486" cy="658535"/>
        </a:xfrm>
        <a:prstGeom prst="rect">
          <a:avLst/>
        </a:prstGeom>
      </xdr:spPr>
    </xdr:pic>
    <xdr:clientData/>
  </xdr:twoCellAnchor>
  <xdr:twoCellAnchor editAs="oneCell">
    <xdr:from>
      <xdr:col>17</xdr:col>
      <xdr:colOff>249960</xdr:colOff>
      <xdr:row>20</xdr:row>
      <xdr:rowOff>131974</xdr:rowOff>
    </xdr:from>
    <xdr:to>
      <xdr:col>18</xdr:col>
      <xdr:colOff>50200</xdr:colOff>
      <xdr:row>23</xdr:row>
      <xdr:rowOff>40166</xdr:rowOff>
    </xdr:to>
    <xdr:pic>
      <xdr:nvPicPr>
        <xdr:cNvPr id="72" name="Graphic 71" descr="Pyramid with levels with solid fill">
          <a:extLst>
            <a:ext uri="{FF2B5EF4-FFF2-40B4-BE49-F238E27FC236}">
              <a16:creationId xmlns:a16="http://schemas.microsoft.com/office/drawing/2014/main" id="{00000000-0008-0000-0300-000048000000}"/>
            </a:ext>
          </a:extLst>
        </xdr:cNvPr>
        <xdr:cNvPicPr>
          <a:picLocks noChangeAspect="1"/>
        </xdr:cNvPicPr>
      </xdr:nvPicPr>
      <xdr:blipFill>
        <a:blip xmlns:r="http://schemas.openxmlformats.org/officeDocument/2006/relationships" r:embed="rId26">
          <a:extLst>
            <a:ext uri="{96DAC541-7B7A-43D3-8B79-37D633B846F1}">
              <asvg:svgBlip xmlns:asvg="http://schemas.microsoft.com/office/drawing/2016/SVG/main" r:embed="rId27"/>
            </a:ext>
          </a:extLst>
        </a:blip>
        <a:stretch>
          <a:fillRect/>
        </a:stretch>
      </xdr:blipFill>
      <xdr:spPr>
        <a:xfrm>
          <a:off x="11272566" y="3804263"/>
          <a:ext cx="448628" cy="459036"/>
        </a:xfrm>
        <a:prstGeom prst="rect">
          <a:avLst/>
        </a:prstGeom>
      </xdr:spPr>
    </xdr:pic>
    <xdr:clientData/>
  </xdr:twoCellAnchor>
  <xdr:oneCellAnchor>
    <xdr:from>
      <xdr:col>1</xdr:col>
      <xdr:colOff>459035</xdr:colOff>
      <xdr:row>1</xdr:row>
      <xdr:rowOff>11477</xdr:rowOff>
    </xdr:from>
    <xdr:ext cx="4379469" cy="671018"/>
    <xdr:sp macro="" textlink="">
      <xdr:nvSpPr>
        <xdr:cNvPr id="103" name="TextBox 102">
          <a:extLst>
            <a:ext uri="{FF2B5EF4-FFF2-40B4-BE49-F238E27FC236}">
              <a16:creationId xmlns:a16="http://schemas.microsoft.com/office/drawing/2014/main" id="{00000000-0008-0000-0300-000067000000}"/>
            </a:ext>
          </a:extLst>
        </xdr:cNvPr>
        <xdr:cNvSpPr txBox="1"/>
      </xdr:nvSpPr>
      <xdr:spPr>
        <a:xfrm>
          <a:off x="1106735" y="192452"/>
          <a:ext cx="4379469" cy="6710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200" b="1">
              <a:solidFill>
                <a:schemeClr val="bg1"/>
              </a:solidFill>
              <a:latin typeface="Arial Black" panose="020B0A04020102020204" pitchFamily="34" charset="0"/>
              <a:cs typeface="Poppins" panose="00000500000000000000" pitchFamily="2" charset="0"/>
            </a:rPr>
            <a:t>SALES</a:t>
          </a:r>
          <a:r>
            <a:rPr lang="en-GB" sz="3200" b="1" baseline="0">
              <a:solidFill>
                <a:schemeClr val="bg1"/>
              </a:solidFill>
              <a:latin typeface="Arial Black" panose="020B0A04020102020204" pitchFamily="34" charset="0"/>
              <a:cs typeface="Poppins" panose="00000500000000000000" pitchFamily="2" charset="0"/>
            </a:rPr>
            <a:t> DASHBOAD</a:t>
          </a:r>
          <a:endParaRPr lang="en-GB" sz="3200" b="1">
            <a:solidFill>
              <a:schemeClr val="bg1"/>
            </a:solidFill>
            <a:latin typeface="Arial Black" panose="020B0A04020102020204" pitchFamily="34" charset="0"/>
            <a:cs typeface="Poppins" panose="00000500000000000000" pitchFamily="2" charset="0"/>
          </a:endParaRPr>
        </a:p>
      </xdr:txBody>
    </xdr:sp>
    <xdr:clientData/>
  </xdr:oneCellAnchor>
  <xdr:oneCellAnchor>
    <xdr:from>
      <xdr:col>1</xdr:col>
      <xdr:colOff>479463</xdr:colOff>
      <xdr:row>4</xdr:row>
      <xdr:rowOff>66330</xdr:rowOff>
    </xdr:from>
    <xdr:ext cx="1877309" cy="291234"/>
    <xdr:sp macro="" textlink="">
      <xdr:nvSpPr>
        <xdr:cNvPr id="104" name="TextBox 103">
          <a:extLst>
            <a:ext uri="{FF2B5EF4-FFF2-40B4-BE49-F238E27FC236}">
              <a16:creationId xmlns:a16="http://schemas.microsoft.com/office/drawing/2014/main" id="{00000000-0008-0000-0300-000068000000}"/>
            </a:ext>
          </a:extLst>
        </xdr:cNvPr>
        <xdr:cNvSpPr txBox="1"/>
      </xdr:nvSpPr>
      <xdr:spPr>
        <a:xfrm>
          <a:off x="1127852" y="800788"/>
          <a:ext cx="1877309"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solidFill>
                <a:srgbClr val="FFC000"/>
              </a:solidFill>
              <a:latin typeface="Arial Black" panose="020B0A04020102020204" pitchFamily="34" charset="0"/>
            </a:rPr>
            <a:t>SUPERMARKET</a:t>
          </a:r>
          <a:r>
            <a:rPr lang="en-GB" sz="1100" baseline="0">
              <a:solidFill>
                <a:srgbClr val="FFC000"/>
              </a:solidFill>
              <a:latin typeface="Arial Black" panose="020B0A04020102020204" pitchFamily="34" charset="0"/>
            </a:rPr>
            <a:t> SHOP</a:t>
          </a:r>
        </a:p>
      </xdr:txBody>
    </xdr:sp>
    <xdr:clientData/>
  </xdr:oneCellAnchor>
  <xdr:oneCellAnchor>
    <xdr:from>
      <xdr:col>3</xdr:col>
      <xdr:colOff>631864</xdr:colOff>
      <xdr:row>14</xdr:row>
      <xdr:rowOff>29380</xdr:rowOff>
    </xdr:from>
    <xdr:ext cx="1053328" cy="303929"/>
    <xdr:sp macro="" textlink="">
      <xdr:nvSpPr>
        <xdr:cNvPr id="105" name="TextBox 104">
          <a:extLst>
            <a:ext uri="{FF2B5EF4-FFF2-40B4-BE49-F238E27FC236}">
              <a16:creationId xmlns:a16="http://schemas.microsoft.com/office/drawing/2014/main" id="{00000000-0008-0000-0300-000069000000}"/>
            </a:ext>
          </a:extLst>
        </xdr:cNvPr>
        <xdr:cNvSpPr txBox="1"/>
      </xdr:nvSpPr>
      <xdr:spPr>
        <a:xfrm>
          <a:off x="2576552" y="2529693"/>
          <a:ext cx="1053328"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1">
              <a:solidFill>
                <a:schemeClr val="bg1"/>
              </a:solidFill>
              <a:latin typeface="Poppins" panose="00000500000000000000" pitchFamily="2" charset="0"/>
              <a:ea typeface="+mn-ea"/>
              <a:cs typeface="Poppins" panose="00000500000000000000" pitchFamily="2" charset="0"/>
            </a:rPr>
            <a:t>MONTHLY</a:t>
          </a:r>
        </a:p>
      </xdr:txBody>
    </xdr:sp>
    <xdr:clientData/>
  </xdr:oneCellAnchor>
  <xdr:oneCellAnchor>
    <xdr:from>
      <xdr:col>2</xdr:col>
      <xdr:colOff>560484</xdr:colOff>
      <xdr:row>7</xdr:row>
      <xdr:rowOff>164566</xdr:rowOff>
    </xdr:from>
    <xdr:ext cx="1266244" cy="291234"/>
    <xdr:sp macro="" textlink="">
      <xdr:nvSpPr>
        <xdr:cNvPr id="106" name="TextBox 105">
          <a:extLst>
            <a:ext uri="{FF2B5EF4-FFF2-40B4-BE49-F238E27FC236}">
              <a16:creationId xmlns:a16="http://schemas.microsoft.com/office/drawing/2014/main" id="{00000000-0008-0000-0300-00006A000000}"/>
            </a:ext>
          </a:extLst>
        </xdr:cNvPr>
        <xdr:cNvSpPr txBox="1"/>
      </xdr:nvSpPr>
      <xdr:spPr>
        <a:xfrm>
          <a:off x="1857261" y="1449867"/>
          <a:ext cx="1266244"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solidFill>
                <a:srgbClr val="FFC000"/>
              </a:solidFill>
              <a:latin typeface="Arial Black" panose="020B0A04020102020204" pitchFamily="34" charset="0"/>
              <a:ea typeface="+mn-ea"/>
              <a:cs typeface="+mn-cs"/>
            </a:rPr>
            <a:t>TOTAL</a:t>
          </a:r>
          <a:r>
            <a:rPr lang="en-GB" sz="1100">
              <a:latin typeface="Arial Black" panose="020B0A04020102020204" pitchFamily="34" charset="0"/>
            </a:rPr>
            <a:t> </a:t>
          </a:r>
          <a:r>
            <a:rPr lang="en-GB" sz="1100">
              <a:solidFill>
                <a:srgbClr val="FFC000"/>
              </a:solidFill>
              <a:latin typeface="Arial Black" panose="020B0A04020102020204" pitchFamily="34" charset="0"/>
              <a:ea typeface="+mn-ea"/>
              <a:cs typeface="+mn-cs"/>
            </a:rPr>
            <a:t>SALES</a:t>
          </a:r>
        </a:p>
      </xdr:txBody>
    </xdr:sp>
    <xdr:clientData/>
  </xdr:oneCellAnchor>
  <xdr:oneCellAnchor>
    <xdr:from>
      <xdr:col>7</xdr:col>
      <xdr:colOff>391559</xdr:colOff>
      <xdr:row>7</xdr:row>
      <xdr:rowOff>58758</xdr:rowOff>
    </xdr:from>
    <xdr:ext cx="1336776" cy="291234"/>
    <xdr:sp macro="" textlink="">
      <xdr:nvSpPr>
        <xdr:cNvPr id="107" name="TextBox 106">
          <a:extLst>
            <a:ext uri="{FF2B5EF4-FFF2-40B4-BE49-F238E27FC236}">
              <a16:creationId xmlns:a16="http://schemas.microsoft.com/office/drawing/2014/main" id="{00000000-0008-0000-0300-00006B000000}"/>
            </a:ext>
          </a:extLst>
        </xdr:cNvPr>
        <xdr:cNvSpPr txBox="1"/>
      </xdr:nvSpPr>
      <xdr:spPr>
        <a:xfrm>
          <a:off x="4930279" y="1344059"/>
          <a:ext cx="1336776"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solidFill>
                <a:srgbClr val="FFC000"/>
              </a:solidFill>
              <a:latin typeface="Arial Black" panose="020B0A04020102020204" pitchFamily="34" charset="0"/>
              <a:ea typeface="+mn-ea"/>
              <a:cs typeface="+mn-cs"/>
            </a:rPr>
            <a:t>TOTAL</a:t>
          </a:r>
          <a:r>
            <a:rPr lang="en-GB" sz="1100">
              <a:latin typeface="Arial Black" panose="020B0A04020102020204" pitchFamily="34" charset="0"/>
            </a:rPr>
            <a:t> </a:t>
          </a:r>
          <a:r>
            <a:rPr lang="en-GB" sz="1100">
              <a:solidFill>
                <a:srgbClr val="FFC000"/>
              </a:solidFill>
              <a:latin typeface="Arial Black" panose="020B0A04020102020204" pitchFamily="34" charset="0"/>
              <a:ea typeface="+mn-ea"/>
              <a:cs typeface="+mn-cs"/>
            </a:rPr>
            <a:t>PROFIT</a:t>
          </a:r>
        </a:p>
      </xdr:txBody>
    </xdr:sp>
    <xdr:clientData/>
  </xdr:oneCellAnchor>
  <xdr:oneCellAnchor>
    <xdr:from>
      <xdr:col>12</xdr:col>
      <xdr:colOff>119829</xdr:colOff>
      <xdr:row>7</xdr:row>
      <xdr:rowOff>74721</xdr:rowOff>
    </xdr:from>
    <xdr:ext cx="952761" cy="291234"/>
    <xdr:sp macro="" textlink="">
      <xdr:nvSpPr>
        <xdr:cNvPr id="108" name="TextBox 107">
          <a:extLst>
            <a:ext uri="{FF2B5EF4-FFF2-40B4-BE49-F238E27FC236}">
              <a16:creationId xmlns:a16="http://schemas.microsoft.com/office/drawing/2014/main" id="{00000000-0008-0000-0300-00006C000000}"/>
            </a:ext>
          </a:extLst>
        </xdr:cNvPr>
        <xdr:cNvSpPr txBox="1"/>
      </xdr:nvSpPr>
      <xdr:spPr>
        <a:xfrm>
          <a:off x="7898579" y="1324878"/>
          <a:ext cx="952761"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solidFill>
                <a:srgbClr val="FFC000"/>
              </a:solidFill>
              <a:latin typeface="Arial Black" panose="020B0A04020102020204" pitchFamily="34" charset="0"/>
              <a:ea typeface="+mn-ea"/>
              <a:cs typeface="+mn-cs"/>
            </a:rPr>
            <a:t>PROFIT</a:t>
          </a:r>
          <a:r>
            <a:rPr lang="en-GB" sz="1100">
              <a:solidFill>
                <a:srgbClr val="FFC000"/>
              </a:solidFill>
              <a:latin typeface="Arial Black" panose="020B0A04020102020204" pitchFamily="34" charset="0"/>
            </a:rPr>
            <a:t> %</a:t>
          </a:r>
          <a:endParaRPr lang="en-GB" sz="1100" baseline="0">
            <a:solidFill>
              <a:srgbClr val="FFC000"/>
            </a:solidFill>
            <a:latin typeface="Arial Black" panose="020B0A04020102020204" pitchFamily="34" charset="0"/>
          </a:endParaRPr>
        </a:p>
      </xdr:txBody>
    </xdr:sp>
    <xdr:clientData/>
  </xdr:oneCellAnchor>
  <xdr:oneCellAnchor>
    <xdr:from>
      <xdr:col>17</xdr:col>
      <xdr:colOff>587338</xdr:colOff>
      <xdr:row>8</xdr:row>
      <xdr:rowOff>168466</xdr:rowOff>
    </xdr:from>
    <xdr:ext cx="952633" cy="490134"/>
    <xdr:sp macro="" textlink="">
      <xdr:nvSpPr>
        <xdr:cNvPr id="109" name="TextBox 108">
          <a:extLst>
            <a:ext uri="{FF2B5EF4-FFF2-40B4-BE49-F238E27FC236}">
              <a16:creationId xmlns:a16="http://schemas.microsoft.com/office/drawing/2014/main" id="{00000000-0008-0000-0300-00006D000000}"/>
            </a:ext>
          </a:extLst>
        </xdr:cNvPr>
        <xdr:cNvSpPr txBox="1"/>
      </xdr:nvSpPr>
      <xdr:spPr>
        <a:xfrm>
          <a:off x="11609944" y="1637382"/>
          <a:ext cx="952633" cy="4901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lgn="ctr"/>
          <a:r>
            <a:rPr lang="en-GB" sz="1100">
              <a:solidFill>
                <a:srgbClr val="FFC000"/>
              </a:solidFill>
              <a:latin typeface="Arial Black" panose="020B0A04020102020204" pitchFamily="34" charset="0"/>
              <a:ea typeface="+mn-ea"/>
              <a:cs typeface="+mn-cs"/>
            </a:rPr>
            <a:t>TOP </a:t>
          </a:r>
        </a:p>
        <a:p>
          <a:pPr marL="0" indent="0" algn="ctr"/>
          <a:r>
            <a:rPr lang="en-GB" sz="1100">
              <a:solidFill>
                <a:srgbClr val="FFC000"/>
              </a:solidFill>
              <a:latin typeface="Arial Black" panose="020B0A04020102020204" pitchFamily="34" charset="0"/>
              <a:ea typeface="+mn-ea"/>
              <a:cs typeface="+mn-cs"/>
            </a:rPr>
            <a:t>PRODUCT</a:t>
          </a:r>
        </a:p>
      </xdr:txBody>
    </xdr:sp>
    <xdr:clientData/>
  </xdr:oneCellAnchor>
  <xdr:oneCellAnchor>
    <xdr:from>
      <xdr:col>20</xdr:col>
      <xdr:colOff>382491</xdr:colOff>
      <xdr:row>8</xdr:row>
      <xdr:rowOff>144826</xdr:rowOff>
    </xdr:from>
    <xdr:ext cx="1067146" cy="490134"/>
    <xdr:sp macro="" textlink="">
      <xdr:nvSpPr>
        <xdr:cNvPr id="110" name="TextBox 109">
          <a:extLst>
            <a:ext uri="{FF2B5EF4-FFF2-40B4-BE49-F238E27FC236}">
              <a16:creationId xmlns:a16="http://schemas.microsoft.com/office/drawing/2014/main" id="{00000000-0008-0000-0300-00006E000000}"/>
            </a:ext>
          </a:extLst>
        </xdr:cNvPr>
        <xdr:cNvSpPr txBox="1"/>
      </xdr:nvSpPr>
      <xdr:spPr>
        <a:xfrm>
          <a:off x="13336491" y="1592626"/>
          <a:ext cx="1067146" cy="4901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lgn="ctr"/>
          <a:r>
            <a:rPr lang="en-GB" sz="1100">
              <a:solidFill>
                <a:srgbClr val="FFC000"/>
              </a:solidFill>
              <a:latin typeface="Arial Black" panose="020B0A04020102020204" pitchFamily="34" charset="0"/>
              <a:ea typeface="+mn-ea"/>
              <a:cs typeface="+mn-cs"/>
            </a:rPr>
            <a:t>TOP </a:t>
          </a:r>
        </a:p>
        <a:p>
          <a:pPr marL="0" indent="0" algn="ctr"/>
          <a:r>
            <a:rPr lang="en-GB" sz="1050">
              <a:solidFill>
                <a:srgbClr val="FFC000"/>
              </a:solidFill>
              <a:latin typeface="Arial Black" panose="020B0A04020102020204" pitchFamily="34" charset="0"/>
              <a:ea typeface="+mn-ea"/>
              <a:cs typeface="+mn-cs"/>
            </a:rPr>
            <a:t>CATEGORY</a:t>
          </a:r>
          <a:endParaRPr lang="en-GB" sz="1100">
            <a:solidFill>
              <a:srgbClr val="FFC000"/>
            </a:solidFill>
            <a:latin typeface="Arial Black" panose="020B0A04020102020204" pitchFamily="34" charset="0"/>
            <a:ea typeface="+mn-ea"/>
            <a:cs typeface="+mn-cs"/>
          </a:endParaRPr>
        </a:p>
      </xdr:txBody>
    </xdr:sp>
    <xdr:clientData/>
  </xdr:oneCellAnchor>
  <xdr:oneCellAnchor>
    <xdr:from>
      <xdr:col>20</xdr:col>
      <xdr:colOff>450799</xdr:colOff>
      <xdr:row>11</xdr:row>
      <xdr:rowOff>128988</xdr:rowOff>
    </xdr:from>
    <xdr:ext cx="989886" cy="273152"/>
    <xdr:sp macro="" textlink="Analysis!AN3">
      <xdr:nvSpPr>
        <xdr:cNvPr id="111" name="TextBox 110">
          <a:extLst>
            <a:ext uri="{FF2B5EF4-FFF2-40B4-BE49-F238E27FC236}">
              <a16:creationId xmlns:a16="http://schemas.microsoft.com/office/drawing/2014/main" id="{00000000-0008-0000-0300-00006F000000}"/>
            </a:ext>
          </a:extLst>
        </xdr:cNvPr>
        <xdr:cNvSpPr txBox="1"/>
      </xdr:nvSpPr>
      <xdr:spPr>
        <a:xfrm>
          <a:off x="13415382" y="2093520"/>
          <a:ext cx="989886" cy="2731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F7C18C8E-C2D6-4855-A141-7135B0D5BEB8}" type="TxLink">
            <a:rPr lang="en-US" sz="1000">
              <a:solidFill>
                <a:schemeClr val="bg1"/>
              </a:solidFill>
              <a:latin typeface="Arial Black" panose="020B0A04020102020204" pitchFamily="34" charset="0"/>
              <a:ea typeface="+mn-ea"/>
              <a:cs typeface="+mn-cs"/>
            </a:rPr>
            <a:pPr marL="0" indent="0"/>
            <a:t>Category04</a:t>
          </a:fld>
          <a:endParaRPr lang="en-GB" sz="1000">
            <a:solidFill>
              <a:schemeClr val="bg1"/>
            </a:solidFill>
            <a:latin typeface="Arial Black" panose="020B0A04020102020204" pitchFamily="34" charset="0"/>
            <a:ea typeface="+mn-ea"/>
            <a:cs typeface="+mn-cs"/>
          </a:endParaRPr>
        </a:p>
      </xdr:txBody>
    </xdr:sp>
    <xdr:clientData/>
  </xdr:oneCellAnchor>
  <xdr:oneCellAnchor>
    <xdr:from>
      <xdr:col>17</xdr:col>
      <xdr:colOff>632867</xdr:colOff>
      <xdr:row>11</xdr:row>
      <xdr:rowOff>86486</xdr:rowOff>
    </xdr:from>
    <xdr:ext cx="940450" cy="282193"/>
    <xdr:sp macro="" textlink="Analysis!V3">
      <xdr:nvSpPr>
        <xdr:cNvPr id="112" name="TextBox 111">
          <a:extLst>
            <a:ext uri="{FF2B5EF4-FFF2-40B4-BE49-F238E27FC236}">
              <a16:creationId xmlns:a16="http://schemas.microsoft.com/office/drawing/2014/main" id="{00000000-0008-0000-0300-000070000000}"/>
            </a:ext>
          </a:extLst>
        </xdr:cNvPr>
        <xdr:cNvSpPr txBox="1"/>
      </xdr:nvSpPr>
      <xdr:spPr>
        <a:xfrm>
          <a:off x="11652763" y="2051018"/>
          <a:ext cx="940450" cy="282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DE911EDE-450A-46EF-9D28-F9524734AAD5}" type="TxLink">
            <a:rPr lang="en-US" sz="1050" b="0">
              <a:solidFill>
                <a:schemeClr val="bg1"/>
              </a:solidFill>
              <a:latin typeface="Arial Black" panose="020B0A04020102020204" pitchFamily="34" charset="0"/>
              <a:ea typeface="+mn-ea"/>
              <a:cs typeface="+mn-cs"/>
            </a:rPr>
            <a:pPr marL="0" indent="0"/>
            <a:t>Product41</a:t>
          </a:fld>
          <a:endParaRPr lang="en-GB" sz="1050" b="0">
            <a:solidFill>
              <a:schemeClr val="bg1"/>
            </a:solidFill>
            <a:latin typeface="Arial Black" panose="020B0A04020102020204" pitchFamily="34" charset="0"/>
            <a:ea typeface="+mn-ea"/>
            <a:cs typeface="+mn-cs"/>
          </a:endParaRPr>
        </a:p>
      </xdr:txBody>
    </xdr:sp>
    <xdr:clientData/>
  </xdr:oneCellAnchor>
  <xdr:oneCellAnchor>
    <xdr:from>
      <xdr:col>14</xdr:col>
      <xdr:colOff>352771</xdr:colOff>
      <xdr:row>13</xdr:row>
      <xdr:rowOff>151941</xdr:rowOff>
    </xdr:from>
    <xdr:ext cx="1156535" cy="291234"/>
    <xdr:sp macro="" textlink="">
      <xdr:nvSpPr>
        <xdr:cNvPr id="113" name="TextBox 112">
          <a:extLst>
            <a:ext uri="{FF2B5EF4-FFF2-40B4-BE49-F238E27FC236}">
              <a16:creationId xmlns:a16="http://schemas.microsoft.com/office/drawing/2014/main" id="{00000000-0008-0000-0300-000071000000}"/>
            </a:ext>
          </a:extLst>
        </xdr:cNvPr>
        <xdr:cNvSpPr txBox="1"/>
      </xdr:nvSpPr>
      <xdr:spPr>
        <a:xfrm>
          <a:off x="9430211" y="2538929"/>
          <a:ext cx="1156535"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1">
              <a:solidFill>
                <a:schemeClr val="bg1"/>
              </a:solidFill>
              <a:latin typeface="Arial Black" panose="020B0A04020102020204" pitchFamily="34" charset="0"/>
              <a:ea typeface="+mn-ea"/>
              <a:cs typeface="Poppins" panose="00000500000000000000" pitchFamily="2" charset="0"/>
            </a:rPr>
            <a:t>SALES TYPE</a:t>
          </a:r>
        </a:p>
      </xdr:txBody>
    </xdr:sp>
    <xdr:clientData/>
  </xdr:oneCellAnchor>
  <xdr:oneCellAnchor>
    <xdr:from>
      <xdr:col>10</xdr:col>
      <xdr:colOff>195320</xdr:colOff>
      <xdr:row>13</xdr:row>
      <xdr:rowOff>178106</xdr:rowOff>
    </xdr:from>
    <xdr:ext cx="952633" cy="291234"/>
    <xdr:sp macro="" textlink="">
      <xdr:nvSpPr>
        <xdr:cNvPr id="114" name="TextBox 113">
          <a:extLst>
            <a:ext uri="{FF2B5EF4-FFF2-40B4-BE49-F238E27FC236}">
              <a16:creationId xmlns:a16="http://schemas.microsoft.com/office/drawing/2014/main" id="{00000000-0008-0000-0300-000072000000}"/>
            </a:ext>
          </a:extLst>
        </xdr:cNvPr>
        <xdr:cNvSpPr txBox="1"/>
      </xdr:nvSpPr>
      <xdr:spPr>
        <a:xfrm>
          <a:off x="6679206" y="2565094"/>
          <a:ext cx="952633"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1">
              <a:solidFill>
                <a:schemeClr val="bg1"/>
              </a:solidFill>
              <a:latin typeface="Arial Black" panose="020B0A04020102020204" pitchFamily="34" charset="0"/>
              <a:ea typeface="+mn-ea"/>
              <a:cs typeface="Poppins" panose="00000500000000000000" pitchFamily="2" charset="0"/>
            </a:rPr>
            <a:t>PRODUCT</a:t>
          </a:r>
        </a:p>
      </xdr:txBody>
    </xdr:sp>
    <xdr:clientData/>
  </xdr:oneCellAnchor>
  <xdr:oneCellAnchor>
    <xdr:from>
      <xdr:col>17</xdr:col>
      <xdr:colOff>634617</xdr:colOff>
      <xdr:row>21</xdr:row>
      <xdr:rowOff>60821</xdr:rowOff>
    </xdr:from>
    <xdr:ext cx="1062342" cy="291234"/>
    <xdr:sp macro="" textlink="">
      <xdr:nvSpPr>
        <xdr:cNvPr id="115" name="TextBox 114">
          <a:extLst>
            <a:ext uri="{FF2B5EF4-FFF2-40B4-BE49-F238E27FC236}">
              <a16:creationId xmlns:a16="http://schemas.microsoft.com/office/drawing/2014/main" id="{00000000-0008-0000-0300-000073000000}"/>
            </a:ext>
          </a:extLst>
        </xdr:cNvPr>
        <xdr:cNvSpPr txBox="1"/>
      </xdr:nvSpPr>
      <xdr:spPr>
        <a:xfrm>
          <a:off x="11657223" y="3916725"/>
          <a:ext cx="1062342"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1">
              <a:solidFill>
                <a:schemeClr val="bg1"/>
              </a:solidFill>
              <a:latin typeface="Arial Black" panose="020B0A04020102020204" pitchFamily="34" charset="0"/>
              <a:ea typeface="+mn-ea"/>
              <a:cs typeface="Poppins" panose="00000500000000000000" pitchFamily="2" charset="0"/>
            </a:rPr>
            <a:t>CATEGORY</a:t>
          </a:r>
        </a:p>
      </xdr:txBody>
    </xdr:sp>
    <xdr:clientData/>
  </xdr:oneCellAnchor>
  <xdr:oneCellAnchor>
    <xdr:from>
      <xdr:col>14</xdr:col>
      <xdr:colOff>345196</xdr:colOff>
      <xdr:row>30</xdr:row>
      <xdr:rowOff>155841</xdr:rowOff>
    </xdr:from>
    <xdr:ext cx="1469698" cy="291234"/>
    <xdr:sp macro="" textlink="">
      <xdr:nvSpPr>
        <xdr:cNvPr id="116" name="TextBox 115">
          <a:extLst>
            <a:ext uri="{FF2B5EF4-FFF2-40B4-BE49-F238E27FC236}">
              <a16:creationId xmlns:a16="http://schemas.microsoft.com/office/drawing/2014/main" id="{00000000-0008-0000-0300-000074000000}"/>
            </a:ext>
          </a:extLst>
        </xdr:cNvPr>
        <xdr:cNvSpPr txBox="1"/>
      </xdr:nvSpPr>
      <xdr:spPr>
        <a:xfrm>
          <a:off x="9422636" y="5664275"/>
          <a:ext cx="1469698"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1">
              <a:solidFill>
                <a:schemeClr val="bg1"/>
              </a:solidFill>
              <a:latin typeface="Arial Black" panose="020B0A04020102020204" pitchFamily="34" charset="0"/>
              <a:ea typeface="+mn-ea"/>
              <a:cs typeface="Poppins" panose="00000500000000000000" pitchFamily="2" charset="0"/>
            </a:rPr>
            <a:t>PAYMENT MODE</a:t>
          </a:r>
        </a:p>
      </xdr:txBody>
    </xdr:sp>
    <xdr:clientData/>
  </xdr:oneCellAnchor>
  <xdr:oneCellAnchor>
    <xdr:from>
      <xdr:col>3</xdr:col>
      <xdr:colOff>623831</xdr:colOff>
      <xdr:row>30</xdr:row>
      <xdr:rowOff>147580</xdr:rowOff>
    </xdr:from>
    <xdr:ext cx="662746" cy="291234"/>
    <xdr:sp macro="" textlink="">
      <xdr:nvSpPr>
        <xdr:cNvPr id="117" name="TextBox 116">
          <a:extLst>
            <a:ext uri="{FF2B5EF4-FFF2-40B4-BE49-F238E27FC236}">
              <a16:creationId xmlns:a16="http://schemas.microsoft.com/office/drawing/2014/main" id="{00000000-0008-0000-0300-000075000000}"/>
            </a:ext>
          </a:extLst>
        </xdr:cNvPr>
        <xdr:cNvSpPr txBox="1"/>
      </xdr:nvSpPr>
      <xdr:spPr>
        <a:xfrm>
          <a:off x="2568997" y="5656014"/>
          <a:ext cx="662746" cy="2912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1">
              <a:solidFill>
                <a:schemeClr val="bg1"/>
              </a:solidFill>
              <a:latin typeface="Arial Black" panose="020B0A04020102020204" pitchFamily="34" charset="0"/>
              <a:ea typeface="+mn-ea"/>
              <a:cs typeface="Poppins" panose="00000500000000000000" pitchFamily="2" charset="0"/>
            </a:rPr>
            <a:t>DAILY</a:t>
          </a:r>
        </a:p>
      </xdr:txBody>
    </xdr:sp>
    <xdr:clientData/>
  </xdr:oneCellAnchor>
  <xdr:oneCellAnchor>
    <xdr:from>
      <xdr:col>17</xdr:col>
      <xdr:colOff>636957</xdr:colOff>
      <xdr:row>13</xdr:row>
      <xdr:rowOff>149312</xdr:rowOff>
    </xdr:from>
    <xdr:ext cx="851836" cy="309315"/>
    <xdr:sp macro="" textlink="Analysis!W3">
      <xdr:nvSpPr>
        <xdr:cNvPr id="119" name="TextBox 118">
          <a:extLst>
            <a:ext uri="{FF2B5EF4-FFF2-40B4-BE49-F238E27FC236}">
              <a16:creationId xmlns:a16="http://schemas.microsoft.com/office/drawing/2014/main" id="{00000000-0008-0000-0300-000077000000}"/>
            </a:ext>
          </a:extLst>
        </xdr:cNvPr>
        <xdr:cNvSpPr txBox="1"/>
      </xdr:nvSpPr>
      <xdr:spPr>
        <a:xfrm>
          <a:off x="11656853" y="2471031"/>
          <a:ext cx="851836" cy="3093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91AA25F0-479B-4B8D-9A7C-E27FD1C5D605}" type="TxLink">
            <a:rPr lang="en-US" sz="1200">
              <a:solidFill>
                <a:schemeClr val="bg1"/>
              </a:solidFill>
              <a:latin typeface="Arial Black" panose="020B0A04020102020204" pitchFamily="34" charset="0"/>
              <a:ea typeface="+mn-ea"/>
              <a:cs typeface="+mn-cs"/>
            </a:rPr>
            <a:pPr marL="0" indent="0"/>
            <a:t>$22,952</a:t>
          </a:fld>
          <a:endParaRPr lang="en-GB" sz="1200">
            <a:solidFill>
              <a:schemeClr val="bg1"/>
            </a:solidFill>
            <a:latin typeface="Arial Black" panose="020B0A04020102020204" pitchFamily="34" charset="0"/>
            <a:ea typeface="+mn-ea"/>
            <a:cs typeface="+mn-cs"/>
          </a:endParaRPr>
        </a:p>
      </xdr:txBody>
    </xdr:sp>
    <xdr:clientData/>
  </xdr:oneCellAnchor>
  <xdr:oneCellAnchor>
    <xdr:from>
      <xdr:col>20</xdr:col>
      <xdr:colOff>535813</xdr:colOff>
      <xdr:row>13</xdr:row>
      <xdr:rowOff>80329</xdr:rowOff>
    </xdr:from>
    <xdr:ext cx="740587" cy="273152"/>
    <xdr:sp macro="" textlink="Analysis!AO3">
      <xdr:nvSpPr>
        <xdr:cNvPr id="120" name="TextBox 119">
          <a:extLst>
            <a:ext uri="{FF2B5EF4-FFF2-40B4-BE49-F238E27FC236}">
              <a16:creationId xmlns:a16="http://schemas.microsoft.com/office/drawing/2014/main" id="{00000000-0008-0000-0300-000078000000}"/>
            </a:ext>
          </a:extLst>
        </xdr:cNvPr>
        <xdr:cNvSpPr txBox="1"/>
      </xdr:nvSpPr>
      <xdr:spPr>
        <a:xfrm>
          <a:off x="13489813" y="2433004"/>
          <a:ext cx="740587" cy="2731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6C61A477-3823-429F-9B4E-32B79023256E}" type="TxLink">
            <a:rPr lang="en-US" sz="1000">
              <a:solidFill>
                <a:schemeClr val="bg1"/>
              </a:solidFill>
              <a:latin typeface="Arial Black" panose="020B0A04020102020204" pitchFamily="34" charset="0"/>
              <a:ea typeface="+mn-ea"/>
              <a:cs typeface="+mn-cs"/>
            </a:rPr>
            <a:pPr marL="0" indent="0"/>
            <a:t>$95,269</a:t>
          </a:fld>
          <a:endParaRPr lang="en-GB" sz="1000">
            <a:solidFill>
              <a:schemeClr val="bg1"/>
            </a:solidFill>
            <a:latin typeface="Arial Black" panose="020B0A04020102020204" pitchFamily="34" charset="0"/>
            <a:ea typeface="+mn-ea"/>
            <a:cs typeface="+mn-cs"/>
          </a:endParaRPr>
        </a:p>
      </xdr:txBody>
    </xdr:sp>
    <xdr:clientData/>
  </xdr:oneCellAnchor>
  <xdr:oneCellAnchor>
    <xdr:from>
      <xdr:col>18</xdr:col>
      <xdr:colOff>166153</xdr:colOff>
      <xdr:row>12</xdr:row>
      <xdr:rowOff>137064</xdr:rowOff>
    </xdr:from>
    <xdr:ext cx="441275" cy="273152"/>
    <xdr:sp macro="" textlink="Analysis!X3">
      <xdr:nvSpPr>
        <xdr:cNvPr id="121" name="TextBox 120">
          <a:extLst>
            <a:ext uri="{FF2B5EF4-FFF2-40B4-BE49-F238E27FC236}">
              <a16:creationId xmlns:a16="http://schemas.microsoft.com/office/drawing/2014/main" id="{00000000-0008-0000-0300-000079000000}"/>
            </a:ext>
          </a:extLst>
        </xdr:cNvPr>
        <xdr:cNvSpPr txBox="1"/>
      </xdr:nvSpPr>
      <xdr:spPr>
        <a:xfrm>
          <a:off x="11834278" y="2280189"/>
          <a:ext cx="441275" cy="2731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F4A413A4-20A1-4D0F-89E1-C2593EEE0425}" type="TxLink">
            <a:rPr lang="en-US" sz="1000">
              <a:solidFill>
                <a:schemeClr val="bg1"/>
              </a:solidFill>
              <a:latin typeface="Arial Black" panose="020B0A04020102020204" pitchFamily="34" charset="0"/>
              <a:ea typeface="+mn-ea"/>
              <a:cs typeface="+mn-cs"/>
            </a:rPr>
            <a:pPr marL="0" indent="0"/>
            <a:t>132</a:t>
          </a:fld>
          <a:endParaRPr lang="en-GB" sz="1000">
            <a:solidFill>
              <a:schemeClr val="bg1"/>
            </a:solidFill>
            <a:latin typeface="Arial Black" panose="020B0A04020102020204" pitchFamily="34" charset="0"/>
            <a:ea typeface="+mn-ea"/>
            <a:cs typeface="+mn-cs"/>
          </a:endParaRPr>
        </a:p>
      </xdr:txBody>
    </xdr:sp>
    <xdr:clientData/>
  </xdr:oneCellAnchor>
  <xdr:oneCellAnchor>
    <xdr:from>
      <xdr:col>2</xdr:col>
      <xdr:colOff>512055</xdr:colOff>
      <xdr:row>9</xdr:row>
      <xdr:rowOff>44756</xdr:rowOff>
    </xdr:from>
    <xdr:ext cx="1829507" cy="526363"/>
    <xdr:sp macro="" textlink="Analysis!E6">
      <xdr:nvSpPr>
        <xdr:cNvPr id="122" name="TextBox 121">
          <a:extLst>
            <a:ext uri="{FF2B5EF4-FFF2-40B4-BE49-F238E27FC236}">
              <a16:creationId xmlns:a16="http://schemas.microsoft.com/office/drawing/2014/main" id="{00000000-0008-0000-0300-00007A000000}"/>
            </a:ext>
          </a:extLst>
        </xdr:cNvPr>
        <xdr:cNvSpPr txBox="1"/>
      </xdr:nvSpPr>
      <xdr:spPr>
        <a:xfrm>
          <a:off x="1808513" y="1652100"/>
          <a:ext cx="1829507" cy="52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903DF939-5894-4240-A19D-C3E8E833239C}" type="TxLink">
            <a:rPr lang="en-US" sz="2400">
              <a:solidFill>
                <a:schemeClr val="bg1"/>
              </a:solidFill>
              <a:latin typeface="Arial Black" panose="020B0A04020102020204" pitchFamily="34" charset="0"/>
              <a:ea typeface="+mn-ea"/>
              <a:cs typeface="+mn-cs"/>
            </a:rPr>
            <a:pPr marL="0" indent="0"/>
            <a:t>$401,412</a:t>
          </a:fld>
          <a:endParaRPr lang="en-GB" sz="2400">
            <a:solidFill>
              <a:schemeClr val="bg1"/>
            </a:solidFill>
            <a:latin typeface="Arial Black" panose="020B0A04020102020204" pitchFamily="34" charset="0"/>
            <a:ea typeface="+mn-ea"/>
            <a:cs typeface="+mn-cs"/>
          </a:endParaRPr>
        </a:p>
      </xdr:txBody>
    </xdr:sp>
    <xdr:clientData/>
  </xdr:oneCellAnchor>
  <xdr:oneCellAnchor>
    <xdr:from>
      <xdr:col>7</xdr:col>
      <xdr:colOff>337392</xdr:colOff>
      <xdr:row>9</xdr:row>
      <xdr:rowOff>44756</xdr:rowOff>
    </xdr:from>
    <xdr:ext cx="1519006" cy="526363"/>
    <xdr:sp macro="" textlink="Analysis!E7">
      <xdr:nvSpPr>
        <xdr:cNvPr id="123" name="TextBox 122">
          <a:extLst>
            <a:ext uri="{FF2B5EF4-FFF2-40B4-BE49-F238E27FC236}">
              <a16:creationId xmlns:a16="http://schemas.microsoft.com/office/drawing/2014/main" id="{00000000-0008-0000-0300-00007B000000}"/>
            </a:ext>
          </a:extLst>
        </xdr:cNvPr>
        <xdr:cNvSpPr txBox="1"/>
      </xdr:nvSpPr>
      <xdr:spPr>
        <a:xfrm>
          <a:off x="4876112" y="1697286"/>
          <a:ext cx="1519006" cy="52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3A3BDE88-4D8A-486D-AFFE-1180CDF8E7A3}" type="TxLink">
            <a:rPr lang="en-US" sz="2400">
              <a:solidFill>
                <a:schemeClr val="bg1"/>
              </a:solidFill>
              <a:latin typeface="Arial Black" panose="020B0A04020102020204" pitchFamily="34" charset="0"/>
              <a:ea typeface="+mn-ea"/>
              <a:cs typeface="+mn-cs"/>
            </a:rPr>
            <a:pPr marL="0" indent="0"/>
            <a:t>$68,908</a:t>
          </a:fld>
          <a:endParaRPr lang="en-GB" sz="2400">
            <a:solidFill>
              <a:schemeClr val="bg1"/>
            </a:solidFill>
            <a:latin typeface="Arial Black" panose="020B0A04020102020204" pitchFamily="34" charset="0"/>
            <a:ea typeface="+mn-ea"/>
            <a:cs typeface="+mn-cs"/>
          </a:endParaRPr>
        </a:p>
      </xdr:txBody>
    </xdr:sp>
    <xdr:clientData/>
  </xdr:oneCellAnchor>
  <xdr:oneCellAnchor>
    <xdr:from>
      <xdr:col>12</xdr:col>
      <xdr:colOff>187035</xdr:colOff>
      <xdr:row>9</xdr:row>
      <xdr:rowOff>24912</xdr:rowOff>
    </xdr:from>
    <xdr:ext cx="903068" cy="526363"/>
    <xdr:sp macro="" textlink="Analysis!E8">
      <xdr:nvSpPr>
        <xdr:cNvPr id="124" name="TextBox 123">
          <a:extLst>
            <a:ext uri="{FF2B5EF4-FFF2-40B4-BE49-F238E27FC236}">
              <a16:creationId xmlns:a16="http://schemas.microsoft.com/office/drawing/2014/main" id="{00000000-0008-0000-0300-00007C000000}"/>
            </a:ext>
          </a:extLst>
        </xdr:cNvPr>
        <xdr:cNvSpPr txBox="1"/>
      </xdr:nvSpPr>
      <xdr:spPr>
        <a:xfrm>
          <a:off x="7965785" y="1632256"/>
          <a:ext cx="903068" cy="5263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BC1B7AB8-0BA1-4F07-9BAE-56110644BC6C}" type="TxLink">
            <a:rPr lang="en-US" sz="2400">
              <a:solidFill>
                <a:schemeClr val="bg1"/>
              </a:solidFill>
              <a:latin typeface="Arial Black" panose="020B0A04020102020204" pitchFamily="34" charset="0"/>
              <a:ea typeface="+mn-ea"/>
              <a:cs typeface="+mn-cs"/>
            </a:rPr>
            <a:pPr marL="0" indent="0"/>
            <a:t>21%</a:t>
          </a:fld>
          <a:endParaRPr lang="en-GB" sz="2400">
            <a:solidFill>
              <a:schemeClr val="bg1"/>
            </a:solidFill>
            <a:latin typeface="Arial Black" panose="020B0A04020102020204" pitchFamily="34" charset="0"/>
            <a:ea typeface="+mn-ea"/>
            <a:cs typeface="+mn-cs"/>
          </a:endParaRPr>
        </a:p>
      </xdr:txBody>
    </xdr:sp>
    <xdr:clientData/>
  </xdr:oneCellAnchor>
  <xdr:twoCellAnchor editAs="oneCell">
    <xdr:from>
      <xdr:col>10</xdr:col>
      <xdr:colOff>219288</xdr:colOff>
      <xdr:row>1</xdr:row>
      <xdr:rowOff>145850</xdr:rowOff>
    </xdr:from>
    <xdr:to>
      <xdr:col>14</xdr:col>
      <xdr:colOff>499201</xdr:colOff>
      <xdr:row>5</xdr:row>
      <xdr:rowOff>89492</xdr:rowOff>
    </xdr:to>
    <mc:AlternateContent xmlns:mc="http://schemas.openxmlformats.org/markup-compatibility/2006" xmlns:a14="http://schemas.microsoft.com/office/drawing/2010/main">
      <mc:Choice Requires="a14">
        <xdr:graphicFrame macro="">
          <xdr:nvGraphicFramePr>
            <xdr:cNvPr id="125" name="SALE TYPE">
              <a:extLst>
                <a:ext uri="{FF2B5EF4-FFF2-40B4-BE49-F238E27FC236}">
                  <a16:creationId xmlns:a16="http://schemas.microsoft.com/office/drawing/2014/main" id="{00000000-0008-0000-0300-00007D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701580" y="324444"/>
              <a:ext cx="2872829" cy="65801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17214</xdr:colOff>
      <xdr:row>1</xdr:row>
      <xdr:rowOff>145850</xdr:rowOff>
    </xdr:from>
    <xdr:to>
      <xdr:col>18</xdr:col>
      <xdr:colOff>481989</xdr:colOff>
      <xdr:row>5</xdr:row>
      <xdr:rowOff>80332</xdr:rowOff>
    </xdr:to>
    <mc:AlternateContent xmlns:mc="http://schemas.openxmlformats.org/markup-compatibility/2006" xmlns:a14="http://schemas.microsoft.com/office/drawing/2010/main">
      <mc:Choice Requires="a14">
        <xdr:graphicFrame macro="">
          <xdr:nvGraphicFramePr>
            <xdr:cNvPr id="126" name="PAYMENT MODE">
              <a:extLst>
                <a:ext uri="{FF2B5EF4-FFF2-40B4-BE49-F238E27FC236}">
                  <a16:creationId xmlns:a16="http://schemas.microsoft.com/office/drawing/2014/main" id="{00000000-0008-0000-0300-00007E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9740652" y="324444"/>
              <a:ext cx="2409462" cy="64885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273733</xdr:colOff>
      <xdr:row>16</xdr:row>
      <xdr:rowOff>114200</xdr:rowOff>
    </xdr:from>
    <xdr:to>
      <xdr:col>2</xdr:col>
      <xdr:colOff>308918</xdr:colOff>
      <xdr:row>36</xdr:row>
      <xdr:rowOff>141588</xdr:rowOff>
    </xdr:to>
    <mc:AlternateContent xmlns:mc="http://schemas.openxmlformats.org/markup-compatibility/2006" xmlns:a14="http://schemas.microsoft.com/office/drawing/2010/main">
      <mc:Choice Requires="a14">
        <xdr:graphicFrame macro="">
          <xdr:nvGraphicFramePr>
            <xdr:cNvPr id="127" name="MONTH">
              <a:extLst>
                <a:ext uri="{FF2B5EF4-FFF2-40B4-BE49-F238E27FC236}">
                  <a16:creationId xmlns:a16="http://schemas.microsoft.com/office/drawing/2014/main" id="{00000000-0008-0000-0300-00007F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73733" y="2971700"/>
              <a:ext cx="1331643" cy="359926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380401</xdr:colOff>
      <xdr:row>8</xdr:row>
      <xdr:rowOff>126283</xdr:rowOff>
    </xdr:from>
    <xdr:to>
      <xdr:col>2</xdr:col>
      <xdr:colOff>271199</xdr:colOff>
      <xdr:row>14</xdr:row>
      <xdr:rowOff>19843</xdr:rowOff>
    </xdr:to>
    <mc:AlternateContent xmlns:mc="http://schemas.openxmlformats.org/markup-compatibility/2006" xmlns:a14="http://schemas.microsoft.com/office/drawing/2010/main">
      <mc:Choice Requires="a14">
        <xdr:graphicFrame macro="">
          <xdr:nvGraphicFramePr>
            <xdr:cNvPr id="128" name="YEAR">
              <a:extLst>
                <a:ext uri="{FF2B5EF4-FFF2-40B4-BE49-F238E27FC236}">
                  <a16:creationId xmlns:a16="http://schemas.microsoft.com/office/drawing/2014/main" id="{00000000-0008-0000-0300-000080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80401" y="1555033"/>
              <a:ext cx="1187256" cy="96512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171207</xdr:colOff>
      <xdr:row>32</xdr:row>
      <xdr:rowOff>158750</xdr:rowOff>
    </xdr:from>
    <xdr:to>
      <xdr:col>13</xdr:col>
      <xdr:colOff>191823</xdr:colOff>
      <xdr:row>45</xdr:row>
      <xdr:rowOff>33072</xdr:rowOff>
    </xdr:to>
    <xdr:graphicFrame macro="">
      <xdr:nvGraphicFramePr>
        <xdr:cNvPr id="129" name="Chart 128">
          <a:extLst>
            <a:ext uri="{FF2B5EF4-FFF2-40B4-BE49-F238E27FC236}">
              <a16:creationId xmlns:a16="http://schemas.microsoft.com/office/drawing/2014/main" id="{00000000-0008-0000-0300-00008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xdr:col>
      <xdr:colOff>154947</xdr:colOff>
      <xdr:row>16</xdr:row>
      <xdr:rowOff>134016</xdr:rowOff>
    </xdr:from>
    <xdr:to>
      <xdr:col>8</xdr:col>
      <xdr:colOff>636913</xdr:colOff>
      <xdr:row>28</xdr:row>
      <xdr:rowOff>86069</xdr:rowOff>
    </xdr:to>
    <xdr:graphicFrame macro="">
      <xdr:nvGraphicFramePr>
        <xdr:cNvPr id="130" name="Chart 129">
          <a:extLst>
            <a:ext uri="{FF2B5EF4-FFF2-40B4-BE49-F238E27FC236}">
              <a16:creationId xmlns:a16="http://schemas.microsoft.com/office/drawing/2014/main" id="{00000000-0008-0000-0300-00008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419100</xdr:colOff>
          <xdr:row>13</xdr:row>
          <xdr:rowOff>176213</xdr:rowOff>
        </xdr:from>
        <xdr:to>
          <xdr:col>6</xdr:col>
          <xdr:colOff>166688</xdr:colOff>
          <xdr:row>15</xdr:row>
          <xdr:rowOff>138113</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3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609600</xdr:colOff>
          <xdr:row>13</xdr:row>
          <xdr:rowOff>176213</xdr:rowOff>
        </xdr:from>
        <xdr:to>
          <xdr:col>8</xdr:col>
          <xdr:colOff>342900</xdr:colOff>
          <xdr:row>15</xdr:row>
          <xdr:rowOff>138113</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3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457200</xdr:colOff>
          <xdr:row>13</xdr:row>
          <xdr:rowOff>176213</xdr:rowOff>
        </xdr:from>
        <xdr:to>
          <xdr:col>7</xdr:col>
          <xdr:colOff>190500</xdr:colOff>
          <xdr:row>15</xdr:row>
          <xdr:rowOff>138113</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3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17</xdr:col>
      <xdr:colOff>266240</xdr:colOff>
      <xdr:row>23</xdr:row>
      <xdr:rowOff>160661</xdr:rowOff>
    </xdr:from>
    <xdr:to>
      <xdr:col>22</xdr:col>
      <xdr:colOff>309849</xdr:colOff>
      <xdr:row>44</xdr:row>
      <xdr:rowOff>51641</xdr:rowOff>
    </xdr:to>
    <mc:AlternateContent xmlns:mc="http://schemas.openxmlformats.org/markup-compatibility/2006">
      <mc:Choice xmlns:cx1="http://schemas.microsoft.com/office/drawing/2015/9/8/chartex" Requires="cx1">
        <xdr:graphicFrame macro="">
          <xdr:nvGraphicFramePr>
            <xdr:cNvPr id="190" name="Chart 189">
              <a:extLst>
                <a:ext uri="{FF2B5EF4-FFF2-40B4-BE49-F238E27FC236}">
                  <a16:creationId xmlns:a16="http://schemas.microsoft.com/office/drawing/2014/main" id="{00000000-0008-0000-0300-0000BE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0953290" y="4323086"/>
              <a:ext cx="3186859" cy="369145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612097</xdr:colOff>
      <xdr:row>16</xdr:row>
      <xdr:rowOff>115113</xdr:rowOff>
    </xdr:from>
    <xdr:to>
      <xdr:col>16</xdr:col>
      <xdr:colOff>601927</xdr:colOff>
      <xdr:row>29</xdr:row>
      <xdr:rowOff>66145</xdr:rowOff>
    </xdr:to>
    <xdr:graphicFrame macro="">
      <xdr:nvGraphicFramePr>
        <xdr:cNvPr id="191" name="Chart 190">
          <a:extLst>
            <a:ext uri="{FF2B5EF4-FFF2-40B4-BE49-F238E27FC236}">
              <a16:creationId xmlns:a16="http://schemas.microsoft.com/office/drawing/2014/main" id="{00000000-0008-0000-0300-0000B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14</xdr:col>
      <xdr:colOff>27675</xdr:colOff>
      <xdr:row>33</xdr:row>
      <xdr:rowOff>45533</xdr:rowOff>
    </xdr:from>
    <xdr:to>
      <xdr:col>16</xdr:col>
      <xdr:colOff>542396</xdr:colOff>
      <xdr:row>44</xdr:row>
      <xdr:rowOff>178593</xdr:rowOff>
    </xdr:to>
    <xdr:graphicFrame macro="">
      <xdr:nvGraphicFramePr>
        <xdr:cNvPr id="7168" name="Chart 7167">
          <a:extLst>
            <a:ext uri="{FF2B5EF4-FFF2-40B4-BE49-F238E27FC236}">
              <a16:creationId xmlns:a16="http://schemas.microsoft.com/office/drawing/2014/main" id="{00000000-0008-0000-0300-0000001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9</xdr:col>
      <xdr:colOff>613959</xdr:colOff>
      <xdr:row>16</xdr:row>
      <xdr:rowOff>39292</xdr:rowOff>
    </xdr:from>
    <xdr:to>
      <xdr:col>13</xdr:col>
      <xdr:colOff>396874</xdr:colOff>
      <xdr:row>28</xdr:row>
      <xdr:rowOff>108146</xdr:rowOff>
    </xdr:to>
    <xdr:graphicFrame macro="">
      <xdr:nvGraphicFramePr>
        <xdr:cNvPr id="7202" name="Chart 7201">
          <a:extLst>
            <a:ext uri="{FF2B5EF4-FFF2-40B4-BE49-F238E27FC236}">
              <a16:creationId xmlns:a16="http://schemas.microsoft.com/office/drawing/2014/main" id="{00000000-0008-0000-0300-0000221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366713</xdr:colOff>
          <xdr:row>16</xdr:row>
          <xdr:rowOff>38100</xdr:rowOff>
        </xdr:from>
        <xdr:to>
          <xdr:col>9</xdr:col>
          <xdr:colOff>595313</xdr:colOff>
          <xdr:row>28</xdr:row>
          <xdr:rowOff>114300</xdr:rowOff>
        </xdr:to>
        <xdr:sp macro="" textlink="">
          <xdr:nvSpPr>
            <xdr:cNvPr id="7177" name="Scroll Bar 9" hidden="1">
              <a:extLst>
                <a:ext uri="{63B3BB69-23CF-44E3-9099-C40C66FF867C}">
                  <a14:compatExt spid="_x0000_s7177"/>
                </a:ext>
                <a:ext uri="{FF2B5EF4-FFF2-40B4-BE49-F238E27FC236}">
                  <a16:creationId xmlns:a16="http://schemas.microsoft.com/office/drawing/2014/main" id="{00000000-0008-0000-0300-000009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oneCellAnchor>
    <xdr:from>
      <xdr:col>5</xdr:col>
      <xdr:colOff>546139</xdr:colOff>
      <xdr:row>14</xdr:row>
      <xdr:rowOff>16415</xdr:rowOff>
    </xdr:from>
    <xdr:ext cx="692315" cy="303929"/>
    <xdr:sp macro="" textlink="">
      <xdr:nvSpPr>
        <xdr:cNvPr id="7237" name="TextBox 7236">
          <a:extLst>
            <a:ext uri="{FF2B5EF4-FFF2-40B4-BE49-F238E27FC236}">
              <a16:creationId xmlns:a16="http://schemas.microsoft.com/office/drawing/2014/main" id="{00000000-0008-0000-0300-0000451C0000}"/>
            </a:ext>
          </a:extLst>
        </xdr:cNvPr>
        <xdr:cNvSpPr txBox="1"/>
      </xdr:nvSpPr>
      <xdr:spPr>
        <a:xfrm>
          <a:off x="3787285" y="2516728"/>
          <a:ext cx="692315"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0">
              <a:solidFill>
                <a:schemeClr val="bg1"/>
              </a:solidFill>
              <a:latin typeface="Poppins" panose="00000500000000000000" pitchFamily="2" charset="0"/>
              <a:ea typeface="+mn-ea"/>
              <a:cs typeface="Poppins" panose="00000500000000000000" pitchFamily="2" charset="0"/>
            </a:rPr>
            <a:t>SALE</a:t>
          </a:r>
        </a:p>
      </xdr:txBody>
    </xdr:sp>
    <xdr:clientData/>
  </xdr:oneCellAnchor>
  <xdr:oneCellAnchor>
    <xdr:from>
      <xdr:col>6</xdr:col>
      <xdr:colOff>592707</xdr:colOff>
      <xdr:row>14</xdr:row>
      <xdr:rowOff>19843</xdr:rowOff>
    </xdr:from>
    <xdr:ext cx="809320" cy="303929"/>
    <xdr:sp macro="" textlink="">
      <xdr:nvSpPr>
        <xdr:cNvPr id="7238" name="TextBox 7237">
          <a:extLst>
            <a:ext uri="{FF2B5EF4-FFF2-40B4-BE49-F238E27FC236}">
              <a16:creationId xmlns:a16="http://schemas.microsoft.com/office/drawing/2014/main" id="{00000000-0008-0000-0300-0000461C0000}"/>
            </a:ext>
          </a:extLst>
        </xdr:cNvPr>
        <xdr:cNvSpPr txBox="1"/>
      </xdr:nvSpPr>
      <xdr:spPr>
        <a:xfrm>
          <a:off x="4482082" y="2520156"/>
          <a:ext cx="809320"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0">
              <a:solidFill>
                <a:schemeClr val="bg1"/>
              </a:solidFill>
              <a:latin typeface="Poppins" panose="00000500000000000000" pitchFamily="2" charset="0"/>
              <a:ea typeface="+mn-ea"/>
              <a:cs typeface="Poppins" panose="00000500000000000000" pitchFamily="2" charset="0"/>
            </a:rPr>
            <a:t>PROFIT</a:t>
          </a:r>
        </a:p>
      </xdr:txBody>
    </xdr:sp>
    <xdr:clientData/>
  </xdr:oneCellAnchor>
  <xdr:oneCellAnchor>
    <xdr:from>
      <xdr:col>8</xdr:col>
      <xdr:colOff>110107</xdr:colOff>
      <xdr:row>14</xdr:row>
      <xdr:rowOff>20108</xdr:rowOff>
    </xdr:from>
    <xdr:ext cx="809320" cy="303929"/>
    <xdr:sp macro="" textlink="">
      <xdr:nvSpPr>
        <xdr:cNvPr id="7239" name="TextBox 7238">
          <a:extLst>
            <a:ext uri="{FF2B5EF4-FFF2-40B4-BE49-F238E27FC236}">
              <a16:creationId xmlns:a16="http://schemas.microsoft.com/office/drawing/2014/main" id="{00000000-0008-0000-0300-0000471C0000}"/>
            </a:ext>
          </a:extLst>
        </xdr:cNvPr>
        <xdr:cNvSpPr txBox="1"/>
      </xdr:nvSpPr>
      <xdr:spPr>
        <a:xfrm>
          <a:off x="5295940" y="2520421"/>
          <a:ext cx="809320" cy="3039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lang="en-GB" sz="1100" b="0">
              <a:solidFill>
                <a:schemeClr val="bg1"/>
              </a:solidFill>
              <a:latin typeface="Poppins" panose="00000500000000000000" pitchFamily="2" charset="0"/>
              <a:ea typeface="+mn-ea"/>
              <a:cs typeface="Poppins" panose="00000500000000000000" pitchFamily="2" charset="0"/>
            </a:rPr>
            <a:t>PROFIT %</a:t>
          </a:r>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ofe Obamwonyi" refreshedDate="45477.500467245372" createdVersion="8" refreshedVersion="8" minRefreshableVersion="3" recordCount="527" xr:uid="{24D03623-991F-42EE-A6DA-1CAC2130831F}">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0103860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425D1B-84C0-4F99-8BD1-3C52E1E860E2}" name="ProductWise" cacheId="9" applyNumberFormats="0" applyBorderFormats="0" applyFontFormats="0" applyPatternFormats="0" applyAlignmentFormats="0" applyWidthHeightFormats="1" dataCaption="Values" updatedVersion="8" minRefreshableVersion="3" useAutoFormatting="1" pageOverThenDown="1" rowGrandTotals="0" itemPrintTitles="1" createdVersion="8" indent="0" outline="1" outlineData="1" multipleFieldFilters="0">
  <location ref="Q5:S49"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pivotField>
    <pivotField showAll="0"/>
    <pivotField axis="axisRow" showAll="0" defaultSubtotal="0">
      <items count="4">
        <item x="0"/>
        <item sd="0" x="1"/>
        <item x="2"/>
        <item x="3"/>
      </items>
    </pivotField>
    <pivotField numFmtId="165" showAll="0"/>
    <pivotField numFmtId="165" showAll="0"/>
    <pivotField numFmtId="165" showAll="0"/>
    <pivotField dataField="1" numFmtId="165" showAll="0"/>
    <pivotField showAll="0"/>
    <pivotField outline="0" showAll="0">
      <items count="13">
        <item x="0"/>
        <item x="1"/>
        <item x="2"/>
        <item x="3"/>
        <item x="4"/>
        <item x="5"/>
        <item x="6"/>
        <item x="7"/>
        <item x="8"/>
        <item x="9"/>
        <item x="10"/>
        <item x="11"/>
        <item t="default"/>
      </items>
    </pivotField>
    <pivotField showAll="0">
      <items count="3">
        <item x="0"/>
        <item x="1"/>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formats count="5">
    <format dxfId="958">
      <pivotArea type="all" dataOnly="0" outline="0" fieldPosition="0"/>
    </format>
    <format dxfId="957">
      <pivotArea outline="0" collapsedLevelsAreSubtotals="1" fieldPosition="0"/>
    </format>
    <format dxfId="956">
      <pivotArea field="6" type="button" dataOnly="0" labelOnly="1" outline="0" axis="axisRow" fieldPosition="0"/>
    </format>
    <format dxfId="955">
      <pivotArea dataOnly="0" labelOnly="1" fieldPosition="0">
        <references count="1">
          <reference field="6" count="0"/>
        </references>
      </pivotArea>
    </format>
    <format dxfId="95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B4D81B-9B89-4113-B89D-BD94C0E02B3D}" name="Monthly"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3:I15"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outline="0"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numFmtId="166"/>
    <dataField name="Sum of TOTAL BUYING VALUE" fld="11" baseField="0" baseItem="0" numFmtId="166"/>
  </dataFields>
  <formats count="17">
    <format dxfId="975">
      <pivotArea type="all" dataOnly="0" outline="0" fieldPosition="0"/>
    </format>
    <format dxfId="974">
      <pivotArea outline="0" collapsedLevelsAreSubtotals="1" fieldPosition="0"/>
    </format>
    <format dxfId="973">
      <pivotArea field="14" type="button" dataOnly="0" labelOnly="1" outline="0" axis="axisRow" fieldPosition="0"/>
    </format>
    <format dxfId="972">
      <pivotArea dataOnly="0" labelOnly="1" fieldPosition="0">
        <references count="1">
          <reference field="14" count="0"/>
        </references>
      </pivotArea>
    </format>
    <format dxfId="971">
      <pivotArea dataOnly="0" labelOnly="1" outline="0" fieldPosition="0">
        <references count="1">
          <reference field="4294967294" count="2">
            <x v="0"/>
            <x v="1"/>
          </reference>
        </references>
      </pivotArea>
    </format>
    <format dxfId="970">
      <pivotArea type="all" dataOnly="0" outline="0" fieldPosition="0"/>
    </format>
    <format dxfId="969">
      <pivotArea outline="0" collapsedLevelsAreSubtotals="1" fieldPosition="0"/>
    </format>
    <format dxfId="968">
      <pivotArea field="14" type="button" dataOnly="0" labelOnly="1" outline="0" axis="axisRow" fieldPosition="0"/>
    </format>
    <format dxfId="967">
      <pivotArea dataOnly="0" labelOnly="1" fieldPosition="0">
        <references count="1">
          <reference field="14" count="0"/>
        </references>
      </pivotArea>
    </format>
    <format dxfId="966">
      <pivotArea dataOnly="0" labelOnly="1" outline="0" fieldPosition="0">
        <references count="1">
          <reference field="4294967294" count="2">
            <x v="0"/>
            <x v="1"/>
          </reference>
        </references>
      </pivotArea>
    </format>
    <format dxfId="965">
      <pivotArea type="all" dataOnly="0" outline="0" fieldPosition="0"/>
    </format>
    <format dxfId="964">
      <pivotArea outline="0" collapsedLevelsAreSubtotals="1" fieldPosition="0"/>
    </format>
    <format dxfId="963">
      <pivotArea field="14" type="button" dataOnly="0" labelOnly="1" outline="0" axis="axisRow" fieldPosition="0"/>
    </format>
    <format dxfId="962">
      <pivotArea dataOnly="0" labelOnly="1" fieldPosition="0">
        <references count="1">
          <reference field="14" count="0"/>
        </references>
      </pivotArea>
    </format>
    <format dxfId="961">
      <pivotArea dataOnly="0" labelOnly="1" outline="0" fieldPosition="0">
        <references count="1">
          <reference field="4294967294" count="2">
            <x v="0"/>
            <x v="1"/>
          </reference>
        </references>
      </pivotArea>
    </format>
    <format dxfId="960">
      <pivotArea outline="0" collapsedLevelsAreSubtotals="1" fieldPosition="0">
        <references count="1">
          <reference field="4294967294" count="1" selected="0">
            <x v="0"/>
          </reference>
        </references>
      </pivotArea>
    </format>
    <format dxfId="95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471434-3580-4EB3-82B5-7731568F0DB1}" name="Daily "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3:B34"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dataFields>
  <formats count="10">
    <format dxfId="985">
      <pivotArea type="all" dataOnly="0" outline="0" fieldPosition="0"/>
    </format>
    <format dxfId="984">
      <pivotArea outline="0" collapsedLevelsAreSubtotals="1" fieldPosition="0"/>
    </format>
    <format dxfId="983">
      <pivotArea field="13" type="button" dataOnly="0" labelOnly="1" outline="0" axis="axisRow" fieldPosition="0"/>
    </format>
    <format dxfId="982">
      <pivotArea dataOnly="0" labelOnly="1" fieldPosition="0">
        <references count="1">
          <reference field="13" count="0"/>
        </references>
      </pivotArea>
    </format>
    <format dxfId="981">
      <pivotArea dataOnly="0" labelOnly="1" outline="0" axis="axisValues" fieldPosition="0"/>
    </format>
    <format dxfId="980">
      <pivotArea type="all" dataOnly="0" outline="0" fieldPosition="0"/>
    </format>
    <format dxfId="979">
      <pivotArea outline="0" collapsedLevelsAreSubtotals="1" fieldPosition="0"/>
    </format>
    <format dxfId="978">
      <pivotArea field="13" type="button" dataOnly="0" labelOnly="1" outline="0" axis="axisRow" fieldPosition="0"/>
    </format>
    <format dxfId="977">
      <pivotArea dataOnly="0" labelOnly="1" fieldPosition="0">
        <references count="1">
          <reference field="13" count="0"/>
        </references>
      </pivotArea>
    </format>
    <format dxfId="976">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FDD70F-4082-4F90-A014-E0795B1E79AD}" name="SalesType"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R3:AS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outline="0"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numFmtId="166"/>
  </dataFields>
  <formats count="11">
    <format dxfId="996">
      <pivotArea outline="0" collapsedLevelsAreSubtotals="1" fieldPosition="0"/>
    </format>
    <format dxfId="995">
      <pivotArea type="all" dataOnly="0" outline="0" fieldPosition="0"/>
    </format>
    <format dxfId="994">
      <pivotArea outline="0" collapsedLevelsAreSubtotals="1" fieldPosition="0"/>
    </format>
    <format dxfId="993">
      <pivotArea field="3" type="button" dataOnly="0" labelOnly="1" outline="0" axis="axisRow" fieldPosition="0"/>
    </format>
    <format dxfId="992">
      <pivotArea dataOnly="0" labelOnly="1" fieldPosition="0">
        <references count="1">
          <reference field="3" count="0"/>
        </references>
      </pivotArea>
    </format>
    <format dxfId="991">
      <pivotArea dataOnly="0" labelOnly="1" outline="0" axis="axisValues" fieldPosition="0"/>
    </format>
    <format dxfId="990">
      <pivotArea type="all" dataOnly="0" outline="0" fieldPosition="0"/>
    </format>
    <format dxfId="989">
      <pivotArea outline="0" collapsedLevelsAreSubtotals="1" fieldPosition="0"/>
    </format>
    <format dxfId="988">
      <pivotArea field="3" type="button" dataOnly="0" labelOnly="1" outline="0" axis="axisRow" fieldPosition="0"/>
    </format>
    <format dxfId="987">
      <pivotArea dataOnly="0" labelOnly="1" fieldPosition="0">
        <references count="1">
          <reference field="3" count="0"/>
        </references>
      </pivotArea>
    </format>
    <format dxfId="986">
      <pivotArea dataOnly="0" labelOnly="1" outline="0" axis="axisValues" fieldPosition="0"/>
    </format>
  </formats>
  <chartFormats count="4">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 chart="2"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8C0C71-FE96-48BD-BE77-6E2FBB9ED0C5}" name="TotalSales"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4"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formats count="7">
    <format dxfId="1003">
      <pivotArea type="all" dataOnly="0" outline="0" fieldPosition="0"/>
    </format>
    <format dxfId="1002">
      <pivotArea outline="0" collapsedLevelsAreSubtotals="1" fieldPosition="0"/>
    </format>
    <format dxfId="1001">
      <pivotArea dataOnly="0" labelOnly="1" outline="0" fieldPosition="0">
        <references count="1">
          <reference field="4294967294" count="2">
            <x v="0"/>
            <x v="1"/>
          </reference>
        </references>
      </pivotArea>
    </format>
    <format dxfId="1000">
      <pivotArea outline="0" collapsedLevelsAreSubtotals="1" fieldPosition="0">
        <references count="1">
          <reference field="4294967294" count="1" selected="0">
            <x v="0"/>
          </reference>
        </references>
      </pivotArea>
    </format>
    <format dxfId="999">
      <pivotArea type="all" dataOnly="0" outline="0" fieldPosition="0"/>
    </format>
    <format dxfId="998">
      <pivotArea outline="0" collapsedLevelsAreSubtotals="1" fieldPosition="0"/>
    </format>
    <format dxfId="99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9CEF720-8B4F-45FD-8B70-BC319780B1C5}" name="CategoryWise"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J3:AK8"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outline="0"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dataFields>
  <formats count="10">
    <format dxfId="1013">
      <pivotArea type="all" dataOnly="0" outline="0" fieldPosition="0"/>
    </format>
    <format dxfId="1012">
      <pivotArea outline="0" collapsedLevelsAreSubtotals="1" fieldPosition="0"/>
    </format>
    <format dxfId="1011">
      <pivotArea field="7" type="button" dataOnly="0" labelOnly="1" outline="0" axis="axisRow" fieldPosition="0"/>
    </format>
    <format dxfId="1010">
      <pivotArea dataOnly="0" labelOnly="1" fieldPosition="0">
        <references count="1">
          <reference field="7" count="0"/>
        </references>
      </pivotArea>
    </format>
    <format dxfId="1009">
      <pivotArea dataOnly="0" labelOnly="1" outline="0" axis="axisValues" fieldPosition="0"/>
    </format>
    <format dxfId="1008">
      <pivotArea type="all" dataOnly="0" outline="0" fieldPosition="0"/>
    </format>
    <format dxfId="1007">
      <pivotArea outline="0" collapsedLevelsAreSubtotals="1" fieldPosition="0"/>
    </format>
    <format dxfId="1006">
      <pivotArea field="7" type="button" dataOnly="0" labelOnly="1" outline="0" axis="axisRow" fieldPosition="0"/>
    </format>
    <format dxfId="1005">
      <pivotArea dataOnly="0" labelOnly="1" fieldPosition="0">
        <references count="1">
          <reference field="7" count="0"/>
        </references>
      </pivotArea>
    </format>
    <format dxfId="100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7DA6AB-FB3D-4F47-9FA3-6529740DCC60}" name="PivotTable22"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G4:AH8"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axis="axisRow" showAll="0">
      <items count="5">
        <item x="0"/>
        <item x="1"/>
        <item x="2"/>
        <item x="3"/>
        <item t="default"/>
      </items>
    </pivotField>
    <pivotField numFmtId="165" showAll="0"/>
    <pivotField numFmtId="165" showAll="0"/>
    <pivotField numFmtId="165" showAll="0"/>
    <pivotField dataField="1" numFmtId="165" showAll="0"/>
    <pivotField showAll="0"/>
    <pivotField outline="0" showAll="0">
      <items count="13">
        <item x="0"/>
        <item x="1"/>
        <item x="2"/>
        <item x="3"/>
        <item x="4"/>
        <item x="5"/>
        <item x="6"/>
        <item x="7"/>
        <item x="8"/>
        <item x="9"/>
        <item x="10"/>
        <item x="11"/>
        <item t="default"/>
      </items>
    </pivotField>
    <pivotField showAll="0">
      <items count="3">
        <item x="0"/>
        <item x="1"/>
        <item t="default"/>
      </items>
    </pivotField>
  </pivotFields>
  <rowFields count="1">
    <field x="8"/>
  </rowFields>
  <rowItems count="4">
    <i>
      <x/>
    </i>
    <i>
      <x v="1"/>
    </i>
    <i>
      <x v="2"/>
    </i>
    <i>
      <x v="3"/>
    </i>
  </rowItems>
  <colItems count="1">
    <i/>
  </colItems>
  <dataFields count="1">
    <dataField name="Sum of TOTAL SELLING VALUE" fld="12" baseField="0" baseItem="0"/>
  </dataFields>
  <formats count="5">
    <format dxfId="1018">
      <pivotArea type="all" dataOnly="0" outline="0" fieldPosition="0"/>
    </format>
    <format dxfId="1017">
      <pivotArea outline="0" collapsedLevelsAreSubtotals="1" fieldPosition="0"/>
    </format>
    <format dxfId="1016">
      <pivotArea field="8" type="button" dataOnly="0" labelOnly="1" outline="0" axis="axisRow" fieldPosition="0"/>
    </format>
    <format dxfId="1015">
      <pivotArea dataOnly="0" labelOnly="1" fieldPosition="0">
        <references count="1">
          <reference field="8" count="0"/>
        </references>
      </pivotArea>
    </format>
    <format dxfId="10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963D5D-DA75-481A-8C5A-D783EE10E543}" name="PaymentMode"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U3:AV5"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outline="0"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numFmtId="166"/>
  </dataFields>
  <formats count="11">
    <format dxfId="1029">
      <pivotArea outline="0" collapsedLevelsAreSubtotals="1" fieldPosition="0"/>
    </format>
    <format dxfId="1028">
      <pivotArea type="all" dataOnly="0" outline="0" fieldPosition="0"/>
    </format>
    <format dxfId="1027">
      <pivotArea outline="0" collapsedLevelsAreSubtotals="1" fieldPosition="0"/>
    </format>
    <format dxfId="1026">
      <pivotArea field="4" type="button" dataOnly="0" labelOnly="1" outline="0" axis="axisRow" fieldPosition="0"/>
    </format>
    <format dxfId="1025">
      <pivotArea dataOnly="0" labelOnly="1" fieldPosition="0">
        <references count="1">
          <reference field="4" count="0"/>
        </references>
      </pivotArea>
    </format>
    <format dxfId="1024">
      <pivotArea dataOnly="0" labelOnly="1" outline="0" axis="axisValues" fieldPosition="0"/>
    </format>
    <format dxfId="1023">
      <pivotArea type="all" dataOnly="0" outline="0" fieldPosition="0"/>
    </format>
    <format dxfId="1022">
      <pivotArea outline="0" collapsedLevelsAreSubtotals="1" fieldPosition="0"/>
    </format>
    <format dxfId="1021">
      <pivotArea field="4" type="button" dataOnly="0" labelOnly="1" outline="0" axis="axisRow" fieldPosition="0"/>
    </format>
    <format dxfId="1020">
      <pivotArea dataOnly="0" labelOnly="1" fieldPosition="0">
        <references count="1">
          <reference field="4" count="0"/>
        </references>
      </pivotArea>
    </format>
    <format dxfId="1019">
      <pivotArea dataOnly="0" labelOnly="1" outline="0" axis="axisValues" fieldPosition="0"/>
    </format>
  </format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8A84D7F7-7B77-45F5-AA31-C614C0D9250D}" sourceName="SALE TYPE">
  <pivotTables>
    <pivotTable tabId="4" name="Daily "/>
    <pivotTable tabId="4" name="CategoryWise"/>
    <pivotTable tabId="4" name="Monthly"/>
    <pivotTable tabId="4" name="PaymentMode"/>
    <pivotTable tabId="4" name="ProductWise"/>
    <pivotTable tabId="4" name="TotalSales"/>
    <pivotTable tabId="4" name="PivotTable22"/>
  </pivotTables>
  <data>
    <tabular pivotCacheId="101038603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E523994-D449-42A1-9179-569254664553}" sourceName="PAYMENT MODE">
  <pivotTables>
    <pivotTable tabId="4" name="Daily "/>
    <pivotTable tabId="4" name="CategoryWise"/>
    <pivotTable tabId="4" name="Monthly"/>
    <pivotTable tabId="4" name="ProductWise"/>
    <pivotTable tabId="4" name="SalesType"/>
    <pivotTable tabId="4" name="TotalSales"/>
    <pivotTable tabId="4" name="PivotTable22"/>
  </pivotTables>
  <data>
    <tabular pivotCacheId="101038603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7503206-4A36-462D-948B-923B76E6AF22}" sourceName="MONTH">
  <pivotTables>
    <pivotTable tabId="4" name="Daily "/>
    <pivotTable tabId="4" name="CategoryWise"/>
    <pivotTable tabId="4" name="PaymentMode"/>
    <pivotTable tabId="4" name="ProductWise"/>
    <pivotTable tabId="4" name="SalesType"/>
    <pivotTable tabId="4" name="TotalSales"/>
    <pivotTable tabId="4" name="PivotTable22"/>
    <pivotTable tabId="4" name="Monthly"/>
  </pivotTables>
  <data>
    <tabular pivotCacheId="1010386036">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64FF0AE-4331-436D-A603-4F119D49B9F1}" sourceName="YEAR">
  <pivotTables>
    <pivotTable tabId="4" name="Daily "/>
    <pivotTable tabId="4" name="CategoryWise"/>
    <pivotTable tabId="4" name="Monthly"/>
    <pivotTable tabId="4" name="PaymentMode"/>
    <pivotTable tabId="4" name="ProductWise"/>
    <pivotTable tabId="4" name="SalesType"/>
    <pivotTable tabId="4" name="TotalSales"/>
    <pivotTable tabId="4" name="PivotTable22"/>
  </pivotTables>
  <data>
    <tabular pivotCacheId="101038603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E00E5DB8-87D2-4FDF-A916-A3A8616A6E33}" cache="Slicer_SALE_TYPE" caption="SALE TYPE" columnCount="3" style="SLICER" rowHeight="241300"/>
  <slicer name="PAYMENT MODE" xr10:uid="{7C0913BA-D256-453F-8C47-FF33C77F2EEB}" cache="Slicer_PAYMENT_MODE" caption="PAYMENT MODE" columnCount="2" style="SLICER" rowHeight="241300"/>
  <slicer name="MONTH" xr10:uid="{677417BC-9BD6-407C-BCD8-9605EF5874CD}" cache="Slicer_MONTH" caption="MONTH" style="SLICER" rowHeight="241300"/>
  <slicer name="YEAR" xr10:uid="{648002BE-48FC-42C4-A014-16D1B295E173}" cache="Slicer_YEAR" caption="YEAR"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1056" headerRowBorderDxfId="1055">
  <autoFilter ref="A1:P528" xr:uid="{60351B27-4213-4B50-AF1E-6DD234ED1CD8}"/>
  <sortState xmlns:xlrd2="http://schemas.microsoft.com/office/spreadsheetml/2017/richdata2" ref="A2:E527">
    <sortCondition ref="A1:A527"/>
  </sortState>
  <tableColumns count="16">
    <tableColumn id="1" xr3:uid="{7E2D9722-C99A-4D79-AD8A-A4AF24D31B15}" name="DATE" dataDxfId="1054"/>
    <tableColumn id="3" xr3:uid="{1B687DA1-746A-409E-8132-464ADA2D65F7}" name="PRODUCT ID" dataDxfId="1053"/>
    <tableColumn id="2" xr3:uid="{3D21C161-3520-4EEB-95C2-BC89A67F811B}" name="QUANTITY" dataDxfId="1052"/>
    <tableColumn id="4" xr3:uid="{51AFA112-3989-4C7A-B537-003512753602}" name="SALE TYPE" dataDxfId="1051"/>
    <tableColumn id="5" xr3:uid="{057B8FDA-60FB-4816-999C-2030B688B9CF}" name="PAYMENT MODE" dataDxfId="1050"/>
    <tableColumn id="6" xr3:uid="{A77A9445-20AF-4122-92EB-C3706E536AB4}" name="DISCOUNT %" dataDxfId="1049"/>
    <tableColumn id="7" xr3:uid="{F14205A5-79C5-44AA-B42A-ECED8640D25D}" name="PRODUCT" dataDxfId="1048">
      <calculatedColumnFormula>VLOOKUP(InputData[[#This Row],[PRODUCT ID]],MasterData[],2,0)</calculatedColumnFormula>
    </tableColumn>
    <tableColumn id="8" xr3:uid="{FF422A66-A657-4252-B7E8-7B50BD9637CF}" name="CATEGORY" dataDxfId="1047">
      <calculatedColumnFormula>VLOOKUP(InputData[[#This Row],[PRODUCT ID]],MasterData[],3,0)</calculatedColumnFormula>
    </tableColumn>
    <tableColumn id="9" xr3:uid="{862D3FFB-28F5-47CA-A3C8-28572549273C}" name="UOM" dataDxfId="1046">
      <calculatedColumnFormula>VLOOKUP(InputData[[#This Row],[PRODUCT ID]],MasterData[],4,0)</calculatedColumnFormula>
    </tableColumn>
    <tableColumn id="10" xr3:uid="{9C4E1565-E26B-4AA5-A8E7-AEC146142230}" name="BUYING PRIZE" dataDxfId="1045">
      <calculatedColumnFormula>VLOOKUP(InputData[[#This Row],[PRODUCT ID]],MasterData[],5,0)</calculatedColumnFormula>
    </tableColumn>
    <tableColumn id="11" xr3:uid="{8373BCB7-AC7B-413A-A56A-754FBAD78402}" name="SELLING PRICE" dataDxfId="1044">
      <calculatedColumnFormula>VLOOKUP(InputData[[#This Row],[PRODUCT ID]],MasterData[],6,0)</calculatedColumnFormula>
    </tableColumn>
    <tableColumn id="12" xr3:uid="{0EA06636-465B-4621-8173-11923D393A90}" name="TOTAL BUYING VALUE" dataDxfId="1043">
      <calculatedColumnFormula>InputData[[#This Row],[BUYING PRIZE]]*InputData[[#This Row],[QUANTITY]]</calculatedColumnFormula>
    </tableColumn>
    <tableColumn id="13" xr3:uid="{13FB1DBD-E527-423E-9073-1354FB32E389}" name="TOTAL SELLING VALUE" dataDxfId="1042">
      <calculatedColumnFormula>InputData[[#This Row],[SELLING PRICE]]*InputData[[#This Row],[QUANTITY]]*(1-InputData[[#This Row],[DISCOUNT %]])</calculatedColumnFormula>
    </tableColumn>
    <tableColumn id="14" xr3:uid="{5F3DC516-B0D8-4BF6-ACAE-9B5C200CDC01}" name="DAY" dataDxfId="1041">
      <calculatedColumnFormula>DAY(InputData[[#This Row],[DATE]])</calculatedColumnFormula>
    </tableColumn>
    <tableColumn id="15" xr3:uid="{6216541E-5D9B-4A8E-BA8D-A144B6475CD8}" name="MONTH" dataDxfId="1040">
      <calculatedColumnFormula>TEXT(InputData[[#This Row],[DATE]],"MMM")</calculatedColumnFormula>
    </tableColumn>
    <tableColumn id="16" xr3:uid="{33EB6F61-C0E6-4DD6-8380-2A60B43BAD7A}" name="YEAR" dataDxfId="103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038" dataDxfId="1036" headerRowBorderDxfId="1037">
  <autoFilter ref="A1:F46" xr:uid="{DE6FA1E2-6EE8-430A-AF62-020400F3E926}"/>
  <tableColumns count="6">
    <tableColumn id="1" xr3:uid="{106E50BA-9FFB-484D-AC75-176578AFED44}" name="PRODUCT ID" dataDxfId="1035"/>
    <tableColumn id="2" xr3:uid="{C6063C4C-22AC-43C3-B630-5C0916CFA263}" name="PRODUCT" dataDxfId="1034"/>
    <tableColumn id="3" xr3:uid="{FEA9A0A4-A0D7-45FA-BD75-4D9EBBD09441}" name="CATEGORY" dataDxfId="1033"/>
    <tableColumn id="4" xr3:uid="{3BDFD3DA-79CD-4B0E-9F98-1F406523093B}" name="UOM" dataDxfId="1032"/>
    <tableColumn id="5" xr3:uid="{C286276F-25D5-4D9D-9759-32EF67A133BE}" name="BUYING PRIZE" dataDxfId="1031"/>
    <tableColumn id="6" xr3:uid="{BFC92544-6510-4B40-ABEE-FD6A4B0302D7}" name="SELLING PRICE" dataDxfId="103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a:dk1>
        <a:srgbClr val="000000"/>
      </a:dk1>
      <a:lt1>
        <a:sysClr val="window" lastClr="FFFFFF"/>
      </a:lt1>
      <a:dk2>
        <a:srgbClr val="1B2936"/>
      </a:dk2>
      <a:lt2>
        <a:srgbClr val="C9D7E4"/>
      </a:lt2>
      <a:accent1>
        <a:srgbClr val="C00000"/>
      </a:accent1>
      <a:accent2>
        <a:srgbClr val="FFC000"/>
      </a:accent2>
      <a:accent3>
        <a:srgbClr val="00B050"/>
      </a:accent3>
      <a:accent4>
        <a:srgbClr val="0070C0"/>
      </a:accent4>
      <a:accent5>
        <a:srgbClr val="7030A0"/>
      </a:accent5>
      <a:accent6>
        <a:srgbClr val="002060"/>
      </a:accent6>
      <a:hlink>
        <a:srgbClr val="C0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showGridLines="0" workbookViewId="0">
      <selection activeCell="G1" sqref="G1"/>
    </sheetView>
  </sheetViews>
  <sheetFormatPr defaultColWidth="8.796875" defaultRowHeight="14.25" x14ac:dyDescent="0.45"/>
  <cols>
    <col min="1" max="1" width="10.33203125" bestFit="1" customWidth="1"/>
    <col min="2" max="2" width="15.796875" bestFit="1" customWidth="1"/>
    <col min="3" max="4" width="14.1328125" bestFit="1" customWidth="1"/>
    <col min="5" max="5" width="19.796875" bestFit="1" customWidth="1"/>
    <col min="6" max="6" width="16.1328125" bestFit="1" customWidth="1"/>
    <col min="7" max="7" width="13.6640625" bestFit="1" customWidth="1"/>
    <col min="8" max="8" width="14.46484375" bestFit="1" customWidth="1"/>
    <col min="9" max="9" width="9.796875" bestFit="1" customWidth="1"/>
    <col min="10" max="10" width="17.1328125" bestFit="1" customWidth="1"/>
    <col min="11" max="11" width="17.796875" bestFit="1" customWidth="1"/>
    <col min="12" max="12" width="24.1328125" bestFit="1" customWidth="1"/>
    <col min="13" max="13" width="24.46484375" bestFit="1" customWidth="1"/>
    <col min="14" max="14" width="8.46484375" bestFit="1" customWidth="1"/>
    <col min="15" max="15" width="11.46484375" bestFit="1" customWidth="1"/>
    <col min="16" max="16" width="9" customWidth="1"/>
  </cols>
  <sheetData>
    <row r="1" spans="1:16" ht="14.65" thickBot="1" x14ac:dyDescent="0.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4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InputData[[#This Row],[BUYING PRIZE]]*InputData[[#This Row],[QUANTITY]]</f>
        <v>1296</v>
      </c>
      <c r="M2" s="7">
        <f>InputData[[#This Row],[SELLING PRICE]]*InputData[[#This Row],[QUANTITY]]*(1-InputData[[#This Row],[DISCOUNT %]])</f>
        <v>1412.64</v>
      </c>
      <c r="N2">
        <f>DAY(InputData[[#This Row],[DATE]])</f>
        <v>1</v>
      </c>
      <c r="O2" t="str">
        <f>TEXT(InputData[[#This Row],[DATE]],"MMM")</f>
        <v>Jan</v>
      </c>
      <c r="P2">
        <f>YEAR(InputData[[#This Row],[DATE]])</f>
        <v>2021</v>
      </c>
    </row>
    <row r="3" spans="1:16" x14ac:dyDescent="0.4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InputData[[#This Row],[BUYING PRIZE]]*InputData[[#This Row],[QUANTITY]]</f>
        <v>1080</v>
      </c>
      <c r="M3" s="7">
        <f>InputData[[#This Row],[SELLING PRICE]]*InputData[[#This Row],[QUANTITY]]*(1-InputData[[#This Row],[DISCOUNT %]])</f>
        <v>1198.8</v>
      </c>
      <c r="N3">
        <f>DAY(InputData[[#This Row],[DATE]])</f>
        <v>2</v>
      </c>
      <c r="O3" t="str">
        <f>TEXT(InputData[[#This Row],[DATE]],"MMM")</f>
        <v>Jan</v>
      </c>
      <c r="P3">
        <f>YEAR(InputData[[#This Row],[DATE]])</f>
        <v>2021</v>
      </c>
    </row>
    <row r="4" spans="1:16" x14ac:dyDescent="0.4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InputData[[#This Row],[BUYING PRIZE]]*InputData[[#This Row],[QUANTITY]]</f>
        <v>672</v>
      </c>
      <c r="M4" s="7">
        <f>InputData[[#This Row],[SELLING PRICE]]*InputData[[#This Row],[QUANTITY]]*(1-InputData[[#This Row],[DISCOUNT %]])</f>
        <v>732.48</v>
      </c>
      <c r="N4">
        <f>DAY(InputData[[#This Row],[DATE]])</f>
        <v>2</v>
      </c>
      <c r="O4" t="str">
        <f>TEXT(InputData[[#This Row],[DATE]],"MMM")</f>
        <v>Jan</v>
      </c>
      <c r="P4">
        <f>YEAR(InputData[[#This Row],[DATE]])</f>
        <v>2021</v>
      </c>
    </row>
    <row r="5" spans="1:16" x14ac:dyDescent="0.4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InputData[[#This Row],[BUYING PRIZE]]*InputData[[#This Row],[QUANTITY]]</f>
        <v>220</v>
      </c>
      <c r="M5" s="7">
        <f>InputData[[#This Row],[SELLING PRICE]]*InputData[[#This Row],[QUANTITY]]*(1-InputData[[#This Row],[DISCOUNT %]])</f>
        <v>244.20000000000002</v>
      </c>
      <c r="N5">
        <f>DAY(InputData[[#This Row],[DATE]])</f>
        <v>3</v>
      </c>
      <c r="O5" t="str">
        <f>TEXT(InputData[[#This Row],[DATE]],"MMM")</f>
        <v>Jan</v>
      </c>
      <c r="P5">
        <f>YEAR(InputData[[#This Row],[DATE]])</f>
        <v>2021</v>
      </c>
    </row>
    <row r="6" spans="1:16" x14ac:dyDescent="0.4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InputData[[#This Row],[BUYING PRIZE]]*InputData[[#This Row],[QUANTITY]]</f>
        <v>60</v>
      </c>
      <c r="M6" s="7">
        <f>InputData[[#This Row],[SELLING PRICE]]*InputData[[#This Row],[QUANTITY]]*(1-InputData[[#This Row],[DISCOUNT %]])</f>
        <v>80.400000000000006</v>
      </c>
      <c r="N6">
        <f>DAY(InputData[[#This Row],[DATE]])</f>
        <v>4</v>
      </c>
      <c r="O6" t="str">
        <f>TEXT(InputData[[#This Row],[DATE]],"MMM")</f>
        <v>Jan</v>
      </c>
      <c r="P6">
        <f>YEAR(InputData[[#This Row],[DATE]])</f>
        <v>2021</v>
      </c>
    </row>
    <row r="7" spans="1:16" x14ac:dyDescent="0.4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InputData[[#This Row],[BUYING PRIZE]]*InputData[[#This Row],[QUANTITY]]</f>
        <v>93</v>
      </c>
      <c r="M7" s="7">
        <f>InputData[[#This Row],[SELLING PRICE]]*InputData[[#This Row],[QUANTITY]]*(1-InputData[[#This Row],[DISCOUNT %]])</f>
        <v>104.16</v>
      </c>
      <c r="N7">
        <f>DAY(InputData[[#This Row],[DATE]])</f>
        <v>9</v>
      </c>
      <c r="O7" t="str">
        <f>TEXT(InputData[[#This Row],[DATE]],"MMM")</f>
        <v>Jan</v>
      </c>
      <c r="P7">
        <f>YEAR(InputData[[#This Row],[DATE]])</f>
        <v>2021</v>
      </c>
    </row>
    <row r="8" spans="1:16" x14ac:dyDescent="0.4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InputData[[#This Row],[BUYING PRIZE]]*InputData[[#This Row],[QUANTITY]]</f>
        <v>568</v>
      </c>
      <c r="M8" s="7">
        <f>InputData[[#This Row],[SELLING PRICE]]*InputData[[#This Row],[QUANTITY]]*(1-InputData[[#This Row],[DISCOUNT %]])</f>
        <v>647.52</v>
      </c>
      <c r="N8">
        <f>DAY(InputData[[#This Row],[DATE]])</f>
        <v>9</v>
      </c>
      <c r="O8" t="str">
        <f>TEXT(InputData[[#This Row],[DATE]],"MMM")</f>
        <v>Jan</v>
      </c>
      <c r="P8">
        <f>YEAR(InputData[[#This Row],[DATE]])</f>
        <v>2021</v>
      </c>
    </row>
    <row r="9" spans="1:16" x14ac:dyDescent="0.4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InputData[[#This Row],[BUYING PRIZE]]*InputData[[#This Row],[QUANTITY]]</f>
        <v>28</v>
      </c>
      <c r="M9" s="7">
        <f>InputData[[#This Row],[SELLING PRICE]]*InputData[[#This Row],[QUANTITY]]*(1-InputData[[#This Row],[DISCOUNT %]])</f>
        <v>33.32</v>
      </c>
      <c r="N9">
        <f>DAY(InputData[[#This Row],[DATE]])</f>
        <v>9</v>
      </c>
      <c r="O9" t="str">
        <f>TEXT(InputData[[#This Row],[DATE]],"MMM")</f>
        <v>Jan</v>
      </c>
      <c r="P9">
        <f>YEAR(InputData[[#This Row],[DATE]])</f>
        <v>2021</v>
      </c>
    </row>
    <row r="10" spans="1:16" x14ac:dyDescent="0.4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4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InputData[[#This Row],[BUYING PRIZE]]*InputData[[#This Row],[QUANTITY]]</f>
        <v>448</v>
      </c>
      <c r="M11" s="7">
        <f>InputData[[#This Row],[SELLING PRICE]]*InputData[[#This Row],[QUANTITY]]*(1-InputData[[#This Row],[DISCOUNT %]])</f>
        <v>586.88</v>
      </c>
      <c r="N11">
        <f>DAY(InputData[[#This Row],[DATE]])</f>
        <v>11</v>
      </c>
      <c r="O11" t="str">
        <f>TEXT(InputData[[#This Row],[DATE]],"MMM")</f>
        <v>Jan</v>
      </c>
      <c r="P11">
        <f>YEAR(InputData[[#This Row],[DATE]])</f>
        <v>2021</v>
      </c>
    </row>
    <row r="12" spans="1:16" x14ac:dyDescent="0.4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InputData[[#This Row],[BUYING PRIZE]]*InputData[[#This Row],[QUANTITY]]</f>
        <v>480</v>
      </c>
      <c r="M12" s="7">
        <f>InputData[[#This Row],[SELLING PRICE]]*InputData[[#This Row],[QUANTITY]]*(1-InputData[[#This Row],[DISCOUNT %]])</f>
        <v>648</v>
      </c>
      <c r="N12">
        <f>DAY(InputData[[#This Row],[DATE]])</f>
        <v>11</v>
      </c>
      <c r="O12" t="str">
        <f>TEXT(InputData[[#This Row],[DATE]],"MMM")</f>
        <v>Jan</v>
      </c>
      <c r="P12">
        <f>YEAR(InputData[[#This Row],[DATE]])</f>
        <v>2021</v>
      </c>
    </row>
    <row r="13" spans="1:16" x14ac:dyDescent="0.4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InputData[[#This Row],[BUYING PRIZE]]*InputData[[#This Row],[QUANTITY]]</f>
        <v>1200</v>
      </c>
      <c r="M13" s="7">
        <f>InputData[[#This Row],[SELLING PRICE]]*InputData[[#This Row],[QUANTITY]]*(1-InputData[[#This Row],[DISCOUNT %]])</f>
        <v>1620</v>
      </c>
      <c r="N13">
        <f>DAY(InputData[[#This Row],[DATE]])</f>
        <v>12</v>
      </c>
      <c r="O13" t="str">
        <f>TEXT(InputData[[#This Row],[DATE]],"MMM")</f>
        <v>Jan</v>
      </c>
      <c r="P13">
        <f>YEAR(InputData[[#This Row],[DATE]])</f>
        <v>2021</v>
      </c>
    </row>
    <row r="14" spans="1:16" x14ac:dyDescent="0.4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InputData[[#This Row],[BUYING PRIZE]]*InputData[[#This Row],[QUANTITY]]</f>
        <v>988</v>
      </c>
      <c r="M14" s="7">
        <f>InputData[[#This Row],[SELLING PRICE]]*InputData[[#This Row],[QUANTITY]]*(1-InputData[[#This Row],[DISCOUNT %]])</f>
        <v>1067.04</v>
      </c>
      <c r="N14">
        <f>DAY(InputData[[#This Row],[DATE]])</f>
        <v>18</v>
      </c>
      <c r="O14" t="str">
        <f>TEXT(InputData[[#This Row],[DATE]],"MMM")</f>
        <v>Jan</v>
      </c>
      <c r="P14">
        <f>YEAR(InputData[[#This Row],[DATE]])</f>
        <v>2021</v>
      </c>
    </row>
    <row r="15" spans="1:16" ht="13.25" customHeight="1" x14ac:dyDescent="0.4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InputData[[#This Row],[BUYING PRIZE]]*InputData[[#This Row],[QUANTITY]]</f>
        <v>423</v>
      </c>
      <c r="M15" s="7">
        <f>InputData[[#This Row],[SELLING PRICE]]*InputData[[#This Row],[QUANTITY]]*(1-InputData[[#This Row],[DISCOUNT %]])</f>
        <v>448.38</v>
      </c>
      <c r="N15">
        <f>DAY(InputData[[#This Row],[DATE]])</f>
        <v>18</v>
      </c>
      <c r="O15" t="str">
        <f>TEXT(InputData[[#This Row],[DATE]],"MMM")</f>
        <v>Jan</v>
      </c>
      <c r="P15">
        <f>YEAR(InputData[[#This Row],[DATE]])</f>
        <v>2021</v>
      </c>
    </row>
    <row r="16" spans="1:16" x14ac:dyDescent="0.4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InputData[[#This Row],[BUYING PRIZE]]*InputData[[#This Row],[QUANTITY]]</f>
        <v>30</v>
      </c>
      <c r="M16" s="7">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4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InputData[[#This Row],[BUYING PRIZE]]*InputData[[#This Row],[QUANTITY]]</f>
        <v>220</v>
      </c>
      <c r="M17" s="7">
        <f>InputData[[#This Row],[SELLING PRICE]]*InputData[[#This Row],[QUANTITY]]*(1-InputData[[#This Row],[DISCOUNT %]])</f>
        <v>233.2</v>
      </c>
      <c r="N17">
        <f>DAY(InputData[[#This Row],[DATE]])</f>
        <v>20</v>
      </c>
      <c r="O17" t="str">
        <f>TEXT(InputData[[#This Row],[DATE]],"MMM")</f>
        <v>Jan</v>
      </c>
      <c r="P17">
        <f>YEAR(InputData[[#This Row],[DATE]])</f>
        <v>2021</v>
      </c>
    </row>
    <row r="18" spans="1:16" x14ac:dyDescent="0.4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InputData[[#This Row],[BUYING PRIZE]]*InputData[[#This Row],[QUANTITY]]</f>
        <v>244</v>
      </c>
      <c r="M18" s="7">
        <f>InputData[[#This Row],[SELLING PRICE]]*InputData[[#This Row],[QUANTITY]]*(1-InputData[[#This Row],[DISCOUNT %]])</f>
        <v>305</v>
      </c>
      <c r="N18">
        <f>DAY(InputData[[#This Row],[DATE]])</f>
        <v>20</v>
      </c>
      <c r="O18" t="str">
        <f>TEXT(InputData[[#This Row],[DATE]],"MMM")</f>
        <v>Jan</v>
      </c>
      <c r="P18">
        <f>YEAR(InputData[[#This Row],[DATE]])</f>
        <v>2021</v>
      </c>
    </row>
    <row r="19" spans="1:16" x14ac:dyDescent="0.4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InputData[[#This Row],[BUYING PRIZE]]*InputData[[#This Row],[QUANTITY]]</f>
        <v>660</v>
      </c>
      <c r="M19" s="7">
        <f>InputData[[#This Row],[SELLING PRICE]]*InputData[[#This Row],[QUANTITY]]*(1-InputData[[#This Row],[DISCOUNT %]])</f>
        <v>732.6</v>
      </c>
      <c r="N19">
        <f>DAY(InputData[[#This Row],[DATE]])</f>
        <v>21</v>
      </c>
      <c r="O19" t="str">
        <f>TEXT(InputData[[#This Row],[DATE]],"MMM")</f>
        <v>Jan</v>
      </c>
      <c r="P19">
        <f>YEAR(InputData[[#This Row],[DATE]])</f>
        <v>2021</v>
      </c>
    </row>
    <row r="20" spans="1:16" x14ac:dyDescent="0.4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InputData[[#This Row],[BUYING PRIZE]]*InputData[[#This Row],[QUANTITY]]</f>
        <v>639</v>
      </c>
      <c r="M20" s="7">
        <f>InputData[[#This Row],[SELLING PRICE]]*InputData[[#This Row],[QUANTITY]]*(1-InputData[[#This Row],[DISCOUNT %]])</f>
        <v>728.46</v>
      </c>
      <c r="N20">
        <f>DAY(InputData[[#This Row],[DATE]])</f>
        <v>21</v>
      </c>
      <c r="O20" t="str">
        <f>TEXT(InputData[[#This Row],[DATE]],"MMM")</f>
        <v>Jan</v>
      </c>
      <c r="P20">
        <f>YEAR(InputData[[#This Row],[DATE]])</f>
        <v>2021</v>
      </c>
    </row>
    <row r="21" spans="1:16" x14ac:dyDescent="0.4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InputData[[#This Row],[BUYING PRIZE]]*InputData[[#This Row],[QUANTITY]]</f>
        <v>720</v>
      </c>
      <c r="M21" s="7">
        <f>InputData[[#This Row],[SELLING PRICE]]*InputData[[#This Row],[QUANTITY]]*(1-InputData[[#This Row],[DISCOUNT %]])</f>
        <v>972</v>
      </c>
      <c r="N21">
        <f>DAY(InputData[[#This Row],[DATE]])</f>
        <v>21</v>
      </c>
      <c r="O21" t="str">
        <f>TEXT(InputData[[#This Row],[DATE]],"MMM")</f>
        <v>Jan</v>
      </c>
      <c r="P21">
        <f>YEAR(InputData[[#This Row],[DATE]])</f>
        <v>2021</v>
      </c>
    </row>
    <row r="22" spans="1:16" x14ac:dyDescent="0.4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4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InputData[[#This Row],[BUYING PRIZE]]*InputData[[#This Row],[QUANTITY]]</f>
        <v>35</v>
      </c>
      <c r="M23" s="7">
        <f>InputData[[#This Row],[SELLING PRICE]]*InputData[[#This Row],[QUANTITY]]*(1-InputData[[#This Row],[DISCOUNT %]])</f>
        <v>46.9</v>
      </c>
      <c r="N23">
        <f>DAY(InputData[[#This Row],[DATE]])</f>
        <v>25</v>
      </c>
      <c r="O23" t="str">
        <f>TEXT(InputData[[#This Row],[DATE]],"MMM")</f>
        <v>Jan</v>
      </c>
      <c r="P23">
        <f>YEAR(InputData[[#This Row],[DATE]])</f>
        <v>2021</v>
      </c>
    </row>
    <row r="24" spans="1:16" x14ac:dyDescent="0.4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InputData[[#This Row],[BUYING PRIZE]]*InputData[[#This Row],[QUANTITY]]</f>
        <v>1302</v>
      </c>
      <c r="M24" s="7">
        <f>InputData[[#This Row],[SELLING PRICE]]*InputData[[#This Row],[QUANTITY]]*(1-InputData[[#This Row],[DISCOUNT %]])</f>
        <v>1458.24</v>
      </c>
      <c r="N24">
        <f>DAY(InputData[[#This Row],[DATE]])</f>
        <v>25</v>
      </c>
      <c r="O24" t="str">
        <f>TEXT(InputData[[#This Row],[DATE]],"MMM")</f>
        <v>Jan</v>
      </c>
      <c r="P24">
        <f>YEAR(InputData[[#This Row],[DATE]])</f>
        <v>2021</v>
      </c>
    </row>
    <row r="25" spans="1:16" x14ac:dyDescent="0.4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InputData[[#This Row],[BUYING PRIZE]]*InputData[[#This Row],[QUANTITY]]</f>
        <v>684</v>
      </c>
      <c r="M25" s="7">
        <f>InputData[[#This Row],[SELLING PRICE]]*InputData[[#This Row],[QUANTITY]]*(1-InputData[[#This Row],[DISCOUNT %]])</f>
        <v>738.72</v>
      </c>
      <c r="N25">
        <f>DAY(InputData[[#This Row],[DATE]])</f>
        <v>26</v>
      </c>
      <c r="O25" t="str">
        <f>TEXT(InputData[[#This Row],[DATE]],"MMM")</f>
        <v>Jan</v>
      </c>
      <c r="P25">
        <f>YEAR(InputData[[#This Row],[DATE]])</f>
        <v>2021</v>
      </c>
    </row>
    <row r="26" spans="1:16" x14ac:dyDescent="0.4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InputData[[#This Row],[BUYING PRIZE]]*InputData[[#This Row],[QUANTITY]]</f>
        <v>525</v>
      </c>
      <c r="M26" s="7">
        <f>InputData[[#This Row],[SELLING PRICE]]*InputData[[#This Row],[QUANTITY]]*(1-InputData[[#This Row],[DISCOUNT %]])</f>
        <v>598.5</v>
      </c>
      <c r="N26">
        <f>DAY(InputData[[#This Row],[DATE]])</f>
        <v>26</v>
      </c>
      <c r="O26" t="str">
        <f>TEXT(InputData[[#This Row],[DATE]],"MMM")</f>
        <v>Jan</v>
      </c>
      <c r="P26">
        <f>YEAR(InputData[[#This Row],[DATE]])</f>
        <v>2021</v>
      </c>
    </row>
    <row r="27" spans="1:16" x14ac:dyDescent="0.4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InputData[[#This Row],[BUYING PRIZE]]*InputData[[#This Row],[QUANTITY]]</f>
        <v>686</v>
      </c>
      <c r="M27" s="7">
        <f>InputData[[#This Row],[SELLING PRICE]]*InputData[[#This Row],[QUANTITY]]*(1-InputData[[#This Row],[DISCOUNT %]])</f>
        <v>727.16</v>
      </c>
      <c r="N27">
        <f>DAY(InputData[[#This Row],[DATE]])</f>
        <v>26</v>
      </c>
      <c r="O27" t="str">
        <f>TEXT(InputData[[#This Row],[DATE]],"MMM")</f>
        <v>Jan</v>
      </c>
      <c r="P27">
        <f>YEAR(InputData[[#This Row],[DATE]])</f>
        <v>2021</v>
      </c>
    </row>
    <row r="28" spans="1:16" x14ac:dyDescent="0.4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InputData[[#This Row],[BUYING PRIZE]]*InputData[[#This Row],[QUANTITY]]</f>
        <v>630</v>
      </c>
      <c r="M28" s="7">
        <f>InputData[[#This Row],[SELLING PRICE]]*InputData[[#This Row],[QUANTITY]]*(1-InputData[[#This Row],[DISCOUNT %]])</f>
        <v>806.4</v>
      </c>
      <c r="N28">
        <f>DAY(InputData[[#This Row],[DATE]])</f>
        <v>27</v>
      </c>
      <c r="O28" t="str">
        <f>TEXT(InputData[[#This Row],[DATE]],"MMM")</f>
        <v>Jan</v>
      </c>
      <c r="P28">
        <f>YEAR(InputData[[#This Row],[DATE]])</f>
        <v>2021</v>
      </c>
    </row>
    <row r="29" spans="1:16" x14ac:dyDescent="0.4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InputData[[#This Row],[BUYING PRIZE]]*InputData[[#This Row],[QUANTITY]]</f>
        <v>267</v>
      </c>
      <c r="M29" s="7">
        <f>InputData[[#This Row],[SELLING PRICE]]*InputData[[#This Row],[QUANTITY]]*(1-InputData[[#This Row],[DISCOUNT %]])</f>
        <v>352.44</v>
      </c>
      <c r="N29">
        <f>DAY(InputData[[#This Row],[DATE]])</f>
        <v>27</v>
      </c>
      <c r="O29" t="str">
        <f>TEXT(InputData[[#This Row],[DATE]],"MMM")</f>
        <v>Jan</v>
      </c>
      <c r="P29">
        <f>YEAR(InputData[[#This Row],[DATE]])</f>
        <v>2021</v>
      </c>
    </row>
    <row r="30" spans="1:16" x14ac:dyDescent="0.4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4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InputData[[#This Row],[BUYING PRIZE]]*InputData[[#This Row],[QUANTITY]]</f>
        <v>94</v>
      </c>
      <c r="M31" s="7">
        <f>InputData[[#This Row],[SELLING PRICE]]*InputData[[#This Row],[QUANTITY]]*(1-InputData[[#This Row],[DISCOUNT %]])</f>
        <v>106.22</v>
      </c>
      <c r="N31">
        <f>DAY(InputData[[#This Row],[DATE]])</f>
        <v>28</v>
      </c>
      <c r="O31" t="str">
        <f>TEXT(InputData[[#This Row],[DATE]],"MMM")</f>
        <v>Jan</v>
      </c>
      <c r="P31">
        <f>YEAR(InputData[[#This Row],[DATE]])</f>
        <v>2021</v>
      </c>
    </row>
    <row r="32" spans="1:16" x14ac:dyDescent="0.4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InputData[[#This Row],[BUYING PRIZE]]*InputData[[#This Row],[QUANTITY]]</f>
        <v>1036</v>
      </c>
      <c r="M32" s="7">
        <f>InputData[[#This Row],[SELLING PRICE]]*InputData[[#This Row],[QUANTITY]]*(1-InputData[[#This Row],[DISCOUNT %]])</f>
        <v>1149.96</v>
      </c>
      <c r="N32">
        <f>DAY(InputData[[#This Row],[DATE]])</f>
        <v>2</v>
      </c>
      <c r="O32" t="str">
        <f>TEXT(InputData[[#This Row],[DATE]],"MMM")</f>
        <v>Feb</v>
      </c>
      <c r="P32">
        <f>YEAR(InputData[[#This Row],[DATE]])</f>
        <v>2021</v>
      </c>
    </row>
    <row r="33" spans="1:16" x14ac:dyDescent="0.4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InputData[[#This Row],[BUYING PRIZE]]*InputData[[#This Row],[QUANTITY]]</f>
        <v>169</v>
      </c>
      <c r="M33" s="7">
        <f>InputData[[#This Row],[SELLING PRICE]]*InputData[[#This Row],[QUANTITY]]*(1-InputData[[#This Row],[DISCOUNT %]])</f>
        <v>216.32</v>
      </c>
      <c r="N33">
        <f>DAY(InputData[[#This Row],[DATE]])</f>
        <v>3</v>
      </c>
      <c r="O33" t="str">
        <f>TEXT(InputData[[#This Row],[DATE]],"MMM")</f>
        <v>Feb</v>
      </c>
      <c r="P33">
        <f>YEAR(InputData[[#This Row],[DATE]])</f>
        <v>2021</v>
      </c>
    </row>
    <row r="34" spans="1:16" x14ac:dyDescent="0.4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InputData[[#This Row],[BUYING PRIZE]]*InputData[[#This Row],[QUANTITY]]</f>
        <v>242</v>
      </c>
      <c r="M34" s="7">
        <f>InputData[[#This Row],[SELLING PRICE]]*InputData[[#This Row],[QUANTITY]]*(1-InputData[[#This Row],[DISCOUNT %]])</f>
        <v>283.14</v>
      </c>
      <c r="N34">
        <f>DAY(InputData[[#This Row],[DATE]])</f>
        <v>3</v>
      </c>
      <c r="O34" t="str">
        <f>TEXT(InputData[[#This Row],[DATE]],"MMM")</f>
        <v>Feb</v>
      </c>
      <c r="P34">
        <f>YEAR(InputData[[#This Row],[DATE]])</f>
        <v>2021</v>
      </c>
    </row>
    <row r="35" spans="1:16" x14ac:dyDescent="0.4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InputData[[#This Row],[BUYING PRIZE]]*InputData[[#This Row],[QUANTITY]]</f>
        <v>268</v>
      </c>
      <c r="M35" s="7">
        <f>InputData[[#This Row],[SELLING PRICE]]*InputData[[#This Row],[QUANTITY]]*(1-InputData[[#This Row],[DISCOUNT %]])</f>
        <v>343.04</v>
      </c>
      <c r="N35">
        <f>DAY(InputData[[#This Row],[DATE]])</f>
        <v>4</v>
      </c>
      <c r="O35" t="str">
        <f>TEXT(InputData[[#This Row],[DATE]],"MMM")</f>
        <v>Feb</v>
      </c>
      <c r="P35">
        <f>YEAR(InputData[[#This Row],[DATE]])</f>
        <v>2021</v>
      </c>
    </row>
    <row r="36" spans="1:16" x14ac:dyDescent="0.4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Row],[DATE]],"MMM")</f>
        <v>Feb</v>
      </c>
      <c r="P36">
        <f>YEAR(InputData[[#This Row],[DATE]])</f>
        <v>2021</v>
      </c>
    </row>
    <row r="37" spans="1:16" x14ac:dyDescent="0.4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Row],[DATE]],"MMM")</f>
        <v>Feb</v>
      </c>
      <c r="P37">
        <f>YEAR(InputData[[#This Row],[DATE]])</f>
        <v>2021</v>
      </c>
    </row>
    <row r="38" spans="1:16" x14ac:dyDescent="0.4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InputData[[#This Row],[BUYING PRIZE]]*InputData[[#This Row],[QUANTITY]]</f>
        <v>603</v>
      </c>
      <c r="M38" s="7">
        <f>InputData[[#This Row],[SELLING PRICE]]*InputData[[#This Row],[QUANTITY]]*(1-InputData[[#This Row],[DISCOUNT %]])</f>
        <v>747.72</v>
      </c>
      <c r="N38">
        <f>DAY(InputData[[#This Row],[DATE]])</f>
        <v>5</v>
      </c>
      <c r="O38" t="str">
        <f>TEXT(InputData[[#This Row],[DATE]],"MMM")</f>
        <v>Feb</v>
      </c>
      <c r="P38">
        <f>YEAR(InputData[[#This Row],[DATE]])</f>
        <v>2021</v>
      </c>
    </row>
    <row r="39" spans="1:16" x14ac:dyDescent="0.4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InputData[[#This Row],[BUYING PRIZE]]*InputData[[#This Row],[QUANTITY]]</f>
        <v>5</v>
      </c>
      <c r="M39" s="7">
        <f>InputData[[#This Row],[SELLING PRICE]]*InputData[[#This Row],[QUANTITY]]*(1-InputData[[#This Row],[DISCOUNT %]])</f>
        <v>6.7</v>
      </c>
      <c r="N39">
        <f>DAY(InputData[[#This Row],[DATE]])</f>
        <v>6</v>
      </c>
      <c r="O39" t="str">
        <f>TEXT(InputData[[#This Row],[DATE]],"MMM")</f>
        <v>Feb</v>
      </c>
      <c r="P39">
        <f>YEAR(InputData[[#This Row],[DATE]])</f>
        <v>2021</v>
      </c>
    </row>
    <row r="40" spans="1:16" x14ac:dyDescent="0.4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Row],[DATE]],"MMM")</f>
        <v>Feb</v>
      </c>
      <c r="P40">
        <f>YEAR(InputData[[#This Row],[DATE]])</f>
        <v>2021</v>
      </c>
    </row>
    <row r="41" spans="1:16" x14ac:dyDescent="0.4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InputData[[#This Row],[BUYING PRIZE]]*InputData[[#This Row],[QUANTITY]]</f>
        <v>581</v>
      </c>
      <c r="M41" s="7">
        <f>InputData[[#This Row],[SELLING PRICE]]*InputData[[#This Row],[QUANTITY]]*(1-InputData[[#This Row],[DISCOUNT %]])</f>
        <v>662.34</v>
      </c>
      <c r="N41">
        <f>DAY(InputData[[#This Row],[DATE]])</f>
        <v>12</v>
      </c>
      <c r="O41" t="str">
        <f>TEXT(InputData[[#This Row],[DATE]],"MMM")</f>
        <v>Feb</v>
      </c>
      <c r="P41">
        <f>YEAR(InputData[[#This Row],[DATE]])</f>
        <v>2021</v>
      </c>
    </row>
    <row r="42" spans="1:16" x14ac:dyDescent="0.4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InputData[[#This Row],[BUYING PRIZE]]*InputData[[#This Row],[QUANTITY]]</f>
        <v>1269</v>
      </c>
      <c r="M42" s="7">
        <f>InputData[[#This Row],[SELLING PRICE]]*InputData[[#This Row],[QUANTITY]]*(1-InputData[[#This Row],[DISCOUNT %]])</f>
        <v>1345.14</v>
      </c>
      <c r="N42">
        <f>DAY(InputData[[#This Row],[DATE]])</f>
        <v>12</v>
      </c>
      <c r="O42" t="str">
        <f>TEXT(InputData[[#This Row],[DATE]],"MMM")</f>
        <v>Feb</v>
      </c>
      <c r="P42">
        <f>YEAR(InputData[[#This Row],[DATE]])</f>
        <v>2021</v>
      </c>
    </row>
    <row r="43" spans="1:16" x14ac:dyDescent="0.4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4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Row],[DATE]],"MMM")</f>
        <v>Feb</v>
      </c>
      <c r="P44">
        <f>YEAR(InputData[[#This Row],[DATE]])</f>
        <v>2021</v>
      </c>
    </row>
    <row r="45" spans="1:16" x14ac:dyDescent="0.4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InputData[[#This Row],[BUYING PRIZE]]*InputData[[#This Row],[QUANTITY]]</f>
        <v>1628</v>
      </c>
      <c r="M45" s="7">
        <f>InputData[[#This Row],[SELLING PRICE]]*InputData[[#This Row],[QUANTITY]]*(1-InputData[[#This Row],[DISCOUNT %]])</f>
        <v>2214.08</v>
      </c>
      <c r="N45">
        <f>DAY(InputData[[#This Row],[DATE]])</f>
        <v>20</v>
      </c>
      <c r="O45" t="str">
        <f>TEXT(InputData[[#This Row],[DATE]],"MMM")</f>
        <v>Feb</v>
      </c>
      <c r="P45">
        <f>YEAR(InputData[[#This Row],[DATE]])</f>
        <v>2021</v>
      </c>
    </row>
    <row r="46" spans="1:16" x14ac:dyDescent="0.4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InputData[[#This Row],[BUYING PRIZE]]*InputData[[#This Row],[QUANTITY]]</f>
        <v>560</v>
      </c>
      <c r="M46" s="7">
        <f>InputData[[#This Row],[SELLING PRICE]]*InputData[[#This Row],[QUANTITY]]*(1-InputData[[#This Row],[DISCOUNT %]])</f>
        <v>610.4</v>
      </c>
      <c r="N46">
        <f>DAY(InputData[[#This Row],[DATE]])</f>
        <v>22</v>
      </c>
      <c r="O46" t="str">
        <f>TEXT(InputData[[#This Row],[DATE]],"MMM")</f>
        <v>Feb</v>
      </c>
      <c r="P46">
        <f>YEAR(InputData[[#This Row],[DATE]])</f>
        <v>2021</v>
      </c>
    </row>
    <row r="47" spans="1:16" x14ac:dyDescent="0.4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4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4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4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InputData[[#This Row],[BUYING PRIZE]]*InputData[[#This Row],[QUANTITY]]</f>
        <v>979</v>
      </c>
      <c r="M50" s="7">
        <f>InputData[[#This Row],[SELLING PRICE]]*InputData[[#This Row],[QUANTITY]]*(1-InputData[[#This Row],[DISCOUNT %]])</f>
        <v>1292.28</v>
      </c>
      <c r="N50">
        <f>DAY(InputData[[#This Row],[DATE]])</f>
        <v>25</v>
      </c>
      <c r="O50" t="str">
        <f>TEXT(InputData[[#This Row],[DATE]],"MMM")</f>
        <v>Feb</v>
      </c>
      <c r="P50">
        <f>YEAR(InputData[[#This Row],[DATE]])</f>
        <v>2021</v>
      </c>
    </row>
    <row r="51" spans="1:16" x14ac:dyDescent="0.4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InputData[[#This Row],[BUYING PRIZE]]*InputData[[#This Row],[QUANTITY]]</f>
        <v>296</v>
      </c>
      <c r="M51" s="7">
        <f>InputData[[#This Row],[SELLING PRICE]]*InputData[[#This Row],[QUANTITY]]*(1-InputData[[#This Row],[DISCOUNT %]])</f>
        <v>402.56</v>
      </c>
      <c r="N51">
        <f>DAY(InputData[[#This Row],[DATE]])</f>
        <v>25</v>
      </c>
      <c r="O51" t="str">
        <f>TEXT(InputData[[#This Row],[DATE]],"MMM")</f>
        <v>Feb</v>
      </c>
      <c r="P51">
        <f>YEAR(InputData[[#This Row],[DATE]])</f>
        <v>2021</v>
      </c>
    </row>
    <row r="52" spans="1:16" x14ac:dyDescent="0.4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4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InputData[[#This Row],[BUYING PRIZE]]*InputData[[#This Row],[QUANTITY]]</f>
        <v>44</v>
      </c>
      <c r="M53" s="7">
        <f>InputData[[#This Row],[SELLING PRICE]]*InputData[[#This Row],[QUANTITY]]*(1-InputData[[#This Row],[DISCOUNT %]])</f>
        <v>48.4</v>
      </c>
      <c r="N53">
        <f>DAY(InputData[[#This Row],[DATE]])</f>
        <v>3</v>
      </c>
      <c r="O53" t="str">
        <f>TEXT(InputData[[#This Row],[DATE]],"MMM")</f>
        <v>Mar</v>
      </c>
      <c r="P53">
        <f>YEAR(InputData[[#This Row],[DATE]])</f>
        <v>2021</v>
      </c>
    </row>
    <row r="54" spans="1:16" x14ac:dyDescent="0.4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InputData[[#This Row],[BUYING PRIZE]]*InputData[[#This Row],[QUANTITY]]</f>
        <v>1134</v>
      </c>
      <c r="M54" s="7">
        <f>InputData[[#This Row],[SELLING PRICE]]*InputData[[#This Row],[QUANTITY]]*(1-InputData[[#This Row],[DISCOUNT %]])</f>
        <v>1462.86</v>
      </c>
      <c r="N54">
        <f>DAY(InputData[[#This Row],[DATE]])</f>
        <v>7</v>
      </c>
      <c r="O54" t="str">
        <f>TEXT(InputData[[#This Row],[DATE]],"MMM")</f>
        <v>Mar</v>
      </c>
      <c r="P54">
        <f>YEAR(InputData[[#This Row],[DATE]])</f>
        <v>2021</v>
      </c>
    </row>
    <row r="55" spans="1:16" x14ac:dyDescent="0.4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Row],[DATE]],"MMM")</f>
        <v>Mar</v>
      </c>
      <c r="P55">
        <f>YEAR(InputData[[#This Row],[DATE]])</f>
        <v>2021</v>
      </c>
    </row>
    <row r="56" spans="1:16" x14ac:dyDescent="0.4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InputData[[#This Row],[BUYING PRIZE]]*InputData[[#This Row],[QUANTITY]]</f>
        <v>684</v>
      </c>
      <c r="M56" s="7">
        <f>InputData[[#This Row],[SELLING PRICE]]*InputData[[#This Row],[QUANTITY]]*(1-InputData[[#This Row],[DISCOUNT %]])</f>
        <v>738.72</v>
      </c>
      <c r="N56">
        <f>DAY(InputData[[#This Row],[DATE]])</f>
        <v>8</v>
      </c>
      <c r="O56" t="str">
        <f>TEXT(InputData[[#This Row],[DATE]],"MMM")</f>
        <v>Mar</v>
      </c>
      <c r="P56">
        <f>YEAR(InputData[[#This Row],[DATE]])</f>
        <v>2021</v>
      </c>
    </row>
    <row r="57" spans="1:16" x14ac:dyDescent="0.4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Row],[DATE]],"MMM")</f>
        <v>Mar</v>
      </c>
      <c r="P57">
        <f>YEAR(InputData[[#This Row],[DATE]])</f>
        <v>2021</v>
      </c>
    </row>
    <row r="58" spans="1:16" x14ac:dyDescent="0.4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InputData[[#This Row],[BUYING PRIZE]]*InputData[[#This Row],[QUANTITY]]</f>
        <v>77</v>
      </c>
      <c r="M58" s="7">
        <f>InputData[[#This Row],[SELLING PRICE]]*InputData[[#This Row],[QUANTITY]]*(1-InputData[[#This Row],[DISCOUNT %]])</f>
        <v>91.63</v>
      </c>
      <c r="N58">
        <f>DAY(InputData[[#This Row],[DATE]])</f>
        <v>11</v>
      </c>
      <c r="O58" t="str">
        <f>TEXT(InputData[[#This Row],[DATE]],"MMM")</f>
        <v>Mar</v>
      </c>
      <c r="P58">
        <f>YEAR(InputData[[#This Row],[DATE]])</f>
        <v>2021</v>
      </c>
    </row>
    <row r="59" spans="1:16" x14ac:dyDescent="0.4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InputData[[#This Row],[BUYING PRIZE]]*InputData[[#This Row],[QUANTITY]]</f>
        <v>370</v>
      </c>
      <c r="M59" s="7">
        <f>InputData[[#This Row],[SELLING PRICE]]*InputData[[#This Row],[QUANTITY]]*(1-InputData[[#This Row],[DISCOUNT %]])</f>
        <v>418.1</v>
      </c>
      <c r="N59">
        <f>DAY(InputData[[#This Row],[DATE]])</f>
        <v>13</v>
      </c>
      <c r="O59" t="str">
        <f>TEXT(InputData[[#This Row],[DATE]],"MMM")</f>
        <v>Mar</v>
      </c>
      <c r="P59">
        <f>YEAR(InputData[[#This Row],[DATE]])</f>
        <v>2021</v>
      </c>
    </row>
    <row r="60" spans="1:16" x14ac:dyDescent="0.4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4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InputData[[#This Row],[BUYING PRIZE]]*InputData[[#This Row],[QUANTITY]]</f>
        <v>1022</v>
      </c>
      <c r="M61" s="7">
        <f>InputData[[#This Row],[SELLING PRICE]]*InputData[[#This Row],[QUANTITY]]*(1-InputData[[#This Row],[DISCOUNT %]])</f>
        <v>1318.38</v>
      </c>
      <c r="N61">
        <f>DAY(InputData[[#This Row],[DATE]])</f>
        <v>16</v>
      </c>
      <c r="O61" t="str">
        <f>TEXT(InputData[[#This Row],[DATE]],"MMM")</f>
        <v>Mar</v>
      </c>
      <c r="P61">
        <f>YEAR(InputData[[#This Row],[DATE]])</f>
        <v>2021</v>
      </c>
    </row>
    <row r="62" spans="1:16" x14ac:dyDescent="0.4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InputData[[#This Row],[BUYING PRIZE]]*InputData[[#This Row],[QUANTITY]]</f>
        <v>960</v>
      </c>
      <c r="M62" s="7">
        <f>InputData[[#This Row],[SELLING PRICE]]*InputData[[#This Row],[QUANTITY]]*(1-InputData[[#This Row],[DISCOUNT %]])</f>
        <v>1296</v>
      </c>
      <c r="N62">
        <f>DAY(InputData[[#This Row],[DATE]])</f>
        <v>18</v>
      </c>
      <c r="O62" t="str">
        <f>TEXT(InputData[[#This Row],[DATE]],"MMM")</f>
        <v>Mar</v>
      </c>
      <c r="P62">
        <f>YEAR(InputData[[#This Row],[DATE]])</f>
        <v>2021</v>
      </c>
    </row>
    <row r="63" spans="1:16" x14ac:dyDescent="0.4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InputData[[#This Row],[BUYING PRIZE]]*InputData[[#This Row],[QUANTITY]]</f>
        <v>333</v>
      </c>
      <c r="M63" s="7">
        <f>InputData[[#This Row],[SELLING PRICE]]*InputData[[#This Row],[QUANTITY]]*(1-InputData[[#This Row],[DISCOUNT %]])</f>
        <v>376.29</v>
      </c>
      <c r="N63">
        <f>DAY(InputData[[#This Row],[DATE]])</f>
        <v>19</v>
      </c>
      <c r="O63" t="str">
        <f>TEXT(InputData[[#This Row],[DATE]],"MMM")</f>
        <v>Mar</v>
      </c>
      <c r="P63">
        <f>YEAR(InputData[[#This Row],[DATE]])</f>
        <v>2021</v>
      </c>
    </row>
    <row r="64" spans="1:16" x14ac:dyDescent="0.4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InputData[[#This Row],[BUYING PRIZE]]*InputData[[#This Row],[QUANTITY]]</f>
        <v>793</v>
      </c>
      <c r="M64" s="7">
        <f>InputData[[#This Row],[SELLING PRICE]]*InputData[[#This Row],[QUANTITY]]*(1-InputData[[#This Row],[DISCOUNT %]])</f>
        <v>991.25</v>
      </c>
      <c r="N64">
        <f>DAY(InputData[[#This Row],[DATE]])</f>
        <v>21</v>
      </c>
      <c r="O64" t="str">
        <f>TEXT(InputData[[#This Row],[DATE]],"MMM")</f>
        <v>Mar</v>
      </c>
      <c r="P64">
        <f>YEAR(InputData[[#This Row],[DATE]])</f>
        <v>2021</v>
      </c>
    </row>
    <row r="65" spans="1:16" x14ac:dyDescent="0.4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4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4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InputData[[#This Row],[BUYING PRIZE]]*InputData[[#This Row],[QUANTITY]]</f>
        <v>292</v>
      </c>
      <c r="M67" s="7">
        <f>InputData[[#This Row],[SELLING PRICE]]*InputData[[#This Row],[QUANTITY]]*(1-InputData[[#This Row],[DISCOUNT %]])</f>
        <v>376.68</v>
      </c>
      <c r="N67">
        <f>DAY(InputData[[#This Row],[DATE]])</f>
        <v>22</v>
      </c>
      <c r="O67" t="str">
        <f>TEXT(InputData[[#This Row],[DATE]],"MMM")</f>
        <v>Mar</v>
      </c>
      <c r="P67">
        <f>YEAR(InputData[[#This Row],[DATE]])</f>
        <v>2021</v>
      </c>
    </row>
    <row r="68" spans="1:16" x14ac:dyDescent="0.4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InputData[[#This Row],[BUYING PRIZE]]*InputData[[#This Row],[QUANTITY]]</f>
        <v>2016</v>
      </c>
      <c r="M68" s="7">
        <f>InputData[[#This Row],[SELLING PRICE]]*InputData[[#This Row],[QUANTITY]]*(1-InputData[[#This Row],[DISCOUNT %]])</f>
        <v>2197.44</v>
      </c>
      <c r="N68">
        <f>DAY(InputData[[#This Row],[DATE]])</f>
        <v>25</v>
      </c>
      <c r="O68" t="str">
        <f>TEXT(InputData[[#This Row],[DATE]],"MMM")</f>
        <v>Mar</v>
      </c>
      <c r="P68">
        <f>YEAR(InputData[[#This Row],[DATE]])</f>
        <v>2021</v>
      </c>
    </row>
    <row r="69" spans="1:16" x14ac:dyDescent="0.4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InputData[[#This Row],[BUYING PRIZE]]*InputData[[#This Row],[QUANTITY]]</f>
        <v>300</v>
      </c>
      <c r="M69" s="7">
        <f>InputData[[#This Row],[SELLING PRICE]]*InputData[[#This Row],[QUANTITY]]*(1-InputData[[#This Row],[DISCOUNT %]])</f>
        <v>342</v>
      </c>
      <c r="N69">
        <f>DAY(InputData[[#This Row],[DATE]])</f>
        <v>25</v>
      </c>
      <c r="O69" t="str">
        <f>TEXT(InputData[[#This Row],[DATE]],"MMM")</f>
        <v>Mar</v>
      </c>
      <c r="P69">
        <f>YEAR(InputData[[#This Row],[DATE]])</f>
        <v>2021</v>
      </c>
    </row>
    <row r="70" spans="1:16" x14ac:dyDescent="0.4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InputData[[#This Row],[BUYING PRIZE]]*InputData[[#This Row],[QUANTITY]]</f>
        <v>376</v>
      </c>
      <c r="M70" s="7">
        <f>InputData[[#This Row],[SELLING PRICE]]*InputData[[#This Row],[QUANTITY]]*(1-InputData[[#This Row],[DISCOUNT %]])</f>
        <v>424.88</v>
      </c>
      <c r="N70">
        <f>DAY(InputData[[#This Row],[DATE]])</f>
        <v>25</v>
      </c>
      <c r="O70" t="str">
        <f>TEXT(InputData[[#This Row],[DATE]],"MMM")</f>
        <v>Mar</v>
      </c>
      <c r="P70">
        <f>YEAR(InputData[[#This Row],[DATE]])</f>
        <v>2021</v>
      </c>
    </row>
    <row r="71" spans="1:16" x14ac:dyDescent="0.4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InputData[[#This Row],[BUYING PRIZE]]*InputData[[#This Row],[QUANTITY]]</f>
        <v>144</v>
      </c>
      <c r="M71" s="7">
        <f>InputData[[#This Row],[SELLING PRICE]]*InputData[[#This Row],[QUANTITY]]*(1-InputData[[#This Row],[DISCOUNT %]])</f>
        <v>159.84</v>
      </c>
      <c r="N71">
        <f>DAY(InputData[[#This Row],[DATE]])</f>
        <v>25</v>
      </c>
      <c r="O71" t="str">
        <f>TEXT(InputData[[#This Row],[DATE]],"MMM")</f>
        <v>Mar</v>
      </c>
      <c r="P71">
        <f>YEAR(InputData[[#This Row],[DATE]])</f>
        <v>2021</v>
      </c>
    </row>
    <row r="72" spans="1:16" x14ac:dyDescent="0.4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InputData[[#This Row],[BUYING PRIZE]]*InputData[[#This Row],[QUANTITY]]</f>
        <v>392</v>
      </c>
      <c r="M72" s="7">
        <f>InputData[[#This Row],[SELLING PRICE]]*InputData[[#This Row],[QUANTITY]]*(1-InputData[[#This Row],[DISCOUNT %]])</f>
        <v>415.52</v>
      </c>
      <c r="N72">
        <f>DAY(InputData[[#This Row],[DATE]])</f>
        <v>26</v>
      </c>
      <c r="O72" t="str">
        <f>TEXT(InputData[[#This Row],[DATE]],"MMM")</f>
        <v>Mar</v>
      </c>
      <c r="P72">
        <f>YEAR(InputData[[#This Row],[DATE]])</f>
        <v>2021</v>
      </c>
    </row>
    <row r="73" spans="1:16" x14ac:dyDescent="0.4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InputData[[#This Row],[BUYING PRIZE]]*InputData[[#This Row],[QUANTITY]]</f>
        <v>120</v>
      </c>
      <c r="M73" s="7">
        <f>InputData[[#This Row],[SELLING PRICE]]*InputData[[#This Row],[QUANTITY]]*(1-InputData[[#This Row],[DISCOUNT %]])</f>
        <v>162</v>
      </c>
      <c r="N73">
        <f>DAY(InputData[[#This Row],[DATE]])</f>
        <v>26</v>
      </c>
      <c r="O73" t="str">
        <f>TEXT(InputData[[#This Row],[DATE]],"MMM")</f>
        <v>Mar</v>
      </c>
      <c r="P73">
        <f>YEAR(InputData[[#This Row],[DATE]])</f>
        <v>2021</v>
      </c>
    </row>
    <row r="74" spans="1:16" x14ac:dyDescent="0.4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InputData[[#This Row],[BUYING PRIZE]]*InputData[[#This Row],[QUANTITY]]</f>
        <v>1332</v>
      </c>
      <c r="M74" s="7">
        <f>InputData[[#This Row],[SELLING PRICE]]*InputData[[#This Row],[QUANTITY]]*(1-InputData[[#This Row],[DISCOUNT %]])</f>
        <v>1478.52</v>
      </c>
      <c r="N74">
        <f>DAY(InputData[[#This Row],[DATE]])</f>
        <v>26</v>
      </c>
      <c r="O74" t="str">
        <f>TEXT(InputData[[#This Row],[DATE]],"MMM")</f>
        <v>Mar</v>
      </c>
      <c r="P74">
        <f>YEAR(InputData[[#This Row],[DATE]])</f>
        <v>2021</v>
      </c>
    </row>
    <row r="75" spans="1:16" x14ac:dyDescent="0.4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InputData[[#This Row],[BUYING PRIZE]]*InputData[[#This Row],[QUANTITY]]</f>
        <v>444</v>
      </c>
      <c r="M75" s="7">
        <f>InputData[[#This Row],[SELLING PRICE]]*InputData[[#This Row],[QUANTITY]]*(1-InputData[[#This Row],[DISCOUNT %]])</f>
        <v>603.84</v>
      </c>
      <c r="N75">
        <f>DAY(InputData[[#This Row],[DATE]])</f>
        <v>27</v>
      </c>
      <c r="O75" t="str">
        <f>TEXT(InputData[[#This Row],[DATE]],"MMM")</f>
        <v>Mar</v>
      </c>
      <c r="P75">
        <f>YEAR(InputData[[#This Row],[DATE]])</f>
        <v>2021</v>
      </c>
    </row>
    <row r="76" spans="1:16" x14ac:dyDescent="0.4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4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InputData[[#This Row],[BUYING PRIZE]]*InputData[[#This Row],[QUANTITY]]</f>
        <v>72</v>
      </c>
      <c r="M77" s="7">
        <f>InputData[[#This Row],[SELLING PRICE]]*InputData[[#This Row],[QUANTITY]]*(1-InputData[[#This Row],[DISCOUNT %]])</f>
        <v>79.92</v>
      </c>
      <c r="N77">
        <f>DAY(InputData[[#This Row],[DATE]])</f>
        <v>30</v>
      </c>
      <c r="O77" t="str">
        <f>TEXT(InputData[[#This Row],[DATE]],"MMM")</f>
        <v>Mar</v>
      </c>
      <c r="P77">
        <f>YEAR(InputData[[#This Row],[DATE]])</f>
        <v>2021</v>
      </c>
    </row>
    <row r="78" spans="1:16" x14ac:dyDescent="0.4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InputData[[#This Row],[BUYING PRIZE]]*InputData[[#This Row],[QUANTITY]]</f>
        <v>360</v>
      </c>
      <c r="M78" s="7">
        <f>InputData[[#This Row],[SELLING PRICE]]*InputData[[#This Row],[QUANTITY]]*(1-InputData[[#This Row],[DISCOUNT %]])</f>
        <v>486</v>
      </c>
      <c r="N78">
        <f>DAY(InputData[[#This Row],[DATE]])</f>
        <v>31</v>
      </c>
      <c r="O78" t="str">
        <f>TEXT(InputData[[#This Row],[DATE]],"MMM")</f>
        <v>Mar</v>
      </c>
      <c r="P78">
        <f>YEAR(InputData[[#This Row],[DATE]])</f>
        <v>2021</v>
      </c>
    </row>
    <row r="79" spans="1:16" x14ac:dyDescent="0.4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InputData[[#This Row],[BUYING PRIZE]]*InputData[[#This Row],[QUANTITY]]</f>
        <v>360</v>
      </c>
      <c r="M79" s="7">
        <f>InputData[[#This Row],[SELLING PRICE]]*InputData[[#This Row],[QUANTITY]]*(1-InputData[[#This Row],[DISCOUNT %]])</f>
        <v>460.8</v>
      </c>
      <c r="N79">
        <f>DAY(InputData[[#This Row],[DATE]])</f>
        <v>4</v>
      </c>
      <c r="O79" t="str">
        <f>TEXT(InputData[[#This Row],[DATE]],"MMM")</f>
        <v>Apr</v>
      </c>
      <c r="P79">
        <f>YEAR(InputData[[#This Row],[DATE]])</f>
        <v>2021</v>
      </c>
    </row>
    <row r="80" spans="1:16" x14ac:dyDescent="0.4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Row],[DATE]],"MMM")</f>
        <v>Apr</v>
      </c>
      <c r="P80">
        <f>YEAR(InputData[[#This Row],[DATE]])</f>
        <v>2021</v>
      </c>
    </row>
    <row r="81" spans="1:16" x14ac:dyDescent="0.4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Row],[DATE]],"MMM")</f>
        <v>Apr</v>
      </c>
      <c r="P81">
        <f>YEAR(InputData[[#This Row],[DATE]])</f>
        <v>2021</v>
      </c>
    </row>
    <row r="82" spans="1:16" x14ac:dyDescent="0.4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Row],[DATE]],"MMM")</f>
        <v>Apr</v>
      </c>
      <c r="P82">
        <f>YEAR(InputData[[#This Row],[DATE]])</f>
        <v>2021</v>
      </c>
    </row>
    <row r="83" spans="1:16" x14ac:dyDescent="0.4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InputData[[#This Row],[BUYING PRIZE]]*InputData[[#This Row],[QUANTITY]]</f>
        <v>1694</v>
      </c>
      <c r="M83" s="7">
        <f>InputData[[#This Row],[SELLING PRICE]]*InputData[[#This Row],[QUANTITY]]*(1-InputData[[#This Row],[DISCOUNT %]])</f>
        <v>1981.98</v>
      </c>
      <c r="N83">
        <f>DAY(InputData[[#This Row],[DATE]])</f>
        <v>10</v>
      </c>
      <c r="O83" t="str">
        <f>TEXT(InputData[[#This Row],[DATE]],"MMM")</f>
        <v>Apr</v>
      </c>
      <c r="P83">
        <f>YEAR(InputData[[#This Row],[DATE]])</f>
        <v>2021</v>
      </c>
    </row>
    <row r="84" spans="1:16" x14ac:dyDescent="0.4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4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InputData[[#This Row],[BUYING PRIZE]]*InputData[[#This Row],[QUANTITY]]</f>
        <v>188</v>
      </c>
      <c r="M85" s="7">
        <f>InputData[[#This Row],[SELLING PRICE]]*InputData[[#This Row],[QUANTITY]]*(1-InputData[[#This Row],[DISCOUNT %]])</f>
        <v>212.44</v>
      </c>
      <c r="N85">
        <f>DAY(InputData[[#This Row],[DATE]])</f>
        <v>12</v>
      </c>
      <c r="O85" t="str">
        <f>TEXT(InputData[[#This Row],[DATE]],"MMM")</f>
        <v>Apr</v>
      </c>
      <c r="P85">
        <f>YEAR(InputData[[#This Row],[DATE]])</f>
        <v>2021</v>
      </c>
    </row>
    <row r="86" spans="1:16" x14ac:dyDescent="0.4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4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4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4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InputData[[#This Row],[BUYING PRIZE]]*InputData[[#This Row],[QUANTITY]]</f>
        <v>555</v>
      </c>
      <c r="M89" s="7">
        <f>InputData[[#This Row],[SELLING PRICE]]*InputData[[#This Row],[QUANTITY]]*(1-InputData[[#This Row],[DISCOUNT %]])</f>
        <v>738.15</v>
      </c>
      <c r="N89">
        <f>DAY(InputData[[#This Row],[DATE]])</f>
        <v>16</v>
      </c>
      <c r="O89" t="str">
        <f>TEXT(InputData[[#This Row],[DATE]],"MMM")</f>
        <v>Apr</v>
      </c>
      <c r="P89">
        <f>YEAR(InputData[[#This Row],[DATE]])</f>
        <v>2021</v>
      </c>
    </row>
    <row r="90" spans="1:16" x14ac:dyDescent="0.4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InputData[[#This Row],[BUYING PRIZE]]*InputData[[#This Row],[QUANTITY]]</f>
        <v>648</v>
      </c>
      <c r="M90" s="7">
        <f>InputData[[#This Row],[SELLING PRICE]]*InputData[[#This Row],[QUANTITY]]*(1-InputData[[#This Row],[DISCOUNT %]])</f>
        <v>719.28</v>
      </c>
      <c r="N90">
        <f>DAY(InputData[[#This Row],[DATE]])</f>
        <v>18</v>
      </c>
      <c r="O90" t="str">
        <f>TEXT(InputData[[#This Row],[DATE]],"MMM")</f>
        <v>Apr</v>
      </c>
      <c r="P90">
        <f>YEAR(InputData[[#This Row],[DATE]])</f>
        <v>2021</v>
      </c>
    </row>
    <row r="91" spans="1:16" x14ac:dyDescent="0.4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InputData[[#This Row],[BUYING PRIZE]]*InputData[[#This Row],[QUANTITY]]</f>
        <v>1950</v>
      </c>
      <c r="M91" s="7">
        <f>InputData[[#This Row],[SELLING PRICE]]*InputData[[#This Row],[QUANTITY]]*(1-InputData[[#This Row],[DISCOUNT %]])</f>
        <v>2730</v>
      </c>
      <c r="N91">
        <f>DAY(InputData[[#This Row],[DATE]])</f>
        <v>18</v>
      </c>
      <c r="O91" t="str">
        <f>TEXT(InputData[[#This Row],[DATE]],"MMM")</f>
        <v>Apr</v>
      </c>
      <c r="P91">
        <f>YEAR(InputData[[#This Row],[DATE]])</f>
        <v>2021</v>
      </c>
    </row>
    <row r="92" spans="1:16" x14ac:dyDescent="0.4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InputData[[#This Row],[BUYING PRIZE]]*InputData[[#This Row],[QUANTITY]]</f>
        <v>720</v>
      </c>
      <c r="M92" s="7">
        <f>InputData[[#This Row],[SELLING PRICE]]*InputData[[#This Row],[QUANTITY]]*(1-InputData[[#This Row],[DISCOUNT %]])</f>
        <v>972</v>
      </c>
      <c r="N92">
        <f>DAY(InputData[[#This Row],[DATE]])</f>
        <v>23</v>
      </c>
      <c r="O92" t="str">
        <f>TEXT(InputData[[#This Row],[DATE]],"MMM")</f>
        <v>Apr</v>
      </c>
      <c r="P92">
        <f>YEAR(InputData[[#This Row],[DATE]])</f>
        <v>2021</v>
      </c>
    </row>
    <row r="93" spans="1:16" x14ac:dyDescent="0.4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InputData[[#This Row],[BUYING PRIZE]]*InputData[[#This Row],[QUANTITY]]</f>
        <v>370</v>
      </c>
      <c r="M93" s="7">
        <f>InputData[[#This Row],[SELLING PRICE]]*InputData[[#This Row],[QUANTITY]]*(1-InputData[[#This Row],[DISCOUNT %]])</f>
        <v>418.1</v>
      </c>
      <c r="N93">
        <f>DAY(InputData[[#This Row],[DATE]])</f>
        <v>23</v>
      </c>
      <c r="O93" t="str">
        <f>TEXT(InputData[[#This Row],[DATE]],"MMM")</f>
        <v>Apr</v>
      </c>
      <c r="P93">
        <f>YEAR(InputData[[#This Row],[DATE]])</f>
        <v>2021</v>
      </c>
    </row>
    <row r="94" spans="1:16" x14ac:dyDescent="0.4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InputData[[#This Row],[BUYING PRIZE]]*InputData[[#This Row],[QUANTITY]]</f>
        <v>296</v>
      </c>
      <c r="M94" s="7">
        <f>InputData[[#This Row],[SELLING PRICE]]*InputData[[#This Row],[QUANTITY]]*(1-InputData[[#This Row],[DISCOUNT %]])</f>
        <v>402.56</v>
      </c>
      <c r="N94">
        <f>DAY(InputData[[#This Row],[DATE]])</f>
        <v>24</v>
      </c>
      <c r="O94" t="str">
        <f>TEXT(InputData[[#This Row],[DATE]],"MMM")</f>
        <v>Apr</v>
      </c>
      <c r="P94">
        <f>YEAR(InputData[[#This Row],[DATE]])</f>
        <v>2021</v>
      </c>
    </row>
    <row r="95" spans="1:16" x14ac:dyDescent="0.4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4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InputData[[#This Row],[BUYING PRIZE]]*InputData[[#This Row],[QUANTITY]]</f>
        <v>1036</v>
      </c>
      <c r="M96" s="7">
        <f>InputData[[#This Row],[SELLING PRICE]]*InputData[[#This Row],[QUANTITY]]*(1-InputData[[#This Row],[DISCOUNT %]])</f>
        <v>1408.96</v>
      </c>
      <c r="N96">
        <f>DAY(InputData[[#This Row],[DATE]])</f>
        <v>29</v>
      </c>
      <c r="O96" t="str">
        <f>TEXT(InputData[[#This Row],[DATE]],"MMM")</f>
        <v>Apr</v>
      </c>
      <c r="P96">
        <f>YEAR(InputData[[#This Row],[DATE]])</f>
        <v>2021</v>
      </c>
    </row>
    <row r="97" spans="1:16" x14ac:dyDescent="0.4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InputData[[#This Row],[BUYING PRIZE]]*InputData[[#This Row],[QUANTITY]]</f>
        <v>47</v>
      </c>
      <c r="M97" s="7">
        <f>InputData[[#This Row],[SELLING PRICE]]*InputData[[#This Row],[QUANTITY]]*(1-InputData[[#This Row],[DISCOUNT %]])</f>
        <v>53.11</v>
      </c>
      <c r="N97">
        <f>DAY(InputData[[#This Row],[DATE]])</f>
        <v>30</v>
      </c>
      <c r="O97" t="str">
        <f>TEXT(InputData[[#This Row],[DATE]],"MMM")</f>
        <v>Apr</v>
      </c>
      <c r="P97">
        <f>YEAR(InputData[[#This Row],[DATE]])</f>
        <v>2021</v>
      </c>
    </row>
    <row r="98" spans="1:16" x14ac:dyDescent="0.4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InputData[[#This Row],[BUYING PRIZE]]*InputData[[#This Row],[QUANTITY]]</f>
        <v>111</v>
      </c>
      <c r="M98" s="7">
        <f>InputData[[#This Row],[SELLING PRICE]]*InputData[[#This Row],[QUANTITY]]*(1-InputData[[#This Row],[DISCOUNT %]])</f>
        <v>147.63</v>
      </c>
      <c r="N98">
        <f>DAY(InputData[[#This Row],[DATE]])</f>
        <v>1</v>
      </c>
      <c r="O98" t="str">
        <f>TEXT(InputData[[#This Row],[DATE]],"MMM")</f>
        <v>May</v>
      </c>
      <c r="P98">
        <f>YEAR(InputData[[#This Row],[DATE]])</f>
        <v>2021</v>
      </c>
    </row>
    <row r="99" spans="1:16" x14ac:dyDescent="0.4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InputData[[#This Row],[BUYING PRIZE]]*InputData[[#This Row],[QUANTITY]]</f>
        <v>120</v>
      </c>
      <c r="M99" s="7">
        <f>InputData[[#This Row],[SELLING PRICE]]*InputData[[#This Row],[QUANTITY]]*(1-InputData[[#This Row],[DISCOUNT %]])</f>
        <v>162</v>
      </c>
      <c r="N99">
        <f>DAY(InputData[[#This Row],[DATE]])</f>
        <v>1</v>
      </c>
      <c r="O99" t="str">
        <f>TEXT(InputData[[#This Row],[DATE]],"MMM")</f>
        <v>May</v>
      </c>
      <c r="P99">
        <f>YEAR(InputData[[#This Row],[DATE]])</f>
        <v>2021</v>
      </c>
    </row>
    <row r="100" spans="1:16" x14ac:dyDescent="0.4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4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4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InputData[[#This Row],[BUYING PRIZE]]*InputData[[#This Row],[QUANTITY]]</f>
        <v>448</v>
      </c>
      <c r="M102" s="7">
        <f>InputData[[#This Row],[SELLING PRICE]]*InputData[[#This Row],[QUANTITY]]*(1-InputData[[#This Row],[DISCOUNT %]])</f>
        <v>586.88</v>
      </c>
      <c r="N102">
        <f>DAY(InputData[[#This Row],[DATE]])</f>
        <v>4</v>
      </c>
      <c r="O102" t="str">
        <f>TEXT(InputData[[#This Row],[DATE]],"MMM")</f>
        <v>May</v>
      </c>
      <c r="P102">
        <f>YEAR(InputData[[#This Row],[DATE]])</f>
        <v>2021</v>
      </c>
    </row>
    <row r="103" spans="1:16" x14ac:dyDescent="0.4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4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4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Row],[DATE]],"MMM")</f>
        <v>May</v>
      </c>
      <c r="P105">
        <f>YEAR(InputData[[#This Row],[DATE]])</f>
        <v>2021</v>
      </c>
    </row>
    <row r="106" spans="1:16" x14ac:dyDescent="0.4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InputData[[#This Row],[BUYING PRIZE]]*InputData[[#This Row],[QUANTITY]]</f>
        <v>37</v>
      </c>
      <c r="M106" s="7">
        <f>InputData[[#This Row],[SELLING PRICE]]*InputData[[#This Row],[QUANTITY]]*(1-InputData[[#This Row],[DISCOUNT %]])</f>
        <v>49.21</v>
      </c>
      <c r="N106">
        <f>DAY(InputData[[#This Row],[DATE]])</f>
        <v>7</v>
      </c>
      <c r="O106" t="str">
        <f>TEXT(InputData[[#This Row],[DATE]],"MMM")</f>
        <v>May</v>
      </c>
      <c r="P106">
        <f>YEAR(InputData[[#This Row],[DATE]])</f>
        <v>2021</v>
      </c>
    </row>
    <row r="107" spans="1:16" x14ac:dyDescent="0.4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InputData[[#This Row],[BUYING PRIZE]]*InputData[[#This Row],[QUANTITY]]</f>
        <v>78</v>
      </c>
      <c r="M107" s="7">
        <f>InputData[[#This Row],[SELLING PRICE]]*InputData[[#This Row],[QUANTITY]]*(1-InputData[[#This Row],[DISCOUNT %]])</f>
        <v>99.84</v>
      </c>
      <c r="N107">
        <f>DAY(InputData[[#This Row],[DATE]])</f>
        <v>9</v>
      </c>
      <c r="O107" t="str">
        <f>TEXT(InputData[[#This Row],[DATE]],"MMM")</f>
        <v>May</v>
      </c>
      <c r="P107">
        <f>YEAR(InputData[[#This Row],[DATE]])</f>
        <v>2021</v>
      </c>
    </row>
    <row r="108" spans="1:16" x14ac:dyDescent="0.4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InputData[[#This Row],[BUYING PRIZE]]*InputData[[#This Row],[QUANTITY]]</f>
        <v>296</v>
      </c>
      <c r="M108" s="7">
        <f>InputData[[#This Row],[SELLING PRICE]]*InputData[[#This Row],[QUANTITY]]*(1-InputData[[#This Row],[DISCOUNT %]])</f>
        <v>334.48</v>
      </c>
      <c r="N108">
        <f>DAY(InputData[[#This Row],[DATE]])</f>
        <v>9</v>
      </c>
      <c r="O108" t="str">
        <f>TEXT(InputData[[#This Row],[DATE]],"MMM")</f>
        <v>May</v>
      </c>
      <c r="P108">
        <f>YEAR(InputData[[#This Row],[DATE]])</f>
        <v>2021</v>
      </c>
    </row>
    <row r="109" spans="1:16" x14ac:dyDescent="0.4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InputData[[#This Row],[BUYING PRIZE]]*InputData[[#This Row],[QUANTITY]]</f>
        <v>39</v>
      </c>
      <c r="M109" s="7">
        <f>InputData[[#This Row],[SELLING PRICE]]*InputData[[#This Row],[QUANTITY]]*(1-InputData[[#This Row],[DISCOUNT %]])</f>
        <v>49.92</v>
      </c>
      <c r="N109">
        <f>DAY(InputData[[#This Row],[DATE]])</f>
        <v>12</v>
      </c>
      <c r="O109" t="str">
        <f>TEXT(InputData[[#This Row],[DATE]],"MMM")</f>
        <v>May</v>
      </c>
      <c r="P109">
        <f>YEAR(InputData[[#This Row],[DATE]])</f>
        <v>2021</v>
      </c>
    </row>
    <row r="110" spans="1:16" x14ac:dyDescent="0.4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InputData[[#This Row],[BUYING PRIZE]]*InputData[[#This Row],[QUANTITY]]</f>
        <v>75</v>
      </c>
      <c r="M110" s="7">
        <f>InputData[[#This Row],[SELLING PRICE]]*InputData[[#This Row],[QUANTITY]]*(1-InputData[[#This Row],[DISCOUNT %]])</f>
        <v>100.5</v>
      </c>
      <c r="N110">
        <f>DAY(InputData[[#This Row],[DATE]])</f>
        <v>12</v>
      </c>
      <c r="O110" t="str">
        <f>TEXT(InputData[[#This Row],[DATE]],"MMM")</f>
        <v>May</v>
      </c>
      <c r="P110">
        <f>YEAR(InputData[[#This Row],[DATE]])</f>
        <v>2021</v>
      </c>
    </row>
    <row r="111" spans="1:16" x14ac:dyDescent="0.4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InputData[[#This Row],[BUYING PRIZE]]*InputData[[#This Row],[QUANTITY]]</f>
        <v>188</v>
      </c>
      <c r="M111" s="7">
        <f>InputData[[#This Row],[SELLING PRICE]]*InputData[[#This Row],[QUANTITY]]*(1-InputData[[#This Row],[DISCOUNT %]])</f>
        <v>212.44</v>
      </c>
      <c r="N111">
        <f>DAY(InputData[[#This Row],[DATE]])</f>
        <v>13</v>
      </c>
      <c r="O111" t="str">
        <f>TEXT(InputData[[#This Row],[DATE]],"MMM")</f>
        <v>May</v>
      </c>
      <c r="P111">
        <f>YEAR(InputData[[#This Row],[DATE]])</f>
        <v>2021</v>
      </c>
    </row>
    <row r="112" spans="1:16" x14ac:dyDescent="0.4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InputData[[#This Row],[BUYING PRIZE]]*InputData[[#This Row],[QUANTITY]]</f>
        <v>240</v>
      </c>
      <c r="M112" s="7">
        <f>InputData[[#This Row],[SELLING PRICE]]*InputData[[#This Row],[QUANTITY]]*(1-InputData[[#This Row],[DISCOUNT %]])</f>
        <v>324</v>
      </c>
      <c r="N112">
        <f>DAY(InputData[[#This Row],[DATE]])</f>
        <v>20</v>
      </c>
      <c r="O112" t="str">
        <f>TEXT(InputData[[#This Row],[DATE]],"MMM")</f>
        <v>May</v>
      </c>
      <c r="P112">
        <f>YEAR(InputData[[#This Row],[DATE]])</f>
        <v>2021</v>
      </c>
    </row>
    <row r="113" spans="1:16" x14ac:dyDescent="0.4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InputData[[#This Row],[BUYING PRIZE]]*InputData[[#This Row],[QUANTITY]]</f>
        <v>990</v>
      </c>
      <c r="M113" s="7">
        <f>InputData[[#This Row],[SELLING PRICE]]*InputData[[#This Row],[QUANTITY]]*(1-InputData[[#This Row],[DISCOUNT %]])</f>
        <v>1267.2</v>
      </c>
      <c r="N113">
        <f>DAY(InputData[[#This Row],[DATE]])</f>
        <v>23</v>
      </c>
      <c r="O113" t="str">
        <f>TEXT(InputData[[#This Row],[DATE]],"MMM")</f>
        <v>May</v>
      </c>
      <c r="P113">
        <f>YEAR(InputData[[#This Row],[DATE]])</f>
        <v>2021</v>
      </c>
    </row>
    <row r="114" spans="1:16" x14ac:dyDescent="0.4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InputData[[#This Row],[BUYING PRIZE]]*InputData[[#This Row],[QUANTITY]]</f>
        <v>1833</v>
      </c>
      <c r="M114" s="7">
        <f>InputData[[#This Row],[SELLING PRICE]]*InputData[[#This Row],[QUANTITY]]*(1-InputData[[#This Row],[DISCOUNT %]])</f>
        <v>1942.98</v>
      </c>
      <c r="N114">
        <f>DAY(InputData[[#This Row],[DATE]])</f>
        <v>30</v>
      </c>
      <c r="O114" t="str">
        <f>TEXT(InputData[[#This Row],[DATE]],"MMM")</f>
        <v>May</v>
      </c>
      <c r="P114">
        <f>YEAR(InputData[[#This Row],[DATE]])</f>
        <v>2021</v>
      </c>
    </row>
    <row r="115" spans="1:16" x14ac:dyDescent="0.4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InputData[[#This Row],[BUYING PRIZE]]*InputData[[#This Row],[QUANTITY]]</f>
        <v>672</v>
      </c>
      <c r="M115" s="7">
        <f>InputData[[#This Row],[SELLING PRICE]]*InputData[[#This Row],[QUANTITY]]*(1-InputData[[#This Row],[DISCOUNT %]])</f>
        <v>732.48</v>
      </c>
      <c r="N115">
        <f>DAY(InputData[[#This Row],[DATE]])</f>
        <v>30</v>
      </c>
      <c r="O115" t="str">
        <f>TEXT(InputData[[#This Row],[DATE]],"MMM")</f>
        <v>May</v>
      </c>
      <c r="P115">
        <f>YEAR(InputData[[#This Row],[DATE]])</f>
        <v>2021</v>
      </c>
    </row>
    <row r="116" spans="1:16" x14ac:dyDescent="0.4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4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InputData[[#This Row],[BUYING PRIZE]]*InputData[[#This Row],[QUANTITY]]</f>
        <v>488</v>
      </c>
      <c r="M117" s="7">
        <f>InputData[[#This Row],[SELLING PRICE]]*InputData[[#This Row],[QUANTITY]]*(1-InputData[[#This Row],[DISCOUNT %]])</f>
        <v>610</v>
      </c>
      <c r="N117">
        <f>DAY(InputData[[#This Row],[DATE]])</f>
        <v>4</v>
      </c>
      <c r="O117" t="str">
        <f>TEXT(InputData[[#This Row],[DATE]],"MMM")</f>
        <v>Jun</v>
      </c>
      <c r="P117">
        <f>YEAR(InputData[[#This Row],[DATE]])</f>
        <v>2021</v>
      </c>
    </row>
    <row r="118" spans="1:16" x14ac:dyDescent="0.4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InputData[[#This Row],[BUYING PRIZE]]*InputData[[#This Row],[QUANTITY]]</f>
        <v>732</v>
      </c>
      <c r="M118" s="7">
        <f>InputData[[#This Row],[SELLING PRICE]]*InputData[[#This Row],[QUANTITY]]*(1-InputData[[#This Row],[DISCOUNT %]])</f>
        <v>915</v>
      </c>
      <c r="N118">
        <f>DAY(InputData[[#This Row],[DATE]])</f>
        <v>4</v>
      </c>
      <c r="O118" t="str">
        <f>TEXT(InputData[[#This Row],[DATE]],"MMM")</f>
        <v>Jun</v>
      </c>
      <c r="P118">
        <f>YEAR(InputData[[#This Row],[DATE]])</f>
        <v>2021</v>
      </c>
    </row>
    <row r="119" spans="1:16" x14ac:dyDescent="0.4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4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InputData[[#This Row],[BUYING PRIZE]]*InputData[[#This Row],[QUANTITY]]</f>
        <v>50</v>
      </c>
      <c r="M120" s="7">
        <f>InputData[[#This Row],[SELLING PRICE]]*InputData[[#This Row],[QUANTITY]]*(1-InputData[[#This Row],[DISCOUNT %]])</f>
        <v>67</v>
      </c>
      <c r="N120">
        <f>DAY(InputData[[#This Row],[DATE]])</f>
        <v>5</v>
      </c>
      <c r="O120" t="str">
        <f>TEXT(InputData[[#This Row],[DATE]],"MMM")</f>
        <v>Jun</v>
      </c>
      <c r="P120">
        <f>YEAR(InputData[[#This Row],[DATE]])</f>
        <v>2021</v>
      </c>
    </row>
    <row r="121" spans="1:16" x14ac:dyDescent="0.4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InputData[[#This Row],[BUYING PRIZE]]*InputData[[#This Row],[QUANTITY]]</f>
        <v>570</v>
      </c>
      <c r="M121" s="7">
        <f>InputData[[#This Row],[SELLING PRICE]]*InputData[[#This Row],[QUANTITY]]*(1-InputData[[#This Row],[DISCOUNT %]])</f>
        <v>718.2</v>
      </c>
      <c r="N121">
        <f>DAY(InputData[[#This Row],[DATE]])</f>
        <v>6</v>
      </c>
      <c r="O121" t="str">
        <f>TEXT(InputData[[#This Row],[DATE]],"MMM")</f>
        <v>Jun</v>
      </c>
      <c r="P121">
        <f>YEAR(InputData[[#This Row],[DATE]])</f>
        <v>2021</v>
      </c>
    </row>
    <row r="122" spans="1:16" x14ac:dyDescent="0.4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InputData[[#This Row],[BUYING PRIZE]]*InputData[[#This Row],[QUANTITY]]</f>
        <v>407</v>
      </c>
      <c r="M122" s="7">
        <f>InputData[[#This Row],[SELLING PRICE]]*InputData[[#This Row],[QUANTITY]]*(1-InputData[[#This Row],[DISCOUNT %]])</f>
        <v>459.91</v>
      </c>
      <c r="N122">
        <f>DAY(InputData[[#This Row],[DATE]])</f>
        <v>8</v>
      </c>
      <c r="O122" t="str">
        <f>TEXT(InputData[[#This Row],[DATE]],"MMM")</f>
        <v>Jun</v>
      </c>
      <c r="P122">
        <f>YEAR(InputData[[#This Row],[DATE]])</f>
        <v>2021</v>
      </c>
    </row>
    <row r="123" spans="1:16" x14ac:dyDescent="0.4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InputData[[#This Row],[BUYING PRIZE]]*InputData[[#This Row],[QUANTITY]]</f>
        <v>484</v>
      </c>
      <c r="M123" s="7">
        <f>InputData[[#This Row],[SELLING PRICE]]*InputData[[#This Row],[QUANTITY]]*(1-InputData[[#This Row],[DISCOUNT %]])</f>
        <v>537.24</v>
      </c>
      <c r="N123">
        <f>DAY(InputData[[#This Row],[DATE]])</f>
        <v>8</v>
      </c>
      <c r="O123" t="str">
        <f>TEXT(InputData[[#This Row],[DATE]],"MMM")</f>
        <v>Jun</v>
      </c>
      <c r="P123">
        <f>YEAR(InputData[[#This Row],[DATE]])</f>
        <v>2021</v>
      </c>
    </row>
    <row r="124" spans="1:16" x14ac:dyDescent="0.4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InputData[[#This Row],[BUYING PRIZE]]*InputData[[#This Row],[QUANTITY]]</f>
        <v>686</v>
      </c>
      <c r="M124" s="7">
        <f>InputData[[#This Row],[SELLING PRICE]]*InputData[[#This Row],[QUANTITY]]*(1-InputData[[#This Row],[DISCOUNT %]])</f>
        <v>727.16</v>
      </c>
      <c r="N124">
        <f>DAY(InputData[[#This Row],[DATE]])</f>
        <v>9</v>
      </c>
      <c r="O124" t="str">
        <f>TEXT(InputData[[#This Row],[DATE]],"MMM")</f>
        <v>Jun</v>
      </c>
      <c r="P124">
        <f>YEAR(InputData[[#This Row],[DATE]])</f>
        <v>2021</v>
      </c>
    </row>
    <row r="125" spans="1:16" x14ac:dyDescent="0.4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InputData[[#This Row],[BUYING PRIZE]]*InputData[[#This Row],[QUANTITY]]</f>
        <v>1068</v>
      </c>
      <c r="M125" s="7">
        <f>InputData[[#This Row],[SELLING PRICE]]*InputData[[#This Row],[QUANTITY]]*(1-InputData[[#This Row],[DISCOUNT %]])</f>
        <v>1409.76</v>
      </c>
      <c r="N125">
        <f>DAY(InputData[[#This Row],[DATE]])</f>
        <v>11</v>
      </c>
      <c r="O125" t="str">
        <f>TEXT(InputData[[#This Row],[DATE]],"MMM")</f>
        <v>Jun</v>
      </c>
      <c r="P125">
        <f>YEAR(InputData[[#This Row],[DATE]])</f>
        <v>2021</v>
      </c>
    </row>
    <row r="126" spans="1:16" x14ac:dyDescent="0.4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InputData[[#This Row],[BUYING PRIZE]]*InputData[[#This Row],[QUANTITY]]</f>
        <v>828</v>
      </c>
      <c r="M126" s="7">
        <f>InputData[[#This Row],[SELLING PRICE]]*InputData[[#This Row],[QUANTITY]]*(1-InputData[[#This Row],[DISCOUNT %]])</f>
        <v>1043.28</v>
      </c>
      <c r="N126">
        <f>DAY(InputData[[#This Row],[DATE]])</f>
        <v>12</v>
      </c>
      <c r="O126" t="str">
        <f>TEXT(InputData[[#This Row],[DATE]],"MMM")</f>
        <v>Jun</v>
      </c>
      <c r="P126">
        <f>YEAR(InputData[[#This Row],[DATE]])</f>
        <v>2021</v>
      </c>
    </row>
    <row r="127" spans="1:16" x14ac:dyDescent="0.4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InputData[[#This Row],[BUYING PRIZE]]*InputData[[#This Row],[QUANTITY]]</f>
        <v>70</v>
      </c>
      <c r="M127" s="7">
        <f>InputData[[#This Row],[SELLING PRICE]]*InputData[[#This Row],[QUANTITY]]*(1-InputData[[#This Row],[DISCOUNT %]])</f>
        <v>83.3</v>
      </c>
      <c r="N127">
        <f>DAY(InputData[[#This Row],[DATE]])</f>
        <v>14</v>
      </c>
      <c r="O127" t="str">
        <f>TEXT(InputData[[#This Row],[DATE]],"MMM")</f>
        <v>Jun</v>
      </c>
      <c r="P127">
        <f>YEAR(InputData[[#This Row],[DATE]])</f>
        <v>2021</v>
      </c>
    </row>
    <row r="128" spans="1:16" x14ac:dyDescent="0.4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InputData[[#This Row],[BUYING PRIZE]]*InputData[[#This Row],[QUANTITY]]</f>
        <v>750</v>
      </c>
      <c r="M128" s="7">
        <f>InputData[[#This Row],[SELLING PRICE]]*InputData[[#This Row],[QUANTITY]]*(1-InputData[[#This Row],[DISCOUNT %]])</f>
        <v>1050</v>
      </c>
      <c r="N128">
        <f>DAY(InputData[[#This Row],[DATE]])</f>
        <v>16</v>
      </c>
      <c r="O128" t="str">
        <f>TEXT(InputData[[#This Row],[DATE]],"MMM")</f>
        <v>Jun</v>
      </c>
      <c r="P128">
        <f>YEAR(InputData[[#This Row],[DATE]])</f>
        <v>2021</v>
      </c>
    </row>
    <row r="129" spans="1:16" x14ac:dyDescent="0.4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Row],[DATE]],"MMM")</f>
        <v>Jun</v>
      </c>
      <c r="P129">
        <f>YEAR(InputData[[#This Row],[DATE]])</f>
        <v>2021</v>
      </c>
    </row>
    <row r="130" spans="1:16" x14ac:dyDescent="0.4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4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InputData[[#This Row],[BUYING PRIZE]]*InputData[[#This Row],[QUANTITY]]</f>
        <v>91</v>
      </c>
      <c r="M131" s="7">
        <f>InputData[[#This Row],[SELLING PRICE]]*InputData[[#This Row],[QUANTITY]]*(1-InputData[[#This Row],[DISCOUNT %]])</f>
        <v>108.29</v>
      </c>
      <c r="N131">
        <f>DAY(InputData[[#This Row],[DATE]])</f>
        <v>18</v>
      </c>
      <c r="O131" t="str">
        <f>TEXT(InputData[[#This Row],[DATE]],"MMM")</f>
        <v>Jun</v>
      </c>
      <c r="P131">
        <f>YEAR(InputData[[#This Row],[DATE]])</f>
        <v>2021</v>
      </c>
    </row>
    <row r="132" spans="1:16" x14ac:dyDescent="0.4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InputData[[#This Row],[BUYING PRIZE]]*InputData[[#This Row],[QUANTITY]]</f>
        <v>690</v>
      </c>
      <c r="M132" s="7">
        <f>InputData[[#This Row],[SELLING PRICE]]*InputData[[#This Row],[QUANTITY]]*(1-InputData[[#This Row],[DISCOUNT %]])</f>
        <v>869.4</v>
      </c>
      <c r="N132">
        <f>DAY(InputData[[#This Row],[DATE]])</f>
        <v>19</v>
      </c>
      <c r="O132" t="str">
        <f>TEXT(InputData[[#This Row],[DATE]],"MMM")</f>
        <v>Jun</v>
      </c>
      <c r="P132">
        <f>YEAR(InputData[[#This Row],[DATE]])</f>
        <v>2021</v>
      </c>
    </row>
    <row r="133" spans="1:16" x14ac:dyDescent="0.4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InputData[[#This Row],[BUYING PRIZE]]*InputData[[#This Row],[QUANTITY]]</f>
        <v>13</v>
      </c>
      <c r="M133" s="7">
        <f>InputData[[#This Row],[SELLING PRICE]]*InputData[[#This Row],[QUANTITY]]*(1-InputData[[#This Row],[DISCOUNT %]])</f>
        <v>16.64</v>
      </c>
      <c r="N133">
        <f>DAY(InputData[[#This Row],[DATE]])</f>
        <v>20</v>
      </c>
      <c r="O133" t="str">
        <f>TEXT(InputData[[#This Row],[DATE]],"MMM")</f>
        <v>Jun</v>
      </c>
      <c r="P133">
        <f>YEAR(InputData[[#This Row],[DATE]])</f>
        <v>2021</v>
      </c>
    </row>
    <row r="134" spans="1:16" x14ac:dyDescent="0.4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InputData[[#This Row],[BUYING PRIZE]]*InputData[[#This Row],[QUANTITY]]</f>
        <v>52</v>
      </c>
      <c r="M134" s="7">
        <f>InputData[[#This Row],[SELLING PRICE]]*InputData[[#This Row],[QUANTITY]]*(1-InputData[[#This Row],[DISCOUNT %]])</f>
        <v>66.56</v>
      </c>
      <c r="N134">
        <f>DAY(InputData[[#This Row],[DATE]])</f>
        <v>23</v>
      </c>
      <c r="O134" t="str">
        <f>TEXT(InputData[[#This Row],[DATE]],"MMM")</f>
        <v>Jun</v>
      </c>
      <c r="P134">
        <f>YEAR(InputData[[#This Row],[DATE]])</f>
        <v>2021</v>
      </c>
    </row>
    <row r="135" spans="1:16" x14ac:dyDescent="0.4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4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4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Row],[DATE]],"MMM")</f>
        <v>Jun</v>
      </c>
      <c r="P137">
        <f>YEAR(InputData[[#This Row],[DATE]])</f>
        <v>2021</v>
      </c>
    </row>
    <row r="138" spans="1:16" x14ac:dyDescent="0.4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InputData[[#This Row],[BUYING PRIZE]]*InputData[[#This Row],[QUANTITY]]</f>
        <v>252</v>
      </c>
      <c r="M138" s="7">
        <f>InputData[[#This Row],[SELLING PRICE]]*InputData[[#This Row],[QUANTITY]]*(1-InputData[[#This Row],[DISCOUNT %]])</f>
        <v>325.08</v>
      </c>
      <c r="N138">
        <f>DAY(InputData[[#This Row],[DATE]])</f>
        <v>28</v>
      </c>
      <c r="O138" t="str">
        <f>TEXT(InputData[[#This Row],[DATE]],"MMM")</f>
        <v>Jun</v>
      </c>
      <c r="P138">
        <f>YEAR(InputData[[#This Row],[DATE]])</f>
        <v>2021</v>
      </c>
    </row>
    <row r="139" spans="1:16" x14ac:dyDescent="0.4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InputData[[#This Row],[BUYING PRIZE]]*InputData[[#This Row],[QUANTITY]]</f>
        <v>35</v>
      </c>
      <c r="M139" s="7">
        <f>InputData[[#This Row],[SELLING PRICE]]*InputData[[#This Row],[QUANTITY]]*(1-InputData[[#This Row],[DISCOUNT %]])</f>
        <v>46.9</v>
      </c>
      <c r="N139">
        <f>DAY(InputData[[#This Row],[DATE]])</f>
        <v>28</v>
      </c>
      <c r="O139" t="str">
        <f>TEXT(InputData[[#This Row],[DATE]],"MMM")</f>
        <v>Jun</v>
      </c>
      <c r="P139">
        <f>YEAR(InputData[[#This Row],[DATE]])</f>
        <v>2021</v>
      </c>
    </row>
    <row r="140" spans="1:16" x14ac:dyDescent="0.4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InputData[[#This Row],[BUYING PRIZE]]*InputData[[#This Row],[QUANTITY]]</f>
        <v>448</v>
      </c>
      <c r="M140" s="7">
        <f>InputData[[#This Row],[SELLING PRICE]]*InputData[[#This Row],[QUANTITY]]*(1-InputData[[#This Row],[DISCOUNT %]])</f>
        <v>586.88</v>
      </c>
      <c r="N140">
        <f>DAY(InputData[[#This Row],[DATE]])</f>
        <v>29</v>
      </c>
      <c r="O140" t="str">
        <f>TEXT(InputData[[#This Row],[DATE]],"MMM")</f>
        <v>Jun</v>
      </c>
      <c r="P140">
        <f>YEAR(InputData[[#This Row],[DATE]])</f>
        <v>2021</v>
      </c>
    </row>
    <row r="141" spans="1:16" x14ac:dyDescent="0.4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Row],[DATE]],"MMM")</f>
        <v>Jul</v>
      </c>
      <c r="P141">
        <f>YEAR(InputData[[#This Row],[DATE]])</f>
        <v>2021</v>
      </c>
    </row>
    <row r="142" spans="1:16" x14ac:dyDescent="0.4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InputData[[#This Row],[BUYING PRIZE]]*InputData[[#This Row],[QUANTITY]]</f>
        <v>1628</v>
      </c>
      <c r="M142" s="7">
        <f>InputData[[#This Row],[SELLING PRICE]]*InputData[[#This Row],[QUANTITY]]*(1-InputData[[#This Row],[DISCOUNT %]])</f>
        <v>1807.08</v>
      </c>
      <c r="N142">
        <f>DAY(InputData[[#This Row],[DATE]])</f>
        <v>2</v>
      </c>
      <c r="O142" t="str">
        <f>TEXT(InputData[[#This Row],[DATE]],"MMM")</f>
        <v>Jul</v>
      </c>
      <c r="P142">
        <f>YEAR(InputData[[#This Row],[DATE]])</f>
        <v>2021</v>
      </c>
    </row>
    <row r="143" spans="1:16" x14ac:dyDescent="0.4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InputData[[#This Row],[BUYING PRIZE]]*InputData[[#This Row],[QUANTITY]]</f>
        <v>855</v>
      </c>
      <c r="M143" s="7">
        <f>InputData[[#This Row],[SELLING PRICE]]*InputData[[#This Row],[QUANTITY]]*(1-InputData[[#This Row],[DISCOUNT %]])</f>
        <v>1077.3</v>
      </c>
      <c r="N143">
        <f>DAY(InputData[[#This Row],[DATE]])</f>
        <v>3</v>
      </c>
      <c r="O143" t="str">
        <f>TEXT(InputData[[#This Row],[DATE]],"MMM")</f>
        <v>Jul</v>
      </c>
      <c r="P143">
        <f>YEAR(InputData[[#This Row],[DATE]])</f>
        <v>2021</v>
      </c>
    </row>
    <row r="144" spans="1:16" x14ac:dyDescent="0.4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InputData[[#This Row],[BUYING PRIZE]]*InputData[[#This Row],[QUANTITY]]</f>
        <v>568</v>
      </c>
      <c r="M144" s="7">
        <f>InputData[[#This Row],[SELLING PRICE]]*InputData[[#This Row],[QUANTITY]]*(1-InputData[[#This Row],[DISCOUNT %]])</f>
        <v>647.52</v>
      </c>
      <c r="N144">
        <f>DAY(InputData[[#This Row],[DATE]])</f>
        <v>3</v>
      </c>
      <c r="O144" t="str">
        <f>TEXT(InputData[[#This Row],[DATE]],"MMM")</f>
        <v>Jul</v>
      </c>
      <c r="P144">
        <f>YEAR(InputData[[#This Row],[DATE]])</f>
        <v>2021</v>
      </c>
    </row>
    <row r="145" spans="1:16" x14ac:dyDescent="0.4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4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4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4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4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4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InputData[[#This Row],[BUYING PRIZE]]*InputData[[#This Row],[QUANTITY]]</f>
        <v>150</v>
      </c>
      <c r="M150" s="7">
        <f>InputData[[#This Row],[SELLING PRICE]]*InputData[[#This Row],[QUANTITY]]*(1-InputData[[#This Row],[DISCOUNT %]])</f>
        <v>210</v>
      </c>
      <c r="N150">
        <f>DAY(InputData[[#This Row],[DATE]])</f>
        <v>13</v>
      </c>
      <c r="O150" t="str">
        <f>TEXT(InputData[[#This Row],[DATE]],"MMM")</f>
        <v>Jul</v>
      </c>
      <c r="P150">
        <f>YEAR(InputData[[#This Row],[DATE]])</f>
        <v>2021</v>
      </c>
    </row>
    <row r="151" spans="1:16" x14ac:dyDescent="0.4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InputData[[#This Row],[BUYING PRIZE]]*InputData[[#This Row],[QUANTITY]]</f>
        <v>1128</v>
      </c>
      <c r="M151" s="7">
        <f>InputData[[#This Row],[SELLING PRICE]]*InputData[[#This Row],[QUANTITY]]*(1-InputData[[#This Row],[DISCOUNT %]])</f>
        <v>1195.68</v>
      </c>
      <c r="N151">
        <f>DAY(InputData[[#This Row],[DATE]])</f>
        <v>16</v>
      </c>
      <c r="O151" t="str">
        <f>TEXT(InputData[[#This Row],[DATE]],"MMM")</f>
        <v>Jul</v>
      </c>
      <c r="P151">
        <f>YEAR(InputData[[#This Row],[DATE]])</f>
        <v>2021</v>
      </c>
    </row>
    <row r="152" spans="1:16" x14ac:dyDescent="0.4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4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InputData[[#This Row],[BUYING PRIZE]]*InputData[[#This Row],[QUANTITY]]</f>
        <v>792</v>
      </c>
      <c r="M153" s="7">
        <f>InputData[[#This Row],[SELLING PRICE]]*InputData[[#This Row],[QUANTITY]]*(1-InputData[[#This Row],[DISCOUNT %]])</f>
        <v>879.12</v>
      </c>
      <c r="N153">
        <f>DAY(InputData[[#This Row],[DATE]])</f>
        <v>20</v>
      </c>
      <c r="O153" t="str">
        <f>TEXT(InputData[[#This Row],[DATE]],"MMM")</f>
        <v>Jul</v>
      </c>
      <c r="P153">
        <f>YEAR(InputData[[#This Row],[DATE]])</f>
        <v>2021</v>
      </c>
    </row>
    <row r="154" spans="1:16" x14ac:dyDescent="0.4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InputData[[#This Row],[BUYING PRIZE]]*InputData[[#This Row],[QUANTITY]]</f>
        <v>335</v>
      </c>
      <c r="M154" s="7">
        <f>InputData[[#This Row],[SELLING PRICE]]*InputData[[#This Row],[QUANTITY]]*(1-InputData[[#This Row],[DISCOUNT %]])</f>
        <v>415.4</v>
      </c>
      <c r="N154">
        <f>DAY(InputData[[#This Row],[DATE]])</f>
        <v>20</v>
      </c>
      <c r="O154" t="str">
        <f>TEXT(InputData[[#This Row],[DATE]],"MMM")</f>
        <v>Jul</v>
      </c>
      <c r="P154">
        <f>YEAR(InputData[[#This Row],[DATE]])</f>
        <v>2021</v>
      </c>
    </row>
    <row r="155" spans="1:16" x14ac:dyDescent="0.4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InputData[[#This Row],[BUYING PRIZE]]*InputData[[#This Row],[QUANTITY]]</f>
        <v>705</v>
      </c>
      <c r="M155" s="7">
        <f>InputData[[#This Row],[SELLING PRICE]]*InputData[[#This Row],[QUANTITY]]*(1-InputData[[#This Row],[DISCOUNT %]])</f>
        <v>796.65</v>
      </c>
      <c r="N155">
        <f>DAY(InputData[[#This Row],[DATE]])</f>
        <v>21</v>
      </c>
      <c r="O155" t="str">
        <f>TEXT(InputData[[#This Row],[DATE]],"MMM")</f>
        <v>Jul</v>
      </c>
      <c r="P155">
        <f>YEAR(InputData[[#This Row],[DATE]])</f>
        <v>2021</v>
      </c>
    </row>
    <row r="156" spans="1:16" x14ac:dyDescent="0.4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InputData[[#This Row],[BUYING PRIZE]]*InputData[[#This Row],[QUANTITY]]</f>
        <v>54</v>
      </c>
      <c r="M156" s="7">
        <f>InputData[[#This Row],[SELLING PRICE]]*InputData[[#This Row],[QUANTITY]]*(1-InputData[[#This Row],[DISCOUNT %]])</f>
        <v>73.98</v>
      </c>
      <c r="N156">
        <f>DAY(InputData[[#This Row],[DATE]])</f>
        <v>22</v>
      </c>
      <c r="O156" t="str">
        <f>TEXT(InputData[[#This Row],[DATE]],"MMM")</f>
        <v>Jul</v>
      </c>
      <c r="P156">
        <f>YEAR(InputData[[#This Row],[DATE]])</f>
        <v>2021</v>
      </c>
    </row>
    <row r="157" spans="1:16" x14ac:dyDescent="0.4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InputData[[#This Row],[BUYING PRIZE]]*InputData[[#This Row],[QUANTITY]]</f>
        <v>2016</v>
      </c>
      <c r="M157" s="7">
        <f>InputData[[#This Row],[SELLING PRICE]]*InputData[[#This Row],[QUANTITY]]*(1-InputData[[#This Row],[DISCOUNT %]])</f>
        <v>2197.44</v>
      </c>
      <c r="N157">
        <f>DAY(InputData[[#This Row],[DATE]])</f>
        <v>22</v>
      </c>
      <c r="O157" t="str">
        <f>TEXT(InputData[[#This Row],[DATE]],"MMM")</f>
        <v>Jul</v>
      </c>
      <c r="P157">
        <f>YEAR(InputData[[#This Row],[DATE]])</f>
        <v>2021</v>
      </c>
    </row>
    <row r="158" spans="1:16" x14ac:dyDescent="0.4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InputData[[#This Row],[BUYING PRIZE]]*InputData[[#This Row],[QUANTITY]]</f>
        <v>630</v>
      </c>
      <c r="M158" s="7">
        <f>InputData[[#This Row],[SELLING PRICE]]*InputData[[#This Row],[QUANTITY]]*(1-InputData[[#This Row],[DISCOUNT %]])</f>
        <v>674.1</v>
      </c>
      <c r="N158">
        <f>DAY(InputData[[#This Row],[DATE]])</f>
        <v>23</v>
      </c>
      <c r="O158" t="str">
        <f>TEXT(InputData[[#This Row],[DATE]],"MMM")</f>
        <v>Jul</v>
      </c>
      <c r="P158">
        <f>YEAR(InputData[[#This Row],[DATE]])</f>
        <v>2021</v>
      </c>
    </row>
    <row r="159" spans="1:16" x14ac:dyDescent="0.4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InputData[[#This Row],[BUYING PRIZE]]*InputData[[#This Row],[QUANTITY]]</f>
        <v>536</v>
      </c>
      <c r="M159" s="7">
        <f>InputData[[#This Row],[SELLING PRICE]]*InputData[[#This Row],[QUANTITY]]*(1-InputData[[#This Row],[DISCOUNT %]])</f>
        <v>686.08</v>
      </c>
      <c r="N159">
        <f>DAY(InputData[[#This Row],[DATE]])</f>
        <v>23</v>
      </c>
      <c r="O159" t="str">
        <f>TEXT(InputData[[#This Row],[DATE]],"MMM")</f>
        <v>Jul</v>
      </c>
      <c r="P159">
        <f>YEAR(InputData[[#This Row],[DATE]])</f>
        <v>2021</v>
      </c>
    </row>
    <row r="160" spans="1:16" x14ac:dyDescent="0.4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4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InputData[[#This Row],[BUYING PRIZE]]*InputData[[#This Row],[QUANTITY]]</f>
        <v>1140</v>
      </c>
      <c r="M161" s="7">
        <f>InputData[[#This Row],[SELLING PRICE]]*InputData[[#This Row],[QUANTITY]]*(1-InputData[[#This Row],[DISCOUNT %]])</f>
        <v>1231.2</v>
      </c>
      <c r="N161">
        <f>DAY(InputData[[#This Row],[DATE]])</f>
        <v>29</v>
      </c>
      <c r="O161" t="str">
        <f>TEXT(InputData[[#This Row],[DATE]],"MMM")</f>
        <v>Jul</v>
      </c>
      <c r="P161">
        <f>YEAR(InputData[[#This Row],[DATE]])</f>
        <v>2021</v>
      </c>
    </row>
    <row r="162" spans="1:16" x14ac:dyDescent="0.4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4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InputData[[#This Row],[BUYING PRIZE]]*InputData[[#This Row],[QUANTITY]]</f>
        <v>423</v>
      </c>
      <c r="M163" s="7">
        <f>InputData[[#This Row],[SELLING PRICE]]*InputData[[#This Row],[QUANTITY]]*(1-InputData[[#This Row],[DISCOUNT %]])</f>
        <v>448.38</v>
      </c>
      <c r="N163">
        <f>DAY(InputData[[#This Row],[DATE]])</f>
        <v>2</v>
      </c>
      <c r="O163" t="str">
        <f>TEXT(InputData[[#This Row],[DATE]],"MMM")</f>
        <v>Aug</v>
      </c>
      <c r="P163">
        <f>YEAR(InputData[[#This Row],[DATE]])</f>
        <v>2021</v>
      </c>
    </row>
    <row r="164" spans="1:16" x14ac:dyDescent="0.4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4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4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InputData[[#This Row],[BUYING PRIZE]]*InputData[[#This Row],[QUANTITY]]</f>
        <v>518</v>
      </c>
      <c r="M166" s="7">
        <f>InputData[[#This Row],[SELLING PRICE]]*InputData[[#This Row],[QUANTITY]]*(1-InputData[[#This Row],[DISCOUNT %]])</f>
        <v>585.34</v>
      </c>
      <c r="N166">
        <f>DAY(InputData[[#This Row],[DATE]])</f>
        <v>5</v>
      </c>
      <c r="O166" t="str">
        <f>TEXT(InputData[[#This Row],[DATE]],"MMM")</f>
        <v>Aug</v>
      </c>
      <c r="P166">
        <f>YEAR(InputData[[#This Row],[DATE]])</f>
        <v>2021</v>
      </c>
    </row>
    <row r="167" spans="1:16" x14ac:dyDescent="0.4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InputData[[#This Row],[BUYING PRIZE]]*InputData[[#This Row],[QUANTITY]]</f>
        <v>67</v>
      </c>
      <c r="M167" s="7">
        <f>InputData[[#This Row],[SELLING PRICE]]*InputData[[#This Row],[QUANTITY]]*(1-InputData[[#This Row],[DISCOUNT %]])</f>
        <v>85.76</v>
      </c>
      <c r="N167">
        <f>DAY(InputData[[#This Row],[DATE]])</f>
        <v>6</v>
      </c>
      <c r="O167" t="str">
        <f>TEXT(InputData[[#This Row],[DATE]],"MMM")</f>
        <v>Aug</v>
      </c>
      <c r="P167">
        <f>YEAR(InputData[[#This Row],[DATE]])</f>
        <v>2021</v>
      </c>
    </row>
    <row r="168" spans="1:16" x14ac:dyDescent="0.4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4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InputData[[#This Row],[BUYING PRIZE]]*InputData[[#This Row],[QUANTITY]]</f>
        <v>760</v>
      </c>
      <c r="M169" s="7">
        <f>InputData[[#This Row],[SELLING PRICE]]*InputData[[#This Row],[QUANTITY]]*(1-InputData[[#This Row],[DISCOUNT %]])</f>
        <v>820.8</v>
      </c>
      <c r="N169">
        <f>DAY(InputData[[#This Row],[DATE]])</f>
        <v>10</v>
      </c>
      <c r="O169" t="str">
        <f>TEXT(InputData[[#This Row],[DATE]],"MMM")</f>
        <v>Aug</v>
      </c>
      <c r="P169">
        <f>YEAR(InputData[[#This Row],[DATE]])</f>
        <v>2021</v>
      </c>
    </row>
    <row r="170" spans="1:16" x14ac:dyDescent="0.4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InputData[[#This Row],[BUYING PRIZE]]*InputData[[#This Row],[QUANTITY]]</f>
        <v>450</v>
      </c>
      <c r="M170" s="7">
        <f>InputData[[#This Row],[SELLING PRICE]]*InputData[[#This Row],[QUANTITY]]*(1-InputData[[#This Row],[DISCOUNT %]])</f>
        <v>513</v>
      </c>
      <c r="N170">
        <f>DAY(InputData[[#This Row],[DATE]])</f>
        <v>10</v>
      </c>
      <c r="O170" t="str">
        <f>TEXT(InputData[[#This Row],[DATE]],"MMM")</f>
        <v>Aug</v>
      </c>
      <c r="P170">
        <f>YEAR(InputData[[#This Row],[DATE]])</f>
        <v>2021</v>
      </c>
    </row>
    <row r="171" spans="1:16" x14ac:dyDescent="0.4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InputData[[#This Row],[BUYING PRIZE]]*InputData[[#This Row],[QUANTITY]]</f>
        <v>564</v>
      </c>
      <c r="M171" s="7">
        <f>InputData[[#This Row],[SELLING PRICE]]*InputData[[#This Row],[QUANTITY]]*(1-InputData[[#This Row],[DISCOUNT %]])</f>
        <v>597.84</v>
      </c>
      <c r="N171">
        <f>DAY(InputData[[#This Row],[DATE]])</f>
        <v>11</v>
      </c>
      <c r="O171" t="str">
        <f>TEXT(InputData[[#This Row],[DATE]],"MMM")</f>
        <v>Aug</v>
      </c>
      <c r="P171">
        <f>YEAR(InputData[[#This Row],[DATE]])</f>
        <v>2021</v>
      </c>
    </row>
    <row r="172" spans="1:16" x14ac:dyDescent="0.4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4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4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InputData[[#This Row],[BUYING PRIZE]]*InputData[[#This Row],[QUANTITY]]</f>
        <v>213</v>
      </c>
      <c r="M174" s="7">
        <f>InputData[[#This Row],[SELLING PRICE]]*InputData[[#This Row],[QUANTITY]]*(1-InputData[[#This Row],[DISCOUNT %]])</f>
        <v>242.82</v>
      </c>
      <c r="N174">
        <f>DAY(InputData[[#This Row],[DATE]])</f>
        <v>16</v>
      </c>
      <c r="O174" t="str">
        <f>TEXT(InputData[[#This Row],[DATE]],"MMM")</f>
        <v>Aug</v>
      </c>
      <c r="P174">
        <f>YEAR(InputData[[#This Row],[DATE]])</f>
        <v>2021</v>
      </c>
    </row>
    <row r="175" spans="1:16" x14ac:dyDescent="0.4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4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InputData[[#This Row],[BUYING PRIZE]]*InputData[[#This Row],[QUANTITY]]</f>
        <v>915</v>
      </c>
      <c r="M176" s="7">
        <f>InputData[[#This Row],[SELLING PRICE]]*InputData[[#This Row],[QUANTITY]]*(1-InputData[[#This Row],[DISCOUNT %]])</f>
        <v>1143.75</v>
      </c>
      <c r="N176">
        <f>DAY(InputData[[#This Row],[DATE]])</f>
        <v>20</v>
      </c>
      <c r="O176" t="str">
        <f>TEXT(InputData[[#This Row],[DATE]],"MMM")</f>
        <v>Aug</v>
      </c>
      <c r="P176">
        <f>YEAR(InputData[[#This Row],[DATE]])</f>
        <v>2021</v>
      </c>
    </row>
    <row r="177" spans="1:16" x14ac:dyDescent="0.4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4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InputData[[#This Row],[BUYING PRIZE]]*InputData[[#This Row],[QUANTITY]]</f>
        <v>481</v>
      </c>
      <c r="M178" s="7">
        <f>InputData[[#This Row],[SELLING PRICE]]*InputData[[#This Row],[QUANTITY]]*(1-InputData[[#This Row],[DISCOUNT %]])</f>
        <v>543.53</v>
      </c>
      <c r="N178">
        <f>DAY(InputData[[#This Row],[DATE]])</f>
        <v>20</v>
      </c>
      <c r="O178" t="str">
        <f>TEXT(InputData[[#This Row],[DATE]],"MMM")</f>
        <v>Aug</v>
      </c>
      <c r="P178">
        <f>YEAR(InputData[[#This Row],[DATE]])</f>
        <v>2021</v>
      </c>
    </row>
    <row r="179" spans="1:16" x14ac:dyDescent="0.4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InputData[[#This Row],[BUYING PRIZE]]*InputData[[#This Row],[QUANTITY]]</f>
        <v>148</v>
      </c>
      <c r="M179" s="7">
        <f>InputData[[#This Row],[SELLING PRICE]]*InputData[[#This Row],[QUANTITY]]*(1-InputData[[#This Row],[DISCOUNT %]])</f>
        <v>170.2</v>
      </c>
      <c r="N179">
        <f>DAY(InputData[[#This Row],[DATE]])</f>
        <v>26</v>
      </c>
      <c r="O179" t="str">
        <f>TEXT(InputData[[#This Row],[DATE]],"MMM")</f>
        <v>Aug</v>
      </c>
      <c r="P179">
        <f>YEAR(InputData[[#This Row],[DATE]])</f>
        <v>2021</v>
      </c>
    </row>
    <row r="180" spans="1:16" x14ac:dyDescent="0.4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4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InputData[[#This Row],[BUYING PRIZE]]*InputData[[#This Row],[QUANTITY]]</f>
        <v>1456</v>
      </c>
      <c r="M181" s="7">
        <f>InputData[[#This Row],[SELLING PRICE]]*InputData[[#This Row],[QUANTITY]]*(1-InputData[[#This Row],[DISCOUNT %]])</f>
        <v>1587.04</v>
      </c>
      <c r="N181">
        <f>DAY(InputData[[#This Row],[DATE]])</f>
        <v>30</v>
      </c>
      <c r="O181" t="str">
        <f>TEXT(InputData[[#This Row],[DATE]],"MMM")</f>
        <v>Aug</v>
      </c>
      <c r="P181">
        <f>YEAR(InputData[[#This Row],[DATE]])</f>
        <v>2021</v>
      </c>
    </row>
    <row r="182" spans="1:16" x14ac:dyDescent="0.4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InputData[[#This Row],[BUYING PRIZE]]*InputData[[#This Row],[QUANTITY]]</f>
        <v>196</v>
      </c>
      <c r="M182" s="7">
        <f>InputData[[#This Row],[SELLING PRICE]]*InputData[[#This Row],[QUANTITY]]*(1-InputData[[#This Row],[DISCOUNT %]])</f>
        <v>207.76</v>
      </c>
      <c r="N182">
        <f>DAY(InputData[[#This Row],[DATE]])</f>
        <v>31</v>
      </c>
      <c r="O182" t="str">
        <f>TEXT(InputData[[#This Row],[DATE]],"MMM")</f>
        <v>Aug</v>
      </c>
      <c r="P182">
        <f>YEAR(InputData[[#This Row],[DATE]])</f>
        <v>2021</v>
      </c>
    </row>
    <row r="183" spans="1:16" x14ac:dyDescent="0.4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InputData[[#This Row],[BUYING PRIZE]]*InputData[[#This Row],[QUANTITY]]</f>
        <v>55</v>
      </c>
      <c r="M183" s="7">
        <f>InputData[[#This Row],[SELLING PRICE]]*InputData[[#This Row],[QUANTITY]]*(1-InputData[[#This Row],[DISCOUNT %]])</f>
        <v>73.7</v>
      </c>
      <c r="N183">
        <f>DAY(InputData[[#This Row],[DATE]])</f>
        <v>31</v>
      </c>
      <c r="O183" t="str">
        <f>TEXT(InputData[[#This Row],[DATE]],"MMM")</f>
        <v>Aug</v>
      </c>
      <c r="P183">
        <f>YEAR(InputData[[#This Row],[DATE]])</f>
        <v>2021</v>
      </c>
    </row>
    <row r="184" spans="1:16" x14ac:dyDescent="0.4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InputData[[#This Row],[BUYING PRIZE]]*InputData[[#This Row],[QUANTITY]]</f>
        <v>144</v>
      </c>
      <c r="M184" s="7">
        <f>InputData[[#This Row],[SELLING PRICE]]*InputData[[#This Row],[QUANTITY]]*(1-InputData[[#This Row],[DISCOUNT %]])</f>
        <v>156.96</v>
      </c>
      <c r="N184">
        <f>DAY(InputData[[#This Row],[DATE]])</f>
        <v>1</v>
      </c>
      <c r="O184" t="str">
        <f>TEXT(InputData[[#This Row],[DATE]],"MMM")</f>
        <v>Sep</v>
      </c>
      <c r="P184">
        <f>YEAR(InputData[[#This Row],[DATE]])</f>
        <v>2021</v>
      </c>
    </row>
    <row r="185" spans="1:16" x14ac:dyDescent="0.4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4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InputData[[#This Row],[BUYING PRIZE]]*InputData[[#This Row],[QUANTITY]]</f>
        <v>1104</v>
      </c>
      <c r="M186" s="7">
        <f>InputData[[#This Row],[SELLING PRICE]]*InputData[[#This Row],[QUANTITY]]*(1-InputData[[#This Row],[DISCOUNT %]])</f>
        <v>1391.04</v>
      </c>
      <c r="N186">
        <f>DAY(InputData[[#This Row],[DATE]])</f>
        <v>3</v>
      </c>
      <c r="O186" t="str">
        <f>TEXT(InputData[[#This Row],[DATE]],"MMM")</f>
        <v>Sep</v>
      </c>
      <c r="P186">
        <f>YEAR(InputData[[#This Row],[DATE]])</f>
        <v>2021</v>
      </c>
    </row>
    <row r="187" spans="1:16" x14ac:dyDescent="0.4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InputData[[#This Row],[BUYING PRIZE]]*InputData[[#This Row],[QUANTITY]]</f>
        <v>259</v>
      </c>
      <c r="M187" s="7">
        <f>InputData[[#This Row],[SELLING PRICE]]*InputData[[#This Row],[QUANTITY]]*(1-InputData[[#This Row],[DISCOUNT %]])</f>
        <v>292.67</v>
      </c>
      <c r="N187">
        <f>DAY(InputData[[#This Row],[DATE]])</f>
        <v>4</v>
      </c>
      <c r="O187" t="str">
        <f>TEXT(InputData[[#This Row],[DATE]],"MMM")</f>
        <v>Sep</v>
      </c>
      <c r="P187">
        <f>YEAR(InputData[[#This Row],[DATE]])</f>
        <v>2021</v>
      </c>
    </row>
    <row r="188" spans="1:16" x14ac:dyDescent="0.4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InputData[[#This Row],[BUYING PRIZE]]*InputData[[#This Row],[QUANTITY]]</f>
        <v>2115</v>
      </c>
      <c r="M188" s="7">
        <f>InputData[[#This Row],[SELLING PRICE]]*InputData[[#This Row],[QUANTITY]]*(1-InputData[[#This Row],[DISCOUNT %]])</f>
        <v>2241.9</v>
      </c>
      <c r="N188">
        <f>DAY(InputData[[#This Row],[DATE]])</f>
        <v>4</v>
      </c>
      <c r="O188" t="str">
        <f>TEXT(InputData[[#This Row],[DATE]],"MMM")</f>
        <v>Sep</v>
      </c>
      <c r="P188">
        <f>YEAR(InputData[[#This Row],[DATE]])</f>
        <v>2021</v>
      </c>
    </row>
    <row r="189" spans="1:16" x14ac:dyDescent="0.4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InputData[[#This Row],[BUYING PRIZE]]*InputData[[#This Row],[QUANTITY]]</f>
        <v>89</v>
      </c>
      <c r="M189" s="7">
        <f>InputData[[#This Row],[SELLING PRICE]]*InputData[[#This Row],[QUANTITY]]*(1-InputData[[#This Row],[DISCOUNT %]])</f>
        <v>117.48</v>
      </c>
      <c r="N189">
        <f>DAY(InputData[[#This Row],[DATE]])</f>
        <v>5</v>
      </c>
      <c r="O189" t="str">
        <f>TEXT(InputData[[#This Row],[DATE]],"MMM")</f>
        <v>Sep</v>
      </c>
      <c r="P189">
        <f>YEAR(InputData[[#This Row],[DATE]])</f>
        <v>2021</v>
      </c>
    </row>
    <row r="190" spans="1:16" x14ac:dyDescent="0.4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InputData[[#This Row],[BUYING PRIZE]]*InputData[[#This Row],[QUANTITY]]</f>
        <v>750</v>
      </c>
      <c r="M190" s="7">
        <f>InputData[[#This Row],[SELLING PRICE]]*InputData[[#This Row],[QUANTITY]]*(1-InputData[[#This Row],[DISCOUNT %]])</f>
        <v>1050</v>
      </c>
      <c r="N190">
        <f>DAY(InputData[[#This Row],[DATE]])</f>
        <v>7</v>
      </c>
      <c r="O190" t="str">
        <f>TEXT(InputData[[#This Row],[DATE]],"MMM")</f>
        <v>Sep</v>
      </c>
      <c r="P190">
        <f>YEAR(InputData[[#This Row],[DATE]])</f>
        <v>2021</v>
      </c>
    </row>
    <row r="191" spans="1:16" x14ac:dyDescent="0.4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InputData[[#This Row],[BUYING PRIZE]]*InputData[[#This Row],[QUANTITY]]</f>
        <v>304</v>
      </c>
      <c r="M191" s="7">
        <f>InputData[[#This Row],[SELLING PRICE]]*InputData[[#This Row],[QUANTITY]]*(1-InputData[[#This Row],[DISCOUNT %]])</f>
        <v>328.32</v>
      </c>
      <c r="N191">
        <f>DAY(InputData[[#This Row],[DATE]])</f>
        <v>9</v>
      </c>
      <c r="O191" t="str">
        <f>TEXT(InputData[[#This Row],[DATE]],"MMM")</f>
        <v>Sep</v>
      </c>
      <c r="P191">
        <f>YEAR(InputData[[#This Row],[DATE]])</f>
        <v>2021</v>
      </c>
    </row>
    <row r="192" spans="1:16" x14ac:dyDescent="0.4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InputData[[#This Row],[BUYING PRIZE]]*InputData[[#This Row],[QUANTITY]]</f>
        <v>888</v>
      </c>
      <c r="M192" s="7">
        <f>InputData[[#This Row],[SELLING PRICE]]*InputData[[#This Row],[QUANTITY]]*(1-InputData[[#This Row],[DISCOUNT %]])</f>
        <v>1207.68</v>
      </c>
      <c r="N192">
        <f>DAY(InputData[[#This Row],[DATE]])</f>
        <v>10</v>
      </c>
      <c r="O192" t="str">
        <f>TEXT(InputData[[#This Row],[DATE]],"MMM")</f>
        <v>Sep</v>
      </c>
      <c r="P192">
        <f>YEAR(InputData[[#This Row],[DATE]])</f>
        <v>2021</v>
      </c>
    </row>
    <row r="193" spans="1:16" x14ac:dyDescent="0.4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InputData[[#This Row],[BUYING PRIZE]]*InputData[[#This Row],[QUANTITY]]</f>
        <v>882</v>
      </c>
      <c r="M193" s="7">
        <f>InputData[[#This Row],[SELLING PRICE]]*InputData[[#This Row],[QUANTITY]]*(1-InputData[[#This Row],[DISCOUNT %]])</f>
        <v>934.92</v>
      </c>
      <c r="N193">
        <f>DAY(InputData[[#This Row],[DATE]])</f>
        <v>10</v>
      </c>
      <c r="O193" t="str">
        <f>TEXT(InputData[[#This Row],[DATE]],"MMM")</f>
        <v>Sep</v>
      </c>
      <c r="P193">
        <f>YEAR(InputData[[#This Row],[DATE]])</f>
        <v>2021</v>
      </c>
    </row>
    <row r="194" spans="1:16" x14ac:dyDescent="0.4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InputData[[#This Row],[BUYING PRIZE]]*InputData[[#This Row],[QUANTITY]]</f>
        <v>36</v>
      </c>
      <c r="M194" s="7">
        <f>InputData[[#This Row],[SELLING PRICE]]*InputData[[#This Row],[QUANTITY]]*(1-InputData[[#This Row],[DISCOUNT %]])</f>
        <v>49.32</v>
      </c>
      <c r="N194">
        <f>DAY(InputData[[#This Row],[DATE]])</f>
        <v>10</v>
      </c>
      <c r="O194" t="str">
        <f>TEXT(InputData[[#This Row],[DATE]],"MMM")</f>
        <v>Sep</v>
      </c>
      <c r="P194">
        <f>YEAR(InputData[[#This Row],[DATE]])</f>
        <v>2021</v>
      </c>
    </row>
    <row r="195" spans="1:16" x14ac:dyDescent="0.4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InputData[[#This Row],[BUYING PRIZE]]*InputData[[#This Row],[QUANTITY]]</f>
        <v>588</v>
      </c>
      <c r="M195" s="7">
        <f>InputData[[#This Row],[SELLING PRICE]]*InputData[[#This Row],[QUANTITY]]*(1-InputData[[#This Row],[DISCOUNT %]])</f>
        <v>623.28</v>
      </c>
      <c r="N195">
        <f>DAY(InputData[[#This Row],[DATE]])</f>
        <v>11</v>
      </c>
      <c r="O195" t="str">
        <f>TEXT(InputData[[#This Row],[DATE]],"MMM")</f>
        <v>Sep</v>
      </c>
      <c r="P195">
        <f>YEAR(InputData[[#This Row],[DATE]])</f>
        <v>2021</v>
      </c>
    </row>
    <row r="196" spans="1:16" x14ac:dyDescent="0.4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4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InputData[[#This Row],[BUYING PRIZE]]*InputData[[#This Row],[QUANTITY]]</f>
        <v>720</v>
      </c>
      <c r="M197" s="7">
        <f>InputData[[#This Row],[SELLING PRICE]]*InputData[[#This Row],[QUANTITY]]*(1-InputData[[#This Row],[DISCOUNT %]])</f>
        <v>972</v>
      </c>
      <c r="N197">
        <f>DAY(InputData[[#This Row],[DATE]])</f>
        <v>15</v>
      </c>
      <c r="O197" t="str">
        <f>TEXT(InputData[[#This Row],[DATE]],"MMM")</f>
        <v>Sep</v>
      </c>
      <c r="P197">
        <f>YEAR(InputData[[#This Row],[DATE]])</f>
        <v>2021</v>
      </c>
    </row>
    <row r="198" spans="1:16" x14ac:dyDescent="0.4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InputData[[#This Row],[BUYING PRIZE]]*InputData[[#This Row],[QUANTITY]]</f>
        <v>1680</v>
      </c>
      <c r="M198" s="7">
        <f>InputData[[#This Row],[SELLING PRICE]]*InputData[[#This Row],[QUANTITY]]*(1-InputData[[#This Row],[DISCOUNT %]])</f>
        <v>2268</v>
      </c>
      <c r="N198">
        <f>DAY(InputData[[#This Row],[DATE]])</f>
        <v>15</v>
      </c>
      <c r="O198" t="str">
        <f>TEXT(InputData[[#This Row],[DATE]],"MMM")</f>
        <v>Sep</v>
      </c>
      <c r="P198">
        <f>YEAR(InputData[[#This Row],[DATE]])</f>
        <v>2021</v>
      </c>
    </row>
    <row r="199" spans="1:16" x14ac:dyDescent="0.4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InputData[[#This Row],[BUYING PRIZE]]*InputData[[#This Row],[QUANTITY]]</f>
        <v>427</v>
      </c>
      <c r="M199" s="7">
        <f>InputData[[#This Row],[SELLING PRICE]]*InputData[[#This Row],[QUANTITY]]*(1-InputData[[#This Row],[DISCOUNT %]])</f>
        <v>533.75</v>
      </c>
      <c r="N199">
        <f>DAY(InputData[[#This Row],[DATE]])</f>
        <v>21</v>
      </c>
      <c r="O199" t="str">
        <f>TEXT(InputData[[#This Row],[DATE]],"MMM")</f>
        <v>Sep</v>
      </c>
      <c r="P199">
        <f>YEAR(InputData[[#This Row],[DATE]])</f>
        <v>2021</v>
      </c>
    </row>
    <row r="200" spans="1:16" x14ac:dyDescent="0.4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InputData[[#This Row],[BUYING PRIZE]]*InputData[[#This Row],[QUANTITY]]</f>
        <v>180</v>
      </c>
      <c r="M200" s="7">
        <f>InputData[[#This Row],[SELLING PRICE]]*InputData[[#This Row],[QUANTITY]]*(1-InputData[[#This Row],[DISCOUNT %]])</f>
        <v>230.4</v>
      </c>
      <c r="N200">
        <f>DAY(InputData[[#This Row],[DATE]])</f>
        <v>22</v>
      </c>
      <c r="O200" t="str">
        <f>TEXT(InputData[[#This Row],[DATE]],"MMM")</f>
        <v>Sep</v>
      </c>
      <c r="P200">
        <f>YEAR(InputData[[#This Row],[DATE]])</f>
        <v>2021</v>
      </c>
    </row>
    <row r="201" spans="1:16" x14ac:dyDescent="0.4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4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InputData[[#This Row],[BUYING PRIZE]]*InputData[[#This Row],[QUANTITY]]</f>
        <v>444</v>
      </c>
      <c r="M202" s="7">
        <f>InputData[[#This Row],[SELLING PRICE]]*InputData[[#This Row],[QUANTITY]]*(1-InputData[[#This Row],[DISCOUNT %]])</f>
        <v>590.52</v>
      </c>
      <c r="N202">
        <f>DAY(InputData[[#This Row],[DATE]])</f>
        <v>23</v>
      </c>
      <c r="O202" t="str">
        <f>TEXT(InputData[[#This Row],[DATE]],"MMM")</f>
        <v>Sep</v>
      </c>
      <c r="P202">
        <f>YEAR(InputData[[#This Row],[DATE]])</f>
        <v>2021</v>
      </c>
    </row>
    <row r="203" spans="1:16" x14ac:dyDescent="0.4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InputData[[#This Row],[BUYING PRIZE]]*InputData[[#This Row],[QUANTITY]]</f>
        <v>882</v>
      </c>
      <c r="M203" s="7">
        <f>InputData[[#This Row],[SELLING PRICE]]*InputData[[#This Row],[QUANTITY]]*(1-InputData[[#This Row],[DISCOUNT %]])</f>
        <v>1137.78</v>
      </c>
      <c r="N203">
        <f>DAY(InputData[[#This Row],[DATE]])</f>
        <v>23</v>
      </c>
      <c r="O203" t="str">
        <f>TEXT(InputData[[#This Row],[DATE]],"MMM")</f>
        <v>Sep</v>
      </c>
      <c r="P203">
        <f>YEAR(InputData[[#This Row],[DATE]])</f>
        <v>2021</v>
      </c>
    </row>
    <row r="204" spans="1:16" x14ac:dyDescent="0.4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InputData[[#This Row],[BUYING PRIZE]]*InputData[[#This Row],[QUANTITY]]</f>
        <v>55</v>
      </c>
      <c r="M204" s="7">
        <f>InputData[[#This Row],[SELLING PRICE]]*InputData[[#This Row],[QUANTITY]]*(1-InputData[[#This Row],[DISCOUNT %]])</f>
        <v>58.3</v>
      </c>
      <c r="N204">
        <f>DAY(InputData[[#This Row],[DATE]])</f>
        <v>27</v>
      </c>
      <c r="O204" t="str">
        <f>TEXT(InputData[[#This Row],[DATE]],"MMM")</f>
        <v>Sep</v>
      </c>
      <c r="P204">
        <f>YEAR(InputData[[#This Row],[DATE]])</f>
        <v>2021</v>
      </c>
    </row>
    <row r="205" spans="1:16" x14ac:dyDescent="0.4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InputData[[#This Row],[BUYING PRIZE]]*InputData[[#This Row],[QUANTITY]]</f>
        <v>1008</v>
      </c>
      <c r="M205" s="7">
        <f>InputData[[#This Row],[SELLING PRICE]]*InputData[[#This Row],[QUANTITY]]*(1-InputData[[#This Row],[DISCOUNT %]])</f>
        <v>1320.48</v>
      </c>
      <c r="N205">
        <f>DAY(InputData[[#This Row],[DATE]])</f>
        <v>30</v>
      </c>
      <c r="O205" t="str">
        <f>TEXT(InputData[[#This Row],[DATE]],"MMM")</f>
        <v>Sep</v>
      </c>
      <c r="P205">
        <f>YEAR(InputData[[#This Row],[DATE]])</f>
        <v>2021</v>
      </c>
    </row>
    <row r="206" spans="1:16" x14ac:dyDescent="0.4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InputData[[#This Row],[BUYING PRIZE]]*InputData[[#This Row],[QUANTITY]]</f>
        <v>375</v>
      </c>
      <c r="M206" s="7">
        <f>InputData[[#This Row],[SELLING PRICE]]*InputData[[#This Row],[QUANTITY]]*(1-InputData[[#This Row],[DISCOUNT %]])</f>
        <v>427.5</v>
      </c>
      <c r="N206">
        <f>DAY(InputData[[#This Row],[DATE]])</f>
        <v>30</v>
      </c>
      <c r="O206" t="str">
        <f>TEXT(InputData[[#This Row],[DATE]],"MMM")</f>
        <v>Sep</v>
      </c>
      <c r="P206">
        <f>YEAR(InputData[[#This Row],[DATE]])</f>
        <v>2021</v>
      </c>
    </row>
    <row r="207" spans="1:16" x14ac:dyDescent="0.4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InputData[[#This Row],[BUYING PRIZE]]*InputData[[#This Row],[QUANTITY]]</f>
        <v>2072</v>
      </c>
      <c r="M207" s="7">
        <f>InputData[[#This Row],[SELLING PRICE]]*InputData[[#This Row],[QUANTITY]]*(1-InputData[[#This Row],[DISCOUNT %]])</f>
        <v>2817.92</v>
      </c>
      <c r="N207">
        <f>DAY(InputData[[#This Row],[DATE]])</f>
        <v>1</v>
      </c>
      <c r="O207" t="str">
        <f>TEXT(InputData[[#This Row],[DATE]],"MMM")</f>
        <v>Oct</v>
      </c>
      <c r="P207">
        <f>YEAR(InputData[[#This Row],[DATE]])</f>
        <v>2021</v>
      </c>
    </row>
    <row r="208" spans="1:16" x14ac:dyDescent="0.4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4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InputData[[#This Row],[BUYING PRIZE]]*InputData[[#This Row],[QUANTITY]]</f>
        <v>1350</v>
      </c>
      <c r="M209" s="7">
        <f>InputData[[#This Row],[SELLING PRICE]]*InputData[[#This Row],[QUANTITY]]*(1-InputData[[#This Row],[DISCOUNT %]])</f>
        <v>1890</v>
      </c>
      <c r="N209">
        <f>DAY(InputData[[#This Row],[DATE]])</f>
        <v>3</v>
      </c>
      <c r="O209" t="str">
        <f>TEXT(InputData[[#This Row],[DATE]],"MMM")</f>
        <v>Oct</v>
      </c>
      <c r="P209">
        <f>YEAR(InputData[[#This Row],[DATE]])</f>
        <v>2021</v>
      </c>
    </row>
    <row r="210" spans="1:16" x14ac:dyDescent="0.4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InputData[[#This Row],[BUYING PRIZE]]*InputData[[#This Row],[QUANTITY]]</f>
        <v>5</v>
      </c>
      <c r="M210" s="7">
        <f>InputData[[#This Row],[SELLING PRICE]]*InputData[[#This Row],[QUANTITY]]*(1-InputData[[#This Row],[DISCOUNT %]])</f>
        <v>6.7</v>
      </c>
      <c r="N210">
        <f>DAY(InputData[[#This Row],[DATE]])</f>
        <v>6</v>
      </c>
      <c r="O210" t="str">
        <f>TEXT(InputData[[#This Row],[DATE]],"MMM")</f>
        <v>Oct</v>
      </c>
      <c r="P210">
        <f>YEAR(InputData[[#This Row],[DATE]])</f>
        <v>2021</v>
      </c>
    </row>
    <row r="211" spans="1:16" x14ac:dyDescent="0.4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4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InputData[[#This Row],[BUYING PRIZE]]*InputData[[#This Row],[QUANTITY]]</f>
        <v>108</v>
      </c>
      <c r="M212" s="7">
        <f>InputData[[#This Row],[SELLING PRICE]]*InputData[[#This Row],[QUANTITY]]*(1-InputData[[#This Row],[DISCOUNT %]])</f>
        <v>147.96</v>
      </c>
      <c r="N212">
        <f>DAY(InputData[[#This Row],[DATE]])</f>
        <v>7</v>
      </c>
      <c r="O212" t="str">
        <f>TEXT(InputData[[#This Row],[DATE]],"MMM")</f>
        <v>Oct</v>
      </c>
      <c r="P212">
        <f>YEAR(InputData[[#This Row],[DATE]])</f>
        <v>2021</v>
      </c>
    </row>
    <row r="213" spans="1:16" x14ac:dyDescent="0.4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InputData[[#This Row],[BUYING PRIZE]]*InputData[[#This Row],[QUANTITY]]</f>
        <v>360</v>
      </c>
      <c r="M213" s="7">
        <f>InputData[[#This Row],[SELLING PRICE]]*InputData[[#This Row],[QUANTITY]]*(1-InputData[[#This Row],[DISCOUNT %]])</f>
        <v>399.6</v>
      </c>
      <c r="N213">
        <f>DAY(InputData[[#This Row],[DATE]])</f>
        <v>9</v>
      </c>
      <c r="O213" t="str">
        <f>TEXT(InputData[[#This Row],[DATE]],"MMM")</f>
        <v>Oct</v>
      </c>
      <c r="P213">
        <f>YEAR(InputData[[#This Row],[DATE]])</f>
        <v>2021</v>
      </c>
    </row>
    <row r="214" spans="1:16" x14ac:dyDescent="0.4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InputData[[#This Row],[BUYING PRIZE]]*InputData[[#This Row],[QUANTITY]]</f>
        <v>979</v>
      </c>
      <c r="M214" s="7">
        <f>InputData[[#This Row],[SELLING PRICE]]*InputData[[#This Row],[QUANTITY]]*(1-InputData[[#This Row],[DISCOUNT %]])</f>
        <v>1292.28</v>
      </c>
      <c r="N214">
        <f>DAY(InputData[[#This Row],[DATE]])</f>
        <v>9</v>
      </c>
      <c r="O214" t="str">
        <f>TEXT(InputData[[#This Row],[DATE]],"MMM")</f>
        <v>Oct</v>
      </c>
      <c r="P214">
        <f>YEAR(InputData[[#This Row],[DATE]])</f>
        <v>2021</v>
      </c>
    </row>
    <row r="215" spans="1:16" x14ac:dyDescent="0.4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InputData[[#This Row],[BUYING PRIZE]]*InputData[[#This Row],[QUANTITY]]</f>
        <v>70</v>
      </c>
      <c r="M215" s="7">
        <f>InputData[[#This Row],[SELLING PRICE]]*InputData[[#This Row],[QUANTITY]]*(1-InputData[[#This Row],[DISCOUNT %]])</f>
        <v>93.8</v>
      </c>
      <c r="N215">
        <f>DAY(InputData[[#This Row],[DATE]])</f>
        <v>10</v>
      </c>
      <c r="O215" t="str">
        <f>TEXT(InputData[[#This Row],[DATE]],"MMM")</f>
        <v>Oct</v>
      </c>
      <c r="P215">
        <f>YEAR(InputData[[#This Row],[DATE]])</f>
        <v>2021</v>
      </c>
    </row>
    <row r="216" spans="1:16" x14ac:dyDescent="0.4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InputData[[#This Row],[BUYING PRIZE]]*InputData[[#This Row],[QUANTITY]]</f>
        <v>660</v>
      </c>
      <c r="M216" s="7">
        <f>InputData[[#This Row],[SELLING PRICE]]*InputData[[#This Row],[QUANTITY]]*(1-InputData[[#This Row],[DISCOUNT %]])</f>
        <v>726</v>
      </c>
      <c r="N216">
        <f>DAY(InputData[[#This Row],[DATE]])</f>
        <v>11</v>
      </c>
      <c r="O216" t="str">
        <f>TEXT(InputData[[#This Row],[DATE]],"MMM")</f>
        <v>Oct</v>
      </c>
      <c r="P216">
        <f>YEAR(InputData[[#This Row],[DATE]])</f>
        <v>2021</v>
      </c>
    </row>
    <row r="217" spans="1:16" x14ac:dyDescent="0.4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4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InputData[[#This Row],[BUYING PRIZE]]*InputData[[#This Row],[QUANTITY]]</f>
        <v>1274</v>
      </c>
      <c r="M218" s="7">
        <f>InputData[[#This Row],[SELLING PRICE]]*InputData[[#This Row],[QUANTITY]]*(1-InputData[[#This Row],[DISCOUNT %]])</f>
        <v>1350.44</v>
      </c>
      <c r="N218">
        <f>DAY(InputData[[#This Row],[DATE]])</f>
        <v>17</v>
      </c>
      <c r="O218" t="str">
        <f>TEXT(InputData[[#This Row],[DATE]],"MMM")</f>
        <v>Oct</v>
      </c>
      <c r="P218">
        <f>YEAR(InputData[[#This Row],[DATE]])</f>
        <v>2021</v>
      </c>
    </row>
    <row r="219" spans="1:16" x14ac:dyDescent="0.4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4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InputData[[#This Row],[BUYING PRIZE]]*InputData[[#This Row],[QUANTITY]]</f>
        <v>1638</v>
      </c>
      <c r="M220" s="7">
        <f>InputData[[#This Row],[SELLING PRICE]]*InputData[[#This Row],[QUANTITY]]*(1-InputData[[#This Row],[DISCOUNT %]])</f>
        <v>2113.02</v>
      </c>
      <c r="N220">
        <f>DAY(InputData[[#This Row],[DATE]])</f>
        <v>18</v>
      </c>
      <c r="O220" t="str">
        <f>TEXT(InputData[[#This Row],[DATE]],"MMM")</f>
        <v>Oct</v>
      </c>
      <c r="P220">
        <f>YEAR(InputData[[#This Row],[DATE]])</f>
        <v>2021</v>
      </c>
    </row>
    <row r="221" spans="1:16" x14ac:dyDescent="0.4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InputData[[#This Row],[BUYING PRIZE]]*InputData[[#This Row],[QUANTITY]]</f>
        <v>308</v>
      </c>
      <c r="M221" s="7">
        <f>InputData[[#This Row],[SELLING PRICE]]*InputData[[#This Row],[QUANTITY]]*(1-InputData[[#This Row],[DISCOUNT %]])</f>
        <v>338.8</v>
      </c>
      <c r="N221">
        <f>DAY(InputData[[#This Row],[DATE]])</f>
        <v>22</v>
      </c>
      <c r="O221" t="str">
        <f>TEXT(InputData[[#This Row],[DATE]],"MMM")</f>
        <v>Oct</v>
      </c>
      <c r="P221">
        <f>YEAR(InputData[[#This Row],[DATE]])</f>
        <v>2021</v>
      </c>
    </row>
    <row r="222" spans="1:16" x14ac:dyDescent="0.4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InputData[[#This Row],[BUYING PRIZE]]*InputData[[#This Row],[QUANTITY]]</f>
        <v>1872</v>
      </c>
      <c r="M222" s="7">
        <f>InputData[[#This Row],[SELLING PRICE]]*InputData[[#This Row],[QUANTITY]]*(1-InputData[[#This Row],[DISCOUNT %]])</f>
        <v>2040.48</v>
      </c>
      <c r="N222">
        <f>DAY(InputData[[#This Row],[DATE]])</f>
        <v>22</v>
      </c>
      <c r="O222" t="str">
        <f>TEXT(InputData[[#This Row],[DATE]],"MMM")</f>
        <v>Oct</v>
      </c>
      <c r="P222">
        <f>YEAR(InputData[[#This Row],[DATE]])</f>
        <v>2021</v>
      </c>
    </row>
    <row r="223" spans="1:16" x14ac:dyDescent="0.4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4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4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InputData[[#This Row],[BUYING PRIZE]]*InputData[[#This Row],[QUANTITY]]</f>
        <v>684</v>
      </c>
      <c r="M225" s="7">
        <f>InputData[[#This Row],[SELLING PRICE]]*InputData[[#This Row],[QUANTITY]]*(1-InputData[[#This Row],[DISCOUNT %]])</f>
        <v>738.72</v>
      </c>
      <c r="N225">
        <f>DAY(InputData[[#This Row],[DATE]])</f>
        <v>25</v>
      </c>
      <c r="O225" t="str">
        <f>TEXT(InputData[[#This Row],[DATE]],"MMM")</f>
        <v>Oct</v>
      </c>
      <c r="P225">
        <f>YEAR(InputData[[#This Row],[DATE]])</f>
        <v>2021</v>
      </c>
    </row>
    <row r="226" spans="1:16" x14ac:dyDescent="0.4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4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InputData[[#This Row],[BUYING PRIZE]]*InputData[[#This Row],[QUANTITY]]</f>
        <v>83</v>
      </c>
      <c r="M227" s="7">
        <f>InputData[[#This Row],[SELLING PRICE]]*InputData[[#This Row],[QUANTITY]]*(1-InputData[[#This Row],[DISCOUNT %]])</f>
        <v>94.62</v>
      </c>
      <c r="N227">
        <f>DAY(InputData[[#This Row],[DATE]])</f>
        <v>28</v>
      </c>
      <c r="O227" t="str">
        <f>TEXT(InputData[[#This Row],[DATE]],"MMM")</f>
        <v>Oct</v>
      </c>
      <c r="P227">
        <f>YEAR(InputData[[#This Row],[DATE]])</f>
        <v>2021</v>
      </c>
    </row>
    <row r="228" spans="1:16" x14ac:dyDescent="0.4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4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InputData[[#This Row],[BUYING PRIZE]]*InputData[[#This Row],[QUANTITY]]</f>
        <v>756</v>
      </c>
      <c r="M229" s="7">
        <f>InputData[[#This Row],[SELLING PRICE]]*InputData[[#This Row],[QUANTITY]]*(1-InputData[[#This Row],[DISCOUNT %]])</f>
        <v>975.24</v>
      </c>
      <c r="N229">
        <f>DAY(InputData[[#This Row],[DATE]])</f>
        <v>31</v>
      </c>
      <c r="O229" t="str">
        <f>TEXT(InputData[[#This Row],[DATE]],"MMM")</f>
        <v>Oct</v>
      </c>
      <c r="P229">
        <f>YEAR(InputData[[#This Row],[DATE]])</f>
        <v>2021</v>
      </c>
    </row>
    <row r="230" spans="1:16" x14ac:dyDescent="0.4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InputData[[#This Row],[BUYING PRIZE]]*InputData[[#This Row],[QUANTITY]]</f>
        <v>1344</v>
      </c>
      <c r="M230" s="7">
        <f>InputData[[#This Row],[SELLING PRICE]]*InputData[[#This Row],[QUANTITY]]*(1-InputData[[#This Row],[DISCOUNT %]])</f>
        <v>1464.96</v>
      </c>
      <c r="N230">
        <f>DAY(InputData[[#This Row],[DATE]])</f>
        <v>3</v>
      </c>
      <c r="O230" t="str">
        <f>TEXT(InputData[[#This Row],[DATE]],"MMM")</f>
        <v>Nov</v>
      </c>
      <c r="P230">
        <f>YEAR(InputData[[#This Row],[DATE]])</f>
        <v>2021</v>
      </c>
    </row>
    <row r="231" spans="1:16" x14ac:dyDescent="0.4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InputData[[#This Row],[BUYING PRIZE]]*InputData[[#This Row],[QUANTITY]]</f>
        <v>900</v>
      </c>
      <c r="M231" s="7">
        <f>InputData[[#This Row],[SELLING PRICE]]*InputData[[#This Row],[QUANTITY]]*(1-InputData[[#This Row],[DISCOUNT %]])</f>
        <v>963</v>
      </c>
      <c r="N231">
        <f>DAY(InputData[[#This Row],[DATE]])</f>
        <v>6</v>
      </c>
      <c r="O231" t="str">
        <f>TEXT(InputData[[#This Row],[DATE]],"MMM")</f>
        <v>Nov</v>
      </c>
      <c r="P231">
        <f>YEAR(InputData[[#This Row],[DATE]])</f>
        <v>2021</v>
      </c>
    </row>
    <row r="232" spans="1:16" x14ac:dyDescent="0.4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Row],[DATE]],"MMM")</f>
        <v>Nov</v>
      </c>
      <c r="P232">
        <f>YEAR(InputData[[#This Row],[DATE]])</f>
        <v>2021</v>
      </c>
    </row>
    <row r="233" spans="1:16" x14ac:dyDescent="0.4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InputData[[#This Row],[BUYING PRIZE]]*InputData[[#This Row],[QUANTITY]]</f>
        <v>720</v>
      </c>
      <c r="M233" s="7">
        <f>InputData[[#This Row],[SELLING PRICE]]*InputData[[#This Row],[QUANTITY]]*(1-InputData[[#This Row],[DISCOUNT %]])</f>
        <v>972</v>
      </c>
      <c r="N233">
        <f>DAY(InputData[[#This Row],[DATE]])</f>
        <v>10</v>
      </c>
      <c r="O233" t="str">
        <f>TEXT(InputData[[#This Row],[DATE]],"MMM")</f>
        <v>Nov</v>
      </c>
      <c r="P233">
        <f>YEAR(InputData[[#This Row],[DATE]])</f>
        <v>2021</v>
      </c>
    </row>
    <row r="234" spans="1:16" x14ac:dyDescent="0.4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InputData[[#This Row],[BUYING PRIZE]]*InputData[[#This Row],[QUANTITY]]</f>
        <v>1080</v>
      </c>
      <c r="M234" s="7">
        <f>InputData[[#This Row],[SELLING PRICE]]*InputData[[#This Row],[QUANTITY]]*(1-InputData[[#This Row],[DISCOUNT %]])</f>
        <v>1382.4</v>
      </c>
      <c r="N234">
        <f>DAY(InputData[[#This Row],[DATE]])</f>
        <v>11</v>
      </c>
      <c r="O234" t="str">
        <f>TEXT(InputData[[#This Row],[DATE]],"MMM")</f>
        <v>Nov</v>
      </c>
      <c r="P234">
        <f>YEAR(InputData[[#This Row],[DATE]])</f>
        <v>2021</v>
      </c>
    </row>
    <row r="235" spans="1:16" x14ac:dyDescent="0.4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4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4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4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InputData[[#This Row],[BUYING PRIZE]]*InputData[[#This Row],[QUANTITY]]</f>
        <v>112</v>
      </c>
      <c r="M238" s="7">
        <f>InputData[[#This Row],[SELLING PRICE]]*InputData[[#This Row],[QUANTITY]]*(1-InputData[[#This Row],[DISCOUNT %]])</f>
        <v>146.72</v>
      </c>
      <c r="N238">
        <f>DAY(InputData[[#This Row],[DATE]])</f>
        <v>21</v>
      </c>
      <c r="O238" t="str">
        <f>TEXT(InputData[[#This Row],[DATE]],"MMM")</f>
        <v>Nov</v>
      </c>
      <c r="P238">
        <f>YEAR(InputData[[#This Row],[DATE]])</f>
        <v>2021</v>
      </c>
    </row>
    <row r="239" spans="1:16" x14ac:dyDescent="0.4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InputData[[#This Row],[BUYING PRIZE]]*InputData[[#This Row],[QUANTITY]]</f>
        <v>75</v>
      </c>
      <c r="M239" s="7">
        <f>InputData[[#This Row],[SELLING PRICE]]*InputData[[#This Row],[QUANTITY]]*(1-InputData[[#This Row],[DISCOUNT %]])</f>
        <v>85.5</v>
      </c>
      <c r="N239">
        <f>DAY(InputData[[#This Row],[DATE]])</f>
        <v>21</v>
      </c>
      <c r="O239" t="str">
        <f>TEXT(InputData[[#This Row],[DATE]],"MMM")</f>
        <v>Nov</v>
      </c>
      <c r="P239">
        <f>YEAR(InputData[[#This Row],[DATE]])</f>
        <v>2021</v>
      </c>
    </row>
    <row r="240" spans="1:16" x14ac:dyDescent="0.4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InputData[[#This Row],[BUYING PRIZE]]*InputData[[#This Row],[QUANTITY]]</f>
        <v>584</v>
      </c>
      <c r="M240" s="7">
        <f>InputData[[#This Row],[SELLING PRICE]]*InputData[[#This Row],[QUANTITY]]*(1-InputData[[#This Row],[DISCOUNT %]])</f>
        <v>753.36</v>
      </c>
      <c r="N240">
        <f>DAY(InputData[[#This Row],[DATE]])</f>
        <v>27</v>
      </c>
      <c r="O240" t="str">
        <f>TEXT(InputData[[#This Row],[DATE]],"MMM")</f>
        <v>Nov</v>
      </c>
      <c r="P240">
        <f>YEAR(InputData[[#This Row],[DATE]])</f>
        <v>2021</v>
      </c>
    </row>
    <row r="241" spans="1:16" x14ac:dyDescent="0.4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InputData[[#This Row],[BUYING PRIZE]]*InputData[[#This Row],[QUANTITY]]</f>
        <v>180</v>
      </c>
      <c r="M241" s="7">
        <f>InputData[[#This Row],[SELLING PRICE]]*InputData[[#This Row],[QUANTITY]]*(1-InputData[[#This Row],[DISCOUNT %]])</f>
        <v>230.4</v>
      </c>
      <c r="N241">
        <f>DAY(InputData[[#This Row],[DATE]])</f>
        <v>28</v>
      </c>
      <c r="O241" t="str">
        <f>TEXT(InputData[[#This Row],[DATE]],"MMM")</f>
        <v>Nov</v>
      </c>
      <c r="P241">
        <f>YEAR(InputData[[#This Row],[DATE]])</f>
        <v>2021</v>
      </c>
    </row>
    <row r="242" spans="1:16" x14ac:dyDescent="0.4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InputData[[#This Row],[BUYING PRIZE]]*InputData[[#This Row],[QUANTITY]]</f>
        <v>555</v>
      </c>
      <c r="M242" s="7">
        <f>InputData[[#This Row],[SELLING PRICE]]*InputData[[#This Row],[QUANTITY]]*(1-InputData[[#This Row],[DISCOUNT %]])</f>
        <v>638.25</v>
      </c>
      <c r="N242">
        <f>DAY(InputData[[#This Row],[DATE]])</f>
        <v>30</v>
      </c>
      <c r="O242" t="str">
        <f>TEXT(InputData[[#This Row],[DATE]],"MMM")</f>
        <v>Nov</v>
      </c>
      <c r="P242">
        <f>YEAR(InputData[[#This Row],[DATE]])</f>
        <v>2021</v>
      </c>
    </row>
    <row r="243" spans="1:16" x14ac:dyDescent="0.4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InputData[[#This Row],[BUYING PRIZE]]*InputData[[#This Row],[QUANTITY]]</f>
        <v>130</v>
      </c>
      <c r="M243" s="7">
        <f>InputData[[#This Row],[SELLING PRICE]]*InputData[[#This Row],[QUANTITY]]*(1-InputData[[#This Row],[DISCOUNT %]])</f>
        <v>166.4</v>
      </c>
      <c r="N243">
        <f>DAY(InputData[[#This Row],[DATE]])</f>
        <v>2</v>
      </c>
      <c r="O243" t="str">
        <f>TEXT(InputData[[#This Row],[DATE]],"MMM")</f>
        <v>Dec</v>
      </c>
      <c r="P243">
        <f>YEAR(InputData[[#This Row],[DATE]])</f>
        <v>2021</v>
      </c>
    </row>
    <row r="244" spans="1:16" x14ac:dyDescent="0.4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InputData[[#This Row],[BUYING PRIZE]]*InputData[[#This Row],[QUANTITY]]</f>
        <v>110</v>
      </c>
      <c r="M244" s="7">
        <f>InputData[[#This Row],[SELLING PRICE]]*InputData[[#This Row],[QUANTITY]]*(1-InputData[[#This Row],[DISCOUNT %]])</f>
        <v>116.6</v>
      </c>
      <c r="N244">
        <f>DAY(InputData[[#This Row],[DATE]])</f>
        <v>3</v>
      </c>
      <c r="O244" t="str">
        <f>TEXT(InputData[[#This Row],[DATE]],"MMM")</f>
        <v>Dec</v>
      </c>
      <c r="P244">
        <f>YEAR(InputData[[#This Row],[DATE]])</f>
        <v>2021</v>
      </c>
    </row>
    <row r="245" spans="1:16" x14ac:dyDescent="0.4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InputData[[#This Row],[BUYING PRIZE]]*InputData[[#This Row],[QUANTITY]]</f>
        <v>1200</v>
      </c>
      <c r="M245" s="7">
        <f>InputData[[#This Row],[SELLING PRICE]]*InputData[[#This Row],[QUANTITY]]*(1-InputData[[#This Row],[DISCOUNT %]])</f>
        <v>1680</v>
      </c>
      <c r="N245">
        <f>DAY(InputData[[#This Row],[DATE]])</f>
        <v>3</v>
      </c>
      <c r="O245" t="str">
        <f>TEXT(InputData[[#This Row],[DATE]],"MMM")</f>
        <v>Dec</v>
      </c>
      <c r="P245">
        <f>YEAR(InputData[[#This Row],[DATE]])</f>
        <v>2021</v>
      </c>
    </row>
    <row r="246" spans="1:16" x14ac:dyDescent="0.4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InputData[[#This Row],[BUYING PRIZE]]*InputData[[#This Row],[QUANTITY]]</f>
        <v>660</v>
      </c>
      <c r="M246" s="7">
        <f>InputData[[#This Row],[SELLING PRICE]]*InputData[[#This Row],[QUANTITY]]*(1-InputData[[#This Row],[DISCOUNT %]])</f>
        <v>732.6</v>
      </c>
      <c r="N246">
        <f>DAY(InputData[[#This Row],[DATE]])</f>
        <v>5</v>
      </c>
      <c r="O246" t="str">
        <f>TEXT(InputData[[#This Row],[DATE]],"MMM")</f>
        <v>Dec</v>
      </c>
      <c r="P246">
        <f>YEAR(InputData[[#This Row],[DATE]])</f>
        <v>2021</v>
      </c>
    </row>
    <row r="247" spans="1:16" x14ac:dyDescent="0.4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InputData[[#This Row],[BUYING PRIZE]]*InputData[[#This Row],[QUANTITY]]</f>
        <v>148</v>
      </c>
      <c r="M247" s="7">
        <f>InputData[[#This Row],[SELLING PRICE]]*InputData[[#This Row],[QUANTITY]]*(1-InputData[[#This Row],[DISCOUNT %]])</f>
        <v>164.28</v>
      </c>
      <c r="N247">
        <f>DAY(InputData[[#This Row],[DATE]])</f>
        <v>5</v>
      </c>
      <c r="O247" t="str">
        <f>TEXT(InputData[[#This Row],[DATE]],"MMM")</f>
        <v>Dec</v>
      </c>
      <c r="P247">
        <f>YEAR(InputData[[#This Row],[DATE]])</f>
        <v>2021</v>
      </c>
    </row>
    <row r="248" spans="1:16" x14ac:dyDescent="0.4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InputData[[#This Row],[BUYING PRIZE]]*InputData[[#This Row],[QUANTITY]]</f>
        <v>896</v>
      </c>
      <c r="M248" s="7">
        <f>InputData[[#This Row],[SELLING PRICE]]*InputData[[#This Row],[QUANTITY]]*(1-InputData[[#This Row],[DISCOUNT %]])</f>
        <v>976.64</v>
      </c>
      <c r="N248">
        <f>DAY(InputData[[#This Row],[DATE]])</f>
        <v>7</v>
      </c>
      <c r="O248" t="str">
        <f>TEXT(InputData[[#This Row],[DATE]],"MMM")</f>
        <v>Dec</v>
      </c>
      <c r="P248">
        <f>YEAR(InputData[[#This Row],[DATE]])</f>
        <v>2021</v>
      </c>
    </row>
    <row r="249" spans="1:16" x14ac:dyDescent="0.4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4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InputData[[#This Row],[BUYING PRIZE]]*InputData[[#This Row],[QUANTITY]]</f>
        <v>480</v>
      </c>
      <c r="M250" s="7">
        <f>InputData[[#This Row],[SELLING PRICE]]*InputData[[#This Row],[QUANTITY]]*(1-InputData[[#This Row],[DISCOUNT %]])</f>
        <v>648</v>
      </c>
      <c r="N250">
        <f>DAY(InputData[[#This Row],[DATE]])</f>
        <v>14</v>
      </c>
      <c r="O250" t="str">
        <f>TEXT(InputData[[#This Row],[DATE]],"MMM")</f>
        <v>Dec</v>
      </c>
      <c r="P250">
        <f>YEAR(InputData[[#This Row],[DATE]])</f>
        <v>2021</v>
      </c>
    </row>
    <row r="251" spans="1:16" x14ac:dyDescent="0.4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InputData[[#This Row],[BUYING PRIZE]]*InputData[[#This Row],[QUANTITY]]</f>
        <v>142</v>
      </c>
      <c r="M251" s="7">
        <f>InputData[[#This Row],[SELLING PRICE]]*InputData[[#This Row],[QUANTITY]]*(1-InputData[[#This Row],[DISCOUNT %]])</f>
        <v>161.88</v>
      </c>
      <c r="N251">
        <f>DAY(InputData[[#This Row],[DATE]])</f>
        <v>18</v>
      </c>
      <c r="O251" t="str">
        <f>TEXT(InputData[[#This Row],[DATE]],"MMM")</f>
        <v>Dec</v>
      </c>
      <c r="P251">
        <f>YEAR(InputData[[#This Row],[DATE]])</f>
        <v>2021</v>
      </c>
    </row>
    <row r="252" spans="1:16" x14ac:dyDescent="0.4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InputData[[#This Row],[BUYING PRIZE]]*InputData[[#This Row],[QUANTITY]]</f>
        <v>968</v>
      </c>
      <c r="M252" s="7">
        <f>InputData[[#This Row],[SELLING PRICE]]*InputData[[#This Row],[QUANTITY]]*(1-InputData[[#This Row],[DISCOUNT %]])</f>
        <v>1132.56</v>
      </c>
      <c r="N252">
        <f>DAY(InputData[[#This Row],[DATE]])</f>
        <v>18</v>
      </c>
      <c r="O252" t="str">
        <f>TEXT(InputData[[#This Row],[DATE]],"MMM")</f>
        <v>Dec</v>
      </c>
      <c r="P252">
        <f>YEAR(InputData[[#This Row],[DATE]])</f>
        <v>2021</v>
      </c>
    </row>
    <row r="253" spans="1:16" x14ac:dyDescent="0.4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InputData[[#This Row],[BUYING PRIZE]]*InputData[[#This Row],[QUANTITY]]</f>
        <v>1692</v>
      </c>
      <c r="M253" s="7">
        <f>InputData[[#This Row],[SELLING PRICE]]*InputData[[#This Row],[QUANTITY]]*(1-InputData[[#This Row],[DISCOUNT %]])</f>
        <v>1793.52</v>
      </c>
      <c r="N253">
        <f>DAY(InputData[[#This Row],[DATE]])</f>
        <v>19</v>
      </c>
      <c r="O253" t="str">
        <f>TEXT(InputData[[#This Row],[DATE]],"MMM")</f>
        <v>Dec</v>
      </c>
      <c r="P253">
        <f>YEAR(InputData[[#This Row],[DATE]])</f>
        <v>2021</v>
      </c>
    </row>
    <row r="254" spans="1:16" x14ac:dyDescent="0.4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4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InputData[[#This Row],[BUYING PRIZE]]*InputData[[#This Row],[QUANTITY]]</f>
        <v>440</v>
      </c>
      <c r="M255" s="7">
        <f>InputData[[#This Row],[SELLING PRICE]]*InputData[[#This Row],[QUANTITY]]*(1-InputData[[#This Row],[DISCOUNT %]])</f>
        <v>484</v>
      </c>
      <c r="N255">
        <f>DAY(InputData[[#This Row],[DATE]])</f>
        <v>19</v>
      </c>
      <c r="O255" t="str">
        <f>TEXT(InputData[[#This Row],[DATE]],"MMM")</f>
        <v>Dec</v>
      </c>
      <c r="P255">
        <f>YEAR(InputData[[#This Row],[DATE]])</f>
        <v>2021</v>
      </c>
    </row>
    <row r="256" spans="1:16" x14ac:dyDescent="0.4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InputData[[#This Row],[BUYING PRIZE]]*InputData[[#This Row],[QUANTITY]]</f>
        <v>1022</v>
      </c>
      <c r="M256" s="7">
        <f>InputData[[#This Row],[SELLING PRICE]]*InputData[[#This Row],[QUANTITY]]*(1-InputData[[#This Row],[DISCOUNT %]])</f>
        <v>1318.38</v>
      </c>
      <c r="N256">
        <f>DAY(InputData[[#This Row],[DATE]])</f>
        <v>20</v>
      </c>
      <c r="O256" t="str">
        <f>TEXT(InputData[[#This Row],[DATE]],"MMM")</f>
        <v>Dec</v>
      </c>
      <c r="P256">
        <f>YEAR(InputData[[#This Row],[DATE]])</f>
        <v>2021</v>
      </c>
    </row>
    <row r="257" spans="1:16" x14ac:dyDescent="0.4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InputData[[#This Row],[BUYING PRIZE]]*InputData[[#This Row],[QUANTITY]]</f>
        <v>180</v>
      </c>
      <c r="M257" s="7">
        <f>InputData[[#This Row],[SELLING PRICE]]*InputData[[#This Row],[QUANTITY]]*(1-InputData[[#This Row],[DISCOUNT %]])</f>
        <v>246.6</v>
      </c>
      <c r="N257">
        <f>DAY(InputData[[#This Row],[DATE]])</f>
        <v>21</v>
      </c>
      <c r="O257" t="str">
        <f>TEXT(InputData[[#This Row],[DATE]],"MMM")</f>
        <v>Dec</v>
      </c>
      <c r="P257">
        <f>YEAR(InputData[[#This Row],[DATE]])</f>
        <v>2021</v>
      </c>
    </row>
    <row r="258" spans="1:16" x14ac:dyDescent="0.4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InputData[[#This Row],[BUYING PRIZE]]*InputData[[#This Row],[QUANTITY]]</f>
        <v>960</v>
      </c>
      <c r="M258" s="7">
        <f>InputData[[#This Row],[SELLING PRICE]]*InputData[[#This Row],[QUANTITY]]*(1-InputData[[#This Row],[DISCOUNT %]])</f>
        <v>1296</v>
      </c>
      <c r="N258">
        <f>DAY(InputData[[#This Row],[DATE]])</f>
        <v>24</v>
      </c>
      <c r="O258" t="str">
        <f>TEXT(InputData[[#This Row],[DATE]],"MMM")</f>
        <v>Dec</v>
      </c>
      <c r="P258">
        <f>YEAR(InputData[[#This Row],[DATE]])</f>
        <v>2021</v>
      </c>
    </row>
    <row r="259" spans="1:16" x14ac:dyDescent="0.4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InputData[[#This Row],[BUYING PRIZE]]*InputData[[#This Row],[QUANTITY]]</f>
        <v>720</v>
      </c>
      <c r="M259" s="7">
        <f>InputData[[#This Row],[SELLING PRICE]]*InputData[[#This Row],[QUANTITY]]*(1-InputData[[#This Row],[DISCOUNT %]])</f>
        <v>770.4</v>
      </c>
      <c r="N259">
        <f>DAY(InputData[[#This Row],[DATE]])</f>
        <v>24</v>
      </c>
      <c r="O259" t="str">
        <f>TEXT(InputData[[#This Row],[DATE]],"MMM")</f>
        <v>Dec</v>
      </c>
      <c r="P259">
        <f>YEAR(InputData[[#This Row],[DATE]])</f>
        <v>2021</v>
      </c>
    </row>
    <row r="260" spans="1:16" x14ac:dyDescent="0.4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4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InputData[[#This Row],[BUYING PRIZE]]*InputData[[#This Row],[QUANTITY]]</f>
        <v>658</v>
      </c>
      <c r="M261" s="7">
        <f>InputData[[#This Row],[SELLING PRICE]]*InputData[[#This Row],[QUANTITY]]*(1-InputData[[#This Row],[DISCOUNT %]])</f>
        <v>743.54</v>
      </c>
      <c r="N261">
        <f>DAY(InputData[[#This Row],[DATE]])</f>
        <v>27</v>
      </c>
      <c r="O261" t="str">
        <f>TEXT(InputData[[#This Row],[DATE]],"MMM")</f>
        <v>Dec</v>
      </c>
      <c r="P261">
        <f>YEAR(InputData[[#This Row],[DATE]])</f>
        <v>2021</v>
      </c>
    </row>
    <row r="262" spans="1:16" x14ac:dyDescent="0.4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4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InputData[[#This Row],[BUYING PRIZE]]*InputData[[#This Row],[QUANTITY]]</f>
        <v>1924</v>
      </c>
      <c r="M263" s="7">
        <f>InputData[[#This Row],[SELLING PRICE]]*InputData[[#This Row],[QUANTITY]]*(1-InputData[[#This Row],[DISCOUNT %]])</f>
        <v>2135.64</v>
      </c>
      <c r="N263">
        <f>DAY(InputData[[#This Row],[DATE]])</f>
        <v>30</v>
      </c>
      <c r="O263" t="str">
        <f>TEXT(InputData[[#This Row],[DATE]],"MMM")</f>
        <v>Dec</v>
      </c>
      <c r="P263">
        <f>YEAR(InputData[[#This Row],[DATE]])</f>
        <v>2021</v>
      </c>
    </row>
    <row r="264" spans="1:16" x14ac:dyDescent="0.4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InputData[[#This Row],[BUYING PRIZE]]*InputData[[#This Row],[QUANTITY]]</f>
        <v>121</v>
      </c>
      <c r="M264" s="7">
        <f>InputData[[#This Row],[SELLING PRICE]]*InputData[[#This Row],[QUANTITY]]*(1-InputData[[#This Row],[DISCOUNT %]])</f>
        <v>141.57</v>
      </c>
      <c r="N264">
        <f>DAY(InputData[[#This Row],[DATE]])</f>
        <v>1</v>
      </c>
      <c r="O264" t="str">
        <f>TEXT(InputData[[#This Row],[DATE]],"MMM")</f>
        <v>Jan</v>
      </c>
      <c r="P264">
        <f>YEAR(InputData[[#This Row],[DATE]])</f>
        <v>2022</v>
      </c>
    </row>
    <row r="265" spans="1:16" x14ac:dyDescent="0.4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InputData[[#This Row],[BUYING PRIZE]]*InputData[[#This Row],[QUANTITY]]</f>
        <v>1036</v>
      </c>
      <c r="M265" s="7">
        <f>InputData[[#This Row],[SELLING PRICE]]*InputData[[#This Row],[QUANTITY]]*(1-InputData[[#This Row],[DISCOUNT %]])</f>
        <v>1149.96</v>
      </c>
      <c r="N265">
        <f>DAY(InputData[[#This Row],[DATE]])</f>
        <v>2</v>
      </c>
      <c r="O265" t="str">
        <f>TEXT(InputData[[#This Row],[DATE]],"MMM")</f>
        <v>Jan</v>
      </c>
      <c r="P265">
        <f>YEAR(InputData[[#This Row],[DATE]])</f>
        <v>2022</v>
      </c>
    </row>
    <row r="266" spans="1:16" x14ac:dyDescent="0.4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4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InputData[[#This Row],[BUYING PRIZE]]*InputData[[#This Row],[QUANTITY]]</f>
        <v>95</v>
      </c>
      <c r="M267" s="7">
        <f>InputData[[#This Row],[SELLING PRICE]]*InputData[[#This Row],[QUANTITY]]*(1-InputData[[#This Row],[DISCOUNT %]])</f>
        <v>119.7</v>
      </c>
      <c r="N267">
        <f>DAY(InputData[[#This Row],[DATE]])</f>
        <v>2</v>
      </c>
      <c r="O267" t="str">
        <f>TEXT(InputData[[#This Row],[DATE]],"MMM")</f>
        <v>Jan</v>
      </c>
      <c r="P267">
        <f>YEAR(InputData[[#This Row],[DATE]])</f>
        <v>2022</v>
      </c>
    </row>
    <row r="268" spans="1:16" x14ac:dyDescent="0.4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InputData[[#This Row],[BUYING PRIZE]]*InputData[[#This Row],[QUANTITY]]</f>
        <v>603</v>
      </c>
      <c r="M268" s="7">
        <f>InputData[[#This Row],[SELLING PRICE]]*InputData[[#This Row],[QUANTITY]]*(1-InputData[[#This Row],[DISCOUNT %]])</f>
        <v>747.72</v>
      </c>
      <c r="N268">
        <f>DAY(InputData[[#This Row],[DATE]])</f>
        <v>3</v>
      </c>
      <c r="O268" t="str">
        <f>TEXT(InputData[[#This Row],[DATE]],"MMM")</f>
        <v>Jan</v>
      </c>
      <c r="P268">
        <f>YEAR(InputData[[#This Row],[DATE]])</f>
        <v>2022</v>
      </c>
    </row>
    <row r="269" spans="1:16" x14ac:dyDescent="0.4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InputData[[#This Row],[BUYING PRIZE]]*InputData[[#This Row],[QUANTITY]]</f>
        <v>584</v>
      </c>
      <c r="M269" s="7">
        <f>InputData[[#This Row],[SELLING PRICE]]*InputData[[#This Row],[QUANTITY]]*(1-InputData[[#This Row],[DISCOUNT %]])</f>
        <v>753.36</v>
      </c>
      <c r="N269">
        <f>DAY(InputData[[#This Row],[DATE]])</f>
        <v>4</v>
      </c>
      <c r="O269" t="str">
        <f>TEXT(InputData[[#This Row],[DATE]],"MMM")</f>
        <v>Jan</v>
      </c>
      <c r="P269">
        <f>YEAR(InputData[[#This Row],[DATE]])</f>
        <v>2022</v>
      </c>
    </row>
    <row r="270" spans="1:16" x14ac:dyDescent="0.4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InputData[[#This Row],[BUYING PRIZE]]*InputData[[#This Row],[QUANTITY]]</f>
        <v>47</v>
      </c>
      <c r="M270" s="7">
        <f>InputData[[#This Row],[SELLING PRICE]]*InputData[[#This Row],[QUANTITY]]*(1-InputData[[#This Row],[DISCOUNT %]])</f>
        <v>53.11</v>
      </c>
      <c r="N270">
        <f>DAY(InputData[[#This Row],[DATE]])</f>
        <v>4</v>
      </c>
      <c r="O270" t="str">
        <f>TEXT(InputData[[#This Row],[DATE]],"MMM")</f>
        <v>Jan</v>
      </c>
      <c r="P270">
        <f>YEAR(InputData[[#This Row],[DATE]])</f>
        <v>2022</v>
      </c>
    </row>
    <row r="271" spans="1:16" x14ac:dyDescent="0.4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InputData[[#This Row],[BUYING PRIZE]]*InputData[[#This Row],[QUANTITY]]</f>
        <v>1068</v>
      </c>
      <c r="M271" s="7">
        <f>InputData[[#This Row],[SELLING PRICE]]*InputData[[#This Row],[QUANTITY]]*(1-InputData[[#This Row],[DISCOUNT %]])</f>
        <v>1409.76</v>
      </c>
      <c r="N271">
        <f>DAY(InputData[[#This Row],[DATE]])</f>
        <v>9</v>
      </c>
      <c r="O271" t="str">
        <f>TEXT(InputData[[#This Row],[DATE]],"MMM")</f>
        <v>Jan</v>
      </c>
      <c r="P271">
        <f>YEAR(InputData[[#This Row],[DATE]])</f>
        <v>2022</v>
      </c>
    </row>
    <row r="272" spans="1:16" x14ac:dyDescent="0.4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4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InputData[[#This Row],[BUYING PRIZE]]*InputData[[#This Row],[QUANTITY]]</f>
        <v>178</v>
      </c>
      <c r="M273" s="7">
        <f>InputData[[#This Row],[SELLING PRICE]]*InputData[[#This Row],[QUANTITY]]*(1-InputData[[#This Row],[DISCOUNT %]])</f>
        <v>234.96</v>
      </c>
      <c r="N273">
        <f>DAY(InputData[[#This Row],[DATE]])</f>
        <v>11</v>
      </c>
      <c r="O273" t="str">
        <f>TEXT(InputData[[#This Row],[DATE]],"MMM")</f>
        <v>Jan</v>
      </c>
      <c r="P273">
        <f>YEAR(InputData[[#This Row],[DATE]])</f>
        <v>2022</v>
      </c>
    </row>
    <row r="274" spans="1:16" x14ac:dyDescent="0.4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InputData[[#This Row],[BUYING PRIZE]]*InputData[[#This Row],[QUANTITY]]</f>
        <v>900</v>
      </c>
      <c r="M274" s="7">
        <f>InputData[[#This Row],[SELLING PRICE]]*InputData[[#This Row],[QUANTITY]]*(1-InputData[[#This Row],[DISCOUNT %]])</f>
        <v>1260</v>
      </c>
      <c r="N274">
        <f>DAY(InputData[[#This Row],[DATE]])</f>
        <v>13</v>
      </c>
      <c r="O274" t="str">
        <f>TEXT(InputData[[#This Row],[DATE]],"MMM")</f>
        <v>Jan</v>
      </c>
      <c r="P274">
        <f>YEAR(InputData[[#This Row],[DATE]])</f>
        <v>2022</v>
      </c>
    </row>
    <row r="275" spans="1:16" x14ac:dyDescent="0.4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InputData[[#This Row],[BUYING PRIZE]]*InputData[[#This Row],[QUANTITY]]</f>
        <v>616</v>
      </c>
      <c r="M275" s="7">
        <f>InputData[[#This Row],[SELLING PRICE]]*InputData[[#This Row],[QUANTITY]]*(1-InputData[[#This Row],[DISCOUNT %]])</f>
        <v>677.6</v>
      </c>
      <c r="N275">
        <f>DAY(InputData[[#This Row],[DATE]])</f>
        <v>14</v>
      </c>
      <c r="O275" t="str">
        <f>TEXT(InputData[[#This Row],[DATE]],"MMM")</f>
        <v>Jan</v>
      </c>
      <c r="P275">
        <f>YEAR(InputData[[#This Row],[DATE]])</f>
        <v>2022</v>
      </c>
    </row>
    <row r="276" spans="1:16" x14ac:dyDescent="0.4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4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InputData[[#This Row],[BUYING PRIZE]]*InputData[[#This Row],[QUANTITY]]</f>
        <v>1232</v>
      </c>
      <c r="M277" s="7">
        <f>InputData[[#This Row],[SELLING PRICE]]*InputData[[#This Row],[QUANTITY]]*(1-InputData[[#This Row],[DISCOUNT %]])</f>
        <v>1613.92</v>
      </c>
      <c r="N277">
        <f>DAY(InputData[[#This Row],[DATE]])</f>
        <v>16</v>
      </c>
      <c r="O277" t="str">
        <f>TEXT(InputData[[#This Row],[DATE]],"MMM")</f>
        <v>Jan</v>
      </c>
      <c r="P277">
        <f>YEAR(InputData[[#This Row],[DATE]])</f>
        <v>2022</v>
      </c>
    </row>
    <row r="278" spans="1:16" x14ac:dyDescent="0.4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InputData[[#This Row],[BUYING PRIZE]]*InputData[[#This Row],[QUANTITY]]</f>
        <v>360</v>
      </c>
      <c r="M278" s="7">
        <f>InputData[[#This Row],[SELLING PRICE]]*InputData[[#This Row],[QUANTITY]]*(1-InputData[[#This Row],[DISCOUNT %]])</f>
        <v>460.8</v>
      </c>
      <c r="N278">
        <f>DAY(InputData[[#This Row],[DATE]])</f>
        <v>17</v>
      </c>
      <c r="O278" t="str">
        <f>TEXT(InputData[[#This Row],[DATE]],"MMM")</f>
        <v>Jan</v>
      </c>
      <c r="P278">
        <f>YEAR(InputData[[#This Row],[DATE]])</f>
        <v>2022</v>
      </c>
    </row>
    <row r="279" spans="1:16" x14ac:dyDescent="0.4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InputData[[#This Row],[BUYING PRIZE]]*InputData[[#This Row],[QUANTITY]]</f>
        <v>747</v>
      </c>
      <c r="M279" s="7">
        <f>InputData[[#This Row],[SELLING PRICE]]*InputData[[#This Row],[QUANTITY]]*(1-InputData[[#This Row],[DISCOUNT %]])</f>
        <v>851.58</v>
      </c>
      <c r="N279">
        <f>DAY(InputData[[#This Row],[DATE]])</f>
        <v>18</v>
      </c>
      <c r="O279" t="str">
        <f>TEXT(InputData[[#This Row],[DATE]],"MMM")</f>
        <v>Jan</v>
      </c>
      <c r="P279">
        <f>YEAR(InputData[[#This Row],[DATE]])</f>
        <v>2022</v>
      </c>
    </row>
    <row r="280" spans="1:16" x14ac:dyDescent="0.4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InputData[[#This Row],[BUYING PRIZE]]*InputData[[#This Row],[QUANTITY]]</f>
        <v>252</v>
      </c>
      <c r="M280" s="7">
        <f>InputData[[#This Row],[SELLING PRICE]]*InputData[[#This Row],[QUANTITY]]*(1-InputData[[#This Row],[DISCOUNT %]])</f>
        <v>325.08</v>
      </c>
      <c r="N280">
        <f>DAY(InputData[[#This Row],[DATE]])</f>
        <v>20</v>
      </c>
      <c r="O280" t="str">
        <f>TEXT(InputData[[#This Row],[DATE]],"MMM")</f>
        <v>Jan</v>
      </c>
      <c r="P280">
        <f>YEAR(InputData[[#This Row],[DATE]])</f>
        <v>2022</v>
      </c>
    </row>
    <row r="281" spans="1:16" x14ac:dyDescent="0.4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InputData[[#This Row],[BUYING PRIZE]]*InputData[[#This Row],[QUANTITY]]</f>
        <v>784</v>
      </c>
      <c r="M281" s="7">
        <f>InputData[[#This Row],[SELLING PRICE]]*InputData[[#This Row],[QUANTITY]]*(1-InputData[[#This Row],[DISCOUNT %]])</f>
        <v>1027.04</v>
      </c>
      <c r="N281">
        <f>DAY(InputData[[#This Row],[DATE]])</f>
        <v>20</v>
      </c>
      <c r="O281" t="str">
        <f>TEXT(InputData[[#This Row],[DATE]],"MMM")</f>
        <v>Jan</v>
      </c>
      <c r="P281">
        <f>YEAR(InputData[[#This Row],[DATE]])</f>
        <v>2022</v>
      </c>
    </row>
    <row r="282" spans="1:16" x14ac:dyDescent="0.4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InputData[[#This Row],[BUYING PRIZE]]*InputData[[#This Row],[QUANTITY]]</f>
        <v>588</v>
      </c>
      <c r="M282" s="7">
        <f>InputData[[#This Row],[SELLING PRICE]]*InputData[[#This Row],[QUANTITY]]*(1-InputData[[#This Row],[DISCOUNT %]])</f>
        <v>623.28</v>
      </c>
      <c r="N282">
        <f>DAY(InputData[[#This Row],[DATE]])</f>
        <v>22</v>
      </c>
      <c r="O282" t="str">
        <f>TEXT(InputData[[#This Row],[DATE]],"MMM")</f>
        <v>Jan</v>
      </c>
      <c r="P282">
        <f>YEAR(InputData[[#This Row],[DATE]])</f>
        <v>2022</v>
      </c>
    </row>
    <row r="283" spans="1:16" x14ac:dyDescent="0.4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Row],[DATE]],"MMM")</f>
        <v>Jan</v>
      </c>
      <c r="P283">
        <f>YEAR(InputData[[#This Row],[DATE]])</f>
        <v>2022</v>
      </c>
    </row>
    <row r="284" spans="1:16" x14ac:dyDescent="0.4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InputData[[#This Row],[BUYING PRIZE]]*InputData[[#This Row],[QUANTITY]]</f>
        <v>960</v>
      </c>
      <c r="M284" s="7">
        <f>InputData[[#This Row],[SELLING PRICE]]*InputData[[#This Row],[QUANTITY]]*(1-InputData[[#This Row],[DISCOUNT %]])</f>
        <v>1296</v>
      </c>
      <c r="N284">
        <f>DAY(InputData[[#This Row],[DATE]])</f>
        <v>23</v>
      </c>
      <c r="O284" t="str">
        <f>TEXT(InputData[[#This Row],[DATE]],"MMM")</f>
        <v>Jan</v>
      </c>
      <c r="P284">
        <f>YEAR(InputData[[#This Row],[DATE]])</f>
        <v>2022</v>
      </c>
    </row>
    <row r="285" spans="1:16" x14ac:dyDescent="0.4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InputData[[#This Row],[BUYING PRIZE]]*InputData[[#This Row],[QUANTITY]]</f>
        <v>2220</v>
      </c>
      <c r="M285" s="7">
        <f>InputData[[#This Row],[SELLING PRICE]]*InputData[[#This Row],[QUANTITY]]*(1-InputData[[#This Row],[DISCOUNT %]])</f>
        <v>3019.2</v>
      </c>
      <c r="N285">
        <f>DAY(InputData[[#This Row],[DATE]])</f>
        <v>24</v>
      </c>
      <c r="O285" t="str">
        <f>TEXT(InputData[[#This Row],[DATE]],"MMM")</f>
        <v>Jan</v>
      </c>
      <c r="P285">
        <f>YEAR(InputData[[#This Row],[DATE]])</f>
        <v>2022</v>
      </c>
    </row>
    <row r="286" spans="1:16" x14ac:dyDescent="0.4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InputData[[#This Row],[BUYING PRIZE]]*InputData[[#This Row],[QUANTITY]]</f>
        <v>1876</v>
      </c>
      <c r="M286" s="7">
        <f>InputData[[#This Row],[SELLING PRICE]]*InputData[[#This Row],[QUANTITY]]*(1-InputData[[#This Row],[DISCOUNT %]])</f>
        <v>2194.92</v>
      </c>
      <c r="N286">
        <f>DAY(InputData[[#This Row],[DATE]])</f>
        <v>25</v>
      </c>
      <c r="O286" t="str">
        <f>TEXT(InputData[[#This Row],[DATE]],"MMM")</f>
        <v>Jan</v>
      </c>
      <c r="P286">
        <f>YEAR(InputData[[#This Row],[DATE]])</f>
        <v>2022</v>
      </c>
    </row>
    <row r="287" spans="1:16" x14ac:dyDescent="0.4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4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InputData[[#This Row],[BUYING PRIZE]]*InputData[[#This Row],[QUANTITY]]</f>
        <v>846</v>
      </c>
      <c r="M288" s="7">
        <f>InputData[[#This Row],[SELLING PRICE]]*InputData[[#This Row],[QUANTITY]]*(1-InputData[[#This Row],[DISCOUNT %]])</f>
        <v>896.76</v>
      </c>
      <c r="N288">
        <f>DAY(InputData[[#This Row],[DATE]])</f>
        <v>31</v>
      </c>
      <c r="O288" t="str">
        <f>TEXT(InputData[[#This Row],[DATE]],"MMM")</f>
        <v>Jan</v>
      </c>
      <c r="P288">
        <f>YEAR(InputData[[#This Row],[DATE]])</f>
        <v>2022</v>
      </c>
    </row>
    <row r="289" spans="1:16" x14ac:dyDescent="0.4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InputData[[#This Row],[BUYING PRIZE]]*InputData[[#This Row],[QUANTITY]]</f>
        <v>1242</v>
      </c>
      <c r="M289" s="7">
        <f>InputData[[#This Row],[SELLING PRICE]]*InputData[[#This Row],[QUANTITY]]*(1-InputData[[#This Row],[DISCOUNT %]])</f>
        <v>1564.92</v>
      </c>
      <c r="N289">
        <f>DAY(InputData[[#This Row],[DATE]])</f>
        <v>31</v>
      </c>
      <c r="O289" t="str">
        <f>TEXT(InputData[[#This Row],[DATE]],"MMM")</f>
        <v>Jan</v>
      </c>
      <c r="P289">
        <f>YEAR(InputData[[#This Row],[DATE]])</f>
        <v>2022</v>
      </c>
    </row>
    <row r="290" spans="1:16" x14ac:dyDescent="0.4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4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InputData[[#This Row],[BUYING PRIZE]]*InputData[[#This Row],[QUANTITY]]</f>
        <v>896</v>
      </c>
      <c r="M291" s="7">
        <f>InputData[[#This Row],[SELLING PRICE]]*InputData[[#This Row],[QUANTITY]]*(1-InputData[[#This Row],[DISCOUNT %]])</f>
        <v>1173.76</v>
      </c>
      <c r="N291">
        <f>DAY(InputData[[#This Row],[DATE]])</f>
        <v>3</v>
      </c>
      <c r="O291" t="str">
        <f>TEXT(InputData[[#This Row],[DATE]],"MMM")</f>
        <v>Feb</v>
      </c>
      <c r="P291">
        <f>YEAR(InputData[[#This Row],[DATE]])</f>
        <v>2022</v>
      </c>
    </row>
    <row r="292" spans="1:16" x14ac:dyDescent="0.4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InputData[[#This Row],[BUYING PRIZE]]*InputData[[#This Row],[QUANTITY]]</f>
        <v>222</v>
      </c>
      <c r="M292" s="7">
        <f>InputData[[#This Row],[SELLING PRICE]]*InputData[[#This Row],[QUANTITY]]*(1-InputData[[#This Row],[DISCOUNT %]])</f>
        <v>295.26</v>
      </c>
      <c r="N292">
        <f>DAY(InputData[[#This Row],[DATE]])</f>
        <v>5</v>
      </c>
      <c r="O292" t="str">
        <f>TEXT(InputData[[#This Row],[DATE]],"MMM")</f>
        <v>Feb</v>
      </c>
      <c r="P292">
        <f>YEAR(InputData[[#This Row],[DATE]])</f>
        <v>2022</v>
      </c>
    </row>
    <row r="293" spans="1:16" x14ac:dyDescent="0.4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4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Row],[DATE]],"MMM")</f>
        <v>Feb</v>
      </c>
      <c r="P294">
        <f>YEAR(InputData[[#This Row],[DATE]])</f>
        <v>2022</v>
      </c>
    </row>
    <row r="295" spans="1:16" x14ac:dyDescent="0.4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4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InputData[[#This Row],[BUYING PRIZE]]*InputData[[#This Row],[QUANTITY]]</f>
        <v>1246</v>
      </c>
      <c r="M296" s="7">
        <f>InputData[[#This Row],[SELLING PRICE]]*InputData[[#This Row],[QUANTITY]]*(1-InputData[[#This Row],[DISCOUNT %]])</f>
        <v>1644.72</v>
      </c>
      <c r="N296">
        <f>DAY(InputData[[#This Row],[DATE]])</f>
        <v>9</v>
      </c>
      <c r="O296" t="str">
        <f>TEXT(InputData[[#This Row],[DATE]],"MMM")</f>
        <v>Feb</v>
      </c>
      <c r="P296">
        <f>YEAR(InputData[[#This Row],[DATE]])</f>
        <v>2022</v>
      </c>
    </row>
    <row r="297" spans="1:16" x14ac:dyDescent="0.4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InputData[[#This Row],[BUYING PRIZE]]*InputData[[#This Row],[QUANTITY]]</f>
        <v>1924</v>
      </c>
      <c r="M297" s="7">
        <f>InputData[[#This Row],[SELLING PRICE]]*InputData[[#This Row],[QUANTITY]]*(1-InputData[[#This Row],[DISCOUNT %]])</f>
        <v>2135.64</v>
      </c>
      <c r="N297">
        <f>DAY(InputData[[#This Row],[DATE]])</f>
        <v>12</v>
      </c>
      <c r="O297" t="str">
        <f>TEXT(InputData[[#This Row],[DATE]],"MMM")</f>
        <v>Feb</v>
      </c>
      <c r="P297">
        <f>YEAR(InputData[[#This Row],[DATE]])</f>
        <v>2022</v>
      </c>
    </row>
    <row r="298" spans="1:16" x14ac:dyDescent="0.4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InputData[[#This Row],[BUYING PRIZE]]*InputData[[#This Row],[QUANTITY]]</f>
        <v>144</v>
      </c>
      <c r="M298" s="7">
        <f>InputData[[#This Row],[SELLING PRICE]]*InputData[[#This Row],[QUANTITY]]*(1-InputData[[#This Row],[DISCOUNT %]])</f>
        <v>197.28</v>
      </c>
      <c r="N298">
        <f>DAY(InputData[[#This Row],[DATE]])</f>
        <v>14</v>
      </c>
      <c r="O298" t="str">
        <f>TEXT(InputData[[#This Row],[DATE]],"MMM")</f>
        <v>Feb</v>
      </c>
      <c r="P298">
        <f>YEAR(InputData[[#This Row],[DATE]])</f>
        <v>2022</v>
      </c>
    </row>
    <row r="299" spans="1:16" x14ac:dyDescent="0.4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InputData[[#This Row],[BUYING PRIZE]]*InputData[[#This Row],[QUANTITY]]</f>
        <v>111</v>
      </c>
      <c r="M299" s="7">
        <f>InputData[[#This Row],[SELLING PRICE]]*InputData[[#This Row],[QUANTITY]]*(1-InputData[[#This Row],[DISCOUNT %]])</f>
        <v>125.43</v>
      </c>
      <c r="N299">
        <f>DAY(InputData[[#This Row],[DATE]])</f>
        <v>14</v>
      </c>
      <c r="O299" t="str">
        <f>TEXT(InputData[[#This Row],[DATE]],"MMM")</f>
        <v>Feb</v>
      </c>
      <c r="P299">
        <f>YEAR(InputData[[#This Row],[DATE]])</f>
        <v>2022</v>
      </c>
    </row>
    <row r="300" spans="1:16" x14ac:dyDescent="0.4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InputData[[#This Row],[BUYING PRIZE]]*InputData[[#This Row],[QUANTITY]]</f>
        <v>89</v>
      </c>
      <c r="M300" s="7">
        <f>InputData[[#This Row],[SELLING PRICE]]*InputData[[#This Row],[QUANTITY]]*(1-InputData[[#This Row],[DISCOUNT %]])</f>
        <v>117.48</v>
      </c>
      <c r="N300">
        <f>DAY(InputData[[#This Row],[DATE]])</f>
        <v>16</v>
      </c>
      <c r="O300" t="str">
        <f>TEXT(InputData[[#This Row],[DATE]],"MMM")</f>
        <v>Feb</v>
      </c>
      <c r="P300">
        <f>YEAR(InputData[[#This Row],[DATE]])</f>
        <v>2022</v>
      </c>
    </row>
    <row r="301" spans="1:16" x14ac:dyDescent="0.4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Row],[DATE]],"MMM")</f>
        <v>Feb</v>
      </c>
      <c r="P301">
        <f>YEAR(InputData[[#This Row],[DATE]])</f>
        <v>2022</v>
      </c>
    </row>
    <row r="302" spans="1:16" x14ac:dyDescent="0.4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InputData[[#This Row],[BUYING PRIZE]]*InputData[[#This Row],[QUANTITY]]</f>
        <v>438</v>
      </c>
      <c r="M302" s="7">
        <f>InputData[[#This Row],[SELLING PRICE]]*InputData[[#This Row],[QUANTITY]]*(1-InputData[[#This Row],[DISCOUNT %]])</f>
        <v>565.02</v>
      </c>
      <c r="N302">
        <f>DAY(InputData[[#This Row],[DATE]])</f>
        <v>20</v>
      </c>
      <c r="O302" t="str">
        <f>TEXT(InputData[[#This Row],[DATE]],"MMM")</f>
        <v>Feb</v>
      </c>
      <c r="P302">
        <f>YEAR(InputData[[#This Row],[DATE]])</f>
        <v>2022</v>
      </c>
    </row>
    <row r="303" spans="1:16" x14ac:dyDescent="0.4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InputData[[#This Row],[BUYING PRIZE]]*InputData[[#This Row],[QUANTITY]]</f>
        <v>672</v>
      </c>
      <c r="M303" s="7">
        <f>InputData[[#This Row],[SELLING PRICE]]*InputData[[#This Row],[QUANTITY]]*(1-InputData[[#This Row],[DISCOUNT %]])</f>
        <v>732.48</v>
      </c>
      <c r="N303">
        <f>DAY(InputData[[#This Row],[DATE]])</f>
        <v>23</v>
      </c>
      <c r="O303" t="str">
        <f>TEXT(InputData[[#This Row],[DATE]],"MMM")</f>
        <v>Feb</v>
      </c>
      <c r="P303">
        <f>YEAR(InputData[[#This Row],[DATE]])</f>
        <v>2022</v>
      </c>
    </row>
    <row r="304" spans="1:16" x14ac:dyDescent="0.4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4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InputData[[#This Row],[BUYING PRIZE]]*InputData[[#This Row],[QUANTITY]]</f>
        <v>720</v>
      </c>
      <c r="M305" s="7">
        <f>InputData[[#This Row],[SELLING PRICE]]*InputData[[#This Row],[QUANTITY]]*(1-InputData[[#This Row],[DISCOUNT %]])</f>
        <v>770.4</v>
      </c>
      <c r="N305">
        <f>DAY(InputData[[#This Row],[DATE]])</f>
        <v>23</v>
      </c>
      <c r="O305" t="str">
        <f>TEXT(InputData[[#This Row],[DATE]],"MMM")</f>
        <v>Feb</v>
      </c>
      <c r="P305">
        <f>YEAR(InputData[[#This Row],[DATE]])</f>
        <v>2022</v>
      </c>
    </row>
    <row r="306" spans="1:16" x14ac:dyDescent="0.4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InputData[[#This Row],[BUYING PRIZE]]*InputData[[#This Row],[QUANTITY]]</f>
        <v>511</v>
      </c>
      <c r="M306" s="7">
        <f>InputData[[#This Row],[SELLING PRICE]]*InputData[[#This Row],[QUANTITY]]*(1-InputData[[#This Row],[DISCOUNT %]])</f>
        <v>659.19</v>
      </c>
      <c r="N306">
        <f>DAY(InputData[[#This Row],[DATE]])</f>
        <v>27</v>
      </c>
      <c r="O306" t="str">
        <f>TEXT(InputData[[#This Row],[DATE]],"MMM")</f>
        <v>Feb</v>
      </c>
      <c r="P306">
        <f>YEAR(InputData[[#This Row],[DATE]])</f>
        <v>2022</v>
      </c>
    </row>
    <row r="307" spans="1:16" x14ac:dyDescent="0.4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Row],[DATE]],"MMM")</f>
        <v>Feb</v>
      </c>
      <c r="P307">
        <f>YEAR(InputData[[#This Row],[DATE]])</f>
        <v>2022</v>
      </c>
    </row>
    <row r="308" spans="1:16" x14ac:dyDescent="0.4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4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InputData[[#This Row],[BUYING PRIZE]]*InputData[[#This Row],[QUANTITY]]</f>
        <v>234</v>
      </c>
      <c r="M309" s="7">
        <f>InputData[[#This Row],[SELLING PRICE]]*InputData[[#This Row],[QUANTITY]]*(1-InputData[[#This Row],[DISCOUNT %]])</f>
        <v>320.58</v>
      </c>
      <c r="N309">
        <f>DAY(InputData[[#This Row],[DATE]])</f>
        <v>4</v>
      </c>
      <c r="O309" t="str">
        <f>TEXT(InputData[[#This Row],[DATE]],"MMM")</f>
        <v>Mar</v>
      </c>
      <c r="P309">
        <f>YEAR(InputData[[#This Row],[DATE]])</f>
        <v>2022</v>
      </c>
    </row>
    <row r="310" spans="1:16" x14ac:dyDescent="0.4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InputData[[#This Row],[BUYING PRIZE]]*InputData[[#This Row],[QUANTITY]]</f>
        <v>88</v>
      </c>
      <c r="M310" s="7">
        <f>InputData[[#This Row],[SELLING PRICE]]*InputData[[#This Row],[QUANTITY]]*(1-InputData[[#This Row],[DISCOUNT %]])</f>
        <v>97.68</v>
      </c>
      <c r="N310">
        <f>DAY(InputData[[#This Row],[DATE]])</f>
        <v>6</v>
      </c>
      <c r="O310" t="str">
        <f>TEXT(InputData[[#This Row],[DATE]],"MMM")</f>
        <v>Mar</v>
      </c>
      <c r="P310">
        <f>YEAR(InputData[[#This Row],[DATE]])</f>
        <v>2022</v>
      </c>
    </row>
    <row r="311" spans="1:16" x14ac:dyDescent="0.4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InputData[[#This Row],[BUYING PRIZE]]*InputData[[#This Row],[QUANTITY]]</f>
        <v>71</v>
      </c>
      <c r="M311" s="7">
        <f>InputData[[#This Row],[SELLING PRICE]]*InputData[[#This Row],[QUANTITY]]*(1-InputData[[#This Row],[DISCOUNT %]])</f>
        <v>80.94</v>
      </c>
      <c r="N311">
        <f>DAY(InputData[[#This Row],[DATE]])</f>
        <v>7</v>
      </c>
      <c r="O311" t="str">
        <f>TEXT(InputData[[#This Row],[DATE]],"MMM")</f>
        <v>Mar</v>
      </c>
      <c r="P311">
        <f>YEAR(InputData[[#This Row],[DATE]])</f>
        <v>2022</v>
      </c>
    </row>
    <row r="312" spans="1:16" x14ac:dyDescent="0.4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InputData[[#This Row],[BUYING PRIZE]]*InputData[[#This Row],[QUANTITY]]</f>
        <v>456</v>
      </c>
      <c r="M312" s="7">
        <f>InputData[[#This Row],[SELLING PRICE]]*InputData[[#This Row],[QUANTITY]]*(1-InputData[[#This Row],[DISCOUNT %]])</f>
        <v>492.48</v>
      </c>
      <c r="N312">
        <f>DAY(InputData[[#This Row],[DATE]])</f>
        <v>8</v>
      </c>
      <c r="O312" t="str">
        <f>TEXT(InputData[[#This Row],[DATE]],"MMM")</f>
        <v>Mar</v>
      </c>
      <c r="P312">
        <f>YEAR(InputData[[#This Row],[DATE]])</f>
        <v>2022</v>
      </c>
    </row>
    <row r="313" spans="1:16" x14ac:dyDescent="0.4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InputData[[#This Row],[BUYING PRIZE]]*InputData[[#This Row],[QUANTITY]]</f>
        <v>444</v>
      </c>
      <c r="M313" s="7">
        <f>InputData[[#This Row],[SELLING PRICE]]*InputData[[#This Row],[QUANTITY]]*(1-InputData[[#This Row],[DISCOUNT %]])</f>
        <v>603.84</v>
      </c>
      <c r="N313">
        <f>DAY(InputData[[#This Row],[DATE]])</f>
        <v>9</v>
      </c>
      <c r="O313" t="str">
        <f>TEXT(InputData[[#This Row],[DATE]],"MMM")</f>
        <v>Mar</v>
      </c>
      <c r="P313">
        <f>YEAR(InputData[[#This Row],[DATE]])</f>
        <v>2022</v>
      </c>
    </row>
    <row r="314" spans="1:16" x14ac:dyDescent="0.4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InputData[[#This Row],[BUYING PRIZE]]*InputData[[#This Row],[QUANTITY]]</f>
        <v>484</v>
      </c>
      <c r="M314" s="7">
        <f>InputData[[#This Row],[SELLING PRICE]]*InputData[[#This Row],[QUANTITY]]*(1-InputData[[#This Row],[DISCOUNT %]])</f>
        <v>537.24</v>
      </c>
      <c r="N314">
        <f>DAY(InputData[[#This Row],[DATE]])</f>
        <v>9</v>
      </c>
      <c r="O314" t="str">
        <f>TEXT(InputData[[#This Row],[DATE]],"MMM")</f>
        <v>Mar</v>
      </c>
      <c r="P314">
        <f>YEAR(InputData[[#This Row],[DATE]])</f>
        <v>2022</v>
      </c>
    </row>
    <row r="315" spans="1:16" x14ac:dyDescent="0.4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InputData[[#This Row],[BUYING PRIZE]]*InputData[[#This Row],[QUANTITY]]</f>
        <v>1140</v>
      </c>
      <c r="M315" s="7">
        <f>InputData[[#This Row],[SELLING PRICE]]*InputData[[#This Row],[QUANTITY]]*(1-InputData[[#This Row],[DISCOUNT %]])</f>
        <v>1436.4</v>
      </c>
      <c r="N315">
        <f>DAY(InputData[[#This Row],[DATE]])</f>
        <v>10</v>
      </c>
      <c r="O315" t="str">
        <f>TEXT(InputData[[#This Row],[DATE]],"MMM")</f>
        <v>Mar</v>
      </c>
      <c r="P315">
        <f>YEAR(InputData[[#This Row],[DATE]])</f>
        <v>2022</v>
      </c>
    </row>
    <row r="316" spans="1:16" x14ac:dyDescent="0.4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InputData[[#This Row],[BUYING PRIZE]]*InputData[[#This Row],[QUANTITY]]</f>
        <v>26</v>
      </c>
      <c r="M316" s="7">
        <f>InputData[[#This Row],[SELLING PRICE]]*InputData[[#This Row],[QUANTITY]]*(1-InputData[[#This Row],[DISCOUNT %]])</f>
        <v>33.28</v>
      </c>
      <c r="N316">
        <f>DAY(InputData[[#This Row],[DATE]])</f>
        <v>14</v>
      </c>
      <c r="O316" t="str">
        <f>TEXT(InputData[[#This Row],[DATE]],"MMM")</f>
        <v>Mar</v>
      </c>
      <c r="P316">
        <f>YEAR(InputData[[#This Row],[DATE]])</f>
        <v>2022</v>
      </c>
    </row>
    <row r="317" spans="1:16" x14ac:dyDescent="0.4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InputData[[#This Row],[BUYING PRIZE]]*InputData[[#This Row],[QUANTITY]]</f>
        <v>234</v>
      </c>
      <c r="M317" s="7">
        <f>InputData[[#This Row],[SELLING PRICE]]*InputData[[#This Row],[QUANTITY]]*(1-InputData[[#This Row],[DISCOUNT %]])</f>
        <v>320.58</v>
      </c>
      <c r="N317">
        <f>DAY(InputData[[#This Row],[DATE]])</f>
        <v>14</v>
      </c>
      <c r="O317" t="str">
        <f>TEXT(InputData[[#This Row],[DATE]],"MMM")</f>
        <v>Mar</v>
      </c>
      <c r="P317">
        <f>YEAR(InputData[[#This Row],[DATE]])</f>
        <v>2022</v>
      </c>
    </row>
    <row r="318" spans="1:16" x14ac:dyDescent="0.4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InputData[[#This Row],[BUYING PRIZE]]*InputData[[#This Row],[QUANTITY]]</f>
        <v>300</v>
      </c>
      <c r="M318" s="7">
        <f>InputData[[#This Row],[SELLING PRICE]]*InputData[[#This Row],[QUANTITY]]*(1-InputData[[#This Row],[DISCOUNT %]])</f>
        <v>420</v>
      </c>
      <c r="N318">
        <f>DAY(InputData[[#This Row],[DATE]])</f>
        <v>18</v>
      </c>
      <c r="O318" t="str">
        <f>TEXT(InputData[[#This Row],[DATE]],"MMM")</f>
        <v>Mar</v>
      </c>
      <c r="P318">
        <f>YEAR(InputData[[#This Row],[DATE]])</f>
        <v>2022</v>
      </c>
    </row>
    <row r="319" spans="1:16" x14ac:dyDescent="0.4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4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InputData[[#This Row],[BUYING PRIZE]]*InputData[[#This Row],[QUANTITY]]</f>
        <v>828</v>
      </c>
      <c r="M320" s="7">
        <f>InputData[[#This Row],[SELLING PRICE]]*InputData[[#This Row],[QUANTITY]]*(1-InputData[[#This Row],[DISCOUNT %]])</f>
        <v>1043.28</v>
      </c>
      <c r="N320">
        <f>DAY(InputData[[#This Row],[DATE]])</f>
        <v>19</v>
      </c>
      <c r="O320" t="str">
        <f>TEXT(InputData[[#This Row],[DATE]],"MMM")</f>
        <v>Mar</v>
      </c>
      <c r="P320">
        <f>YEAR(InputData[[#This Row],[DATE]])</f>
        <v>2022</v>
      </c>
    </row>
    <row r="321" spans="1:16" x14ac:dyDescent="0.4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InputData[[#This Row],[BUYING PRIZE]]*InputData[[#This Row],[QUANTITY]]</f>
        <v>801</v>
      </c>
      <c r="M321" s="7">
        <f>InputData[[#This Row],[SELLING PRICE]]*InputData[[#This Row],[QUANTITY]]*(1-InputData[[#This Row],[DISCOUNT %]])</f>
        <v>1057.32</v>
      </c>
      <c r="N321">
        <f>DAY(InputData[[#This Row],[DATE]])</f>
        <v>23</v>
      </c>
      <c r="O321" t="str">
        <f>TEXT(InputData[[#This Row],[DATE]],"MMM")</f>
        <v>Mar</v>
      </c>
      <c r="P321">
        <f>YEAR(InputData[[#This Row],[DATE]])</f>
        <v>2022</v>
      </c>
    </row>
    <row r="322" spans="1:16" x14ac:dyDescent="0.4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InputData[[#This Row],[BUYING PRIZE]]*InputData[[#This Row],[QUANTITY]]</f>
        <v>196</v>
      </c>
      <c r="M322" s="7">
        <f>InputData[[#This Row],[SELLING PRICE]]*InputData[[#This Row],[QUANTITY]]*(1-InputData[[#This Row],[DISCOUNT %]])</f>
        <v>207.76</v>
      </c>
      <c r="N322">
        <f>DAY(InputData[[#This Row],[DATE]])</f>
        <v>25</v>
      </c>
      <c r="O322" t="str">
        <f>TEXT(InputData[[#This Row],[DATE]],"MMM")</f>
        <v>Mar</v>
      </c>
      <c r="P322">
        <f>YEAR(InputData[[#This Row],[DATE]])</f>
        <v>2022</v>
      </c>
    </row>
    <row r="323" spans="1:16" x14ac:dyDescent="0.4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InputData[[#This Row],[BUYING PRIZE]]*InputData[[#This Row],[QUANTITY]]</f>
        <v>1628</v>
      </c>
      <c r="M323" s="7">
        <f>InputData[[#This Row],[SELLING PRICE]]*InputData[[#This Row],[QUANTITY]]*(1-InputData[[#This Row],[DISCOUNT %]])</f>
        <v>2214.08</v>
      </c>
      <c r="N323">
        <f>DAY(InputData[[#This Row],[DATE]])</f>
        <v>25</v>
      </c>
      <c r="O323" t="str">
        <f>TEXT(InputData[[#This Row],[DATE]],"MMM")</f>
        <v>Mar</v>
      </c>
      <c r="P323">
        <f>YEAR(InputData[[#This Row],[DATE]])</f>
        <v>2022</v>
      </c>
    </row>
    <row r="324" spans="1:16" x14ac:dyDescent="0.4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InputData[[#This Row],[BUYING PRIZE]]*InputData[[#This Row],[QUANTITY]]</f>
        <v>1068</v>
      </c>
      <c r="M324" s="7">
        <f>InputData[[#This Row],[SELLING PRICE]]*InputData[[#This Row],[QUANTITY]]*(1-InputData[[#This Row],[DISCOUNT %]])</f>
        <v>1409.76</v>
      </c>
      <c r="N324">
        <f>DAY(InputData[[#This Row],[DATE]])</f>
        <v>29</v>
      </c>
      <c r="O324" t="str">
        <f>TEXT(InputData[[#This Row],[DATE]],"MMM")</f>
        <v>Mar</v>
      </c>
      <c r="P324">
        <f>YEAR(InputData[[#This Row],[DATE]])</f>
        <v>2022</v>
      </c>
    </row>
    <row r="325" spans="1:16" x14ac:dyDescent="0.4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InputData[[#This Row],[BUYING PRIZE]]*InputData[[#This Row],[QUANTITY]]</f>
        <v>1274</v>
      </c>
      <c r="M325" s="7">
        <f>InputData[[#This Row],[SELLING PRICE]]*InputData[[#This Row],[QUANTITY]]*(1-InputData[[#This Row],[DISCOUNT %]])</f>
        <v>1350.44</v>
      </c>
      <c r="N325">
        <f>DAY(InputData[[#This Row],[DATE]])</f>
        <v>30</v>
      </c>
      <c r="O325" t="str">
        <f>TEXT(InputData[[#This Row],[DATE]],"MMM")</f>
        <v>Mar</v>
      </c>
      <c r="P325">
        <f>YEAR(InputData[[#This Row],[DATE]])</f>
        <v>2022</v>
      </c>
    </row>
    <row r="326" spans="1:16" x14ac:dyDescent="0.4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4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4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InputData[[#This Row],[BUYING PRIZE]]*InputData[[#This Row],[QUANTITY]]</f>
        <v>180</v>
      </c>
      <c r="M328" s="7">
        <f>InputData[[#This Row],[SELLING PRICE]]*InputData[[#This Row],[QUANTITY]]*(1-InputData[[#This Row],[DISCOUNT %]])</f>
        <v>230.4</v>
      </c>
      <c r="N328">
        <f>DAY(InputData[[#This Row],[DATE]])</f>
        <v>6</v>
      </c>
      <c r="O328" t="str">
        <f>TEXT(InputData[[#This Row],[DATE]],"MMM")</f>
        <v>Apr</v>
      </c>
      <c r="P328">
        <f>YEAR(InputData[[#This Row],[DATE]])</f>
        <v>2022</v>
      </c>
    </row>
    <row r="329" spans="1:16" x14ac:dyDescent="0.4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InputData[[#This Row],[BUYING PRIZE]]*InputData[[#This Row],[QUANTITY]]</f>
        <v>126</v>
      </c>
      <c r="M329" s="7">
        <f>InputData[[#This Row],[SELLING PRICE]]*InputData[[#This Row],[QUANTITY]]*(1-InputData[[#This Row],[DISCOUNT %]])</f>
        <v>172.62</v>
      </c>
      <c r="N329">
        <f>DAY(InputData[[#This Row],[DATE]])</f>
        <v>7</v>
      </c>
      <c r="O329" t="str">
        <f>TEXT(InputData[[#This Row],[DATE]],"MMM")</f>
        <v>Apr</v>
      </c>
      <c r="P329">
        <f>YEAR(InputData[[#This Row],[DATE]])</f>
        <v>2022</v>
      </c>
    </row>
    <row r="330" spans="1:16" x14ac:dyDescent="0.4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4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Row],[DATE]],"MMM")</f>
        <v>Apr</v>
      </c>
      <c r="P331">
        <f>YEAR(InputData[[#This Row],[DATE]])</f>
        <v>2022</v>
      </c>
    </row>
    <row r="332" spans="1:16" x14ac:dyDescent="0.4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InputData[[#This Row],[BUYING PRIZE]]*InputData[[#This Row],[QUANTITY]]</f>
        <v>182</v>
      </c>
      <c r="M332" s="7">
        <f>InputData[[#This Row],[SELLING PRICE]]*InputData[[#This Row],[QUANTITY]]*(1-InputData[[#This Row],[DISCOUNT %]])</f>
        <v>232.96</v>
      </c>
      <c r="N332">
        <f>DAY(InputData[[#This Row],[DATE]])</f>
        <v>13</v>
      </c>
      <c r="O332" t="str">
        <f>TEXT(InputData[[#This Row],[DATE]],"MMM")</f>
        <v>Apr</v>
      </c>
      <c r="P332">
        <f>YEAR(InputData[[#This Row],[DATE]])</f>
        <v>2022</v>
      </c>
    </row>
    <row r="333" spans="1:16" x14ac:dyDescent="0.4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InputData[[#This Row],[BUYING PRIZE]]*InputData[[#This Row],[QUANTITY]]</f>
        <v>1242</v>
      </c>
      <c r="M333" s="7">
        <f>InputData[[#This Row],[SELLING PRICE]]*InputData[[#This Row],[QUANTITY]]*(1-InputData[[#This Row],[DISCOUNT %]])</f>
        <v>1564.92</v>
      </c>
      <c r="N333">
        <f>DAY(InputData[[#This Row],[DATE]])</f>
        <v>18</v>
      </c>
      <c r="O333" t="str">
        <f>TEXT(InputData[[#This Row],[DATE]],"MMM")</f>
        <v>Apr</v>
      </c>
      <c r="P333">
        <f>YEAR(InputData[[#This Row],[DATE]])</f>
        <v>2022</v>
      </c>
    </row>
    <row r="334" spans="1:16" x14ac:dyDescent="0.4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InputData[[#This Row],[BUYING PRIZE]]*InputData[[#This Row],[QUANTITY]]</f>
        <v>74</v>
      </c>
      <c r="M334" s="7">
        <f>InputData[[#This Row],[SELLING PRICE]]*InputData[[#This Row],[QUANTITY]]*(1-InputData[[#This Row],[DISCOUNT %]])</f>
        <v>98.42</v>
      </c>
      <c r="N334">
        <f>DAY(InputData[[#This Row],[DATE]])</f>
        <v>20</v>
      </c>
      <c r="O334" t="str">
        <f>TEXT(InputData[[#This Row],[DATE]],"MMM")</f>
        <v>Apr</v>
      </c>
      <c r="P334">
        <f>YEAR(InputData[[#This Row],[DATE]])</f>
        <v>2022</v>
      </c>
    </row>
    <row r="335" spans="1:16" x14ac:dyDescent="0.4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InputData[[#This Row],[BUYING PRIZE]]*InputData[[#This Row],[QUANTITY]]</f>
        <v>292</v>
      </c>
      <c r="M335" s="7">
        <f>InputData[[#This Row],[SELLING PRICE]]*InputData[[#This Row],[QUANTITY]]*(1-InputData[[#This Row],[DISCOUNT %]])</f>
        <v>376.68</v>
      </c>
      <c r="N335">
        <f>DAY(InputData[[#This Row],[DATE]])</f>
        <v>20</v>
      </c>
      <c r="O335" t="str">
        <f>TEXT(InputData[[#This Row],[DATE]],"MMM")</f>
        <v>Apr</v>
      </c>
      <c r="P335">
        <f>YEAR(InputData[[#This Row],[DATE]])</f>
        <v>2022</v>
      </c>
    </row>
    <row r="336" spans="1:16" x14ac:dyDescent="0.4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InputData[[#This Row],[BUYING PRIZE]]*InputData[[#This Row],[QUANTITY]]</f>
        <v>296</v>
      </c>
      <c r="M336" s="7">
        <f>InputData[[#This Row],[SELLING PRICE]]*InputData[[#This Row],[QUANTITY]]*(1-InputData[[#This Row],[DISCOUNT %]])</f>
        <v>402.56</v>
      </c>
      <c r="N336">
        <f>DAY(InputData[[#This Row],[DATE]])</f>
        <v>21</v>
      </c>
      <c r="O336" t="str">
        <f>TEXT(InputData[[#This Row],[DATE]],"MMM")</f>
        <v>Apr</v>
      </c>
      <c r="P336">
        <f>YEAR(InputData[[#This Row],[DATE]])</f>
        <v>2022</v>
      </c>
    </row>
    <row r="337" spans="1:16" x14ac:dyDescent="0.4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InputData[[#This Row],[BUYING PRIZE]]*InputData[[#This Row],[QUANTITY]]</f>
        <v>252</v>
      </c>
      <c r="M337" s="7">
        <f>InputData[[#This Row],[SELLING PRICE]]*InputData[[#This Row],[QUANTITY]]*(1-InputData[[#This Row],[DISCOUNT %]])</f>
        <v>345.24</v>
      </c>
      <c r="N337">
        <f>DAY(InputData[[#This Row],[DATE]])</f>
        <v>21</v>
      </c>
      <c r="O337" t="str">
        <f>TEXT(InputData[[#This Row],[DATE]],"MMM")</f>
        <v>Apr</v>
      </c>
      <c r="P337">
        <f>YEAR(InputData[[#This Row],[DATE]])</f>
        <v>2022</v>
      </c>
    </row>
    <row r="338" spans="1:16" x14ac:dyDescent="0.4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InputData[[#This Row],[BUYING PRIZE]]*InputData[[#This Row],[QUANTITY]]</f>
        <v>1140</v>
      </c>
      <c r="M338" s="7">
        <f>InputData[[#This Row],[SELLING PRICE]]*InputData[[#This Row],[QUANTITY]]*(1-InputData[[#This Row],[DISCOUNT %]])</f>
        <v>1231.2</v>
      </c>
      <c r="N338">
        <f>DAY(InputData[[#This Row],[DATE]])</f>
        <v>23</v>
      </c>
      <c r="O338" t="str">
        <f>TEXT(InputData[[#This Row],[DATE]],"MMM")</f>
        <v>Apr</v>
      </c>
      <c r="P338">
        <f>YEAR(InputData[[#This Row],[DATE]])</f>
        <v>2022</v>
      </c>
    </row>
    <row r="339" spans="1:16" x14ac:dyDescent="0.4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InputData[[#This Row],[BUYING PRIZE]]*InputData[[#This Row],[QUANTITY]]</f>
        <v>220</v>
      </c>
      <c r="M339" s="7">
        <f>InputData[[#This Row],[SELLING PRICE]]*InputData[[#This Row],[QUANTITY]]*(1-InputData[[#This Row],[DISCOUNT %]])</f>
        <v>233.2</v>
      </c>
      <c r="N339">
        <f>DAY(InputData[[#This Row],[DATE]])</f>
        <v>24</v>
      </c>
      <c r="O339" t="str">
        <f>TEXT(InputData[[#This Row],[DATE]],"MMM")</f>
        <v>Apr</v>
      </c>
      <c r="P339">
        <f>YEAR(InputData[[#This Row],[DATE]])</f>
        <v>2022</v>
      </c>
    </row>
    <row r="340" spans="1:16" x14ac:dyDescent="0.4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4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InputData[[#This Row],[BUYING PRIZE]]*InputData[[#This Row],[QUANTITY]]</f>
        <v>568</v>
      </c>
      <c r="M341" s="7">
        <f>InputData[[#This Row],[SELLING PRICE]]*InputData[[#This Row],[QUANTITY]]*(1-InputData[[#This Row],[DISCOUNT %]])</f>
        <v>647.52</v>
      </c>
      <c r="N341">
        <f>DAY(InputData[[#This Row],[DATE]])</f>
        <v>25</v>
      </c>
      <c r="O341" t="str">
        <f>TEXT(InputData[[#This Row],[DATE]],"MMM")</f>
        <v>Apr</v>
      </c>
      <c r="P341">
        <f>YEAR(InputData[[#This Row],[DATE]])</f>
        <v>2022</v>
      </c>
    </row>
    <row r="342" spans="1:16" x14ac:dyDescent="0.4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4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InputData[[#This Row],[BUYING PRIZE]]*InputData[[#This Row],[QUANTITY]]</f>
        <v>1568</v>
      </c>
      <c r="M343" s="7">
        <f>InputData[[#This Row],[SELLING PRICE]]*InputData[[#This Row],[QUANTITY]]*(1-InputData[[#This Row],[DISCOUNT %]])</f>
        <v>2054.08</v>
      </c>
      <c r="N343">
        <f>DAY(InputData[[#This Row],[DATE]])</f>
        <v>28</v>
      </c>
      <c r="O343" t="str">
        <f>TEXT(InputData[[#This Row],[DATE]],"MMM")</f>
        <v>Apr</v>
      </c>
      <c r="P343">
        <f>YEAR(InputData[[#This Row],[DATE]])</f>
        <v>2022</v>
      </c>
    </row>
    <row r="344" spans="1:16" x14ac:dyDescent="0.4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InputData[[#This Row],[BUYING PRIZE]]*InputData[[#This Row],[QUANTITY]]</f>
        <v>169</v>
      </c>
      <c r="M344" s="7">
        <f>InputData[[#This Row],[SELLING PRICE]]*InputData[[#This Row],[QUANTITY]]*(1-InputData[[#This Row],[DISCOUNT %]])</f>
        <v>216.32</v>
      </c>
      <c r="N344">
        <f>DAY(InputData[[#This Row],[DATE]])</f>
        <v>30</v>
      </c>
      <c r="O344" t="str">
        <f>TEXT(InputData[[#This Row],[DATE]],"MMM")</f>
        <v>Apr</v>
      </c>
      <c r="P344">
        <f>YEAR(InputData[[#This Row],[DATE]])</f>
        <v>2022</v>
      </c>
    </row>
    <row r="345" spans="1:16" x14ac:dyDescent="0.4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4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4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InputData[[#This Row],[BUYING PRIZE]]*InputData[[#This Row],[QUANTITY]]</f>
        <v>570</v>
      </c>
      <c r="M347" s="7">
        <f>InputData[[#This Row],[SELLING PRICE]]*InputData[[#This Row],[QUANTITY]]*(1-InputData[[#This Row],[DISCOUNT %]])</f>
        <v>718.2</v>
      </c>
      <c r="N347">
        <f>DAY(InputData[[#This Row],[DATE]])</f>
        <v>1</v>
      </c>
      <c r="O347" t="str">
        <f>TEXT(InputData[[#This Row],[DATE]],"MMM")</f>
        <v>May</v>
      </c>
      <c r="P347">
        <f>YEAR(InputData[[#This Row],[DATE]])</f>
        <v>2022</v>
      </c>
    </row>
    <row r="348" spans="1:16" x14ac:dyDescent="0.4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InputData[[#This Row],[BUYING PRIZE]]*InputData[[#This Row],[QUANTITY]]</f>
        <v>448</v>
      </c>
      <c r="M348" s="7">
        <f>InputData[[#This Row],[SELLING PRICE]]*InputData[[#This Row],[QUANTITY]]*(1-InputData[[#This Row],[DISCOUNT %]])</f>
        <v>488.32</v>
      </c>
      <c r="N348">
        <f>DAY(InputData[[#This Row],[DATE]])</f>
        <v>2</v>
      </c>
      <c r="O348" t="str">
        <f>TEXT(InputData[[#This Row],[DATE]],"MMM")</f>
        <v>May</v>
      </c>
      <c r="P348">
        <f>YEAR(InputData[[#This Row],[DATE]])</f>
        <v>2022</v>
      </c>
    </row>
    <row r="349" spans="1:16" x14ac:dyDescent="0.4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InputData[[#This Row],[BUYING PRIZE]]*InputData[[#This Row],[QUANTITY]]</f>
        <v>610</v>
      </c>
      <c r="M349" s="7">
        <f>InputData[[#This Row],[SELLING PRICE]]*InputData[[#This Row],[QUANTITY]]*(1-InputData[[#This Row],[DISCOUNT %]])</f>
        <v>762.5</v>
      </c>
      <c r="N349">
        <f>DAY(InputData[[#This Row],[DATE]])</f>
        <v>4</v>
      </c>
      <c r="O349" t="str">
        <f>TEXT(InputData[[#This Row],[DATE]],"MMM")</f>
        <v>May</v>
      </c>
      <c r="P349">
        <f>YEAR(InputData[[#This Row],[DATE]])</f>
        <v>2022</v>
      </c>
    </row>
    <row r="350" spans="1:16" x14ac:dyDescent="0.4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4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4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4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InputData[[#This Row],[BUYING PRIZE]]*InputData[[#This Row],[QUANTITY]]</f>
        <v>847</v>
      </c>
      <c r="M353" s="7">
        <f>InputData[[#This Row],[SELLING PRICE]]*InputData[[#This Row],[QUANTITY]]*(1-InputData[[#This Row],[DISCOUNT %]])</f>
        <v>990.99</v>
      </c>
      <c r="N353">
        <f>DAY(InputData[[#This Row],[DATE]])</f>
        <v>8</v>
      </c>
      <c r="O353" t="str">
        <f>TEXT(InputData[[#This Row],[DATE]],"MMM")</f>
        <v>May</v>
      </c>
      <c r="P353">
        <f>YEAR(InputData[[#This Row],[DATE]])</f>
        <v>2022</v>
      </c>
    </row>
    <row r="354" spans="1:16" x14ac:dyDescent="0.4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4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Row],[DATE]],"MMM")</f>
        <v>May</v>
      </c>
      <c r="P355">
        <f>YEAR(InputData[[#This Row],[DATE]])</f>
        <v>2022</v>
      </c>
    </row>
    <row r="356" spans="1:16" x14ac:dyDescent="0.4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InputData[[#This Row],[BUYING PRIZE]]*InputData[[#This Row],[QUANTITY]]</f>
        <v>308</v>
      </c>
      <c r="M356" s="7">
        <f>InputData[[#This Row],[SELLING PRICE]]*InputData[[#This Row],[QUANTITY]]*(1-InputData[[#This Row],[DISCOUNT %]])</f>
        <v>338.8</v>
      </c>
      <c r="N356">
        <f>DAY(InputData[[#This Row],[DATE]])</f>
        <v>12</v>
      </c>
      <c r="O356" t="str">
        <f>TEXT(InputData[[#This Row],[DATE]],"MMM")</f>
        <v>May</v>
      </c>
      <c r="P356">
        <f>YEAR(InputData[[#This Row],[DATE]])</f>
        <v>2022</v>
      </c>
    </row>
    <row r="357" spans="1:16" x14ac:dyDescent="0.4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InputData[[#This Row],[BUYING PRIZE]]*InputData[[#This Row],[QUANTITY]]</f>
        <v>365</v>
      </c>
      <c r="M357" s="7">
        <f>InputData[[#This Row],[SELLING PRICE]]*InputData[[#This Row],[QUANTITY]]*(1-InputData[[#This Row],[DISCOUNT %]])</f>
        <v>470.85</v>
      </c>
      <c r="N357">
        <f>DAY(InputData[[#This Row],[DATE]])</f>
        <v>13</v>
      </c>
      <c r="O357" t="str">
        <f>TEXT(InputData[[#This Row],[DATE]],"MMM")</f>
        <v>May</v>
      </c>
      <c r="P357">
        <f>YEAR(InputData[[#This Row],[DATE]])</f>
        <v>2022</v>
      </c>
    </row>
    <row r="358" spans="1:16" x14ac:dyDescent="0.4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InputData[[#This Row],[BUYING PRIZE]]*InputData[[#This Row],[QUANTITY]]</f>
        <v>1162</v>
      </c>
      <c r="M358" s="7">
        <f>InputData[[#This Row],[SELLING PRICE]]*InputData[[#This Row],[QUANTITY]]*(1-InputData[[#This Row],[DISCOUNT %]])</f>
        <v>1324.68</v>
      </c>
      <c r="N358">
        <f>DAY(InputData[[#This Row],[DATE]])</f>
        <v>14</v>
      </c>
      <c r="O358" t="str">
        <f>TEXT(InputData[[#This Row],[DATE]],"MMM")</f>
        <v>May</v>
      </c>
      <c r="P358">
        <f>YEAR(InputData[[#This Row],[DATE]])</f>
        <v>2022</v>
      </c>
    </row>
    <row r="359" spans="1:16" x14ac:dyDescent="0.4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InputData[[#This Row],[BUYING PRIZE]]*InputData[[#This Row],[QUANTITY]]</f>
        <v>305</v>
      </c>
      <c r="M359" s="7">
        <f>InputData[[#This Row],[SELLING PRICE]]*InputData[[#This Row],[QUANTITY]]*(1-InputData[[#This Row],[DISCOUNT %]])</f>
        <v>381.25</v>
      </c>
      <c r="N359">
        <f>DAY(InputData[[#This Row],[DATE]])</f>
        <v>15</v>
      </c>
      <c r="O359" t="str">
        <f>TEXT(InputData[[#This Row],[DATE]],"MMM")</f>
        <v>May</v>
      </c>
      <c r="P359">
        <f>YEAR(InputData[[#This Row],[DATE]])</f>
        <v>2022</v>
      </c>
    </row>
    <row r="360" spans="1:16" x14ac:dyDescent="0.4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InputData[[#This Row],[BUYING PRIZE]]*InputData[[#This Row],[QUANTITY]]</f>
        <v>1924</v>
      </c>
      <c r="M360" s="7">
        <f>InputData[[#This Row],[SELLING PRICE]]*InputData[[#This Row],[QUANTITY]]*(1-InputData[[#This Row],[DISCOUNT %]])</f>
        <v>2135.64</v>
      </c>
      <c r="N360">
        <f>DAY(InputData[[#This Row],[DATE]])</f>
        <v>16</v>
      </c>
      <c r="O360" t="str">
        <f>TEXT(InputData[[#This Row],[DATE]],"MMM")</f>
        <v>May</v>
      </c>
      <c r="P360">
        <f>YEAR(InputData[[#This Row],[DATE]])</f>
        <v>2022</v>
      </c>
    </row>
    <row r="361" spans="1:16" x14ac:dyDescent="0.4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InputData[[#This Row],[BUYING PRIZE]]*InputData[[#This Row],[QUANTITY]]</f>
        <v>1209</v>
      </c>
      <c r="M361" s="7">
        <f>InputData[[#This Row],[SELLING PRICE]]*InputData[[#This Row],[QUANTITY]]*(1-InputData[[#This Row],[DISCOUNT %]])</f>
        <v>1354.08</v>
      </c>
      <c r="N361">
        <f>DAY(InputData[[#This Row],[DATE]])</f>
        <v>16</v>
      </c>
      <c r="O361" t="str">
        <f>TEXT(InputData[[#This Row],[DATE]],"MMM")</f>
        <v>May</v>
      </c>
      <c r="P361">
        <f>YEAR(InputData[[#This Row],[DATE]])</f>
        <v>2022</v>
      </c>
    </row>
    <row r="362" spans="1:16" x14ac:dyDescent="0.4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4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4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InputData[[#This Row],[BUYING PRIZE]]*InputData[[#This Row],[QUANTITY]]</f>
        <v>576</v>
      </c>
      <c r="M364" s="7">
        <f>InputData[[#This Row],[SELLING PRICE]]*InputData[[#This Row],[QUANTITY]]*(1-InputData[[#This Row],[DISCOUNT %]])</f>
        <v>639.36</v>
      </c>
      <c r="N364">
        <f>DAY(InputData[[#This Row],[DATE]])</f>
        <v>18</v>
      </c>
      <c r="O364" t="str">
        <f>TEXT(InputData[[#This Row],[DATE]],"MMM")</f>
        <v>May</v>
      </c>
      <c r="P364">
        <f>YEAR(InputData[[#This Row],[DATE]])</f>
        <v>2022</v>
      </c>
    </row>
    <row r="365" spans="1:16" x14ac:dyDescent="0.4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InputData[[#This Row],[BUYING PRIZE]]*InputData[[#This Row],[QUANTITY]]</f>
        <v>1140</v>
      </c>
      <c r="M365" s="7">
        <f>InputData[[#This Row],[SELLING PRICE]]*InputData[[#This Row],[QUANTITY]]*(1-InputData[[#This Row],[DISCOUNT %]])</f>
        <v>1231.2</v>
      </c>
      <c r="N365">
        <f>DAY(InputData[[#This Row],[DATE]])</f>
        <v>20</v>
      </c>
      <c r="O365" t="str">
        <f>TEXT(InputData[[#This Row],[DATE]],"MMM")</f>
        <v>May</v>
      </c>
      <c r="P365">
        <f>YEAR(InputData[[#This Row],[DATE]])</f>
        <v>2022</v>
      </c>
    </row>
    <row r="366" spans="1:16" x14ac:dyDescent="0.4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Row],[DATE]],"MMM")</f>
        <v>May</v>
      </c>
      <c r="P366">
        <f>YEAR(InputData[[#This Row],[DATE]])</f>
        <v>2022</v>
      </c>
    </row>
    <row r="367" spans="1:16" x14ac:dyDescent="0.4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4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InputData[[#This Row],[BUYING PRIZE]]*InputData[[#This Row],[QUANTITY]]</f>
        <v>74</v>
      </c>
      <c r="M368" s="7">
        <f>InputData[[#This Row],[SELLING PRICE]]*InputData[[#This Row],[QUANTITY]]*(1-InputData[[#This Row],[DISCOUNT %]])</f>
        <v>83.62</v>
      </c>
      <c r="N368">
        <f>DAY(InputData[[#This Row],[DATE]])</f>
        <v>26</v>
      </c>
      <c r="O368" t="str">
        <f>TEXT(InputData[[#This Row],[DATE]],"MMM")</f>
        <v>May</v>
      </c>
      <c r="P368">
        <f>YEAR(InputData[[#This Row],[DATE]])</f>
        <v>2022</v>
      </c>
    </row>
    <row r="369" spans="1:16" x14ac:dyDescent="0.4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4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InputData[[#This Row],[BUYING PRIZE]]*InputData[[#This Row],[QUANTITY]]</f>
        <v>1380</v>
      </c>
      <c r="M370" s="7">
        <f>InputData[[#This Row],[SELLING PRICE]]*InputData[[#This Row],[QUANTITY]]*(1-InputData[[#This Row],[DISCOUNT %]])</f>
        <v>1738.8</v>
      </c>
      <c r="N370">
        <f>DAY(InputData[[#This Row],[DATE]])</f>
        <v>28</v>
      </c>
      <c r="O370" t="str">
        <f>TEXT(InputData[[#This Row],[DATE]],"MMM")</f>
        <v>May</v>
      </c>
      <c r="P370">
        <f>YEAR(InputData[[#This Row],[DATE]])</f>
        <v>2022</v>
      </c>
    </row>
    <row r="371" spans="1:16" x14ac:dyDescent="0.4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InputData[[#This Row],[BUYING PRIZE]]*InputData[[#This Row],[QUANTITY]]</f>
        <v>415</v>
      </c>
      <c r="M371" s="7">
        <f>InputData[[#This Row],[SELLING PRICE]]*InputData[[#This Row],[QUANTITY]]*(1-InputData[[#This Row],[DISCOUNT %]])</f>
        <v>473.1</v>
      </c>
      <c r="N371">
        <f>DAY(InputData[[#This Row],[DATE]])</f>
        <v>28</v>
      </c>
      <c r="O371" t="str">
        <f>TEXT(InputData[[#This Row],[DATE]],"MMM")</f>
        <v>May</v>
      </c>
      <c r="P371">
        <f>YEAR(InputData[[#This Row],[DATE]])</f>
        <v>2022</v>
      </c>
    </row>
    <row r="372" spans="1:16" x14ac:dyDescent="0.4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InputData[[#This Row],[BUYING PRIZE]]*InputData[[#This Row],[QUANTITY]]</f>
        <v>1332</v>
      </c>
      <c r="M372" s="7">
        <f>InputData[[#This Row],[SELLING PRICE]]*InputData[[#This Row],[QUANTITY]]*(1-InputData[[#This Row],[DISCOUNT %]])</f>
        <v>1478.52</v>
      </c>
      <c r="N372">
        <f>DAY(InputData[[#This Row],[DATE]])</f>
        <v>28</v>
      </c>
      <c r="O372" t="str">
        <f>TEXT(InputData[[#This Row],[DATE]],"MMM")</f>
        <v>May</v>
      </c>
      <c r="P372">
        <f>YEAR(InputData[[#This Row],[DATE]])</f>
        <v>2022</v>
      </c>
    </row>
    <row r="373" spans="1:16" x14ac:dyDescent="0.4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4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InputData[[#This Row],[BUYING PRIZE]]*InputData[[#This Row],[QUANTITY]]</f>
        <v>854</v>
      </c>
      <c r="M374" s="7">
        <f>InputData[[#This Row],[SELLING PRICE]]*InputData[[#This Row],[QUANTITY]]*(1-InputData[[#This Row],[DISCOUNT %]])</f>
        <v>1067.5</v>
      </c>
      <c r="N374">
        <f>DAY(InputData[[#This Row],[DATE]])</f>
        <v>28</v>
      </c>
      <c r="O374" t="str">
        <f>TEXT(InputData[[#This Row],[DATE]],"MMM")</f>
        <v>May</v>
      </c>
      <c r="P374">
        <f>YEAR(InputData[[#This Row],[DATE]])</f>
        <v>2022</v>
      </c>
    </row>
    <row r="375" spans="1:16" x14ac:dyDescent="0.4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InputData[[#This Row],[BUYING PRIZE]]*InputData[[#This Row],[QUANTITY]]</f>
        <v>684</v>
      </c>
      <c r="M375" s="7">
        <f>InputData[[#This Row],[SELLING PRICE]]*InputData[[#This Row],[QUANTITY]]*(1-InputData[[#This Row],[DISCOUNT %]])</f>
        <v>738.72</v>
      </c>
      <c r="N375">
        <f>DAY(InputData[[#This Row],[DATE]])</f>
        <v>30</v>
      </c>
      <c r="O375" t="str">
        <f>TEXT(InputData[[#This Row],[DATE]],"MMM")</f>
        <v>May</v>
      </c>
      <c r="P375">
        <f>YEAR(InputData[[#This Row],[DATE]])</f>
        <v>2022</v>
      </c>
    </row>
    <row r="376" spans="1:16" x14ac:dyDescent="0.4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4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InputData[[#This Row],[BUYING PRIZE]]*InputData[[#This Row],[QUANTITY]]</f>
        <v>285</v>
      </c>
      <c r="M377" s="7">
        <f>InputData[[#This Row],[SELLING PRICE]]*InputData[[#This Row],[QUANTITY]]*(1-InputData[[#This Row],[DISCOUNT %]])</f>
        <v>359.1</v>
      </c>
      <c r="N377">
        <f>DAY(InputData[[#This Row],[DATE]])</f>
        <v>30</v>
      </c>
      <c r="O377" t="str">
        <f>TEXT(InputData[[#This Row],[DATE]],"MMM")</f>
        <v>May</v>
      </c>
      <c r="P377">
        <f>YEAR(InputData[[#This Row],[DATE]])</f>
        <v>2022</v>
      </c>
    </row>
    <row r="378" spans="1:16" x14ac:dyDescent="0.4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InputData[[#This Row],[BUYING PRIZE]]*InputData[[#This Row],[QUANTITY]]</f>
        <v>1162</v>
      </c>
      <c r="M378" s="7">
        <f>InputData[[#This Row],[SELLING PRICE]]*InputData[[#This Row],[QUANTITY]]*(1-InputData[[#This Row],[DISCOUNT %]])</f>
        <v>1324.68</v>
      </c>
      <c r="N378">
        <f>DAY(InputData[[#This Row],[DATE]])</f>
        <v>3</v>
      </c>
      <c r="O378" t="str">
        <f>TEXT(InputData[[#This Row],[DATE]],"MMM")</f>
        <v>Jun</v>
      </c>
      <c r="P378">
        <f>YEAR(InputData[[#This Row],[DATE]])</f>
        <v>2022</v>
      </c>
    </row>
    <row r="379" spans="1:16" x14ac:dyDescent="0.4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InputData[[#This Row],[BUYING PRIZE]]*InputData[[#This Row],[QUANTITY]]</f>
        <v>296</v>
      </c>
      <c r="M379" s="7">
        <f>InputData[[#This Row],[SELLING PRICE]]*InputData[[#This Row],[QUANTITY]]*(1-InputData[[#This Row],[DISCOUNT %]])</f>
        <v>334.48</v>
      </c>
      <c r="N379">
        <f>DAY(InputData[[#This Row],[DATE]])</f>
        <v>10</v>
      </c>
      <c r="O379" t="str">
        <f>TEXT(InputData[[#This Row],[DATE]],"MMM")</f>
        <v>Jun</v>
      </c>
      <c r="P379">
        <f>YEAR(InputData[[#This Row],[DATE]])</f>
        <v>2022</v>
      </c>
    </row>
    <row r="380" spans="1:16" x14ac:dyDescent="0.4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InputData[[#This Row],[BUYING PRIZE]]*InputData[[#This Row],[QUANTITY]]</f>
        <v>481</v>
      </c>
      <c r="M380" s="7">
        <f>InputData[[#This Row],[SELLING PRICE]]*InputData[[#This Row],[QUANTITY]]*(1-InputData[[#This Row],[DISCOUNT %]])</f>
        <v>553.15</v>
      </c>
      <c r="N380">
        <f>DAY(InputData[[#This Row],[DATE]])</f>
        <v>11</v>
      </c>
      <c r="O380" t="str">
        <f>TEXT(InputData[[#This Row],[DATE]],"MMM")</f>
        <v>Jun</v>
      </c>
      <c r="P380">
        <f>YEAR(InputData[[#This Row],[DATE]])</f>
        <v>2022</v>
      </c>
    </row>
    <row r="381" spans="1:16" x14ac:dyDescent="0.4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InputData[[#This Row],[BUYING PRIZE]]*InputData[[#This Row],[QUANTITY]]</f>
        <v>756</v>
      </c>
      <c r="M381" s="7">
        <f>InputData[[#This Row],[SELLING PRICE]]*InputData[[#This Row],[QUANTITY]]*(1-InputData[[#This Row],[DISCOUNT %]])</f>
        <v>975.24</v>
      </c>
      <c r="N381">
        <f>DAY(InputData[[#This Row],[DATE]])</f>
        <v>11</v>
      </c>
      <c r="O381" t="str">
        <f>TEXT(InputData[[#This Row],[DATE]],"MMM")</f>
        <v>Jun</v>
      </c>
      <c r="P381">
        <f>YEAR(InputData[[#This Row],[DATE]])</f>
        <v>2022</v>
      </c>
    </row>
    <row r="382" spans="1:16" x14ac:dyDescent="0.4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InputData[[#This Row],[BUYING PRIZE]]*InputData[[#This Row],[QUANTITY]]</f>
        <v>108</v>
      </c>
      <c r="M382" s="7">
        <f>InputData[[#This Row],[SELLING PRICE]]*InputData[[#This Row],[QUANTITY]]*(1-InputData[[#This Row],[DISCOUNT %]])</f>
        <v>147.96</v>
      </c>
      <c r="N382">
        <f>DAY(InputData[[#This Row],[DATE]])</f>
        <v>13</v>
      </c>
      <c r="O382" t="str">
        <f>TEXT(InputData[[#This Row],[DATE]],"MMM")</f>
        <v>Jun</v>
      </c>
      <c r="P382">
        <f>YEAR(InputData[[#This Row],[DATE]])</f>
        <v>2022</v>
      </c>
    </row>
    <row r="383" spans="1:16" x14ac:dyDescent="0.4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InputData[[#This Row],[BUYING PRIZE]]*InputData[[#This Row],[QUANTITY]]</f>
        <v>1800</v>
      </c>
      <c r="M383" s="7">
        <f>InputData[[#This Row],[SELLING PRICE]]*InputData[[#This Row],[QUANTITY]]*(1-InputData[[#This Row],[DISCOUNT %]])</f>
        <v>2430</v>
      </c>
      <c r="N383">
        <f>DAY(InputData[[#This Row],[DATE]])</f>
        <v>15</v>
      </c>
      <c r="O383" t="str">
        <f>TEXT(InputData[[#This Row],[DATE]],"MMM")</f>
        <v>Jun</v>
      </c>
      <c r="P383">
        <f>YEAR(InputData[[#This Row],[DATE]])</f>
        <v>2022</v>
      </c>
    </row>
    <row r="384" spans="1:16" x14ac:dyDescent="0.4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InputData[[#This Row],[BUYING PRIZE]]*InputData[[#This Row],[QUANTITY]]</f>
        <v>705</v>
      </c>
      <c r="M384" s="7">
        <f>InputData[[#This Row],[SELLING PRICE]]*InputData[[#This Row],[QUANTITY]]*(1-InputData[[#This Row],[DISCOUNT %]])</f>
        <v>796.65</v>
      </c>
      <c r="N384">
        <f>DAY(InputData[[#This Row],[DATE]])</f>
        <v>16</v>
      </c>
      <c r="O384" t="str">
        <f>TEXT(InputData[[#This Row],[DATE]],"MMM")</f>
        <v>Jun</v>
      </c>
      <c r="P384">
        <f>YEAR(InputData[[#This Row],[DATE]])</f>
        <v>2022</v>
      </c>
    </row>
    <row r="385" spans="1:16" x14ac:dyDescent="0.4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4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InputData[[#This Row],[BUYING PRIZE]]*InputData[[#This Row],[QUANTITY]]</f>
        <v>1876</v>
      </c>
      <c r="M386" s="7">
        <f>InputData[[#This Row],[SELLING PRICE]]*InputData[[#This Row],[QUANTITY]]*(1-InputData[[#This Row],[DISCOUNT %]])</f>
        <v>2194.92</v>
      </c>
      <c r="N386">
        <f>DAY(InputData[[#This Row],[DATE]])</f>
        <v>21</v>
      </c>
      <c r="O386" t="str">
        <f>TEXT(InputData[[#This Row],[DATE]],"MMM")</f>
        <v>Jun</v>
      </c>
      <c r="P386">
        <f>YEAR(InputData[[#This Row],[DATE]])</f>
        <v>2022</v>
      </c>
    </row>
    <row r="387" spans="1:16" x14ac:dyDescent="0.4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InputData[[#This Row],[BUYING PRIZE]]*InputData[[#This Row],[QUANTITY]]</f>
        <v>900</v>
      </c>
      <c r="M387" s="7">
        <f>InputData[[#This Row],[SELLING PRICE]]*InputData[[#This Row],[QUANTITY]]*(1-InputData[[#This Row],[DISCOUNT %]])</f>
        <v>1152</v>
      </c>
      <c r="N387">
        <f>DAY(InputData[[#This Row],[DATE]])</f>
        <v>22</v>
      </c>
      <c r="O387" t="str">
        <f>TEXT(InputData[[#This Row],[DATE]],"MMM")</f>
        <v>Jun</v>
      </c>
      <c r="P387">
        <f>YEAR(InputData[[#This Row],[DATE]])</f>
        <v>2022</v>
      </c>
    </row>
    <row r="388" spans="1:16" x14ac:dyDescent="0.4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InputData[[#This Row],[BUYING PRIZE]]*InputData[[#This Row],[QUANTITY]]</f>
        <v>392</v>
      </c>
      <c r="M388" s="7">
        <f>InputData[[#This Row],[SELLING PRICE]]*InputData[[#This Row],[QUANTITY]]*(1-InputData[[#This Row],[DISCOUNT %]])</f>
        <v>415.52</v>
      </c>
      <c r="N388">
        <f>DAY(InputData[[#This Row],[DATE]])</f>
        <v>22</v>
      </c>
      <c r="O388" t="str">
        <f>TEXT(InputData[[#This Row],[DATE]],"MMM")</f>
        <v>Jun</v>
      </c>
      <c r="P388">
        <f>YEAR(InputData[[#This Row],[DATE]])</f>
        <v>2022</v>
      </c>
    </row>
    <row r="389" spans="1:16" x14ac:dyDescent="0.4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InputData[[#This Row],[BUYING PRIZE]]*InputData[[#This Row],[QUANTITY]]</f>
        <v>352</v>
      </c>
      <c r="M389" s="7">
        <f>InputData[[#This Row],[SELLING PRICE]]*InputData[[#This Row],[QUANTITY]]*(1-InputData[[#This Row],[DISCOUNT %]])</f>
        <v>390.72</v>
      </c>
      <c r="N389">
        <f>DAY(InputData[[#This Row],[DATE]])</f>
        <v>23</v>
      </c>
      <c r="O389" t="str">
        <f>TEXT(InputData[[#This Row],[DATE]],"MMM")</f>
        <v>Jun</v>
      </c>
      <c r="P389">
        <f>YEAR(InputData[[#This Row],[DATE]])</f>
        <v>2022</v>
      </c>
    </row>
    <row r="390" spans="1:16" x14ac:dyDescent="0.4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InputData[[#This Row],[BUYING PRIZE]]*InputData[[#This Row],[QUANTITY]]</f>
        <v>259</v>
      </c>
      <c r="M390" s="7">
        <f>InputData[[#This Row],[SELLING PRICE]]*InputData[[#This Row],[QUANTITY]]*(1-InputData[[#This Row],[DISCOUNT %]])</f>
        <v>344.47</v>
      </c>
      <c r="N390">
        <f>DAY(InputData[[#This Row],[DATE]])</f>
        <v>24</v>
      </c>
      <c r="O390" t="str">
        <f>TEXT(InputData[[#This Row],[DATE]],"MMM")</f>
        <v>Jun</v>
      </c>
      <c r="P390">
        <f>YEAR(InputData[[#This Row],[DATE]])</f>
        <v>2022</v>
      </c>
    </row>
    <row r="391" spans="1:16" x14ac:dyDescent="0.4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InputData[[#This Row],[BUYING PRIZE]]*InputData[[#This Row],[QUANTITY]]</f>
        <v>511</v>
      </c>
      <c r="M391" s="7">
        <f>InputData[[#This Row],[SELLING PRICE]]*InputData[[#This Row],[QUANTITY]]*(1-InputData[[#This Row],[DISCOUNT %]])</f>
        <v>659.19</v>
      </c>
      <c r="N391">
        <f>DAY(InputData[[#This Row],[DATE]])</f>
        <v>25</v>
      </c>
      <c r="O391" t="str">
        <f>TEXT(InputData[[#This Row],[DATE]],"MMM")</f>
        <v>Jun</v>
      </c>
      <c r="P391">
        <f>YEAR(InputData[[#This Row],[DATE]])</f>
        <v>2022</v>
      </c>
    </row>
    <row r="392" spans="1:16" x14ac:dyDescent="0.4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InputData[[#This Row],[BUYING PRIZE]]*InputData[[#This Row],[QUANTITY]]</f>
        <v>220</v>
      </c>
      <c r="M392" s="7">
        <f>InputData[[#This Row],[SELLING PRICE]]*InputData[[#This Row],[QUANTITY]]*(1-InputData[[#This Row],[DISCOUNT %]])</f>
        <v>233.2</v>
      </c>
      <c r="N392">
        <f>DAY(InputData[[#This Row],[DATE]])</f>
        <v>26</v>
      </c>
      <c r="O392" t="str">
        <f>TEXT(InputData[[#This Row],[DATE]],"MMM")</f>
        <v>Jun</v>
      </c>
      <c r="P392">
        <f>YEAR(InputData[[#This Row],[DATE]])</f>
        <v>2022</v>
      </c>
    </row>
    <row r="393" spans="1:16" x14ac:dyDescent="0.4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InputData[[#This Row],[BUYING PRIZE]]*InputData[[#This Row],[QUANTITY]]</f>
        <v>804</v>
      </c>
      <c r="M393" s="7">
        <f>InputData[[#This Row],[SELLING PRICE]]*InputData[[#This Row],[QUANTITY]]*(1-InputData[[#This Row],[DISCOUNT %]])</f>
        <v>996.96</v>
      </c>
      <c r="N393">
        <f>DAY(InputData[[#This Row],[DATE]])</f>
        <v>26</v>
      </c>
      <c r="O393" t="str">
        <f>TEXT(InputData[[#This Row],[DATE]],"MMM")</f>
        <v>Jun</v>
      </c>
      <c r="P393">
        <f>YEAR(InputData[[#This Row],[DATE]])</f>
        <v>2022</v>
      </c>
    </row>
    <row r="394" spans="1:16" x14ac:dyDescent="0.4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InputData[[#This Row],[BUYING PRIZE]]*InputData[[#This Row],[QUANTITY]]</f>
        <v>1425</v>
      </c>
      <c r="M394" s="7">
        <f>InputData[[#This Row],[SELLING PRICE]]*InputData[[#This Row],[QUANTITY]]*(1-InputData[[#This Row],[DISCOUNT %]])</f>
        <v>1795.5</v>
      </c>
      <c r="N394">
        <f>DAY(InputData[[#This Row],[DATE]])</f>
        <v>3</v>
      </c>
      <c r="O394" t="str">
        <f>TEXT(InputData[[#This Row],[DATE]],"MMM")</f>
        <v>Jul</v>
      </c>
      <c r="P394">
        <f>YEAR(InputData[[#This Row],[DATE]])</f>
        <v>2022</v>
      </c>
    </row>
    <row r="395" spans="1:16" x14ac:dyDescent="0.4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Row],[DATE]],"MMM")</f>
        <v>Jul</v>
      </c>
      <c r="P395">
        <f>YEAR(InputData[[#This Row],[DATE]])</f>
        <v>2022</v>
      </c>
    </row>
    <row r="396" spans="1:16" x14ac:dyDescent="0.4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InputData[[#This Row],[BUYING PRIZE]]*InputData[[#This Row],[QUANTITY]]</f>
        <v>49</v>
      </c>
      <c r="M396" s="7">
        <f>InputData[[#This Row],[SELLING PRICE]]*InputData[[#This Row],[QUANTITY]]*(1-InputData[[#This Row],[DISCOUNT %]])</f>
        <v>58.31</v>
      </c>
      <c r="N396">
        <f>DAY(InputData[[#This Row],[DATE]])</f>
        <v>5</v>
      </c>
      <c r="O396" t="str">
        <f>TEXT(InputData[[#This Row],[DATE]],"MMM")</f>
        <v>Jul</v>
      </c>
      <c r="P396">
        <f>YEAR(InputData[[#This Row],[DATE]])</f>
        <v>2022</v>
      </c>
    </row>
    <row r="397" spans="1:16" x14ac:dyDescent="0.4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4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InputData[[#This Row],[BUYING PRIZE]]*InputData[[#This Row],[QUANTITY]]</f>
        <v>276</v>
      </c>
      <c r="M398" s="7">
        <f>InputData[[#This Row],[SELLING PRICE]]*InputData[[#This Row],[QUANTITY]]*(1-InputData[[#This Row],[DISCOUNT %]])</f>
        <v>347.76</v>
      </c>
      <c r="N398">
        <f>DAY(InputData[[#This Row],[DATE]])</f>
        <v>6</v>
      </c>
      <c r="O398" t="str">
        <f>TEXT(InputData[[#This Row],[DATE]],"MMM")</f>
        <v>Jul</v>
      </c>
      <c r="P398">
        <f>YEAR(InputData[[#This Row],[DATE]])</f>
        <v>2022</v>
      </c>
    </row>
    <row r="399" spans="1:16" x14ac:dyDescent="0.4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InputData[[#This Row],[BUYING PRIZE]]*InputData[[#This Row],[QUANTITY]]</f>
        <v>74</v>
      </c>
      <c r="M399" s="7">
        <f>InputData[[#This Row],[SELLING PRICE]]*InputData[[#This Row],[QUANTITY]]*(1-InputData[[#This Row],[DISCOUNT %]])</f>
        <v>98.42</v>
      </c>
      <c r="N399">
        <f>DAY(InputData[[#This Row],[DATE]])</f>
        <v>8</v>
      </c>
      <c r="O399" t="str">
        <f>TEXT(InputData[[#This Row],[DATE]],"MMM")</f>
        <v>Jul</v>
      </c>
      <c r="P399">
        <f>YEAR(InputData[[#This Row],[DATE]])</f>
        <v>2022</v>
      </c>
    </row>
    <row r="400" spans="1:16" x14ac:dyDescent="0.4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InputData[[#This Row],[BUYING PRIZE]]*InputData[[#This Row],[QUANTITY]]</f>
        <v>1068</v>
      </c>
      <c r="M400" s="7">
        <f>InputData[[#This Row],[SELLING PRICE]]*InputData[[#This Row],[QUANTITY]]*(1-InputData[[#This Row],[DISCOUNT %]])</f>
        <v>1409.76</v>
      </c>
      <c r="N400">
        <f>DAY(InputData[[#This Row],[DATE]])</f>
        <v>10</v>
      </c>
      <c r="O400" t="str">
        <f>TEXT(InputData[[#This Row],[DATE]],"MMM")</f>
        <v>Jul</v>
      </c>
      <c r="P400">
        <f>YEAR(InputData[[#This Row],[DATE]])</f>
        <v>2022</v>
      </c>
    </row>
    <row r="401" spans="1:16" x14ac:dyDescent="0.4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InputData[[#This Row],[BUYING PRIZE]]*InputData[[#This Row],[QUANTITY]]</f>
        <v>444</v>
      </c>
      <c r="M401" s="7">
        <f>InputData[[#This Row],[SELLING PRICE]]*InputData[[#This Row],[QUANTITY]]*(1-InputData[[#This Row],[DISCOUNT %]])</f>
        <v>501.72</v>
      </c>
      <c r="N401">
        <f>DAY(InputData[[#This Row],[DATE]])</f>
        <v>12</v>
      </c>
      <c r="O401" t="str">
        <f>TEXT(InputData[[#This Row],[DATE]],"MMM")</f>
        <v>Jul</v>
      </c>
      <c r="P401">
        <f>YEAR(InputData[[#This Row],[DATE]])</f>
        <v>2022</v>
      </c>
    </row>
    <row r="402" spans="1:16" x14ac:dyDescent="0.4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InputData[[#This Row],[BUYING PRIZE]]*InputData[[#This Row],[QUANTITY]]</f>
        <v>49</v>
      </c>
      <c r="M402" s="7">
        <f>InputData[[#This Row],[SELLING PRICE]]*InputData[[#This Row],[QUANTITY]]*(1-InputData[[#This Row],[DISCOUNT %]])</f>
        <v>58.31</v>
      </c>
      <c r="N402">
        <f>DAY(InputData[[#This Row],[DATE]])</f>
        <v>13</v>
      </c>
      <c r="O402" t="str">
        <f>TEXT(InputData[[#This Row],[DATE]],"MMM")</f>
        <v>Jul</v>
      </c>
      <c r="P402">
        <f>YEAR(InputData[[#This Row],[DATE]])</f>
        <v>2022</v>
      </c>
    </row>
    <row r="403" spans="1:16" x14ac:dyDescent="0.4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InputData[[#This Row],[BUYING PRIZE]]*InputData[[#This Row],[QUANTITY]]</f>
        <v>855</v>
      </c>
      <c r="M403" s="7">
        <f>InputData[[#This Row],[SELLING PRICE]]*InputData[[#This Row],[QUANTITY]]*(1-InputData[[#This Row],[DISCOUNT %]])</f>
        <v>1077.3</v>
      </c>
      <c r="N403">
        <f>DAY(InputData[[#This Row],[DATE]])</f>
        <v>14</v>
      </c>
      <c r="O403" t="str">
        <f>TEXT(InputData[[#This Row],[DATE]],"MMM")</f>
        <v>Jul</v>
      </c>
      <c r="P403">
        <f>YEAR(InputData[[#This Row],[DATE]])</f>
        <v>2022</v>
      </c>
    </row>
    <row r="404" spans="1:16" x14ac:dyDescent="0.4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InputData[[#This Row],[BUYING PRIZE]]*InputData[[#This Row],[QUANTITY]]</f>
        <v>88</v>
      </c>
      <c r="M404" s="7">
        <f>InputData[[#This Row],[SELLING PRICE]]*InputData[[#This Row],[QUANTITY]]*(1-InputData[[#This Row],[DISCOUNT %]])</f>
        <v>97.68</v>
      </c>
      <c r="N404">
        <f>DAY(InputData[[#This Row],[DATE]])</f>
        <v>15</v>
      </c>
      <c r="O404" t="str">
        <f>TEXT(InputData[[#This Row],[DATE]],"MMM")</f>
        <v>Jul</v>
      </c>
      <c r="P404">
        <f>YEAR(InputData[[#This Row],[DATE]])</f>
        <v>2022</v>
      </c>
    </row>
    <row r="405" spans="1:16" x14ac:dyDescent="0.4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InputData[[#This Row],[BUYING PRIZE]]*InputData[[#This Row],[QUANTITY]]</f>
        <v>1104</v>
      </c>
      <c r="M405" s="7">
        <f>InputData[[#This Row],[SELLING PRICE]]*InputData[[#This Row],[QUANTITY]]*(1-InputData[[#This Row],[DISCOUNT %]])</f>
        <v>1391.04</v>
      </c>
      <c r="N405">
        <f>DAY(InputData[[#This Row],[DATE]])</f>
        <v>17</v>
      </c>
      <c r="O405" t="str">
        <f>TEXT(InputData[[#This Row],[DATE]],"MMM")</f>
        <v>Jul</v>
      </c>
      <c r="P405">
        <f>YEAR(InputData[[#This Row],[DATE]])</f>
        <v>2022</v>
      </c>
    </row>
    <row r="406" spans="1:16" x14ac:dyDescent="0.4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4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InputData[[#This Row],[BUYING PRIZE]]*InputData[[#This Row],[QUANTITY]]</f>
        <v>960</v>
      </c>
      <c r="M407" s="7">
        <f>InputData[[#This Row],[SELLING PRICE]]*InputData[[#This Row],[QUANTITY]]*(1-InputData[[#This Row],[DISCOUNT %]])</f>
        <v>1296</v>
      </c>
      <c r="N407">
        <f>DAY(InputData[[#This Row],[DATE]])</f>
        <v>20</v>
      </c>
      <c r="O407" t="str">
        <f>TEXT(InputData[[#This Row],[DATE]],"MMM")</f>
        <v>Jul</v>
      </c>
      <c r="P407">
        <f>YEAR(InputData[[#This Row],[DATE]])</f>
        <v>2022</v>
      </c>
    </row>
    <row r="408" spans="1:16" x14ac:dyDescent="0.4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4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InputData[[#This Row],[BUYING PRIZE]]*InputData[[#This Row],[QUANTITY]]</f>
        <v>74</v>
      </c>
      <c r="M409" s="7">
        <f>InputData[[#This Row],[SELLING PRICE]]*InputData[[#This Row],[QUANTITY]]*(1-InputData[[#This Row],[DISCOUNT %]])</f>
        <v>98.42</v>
      </c>
      <c r="N409">
        <f>DAY(InputData[[#This Row],[DATE]])</f>
        <v>23</v>
      </c>
      <c r="O409" t="str">
        <f>TEXT(InputData[[#This Row],[DATE]],"MMM")</f>
        <v>Jul</v>
      </c>
      <c r="P409">
        <f>YEAR(InputData[[#This Row],[DATE]])</f>
        <v>2022</v>
      </c>
    </row>
    <row r="410" spans="1:16" x14ac:dyDescent="0.4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InputData[[#This Row],[BUYING PRIZE]]*InputData[[#This Row],[QUANTITY]]</f>
        <v>1050</v>
      </c>
      <c r="M410" s="7">
        <f>InputData[[#This Row],[SELLING PRICE]]*InputData[[#This Row],[QUANTITY]]*(1-InputData[[#This Row],[DISCOUNT %]])</f>
        <v>1197</v>
      </c>
      <c r="N410">
        <f>DAY(InputData[[#This Row],[DATE]])</f>
        <v>24</v>
      </c>
      <c r="O410" t="str">
        <f>TEXT(InputData[[#This Row],[DATE]],"MMM")</f>
        <v>Jul</v>
      </c>
      <c r="P410">
        <f>YEAR(InputData[[#This Row],[DATE]])</f>
        <v>2022</v>
      </c>
    </row>
    <row r="411" spans="1:16" x14ac:dyDescent="0.4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4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InputData[[#This Row],[BUYING PRIZE]]*InputData[[#This Row],[QUANTITY]]</f>
        <v>152</v>
      </c>
      <c r="M412" s="7">
        <f>InputData[[#This Row],[SELLING PRICE]]*InputData[[#This Row],[QUANTITY]]*(1-InputData[[#This Row],[DISCOUNT %]])</f>
        <v>164.16</v>
      </c>
      <c r="N412">
        <f>DAY(InputData[[#This Row],[DATE]])</f>
        <v>25</v>
      </c>
      <c r="O412" t="str">
        <f>TEXT(InputData[[#This Row],[DATE]],"MMM")</f>
        <v>Jul</v>
      </c>
      <c r="P412">
        <f>YEAR(InputData[[#This Row],[DATE]])</f>
        <v>2022</v>
      </c>
    </row>
    <row r="413" spans="1:16" x14ac:dyDescent="0.4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4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InputData[[#This Row],[BUYING PRIZE]]*InputData[[#This Row],[QUANTITY]]</f>
        <v>923</v>
      </c>
      <c r="M414" s="7">
        <f>InputData[[#This Row],[SELLING PRICE]]*InputData[[#This Row],[QUANTITY]]*(1-InputData[[#This Row],[DISCOUNT %]])</f>
        <v>1052.22</v>
      </c>
      <c r="N414">
        <f>DAY(InputData[[#This Row],[DATE]])</f>
        <v>25</v>
      </c>
      <c r="O414" t="str">
        <f>TEXT(InputData[[#This Row],[DATE]],"MMM")</f>
        <v>Jul</v>
      </c>
      <c r="P414">
        <f>YEAR(InputData[[#This Row],[DATE]])</f>
        <v>2022</v>
      </c>
    </row>
    <row r="415" spans="1:16" x14ac:dyDescent="0.4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InputData[[#This Row],[BUYING PRIZE]]*InputData[[#This Row],[QUANTITY]]</f>
        <v>710</v>
      </c>
      <c r="M415" s="7">
        <f>InputData[[#This Row],[SELLING PRICE]]*InputData[[#This Row],[QUANTITY]]*(1-InputData[[#This Row],[DISCOUNT %]])</f>
        <v>809.4</v>
      </c>
      <c r="N415">
        <f>DAY(InputData[[#This Row],[DATE]])</f>
        <v>26</v>
      </c>
      <c r="O415" t="str">
        <f>TEXT(InputData[[#This Row],[DATE]],"MMM")</f>
        <v>Jul</v>
      </c>
      <c r="P415">
        <f>YEAR(InputData[[#This Row],[DATE]])</f>
        <v>2022</v>
      </c>
    </row>
    <row r="416" spans="1:16" x14ac:dyDescent="0.4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InputData[[#This Row],[BUYING PRIZE]]*InputData[[#This Row],[QUANTITY]]</f>
        <v>18</v>
      </c>
      <c r="M416" s="7">
        <f>InputData[[#This Row],[SELLING PRICE]]*InputData[[#This Row],[QUANTITY]]*(1-InputData[[#This Row],[DISCOUNT %]])</f>
        <v>24.66</v>
      </c>
      <c r="N416">
        <f>DAY(InputData[[#This Row],[DATE]])</f>
        <v>26</v>
      </c>
      <c r="O416" t="str">
        <f>TEXT(InputData[[#This Row],[DATE]],"MMM")</f>
        <v>Jul</v>
      </c>
      <c r="P416">
        <f>YEAR(InputData[[#This Row],[DATE]])</f>
        <v>2022</v>
      </c>
    </row>
    <row r="417" spans="1:16" x14ac:dyDescent="0.4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InputData[[#This Row],[BUYING PRIZE]]*InputData[[#This Row],[QUANTITY]]</f>
        <v>365</v>
      </c>
      <c r="M417" s="7">
        <f>InputData[[#This Row],[SELLING PRICE]]*InputData[[#This Row],[QUANTITY]]*(1-InputData[[#This Row],[DISCOUNT %]])</f>
        <v>470.85</v>
      </c>
      <c r="N417">
        <f>DAY(InputData[[#This Row],[DATE]])</f>
        <v>3</v>
      </c>
      <c r="O417" t="str">
        <f>TEXT(InputData[[#This Row],[DATE]],"MMM")</f>
        <v>Aug</v>
      </c>
      <c r="P417">
        <f>YEAR(InputData[[#This Row],[DATE]])</f>
        <v>2022</v>
      </c>
    </row>
    <row r="418" spans="1:16" x14ac:dyDescent="0.4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InputData[[#This Row],[BUYING PRIZE]]*InputData[[#This Row],[QUANTITY]]</f>
        <v>117</v>
      </c>
      <c r="M418" s="7">
        <f>InputData[[#This Row],[SELLING PRICE]]*InputData[[#This Row],[QUANTITY]]*(1-InputData[[#This Row],[DISCOUNT %]])</f>
        <v>149.76</v>
      </c>
      <c r="N418">
        <f>DAY(InputData[[#This Row],[DATE]])</f>
        <v>6</v>
      </c>
      <c r="O418" t="str">
        <f>TEXT(InputData[[#This Row],[DATE]],"MMM")</f>
        <v>Aug</v>
      </c>
      <c r="P418">
        <f>YEAR(InputData[[#This Row],[DATE]])</f>
        <v>2022</v>
      </c>
    </row>
    <row r="419" spans="1:16" x14ac:dyDescent="0.4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InputData[[#This Row],[BUYING PRIZE]]*InputData[[#This Row],[QUANTITY]]</f>
        <v>26</v>
      </c>
      <c r="M419" s="7">
        <f>InputData[[#This Row],[SELLING PRICE]]*InputData[[#This Row],[QUANTITY]]*(1-InputData[[#This Row],[DISCOUNT %]])</f>
        <v>33.28</v>
      </c>
      <c r="N419">
        <f>DAY(InputData[[#This Row],[DATE]])</f>
        <v>8</v>
      </c>
      <c r="O419" t="str">
        <f>TEXT(InputData[[#This Row],[DATE]],"MMM")</f>
        <v>Aug</v>
      </c>
      <c r="P419">
        <f>YEAR(InputData[[#This Row],[DATE]])</f>
        <v>2022</v>
      </c>
    </row>
    <row r="420" spans="1:16" x14ac:dyDescent="0.4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InputData[[#This Row],[BUYING PRIZE]]*InputData[[#This Row],[QUANTITY]]</f>
        <v>1068</v>
      </c>
      <c r="M420" s="7">
        <f>InputData[[#This Row],[SELLING PRICE]]*InputData[[#This Row],[QUANTITY]]*(1-InputData[[#This Row],[DISCOUNT %]])</f>
        <v>1409.76</v>
      </c>
      <c r="N420">
        <f>DAY(InputData[[#This Row],[DATE]])</f>
        <v>8</v>
      </c>
      <c r="O420" t="str">
        <f>TEXT(InputData[[#This Row],[DATE]],"MMM")</f>
        <v>Aug</v>
      </c>
      <c r="P420">
        <f>YEAR(InputData[[#This Row],[DATE]])</f>
        <v>2022</v>
      </c>
    </row>
    <row r="421" spans="1:16" x14ac:dyDescent="0.4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4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InputData[[#This Row],[BUYING PRIZE]]*InputData[[#This Row],[QUANTITY]]</f>
        <v>2072</v>
      </c>
      <c r="M422" s="7">
        <f>InputData[[#This Row],[SELLING PRICE]]*InputData[[#This Row],[QUANTITY]]*(1-InputData[[#This Row],[DISCOUNT %]])</f>
        <v>2817.92</v>
      </c>
      <c r="N422">
        <f>DAY(InputData[[#This Row],[DATE]])</f>
        <v>14</v>
      </c>
      <c r="O422" t="str">
        <f>TEXT(InputData[[#This Row],[DATE]],"MMM")</f>
        <v>Aug</v>
      </c>
      <c r="P422">
        <f>YEAR(InputData[[#This Row],[DATE]])</f>
        <v>2022</v>
      </c>
    </row>
    <row r="423" spans="1:16" x14ac:dyDescent="0.4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InputData[[#This Row],[BUYING PRIZE]]*InputData[[#This Row],[QUANTITY]]</f>
        <v>440</v>
      </c>
      <c r="M423" s="7">
        <f>InputData[[#This Row],[SELLING PRICE]]*InputData[[#This Row],[QUANTITY]]*(1-InputData[[#This Row],[DISCOUNT %]])</f>
        <v>484</v>
      </c>
      <c r="N423">
        <f>DAY(InputData[[#This Row],[DATE]])</f>
        <v>15</v>
      </c>
      <c r="O423" t="str">
        <f>TEXT(InputData[[#This Row],[DATE]],"MMM")</f>
        <v>Aug</v>
      </c>
      <c r="P423">
        <f>YEAR(InputData[[#This Row],[DATE]])</f>
        <v>2022</v>
      </c>
    </row>
    <row r="424" spans="1:16" x14ac:dyDescent="0.4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4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InputData[[#This Row],[BUYING PRIZE]]*InputData[[#This Row],[QUANTITY]]</f>
        <v>376</v>
      </c>
      <c r="M425" s="7">
        <f>InputData[[#This Row],[SELLING PRICE]]*InputData[[#This Row],[QUANTITY]]*(1-InputData[[#This Row],[DISCOUNT %]])</f>
        <v>424.88</v>
      </c>
      <c r="N425">
        <f>DAY(InputData[[#This Row],[DATE]])</f>
        <v>18</v>
      </c>
      <c r="O425" t="str">
        <f>TEXT(InputData[[#This Row],[DATE]],"MMM")</f>
        <v>Aug</v>
      </c>
      <c r="P425">
        <f>YEAR(InputData[[#This Row],[DATE]])</f>
        <v>2022</v>
      </c>
    </row>
    <row r="426" spans="1:16" x14ac:dyDescent="0.4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InputData[[#This Row],[BUYING PRIZE]]*InputData[[#This Row],[QUANTITY]]</f>
        <v>296</v>
      </c>
      <c r="M426" s="7">
        <f>InputData[[#This Row],[SELLING PRICE]]*InputData[[#This Row],[QUANTITY]]*(1-InputData[[#This Row],[DISCOUNT %]])</f>
        <v>328.56</v>
      </c>
      <c r="N426">
        <f>DAY(InputData[[#This Row],[DATE]])</f>
        <v>18</v>
      </c>
      <c r="O426" t="str">
        <f>TEXT(InputData[[#This Row],[DATE]],"MMM")</f>
        <v>Aug</v>
      </c>
      <c r="P426">
        <f>YEAR(InputData[[#This Row],[DATE]])</f>
        <v>2022</v>
      </c>
    </row>
    <row r="427" spans="1:16" x14ac:dyDescent="0.4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Row],[DATE]],"MMM")</f>
        <v>Aug</v>
      </c>
      <c r="P427">
        <f>YEAR(InputData[[#This Row],[DATE]])</f>
        <v>2022</v>
      </c>
    </row>
    <row r="428" spans="1:16" x14ac:dyDescent="0.4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InputData[[#This Row],[BUYING PRIZE]]*InputData[[#This Row],[QUANTITY]]</f>
        <v>1833</v>
      </c>
      <c r="M428" s="7">
        <f>InputData[[#This Row],[SELLING PRICE]]*InputData[[#This Row],[QUANTITY]]*(1-InputData[[#This Row],[DISCOUNT %]])</f>
        <v>1942.98</v>
      </c>
      <c r="N428">
        <f>DAY(InputData[[#This Row],[DATE]])</f>
        <v>20</v>
      </c>
      <c r="O428" t="str">
        <f>TEXT(InputData[[#This Row],[DATE]],"MMM")</f>
        <v>Aug</v>
      </c>
      <c r="P428">
        <f>YEAR(InputData[[#This Row],[DATE]])</f>
        <v>2022</v>
      </c>
    </row>
    <row r="429" spans="1:16" x14ac:dyDescent="0.4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InputData[[#This Row],[BUYING PRIZE]]*InputData[[#This Row],[QUANTITY]]</f>
        <v>1330</v>
      </c>
      <c r="M429" s="7">
        <f>InputData[[#This Row],[SELLING PRICE]]*InputData[[#This Row],[QUANTITY]]*(1-InputData[[#This Row],[DISCOUNT %]])</f>
        <v>1675.8</v>
      </c>
      <c r="N429">
        <f>DAY(InputData[[#This Row],[DATE]])</f>
        <v>20</v>
      </c>
      <c r="O429" t="str">
        <f>TEXT(InputData[[#This Row],[DATE]],"MMM")</f>
        <v>Aug</v>
      </c>
      <c r="P429">
        <f>YEAR(InputData[[#This Row],[DATE]])</f>
        <v>2022</v>
      </c>
    </row>
    <row r="430" spans="1:16" x14ac:dyDescent="0.4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InputData[[#This Row],[BUYING PRIZE]]*InputData[[#This Row],[QUANTITY]]</f>
        <v>52</v>
      </c>
      <c r="M430" s="7">
        <f>InputData[[#This Row],[SELLING PRICE]]*InputData[[#This Row],[QUANTITY]]*(1-InputData[[#This Row],[DISCOUNT %]])</f>
        <v>66.56</v>
      </c>
      <c r="N430">
        <f>DAY(InputData[[#This Row],[DATE]])</f>
        <v>21</v>
      </c>
      <c r="O430" t="str">
        <f>TEXT(InputData[[#This Row],[DATE]],"MMM")</f>
        <v>Aug</v>
      </c>
      <c r="P430">
        <f>YEAR(InputData[[#This Row],[DATE]])</f>
        <v>2022</v>
      </c>
    </row>
    <row r="431" spans="1:16" x14ac:dyDescent="0.4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InputData[[#This Row],[BUYING PRIZE]]*InputData[[#This Row],[QUANTITY]]</f>
        <v>836</v>
      </c>
      <c r="M431" s="7">
        <f>InputData[[#This Row],[SELLING PRICE]]*InputData[[#This Row],[QUANTITY]]*(1-InputData[[#This Row],[DISCOUNT %]])</f>
        <v>902.88</v>
      </c>
      <c r="N431">
        <f>DAY(InputData[[#This Row],[DATE]])</f>
        <v>23</v>
      </c>
      <c r="O431" t="str">
        <f>TEXT(InputData[[#This Row],[DATE]],"MMM")</f>
        <v>Aug</v>
      </c>
      <c r="P431">
        <f>YEAR(InputData[[#This Row],[DATE]])</f>
        <v>2022</v>
      </c>
    </row>
    <row r="432" spans="1:16" x14ac:dyDescent="0.4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InputData[[#This Row],[BUYING PRIZE]]*InputData[[#This Row],[QUANTITY]]</f>
        <v>658</v>
      </c>
      <c r="M432" s="7">
        <f>InputData[[#This Row],[SELLING PRICE]]*InputData[[#This Row],[QUANTITY]]*(1-InputData[[#This Row],[DISCOUNT %]])</f>
        <v>743.54</v>
      </c>
      <c r="N432">
        <f>DAY(InputData[[#This Row],[DATE]])</f>
        <v>23</v>
      </c>
      <c r="O432" t="str">
        <f>TEXT(InputData[[#This Row],[DATE]],"MMM")</f>
        <v>Aug</v>
      </c>
      <c r="P432">
        <f>YEAR(InputData[[#This Row],[DATE]])</f>
        <v>2022</v>
      </c>
    </row>
    <row r="433" spans="1:16" x14ac:dyDescent="0.4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4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InputData[[#This Row],[BUYING PRIZE]]*InputData[[#This Row],[QUANTITY]]</f>
        <v>1950</v>
      </c>
      <c r="M434" s="7">
        <f>InputData[[#This Row],[SELLING PRICE]]*InputData[[#This Row],[QUANTITY]]*(1-InputData[[#This Row],[DISCOUNT %]])</f>
        <v>2730</v>
      </c>
      <c r="N434">
        <f>DAY(InputData[[#This Row],[DATE]])</f>
        <v>26</v>
      </c>
      <c r="O434" t="str">
        <f>TEXT(InputData[[#This Row],[DATE]],"MMM")</f>
        <v>Aug</v>
      </c>
      <c r="P434">
        <f>YEAR(InputData[[#This Row],[DATE]])</f>
        <v>2022</v>
      </c>
    </row>
    <row r="435" spans="1:16" x14ac:dyDescent="0.4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InputData[[#This Row],[BUYING PRIZE]]*InputData[[#This Row],[QUANTITY]]</f>
        <v>536</v>
      </c>
      <c r="M435" s="7">
        <f>InputData[[#This Row],[SELLING PRICE]]*InputData[[#This Row],[QUANTITY]]*(1-InputData[[#This Row],[DISCOUNT %]])</f>
        <v>686.08</v>
      </c>
      <c r="N435">
        <f>DAY(InputData[[#This Row],[DATE]])</f>
        <v>26</v>
      </c>
      <c r="O435" t="str">
        <f>TEXT(InputData[[#This Row],[DATE]],"MMM")</f>
        <v>Aug</v>
      </c>
      <c r="P435">
        <f>YEAR(InputData[[#This Row],[DATE]])</f>
        <v>2022</v>
      </c>
    </row>
    <row r="436" spans="1:16" x14ac:dyDescent="0.4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InputData[[#This Row],[BUYING PRIZE]]*InputData[[#This Row],[QUANTITY]]</f>
        <v>555</v>
      </c>
      <c r="M436" s="7">
        <f>InputData[[#This Row],[SELLING PRICE]]*InputData[[#This Row],[QUANTITY]]*(1-InputData[[#This Row],[DISCOUNT %]])</f>
        <v>638.25</v>
      </c>
      <c r="N436">
        <f>DAY(InputData[[#This Row],[DATE]])</f>
        <v>27</v>
      </c>
      <c r="O436" t="str">
        <f>TEXT(InputData[[#This Row],[DATE]],"MMM")</f>
        <v>Aug</v>
      </c>
      <c r="P436">
        <f>YEAR(InputData[[#This Row],[DATE]])</f>
        <v>2022</v>
      </c>
    </row>
    <row r="437" spans="1:16" x14ac:dyDescent="0.4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4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InputData[[#This Row],[BUYING PRIZE]]*InputData[[#This Row],[QUANTITY]]</f>
        <v>185</v>
      </c>
      <c r="M438" s="7">
        <f>InputData[[#This Row],[SELLING PRICE]]*InputData[[#This Row],[QUANTITY]]*(1-InputData[[#This Row],[DISCOUNT %]])</f>
        <v>212.75</v>
      </c>
      <c r="N438">
        <f>DAY(InputData[[#This Row],[DATE]])</f>
        <v>28</v>
      </c>
      <c r="O438" t="str">
        <f>TEXT(InputData[[#This Row],[DATE]],"MMM")</f>
        <v>Aug</v>
      </c>
      <c r="P438">
        <f>YEAR(InputData[[#This Row],[DATE]])</f>
        <v>2022</v>
      </c>
    </row>
    <row r="439" spans="1:16" x14ac:dyDescent="0.4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InputData[[#This Row],[BUYING PRIZE]]*InputData[[#This Row],[QUANTITY]]</f>
        <v>450</v>
      </c>
      <c r="M439" s="7">
        <f>InputData[[#This Row],[SELLING PRICE]]*InputData[[#This Row],[QUANTITY]]*(1-InputData[[#This Row],[DISCOUNT %]])</f>
        <v>513</v>
      </c>
      <c r="N439">
        <f>DAY(InputData[[#This Row],[DATE]])</f>
        <v>30</v>
      </c>
      <c r="O439" t="str">
        <f>TEXT(InputData[[#This Row],[DATE]],"MMM")</f>
        <v>Aug</v>
      </c>
      <c r="P439">
        <f>YEAR(InputData[[#This Row],[DATE]])</f>
        <v>2022</v>
      </c>
    </row>
    <row r="440" spans="1:16" x14ac:dyDescent="0.4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InputData[[#This Row],[BUYING PRIZE]]*InputData[[#This Row],[QUANTITY]]</f>
        <v>402</v>
      </c>
      <c r="M440" s="7">
        <f>InputData[[#This Row],[SELLING PRICE]]*InputData[[#This Row],[QUANTITY]]*(1-InputData[[#This Row],[DISCOUNT %]])</f>
        <v>498.48</v>
      </c>
      <c r="N440">
        <f>DAY(InputData[[#This Row],[DATE]])</f>
        <v>30</v>
      </c>
      <c r="O440" t="str">
        <f>TEXT(InputData[[#This Row],[DATE]],"MMM")</f>
        <v>Aug</v>
      </c>
      <c r="P440">
        <f>YEAR(InputData[[#This Row],[DATE]])</f>
        <v>2022</v>
      </c>
    </row>
    <row r="441" spans="1:16" x14ac:dyDescent="0.4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InputData[[#This Row],[BUYING PRIZE]]*InputData[[#This Row],[QUANTITY]]</f>
        <v>35</v>
      </c>
      <c r="M441" s="7">
        <f>InputData[[#This Row],[SELLING PRICE]]*InputData[[#This Row],[QUANTITY]]*(1-InputData[[#This Row],[DISCOUNT %]])</f>
        <v>41.65</v>
      </c>
      <c r="N441">
        <f>DAY(InputData[[#This Row],[DATE]])</f>
        <v>30</v>
      </c>
      <c r="O441" t="str">
        <f>TEXT(InputData[[#This Row],[DATE]],"MMM")</f>
        <v>Aug</v>
      </c>
      <c r="P441">
        <f>YEAR(InputData[[#This Row],[DATE]])</f>
        <v>2022</v>
      </c>
    </row>
    <row r="442" spans="1:16" x14ac:dyDescent="0.4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4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4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4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InputData[[#This Row],[BUYING PRIZE]]*InputData[[#This Row],[QUANTITY]]</f>
        <v>1242</v>
      </c>
      <c r="M445" s="7">
        <f>InputData[[#This Row],[SELLING PRICE]]*InputData[[#This Row],[QUANTITY]]*(1-InputData[[#This Row],[DISCOUNT %]])</f>
        <v>1564.92</v>
      </c>
      <c r="N445">
        <f>DAY(InputData[[#This Row],[DATE]])</f>
        <v>9</v>
      </c>
      <c r="O445" t="str">
        <f>TEXT(InputData[[#This Row],[DATE]],"MMM")</f>
        <v>Sep</v>
      </c>
      <c r="P445">
        <f>YEAR(InputData[[#This Row],[DATE]])</f>
        <v>2022</v>
      </c>
    </row>
    <row r="446" spans="1:16" x14ac:dyDescent="0.4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InputData[[#This Row],[BUYING PRIZE]]*InputData[[#This Row],[QUANTITY]]</f>
        <v>213</v>
      </c>
      <c r="M446" s="7">
        <f>InputData[[#This Row],[SELLING PRICE]]*InputData[[#This Row],[QUANTITY]]*(1-InputData[[#This Row],[DISCOUNT %]])</f>
        <v>242.82</v>
      </c>
      <c r="N446">
        <f>DAY(InputData[[#This Row],[DATE]])</f>
        <v>9</v>
      </c>
      <c r="O446" t="str">
        <f>TEXT(InputData[[#This Row],[DATE]],"MMM")</f>
        <v>Sep</v>
      </c>
      <c r="P446">
        <f>YEAR(InputData[[#This Row],[DATE]])</f>
        <v>2022</v>
      </c>
    </row>
    <row r="447" spans="1:16" x14ac:dyDescent="0.4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InputData[[#This Row],[BUYING PRIZE]]*InputData[[#This Row],[QUANTITY]]</f>
        <v>75</v>
      </c>
      <c r="M447" s="7">
        <f>InputData[[#This Row],[SELLING PRICE]]*InputData[[#This Row],[QUANTITY]]*(1-InputData[[#This Row],[DISCOUNT %]])</f>
        <v>100.5</v>
      </c>
      <c r="N447">
        <f>DAY(InputData[[#This Row],[DATE]])</f>
        <v>10</v>
      </c>
      <c r="O447" t="str">
        <f>TEXT(InputData[[#This Row],[DATE]],"MMM")</f>
        <v>Sep</v>
      </c>
      <c r="P447">
        <f>YEAR(InputData[[#This Row],[DATE]])</f>
        <v>2022</v>
      </c>
    </row>
    <row r="448" spans="1:16" x14ac:dyDescent="0.4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InputData[[#This Row],[BUYING PRIZE]]*InputData[[#This Row],[QUANTITY]]</f>
        <v>288</v>
      </c>
      <c r="M448" s="7">
        <f>InputData[[#This Row],[SELLING PRICE]]*InputData[[#This Row],[QUANTITY]]*(1-InputData[[#This Row],[DISCOUNT %]])</f>
        <v>319.68</v>
      </c>
      <c r="N448">
        <f>DAY(InputData[[#This Row],[DATE]])</f>
        <v>10</v>
      </c>
      <c r="O448" t="str">
        <f>TEXT(InputData[[#This Row],[DATE]],"MMM")</f>
        <v>Sep</v>
      </c>
      <c r="P448">
        <f>YEAR(InputData[[#This Row],[DATE]])</f>
        <v>2022</v>
      </c>
    </row>
    <row r="449" spans="1:16" x14ac:dyDescent="0.4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4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4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InputData[[#This Row],[BUYING PRIZE]]*InputData[[#This Row],[QUANTITY]]</f>
        <v>252</v>
      </c>
      <c r="M451" s="7">
        <f>InputData[[#This Row],[SELLING PRICE]]*InputData[[#This Row],[QUANTITY]]*(1-InputData[[#This Row],[DISCOUNT %]])</f>
        <v>345.24</v>
      </c>
      <c r="N451">
        <f>DAY(InputData[[#This Row],[DATE]])</f>
        <v>18</v>
      </c>
      <c r="O451" t="str">
        <f>TEXT(InputData[[#This Row],[DATE]],"MMM")</f>
        <v>Sep</v>
      </c>
      <c r="P451">
        <f>YEAR(InputData[[#This Row],[DATE]])</f>
        <v>2022</v>
      </c>
    </row>
    <row r="452" spans="1:16" x14ac:dyDescent="0.4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InputData[[#This Row],[BUYING PRIZE]]*InputData[[#This Row],[QUANTITY]]</f>
        <v>760</v>
      </c>
      <c r="M452" s="7">
        <f>InputData[[#This Row],[SELLING PRICE]]*InputData[[#This Row],[QUANTITY]]*(1-InputData[[#This Row],[DISCOUNT %]])</f>
        <v>957.6</v>
      </c>
      <c r="N452">
        <f>DAY(InputData[[#This Row],[DATE]])</f>
        <v>19</v>
      </c>
      <c r="O452" t="str">
        <f>TEXT(InputData[[#This Row],[DATE]],"MMM")</f>
        <v>Sep</v>
      </c>
      <c r="P452">
        <f>YEAR(InputData[[#This Row],[DATE]])</f>
        <v>2022</v>
      </c>
    </row>
    <row r="453" spans="1:16" x14ac:dyDescent="0.4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InputData[[#This Row],[BUYING PRIZE]]*InputData[[#This Row],[QUANTITY]]</f>
        <v>570</v>
      </c>
      <c r="M453" s="7">
        <f>InputData[[#This Row],[SELLING PRICE]]*InputData[[#This Row],[QUANTITY]]*(1-InputData[[#This Row],[DISCOUNT %]])</f>
        <v>718.2</v>
      </c>
      <c r="N453">
        <f>DAY(InputData[[#This Row],[DATE]])</f>
        <v>20</v>
      </c>
      <c r="O453" t="str">
        <f>TEXT(InputData[[#This Row],[DATE]],"MMM")</f>
        <v>Sep</v>
      </c>
      <c r="P453">
        <f>YEAR(InputData[[#This Row],[DATE]])</f>
        <v>2022</v>
      </c>
    </row>
    <row r="454" spans="1:16" x14ac:dyDescent="0.4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InputData[[#This Row],[BUYING PRIZE]]*InputData[[#This Row],[QUANTITY]]</f>
        <v>980</v>
      </c>
      <c r="M454" s="7">
        <f>InputData[[#This Row],[SELLING PRICE]]*InputData[[#This Row],[QUANTITY]]*(1-InputData[[#This Row],[DISCOUNT %]])</f>
        <v>1038.8</v>
      </c>
      <c r="N454">
        <f>DAY(InputData[[#This Row],[DATE]])</f>
        <v>20</v>
      </c>
      <c r="O454" t="str">
        <f>TEXT(InputData[[#This Row],[DATE]],"MMM")</f>
        <v>Sep</v>
      </c>
      <c r="P454">
        <f>YEAR(InputData[[#This Row],[DATE]])</f>
        <v>2022</v>
      </c>
    </row>
    <row r="455" spans="1:16" x14ac:dyDescent="0.4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InputData[[#This Row],[BUYING PRIZE]]*InputData[[#This Row],[QUANTITY]]</f>
        <v>518</v>
      </c>
      <c r="M455" s="7">
        <f>InputData[[#This Row],[SELLING PRICE]]*InputData[[#This Row],[QUANTITY]]*(1-InputData[[#This Row],[DISCOUNT %]])</f>
        <v>688.94</v>
      </c>
      <c r="N455">
        <f>DAY(InputData[[#This Row],[DATE]])</f>
        <v>21</v>
      </c>
      <c r="O455" t="str">
        <f>TEXT(InputData[[#This Row],[DATE]],"MMM")</f>
        <v>Sep</v>
      </c>
      <c r="P455">
        <f>YEAR(InputData[[#This Row],[DATE]])</f>
        <v>2022</v>
      </c>
    </row>
    <row r="456" spans="1:16" x14ac:dyDescent="0.4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InputData[[#This Row],[BUYING PRIZE]]*InputData[[#This Row],[QUANTITY]]</f>
        <v>90</v>
      </c>
      <c r="M456" s="7">
        <f>InputData[[#This Row],[SELLING PRICE]]*InputData[[#This Row],[QUANTITY]]*(1-InputData[[#This Row],[DISCOUNT %]])</f>
        <v>123.3</v>
      </c>
      <c r="N456">
        <f>DAY(InputData[[#This Row],[DATE]])</f>
        <v>21</v>
      </c>
      <c r="O456" t="str">
        <f>TEXT(InputData[[#This Row],[DATE]],"MMM")</f>
        <v>Sep</v>
      </c>
      <c r="P456">
        <f>YEAR(InputData[[#This Row],[DATE]])</f>
        <v>2022</v>
      </c>
    </row>
    <row r="457" spans="1:16" x14ac:dyDescent="0.4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InputData[[#This Row],[BUYING PRIZE]]*InputData[[#This Row],[QUANTITY]]</f>
        <v>804</v>
      </c>
      <c r="M457" s="7">
        <f>InputData[[#This Row],[SELLING PRICE]]*InputData[[#This Row],[QUANTITY]]*(1-InputData[[#This Row],[DISCOUNT %]])</f>
        <v>996.96</v>
      </c>
      <c r="N457">
        <f>DAY(InputData[[#This Row],[DATE]])</f>
        <v>22</v>
      </c>
      <c r="O457" t="str">
        <f>TEXT(InputData[[#This Row],[DATE]],"MMM")</f>
        <v>Sep</v>
      </c>
      <c r="P457">
        <f>YEAR(InputData[[#This Row],[DATE]])</f>
        <v>2022</v>
      </c>
    </row>
    <row r="458" spans="1:16" x14ac:dyDescent="0.4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InputData[[#This Row],[BUYING PRIZE]]*InputData[[#This Row],[QUANTITY]]</f>
        <v>876</v>
      </c>
      <c r="M458" s="7">
        <f>InputData[[#This Row],[SELLING PRICE]]*InputData[[#This Row],[QUANTITY]]*(1-InputData[[#This Row],[DISCOUNT %]])</f>
        <v>1130.04</v>
      </c>
      <c r="N458">
        <f>DAY(InputData[[#This Row],[DATE]])</f>
        <v>23</v>
      </c>
      <c r="O458" t="str">
        <f>TEXT(InputData[[#This Row],[DATE]],"MMM")</f>
        <v>Sep</v>
      </c>
      <c r="P458">
        <f>YEAR(InputData[[#This Row],[DATE]])</f>
        <v>2022</v>
      </c>
    </row>
    <row r="459" spans="1:16" x14ac:dyDescent="0.4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InputData[[#This Row],[BUYING PRIZE]]*InputData[[#This Row],[QUANTITY]]</f>
        <v>1246</v>
      </c>
      <c r="M459" s="7">
        <f>InputData[[#This Row],[SELLING PRICE]]*InputData[[#This Row],[QUANTITY]]*(1-InputData[[#This Row],[DISCOUNT %]])</f>
        <v>1644.72</v>
      </c>
      <c r="N459">
        <f>DAY(InputData[[#This Row],[DATE]])</f>
        <v>24</v>
      </c>
      <c r="O459" t="str">
        <f>TEXT(InputData[[#This Row],[DATE]],"MMM")</f>
        <v>Sep</v>
      </c>
      <c r="P459">
        <f>YEAR(InputData[[#This Row],[DATE]])</f>
        <v>2022</v>
      </c>
    </row>
    <row r="460" spans="1:16" x14ac:dyDescent="0.4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InputData[[#This Row],[BUYING PRIZE]]*InputData[[#This Row],[QUANTITY]]</f>
        <v>712</v>
      </c>
      <c r="M460" s="7">
        <f>InputData[[#This Row],[SELLING PRICE]]*InputData[[#This Row],[QUANTITY]]*(1-InputData[[#This Row],[DISCOUNT %]])</f>
        <v>939.84</v>
      </c>
      <c r="N460">
        <f>DAY(InputData[[#This Row],[DATE]])</f>
        <v>24</v>
      </c>
      <c r="O460" t="str">
        <f>TEXT(InputData[[#This Row],[DATE]],"MMM")</f>
        <v>Sep</v>
      </c>
      <c r="P460">
        <f>YEAR(InputData[[#This Row],[DATE]])</f>
        <v>2022</v>
      </c>
    </row>
    <row r="461" spans="1:16" x14ac:dyDescent="0.4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InputData[[#This Row],[BUYING PRIZE]]*InputData[[#This Row],[QUANTITY]]</f>
        <v>360</v>
      </c>
      <c r="M461" s="7">
        <f>InputData[[#This Row],[SELLING PRICE]]*InputData[[#This Row],[QUANTITY]]*(1-InputData[[#This Row],[DISCOUNT %]])</f>
        <v>385.2</v>
      </c>
      <c r="N461">
        <f>DAY(InputData[[#This Row],[DATE]])</f>
        <v>27</v>
      </c>
      <c r="O461" t="str">
        <f>TEXT(InputData[[#This Row],[DATE]],"MMM")</f>
        <v>Sep</v>
      </c>
      <c r="P461">
        <f>YEAR(InputData[[#This Row],[DATE]])</f>
        <v>2022</v>
      </c>
    </row>
    <row r="462" spans="1:16" x14ac:dyDescent="0.4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InputData[[#This Row],[BUYING PRIZE]]*InputData[[#This Row],[QUANTITY]]</f>
        <v>684</v>
      </c>
      <c r="M462" s="7">
        <f>InputData[[#This Row],[SELLING PRICE]]*InputData[[#This Row],[QUANTITY]]*(1-InputData[[#This Row],[DISCOUNT %]])</f>
        <v>738.72</v>
      </c>
      <c r="N462">
        <f>DAY(InputData[[#This Row],[DATE]])</f>
        <v>27</v>
      </c>
      <c r="O462" t="str">
        <f>TEXT(InputData[[#This Row],[DATE]],"MMM")</f>
        <v>Sep</v>
      </c>
      <c r="P462">
        <f>YEAR(InputData[[#This Row],[DATE]])</f>
        <v>2022</v>
      </c>
    </row>
    <row r="463" spans="1:16" x14ac:dyDescent="0.4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InputData[[#This Row],[BUYING PRIZE]]*InputData[[#This Row],[QUANTITY]]</f>
        <v>216</v>
      </c>
      <c r="M463" s="7">
        <f>InputData[[#This Row],[SELLING PRICE]]*InputData[[#This Row],[QUANTITY]]*(1-InputData[[#This Row],[DISCOUNT %]])</f>
        <v>239.76</v>
      </c>
      <c r="N463">
        <f>DAY(InputData[[#This Row],[DATE]])</f>
        <v>27</v>
      </c>
      <c r="O463" t="str">
        <f>TEXT(InputData[[#This Row],[DATE]],"MMM")</f>
        <v>Sep</v>
      </c>
      <c r="P463">
        <f>YEAR(InputData[[#This Row],[DATE]])</f>
        <v>2022</v>
      </c>
    </row>
    <row r="464" spans="1:16" x14ac:dyDescent="0.4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InputData[[#This Row],[BUYING PRIZE]]*InputData[[#This Row],[QUANTITY]]</f>
        <v>715</v>
      </c>
      <c r="M464" s="7">
        <f>InputData[[#This Row],[SELLING PRICE]]*InputData[[#This Row],[QUANTITY]]*(1-InputData[[#This Row],[DISCOUNT %]])</f>
        <v>757.9</v>
      </c>
      <c r="N464">
        <f>DAY(InputData[[#This Row],[DATE]])</f>
        <v>29</v>
      </c>
      <c r="O464" t="str">
        <f>TEXT(InputData[[#This Row],[DATE]],"MMM")</f>
        <v>Sep</v>
      </c>
      <c r="P464">
        <f>YEAR(InputData[[#This Row],[DATE]])</f>
        <v>2022</v>
      </c>
    </row>
    <row r="465" spans="1:16" x14ac:dyDescent="0.4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InputData[[#This Row],[BUYING PRIZE]]*InputData[[#This Row],[QUANTITY]]</f>
        <v>220</v>
      </c>
      <c r="M465" s="7">
        <f>InputData[[#This Row],[SELLING PRICE]]*InputData[[#This Row],[QUANTITY]]*(1-InputData[[#This Row],[DISCOUNT %]])</f>
        <v>242</v>
      </c>
      <c r="N465">
        <f>DAY(InputData[[#This Row],[DATE]])</f>
        <v>3</v>
      </c>
      <c r="O465" t="str">
        <f>TEXT(InputData[[#This Row],[DATE]],"MMM")</f>
        <v>Oct</v>
      </c>
      <c r="P465">
        <f>YEAR(InputData[[#This Row],[DATE]])</f>
        <v>2022</v>
      </c>
    </row>
    <row r="466" spans="1:16" x14ac:dyDescent="0.4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Row],[DATE]],"MMM")</f>
        <v>Oct</v>
      </c>
      <c r="P466">
        <f>YEAR(InputData[[#This Row],[DATE]])</f>
        <v>2022</v>
      </c>
    </row>
    <row r="467" spans="1:16" x14ac:dyDescent="0.4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InputData[[#This Row],[BUYING PRIZE]]*InputData[[#This Row],[QUANTITY]]</f>
        <v>5</v>
      </c>
      <c r="M467" s="7">
        <f>InputData[[#This Row],[SELLING PRICE]]*InputData[[#This Row],[QUANTITY]]*(1-InputData[[#This Row],[DISCOUNT %]])</f>
        <v>6.7</v>
      </c>
      <c r="N467">
        <f>DAY(InputData[[#This Row],[DATE]])</f>
        <v>6</v>
      </c>
      <c r="O467" t="str">
        <f>TEXT(InputData[[#This Row],[DATE]],"MMM")</f>
        <v>Oct</v>
      </c>
      <c r="P467">
        <f>YEAR(InputData[[#This Row],[DATE]])</f>
        <v>2022</v>
      </c>
    </row>
    <row r="468" spans="1:16" x14ac:dyDescent="0.4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4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InputData[[#This Row],[BUYING PRIZE]]*InputData[[#This Row],[QUANTITY]]</f>
        <v>1350</v>
      </c>
      <c r="M469" s="7">
        <f>InputData[[#This Row],[SELLING PRICE]]*InputData[[#This Row],[QUANTITY]]*(1-InputData[[#This Row],[DISCOUNT %]])</f>
        <v>1890</v>
      </c>
      <c r="N469">
        <f>DAY(InputData[[#This Row],[DATE]])</f>
        <v>10</v>
      </c>
      <c r="O469" t="str">
        <f>TEXT(InputData[[#This Row],[DATE]],"MMM")</f>
        <v>Oct</v>
      </c>
      <c r="P469">
        <f>YEAR(InputData[[#This Row],[DATE]])</f>
        <v>2022</v>
      </c>
    </row>
    <row r="470" spans="1:16" x14ac:dyDescent="0.4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InputData[[#This Row],[BUYING PRIZE]]*InputData[[#This Row],[QUANTITY]]</f>
        <v>912</v>
      </c>
      <c r="M470" s="7">
        <f>InputData[[#This Row],[SELLING PRICE]]*InputData[[#This Row],[QUANTITY]]*(1-InputData[[#This Row],[DISCOUNT %]])</f>
        <v>984.96</v>
      </c>
      <c r="N470">
        <f>DAY(InputData[[#This Row],[DATE]])</f>
        <v>10</v>
      </c>
      <c r="O470" t="str">
        <f>TEXT(InputData[[#This Row],[DATE]],"MMM")</f>
        <v>Oct</v>
      </c>
      <c r="P470">
        <f>YEAR(InputData[[#This Row],[DATE]])</f>
        <v>2022</v>
      </c>
    </row>
    <row r="471" spans="1:16" x14ac:dyDescent="0.4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InputData[[#This Row],[BUYING PRIZE]]*InputData[[#This Row],[QUANTITY]]</f>
        <v>830</v>
      </c>
      <c r="M471" s="7">
        <f>InputData[[#This Row],[SELLING PRICE]]*InputData[[#This Row],[QUANTITY]]*(1-InputData[[#This Row],[DISCOUNT %]])</f>
        <v>946.2</v>
      </c>
      <c r="N471">
        <f>DAY(InputData[[#This Row],[DATE]])</f>
        <v>11</v>
      </c>
      <c r="O471" t="str">
        <f>TEXT(InputData[[#This Row],[DATE]],"MMM")</f>
        <v>Oct</v>
      </c>
      <c r="P471">
        <f>YEAR(InputData[[#This Row],[DATE]])</f>
        <v>2022</v>
      </c>
    </row>
    <row r="472" spans="1:16" x14ac:dyDescent="0.4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Row],[DATE]],"MMM")</f>
        <v>Oct</v>
      </c>
      <c r="P472">
        <f>YEAR(InputData[[#This Row],[DATE]])</f>
        <v>2022</v>
      </c>
    </row>
    <row r="473" spans="1:16" x14ac:dyDescent="0.4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InputData[[#This Row],[BUYING PRIZE]]*InputData[[#This Row],[QUANTITY]]</f>
        <v>1140</v>
      </c>
      <c r="M473" s="7">
        <f>InputData[[#This Row],[SELLING PRICE]]*InputData[[#This Row],[QUANTITY]]*(1-InputData[[#This Row],[DISCOUNT %]])</f>
        <v>1231.2</v>
      </c>
      <c r="N473">
        <f>DAY(InputData[[#This Row],[DATE]])</f>
        <v>14</v>
      </c>
      <c r="O473" t="str">
        <f>TEXT(InputData[[#This Row],[DATE]],"MMM")</f>
        <v>Oct</v>
      </c>
      <c r="P473">
        <f>YEAR(InputData[[#This Row],[DATE]])</f>
        <v>2022</v>
      </c>
    </row>
    <row r="474" spans="1:16" x14ac:dyDescent="0.4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4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4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InputData[[#This Row],[BUYING PRIZE]]*InputData[[#This Row],[QUANTITY]]</f>
        <v>2016</v>
      </c>
      <c r="M476" s="7">
        <f>InputData[[#This Row],[SELLING PRICE]]*InputData[[#This Row],[QUANTITY]]*(1-InputData[[#This Row],[DISCOUNT %]])</f>
        <v>2197.44</v>
      </c>
      <c r="N476">
        <f>DAY(InputData[[#This Row],[DATE]])</f>
        <v>23</v>
      </c>
      <c r="O476" t="str">
        <f>TEXT(InputData[[#This Row],[DATE]],"MMM")</f>
        <v>Oct</v>
      </c>
      <c r="P476">
        <f>YEAR(InputData[[#This Row],[DATE]])</f>
        <v>2022</v>
      </c>
    </row>
    <row r="477" spans="1:16" x14ac:dyDescent="0.4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InputData[[#This Row],[BUYING PRIZE]]*InputData[[#This Row],[QUANTITY]]</f>
        <v>360</v>
      </c>
      <c r="M477" s="7">
        <f>InputData[[#This Row],[SELLING PRICE]]*InputData[[#This Row],[QUANTITY]]*(1-InputData[[#This Row],[DISCOUNT %]])</f>
        <v>486</v>
      </c>
      <c r="N477">
        <f>DAY(InputData[[#This Row],[DATE]])</f>
        <v>30</v>
      </c>
      <c r="O477" t="str">
        <f>TEXT(InputData[[#This Row],[DATE]],"MMM")</f>
        <v>Oct</v>
      </c>
      <c r="P477">
        <f>YEAR(InputData[[#This Row],[DATE]])</f>
        <v>2022</v>
      </c>
    </row>
    <row r="478" spans="1:16" x14ac:dyDescent="0.4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InputData[[#This Row],[BUYING PRIZE]]*InputData[[#This Row],[QUANTITY]]</f>
        <v>576</v>
      </c>
      <c r="M478" s="7">
        <f>InputData[[#This Row],[SELLING PRICE]]*InputData[[#This Row],[QUANTITY]]*(1-InputData[[#This Row],[DISCOUNT %]])</f>
        <v>639.36</v>
      </c>
      <c r="N478">
        <f>DAY(InputData[[#This Row],[DATE]])</f>
        <v>31</v>
      </c>
      <c r="O478" t="str">
        <f>TEXT(InputData[[#This Row],[DATE]],"MMM")</f>
        <v>Oct</v>
      </c>
      <c r="P478">
        <f>YEAR(InputData[[#This Row],[DATE]])</f>
        <v>2022</v>
      </c>
    </row>
    <row r="479" spans="1:16" x14ac:dyDescent="0.4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InputData[[#This Row],[BUYING PRIZE]]*InputData[[#This Row],[QUANTITY]]</f>
        <v>1095</v>
      </c>
      <c r="M479" s="7">
        <f>InputData[[#This Row],[SELLING PRICE]]*InputData[[#This Row],[QUANTITY]]*(1-InputData[[#This Row],[DISCOUNT %]])</f>
        <v>1412.55</v>
      </c>
      <c r="N479">
        <f>DAY(InputData[[#This Row],[DATE]])</f>
        <v>1</v>
      </c>
      <c r="O479" t="str">
        <f>TEXT(InputData[[#This Row],[DATE]],"MMM")</f>
        <v>Nov</v>
      </c>
      <c r="P479">
        <f>YEAR(InputData[[#This Row],[DATE]])</f>
        <v>2022</v>
      </c>
    </row>
    <row r="480" spans="1:16" x14ac:dyDescent="0.4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4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InputData[[#This Row],[BUYING PRIZE]]*InputData[[#This Row],[QUANTITY]]</f>
        <v>2220</v>
      </c>
      <c r="M481" s="7">
        <f>InputData[[#This Row],[SELLING PRICE]]*InputData[[#This Row],[QUANTITY]]*(1-InputData[[#This Row],[DISCOUNT %]])</f>
        <v>3019.2</v>
      </c>
      <c r="N481">
        <f>DAY(InputData[[#This Row],[DATE]])</f>
        <v>2</v>
      </c>
      <c r="O481" t="str">
        <f>TEXT(InputData[[#This Row],[DATE]],"MMM")</f>
        <v>Nov</v>
      </c>
      <c r="P481">
        <f>YEAR(InputData[[#This Row],[DATE]])</f>
        <v>2022</v>
      </c>
    </row>
    <row r="482" spans="1:16" x14ac:dyDescent="0.4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InputData[[#This Row],[BUYING PRIZE]]*InputData[[#This Row],[QUANTITY]]</f>
        <v>25</v>
      </c>
      <c r="M482" s="7">
        <f>InputData[[#This Row],[SELLING PRICE]]*InputData[[#This Row],[QUANTITY]]*(1-InputData[[#This Row],[DISCOUNT %]])</f>
        <v>33.5</v>
      </c>
      <c r="N482">
        <f>DAY(InputData[[#This Row],[DATE]])</f>
        <v>2</v>
      </c>
      <c r="O482" t="str">
        <f>TEXT(InputData[[#This Row],[DATE]],"MMM")</f>
        <v>Nov</v>
      </c>
      <c r="P482">
        <f>YEAR(InputData[[#This Row],[DATE]])</f>
        <v>2022</v>
      </c>
    </row>
    <row r="483" spans="1:16" x14ac:dyDescent="0.4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InputData[[#This Row],[BUYING PRIZE]]*InputData[[#This Row],[QUANTITY]]</f>
        <v>671</v>
      </c>
      <c r="M483" s="7">
        <f>InputData[[#This Row],[SELLING PRICE]]*InputData[[#This Row],[QUANTITY]]*(1-InputData[[#This Row],[DISCOUNT %]])</f>
        <v>838.75</v>
      </c>
      <c r="N483">
        <f>DAY(InputData[[#This Row],[DATE]])</f>
        <v>3</v>
      </c>
      <c r="O483" t="str">
        <f>TEXT(InputData[[#This Row],[DATE]],"MMM")</f>
        <v>Nov</v>
      </c>
      <c r="P483">
        <f>YEAR(InputData[[#This Row],[DATE]])</f>
        <v>2022</v>
      </c>
    </row>
    <row r="484" spans="1:16" x14ac:dyDescent="0.4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InputData[[#This Row],[BUYING PRIZE]]*InputData[[#This Row],[QUANTITY]]</f>
        <v>830</v>
      </c>
      <c r="M484" s="7">
        <f>InputData[[#This Row],[SELLING PRICE]]*InputData[[#This Row],[QUANTITY]]*(1-InputData[[#This Row],[DISCOUNT %]])</f>
        <v>946.2</v>
      </c>
      <c r="N484">
        <f>DAY(InputData[[#This Row],[DATE]])</f>
        <v>4</v>
      </c>
      <c r="O484" t="str">
        <f>TEXT(InputData[[#This Row],[DATE]],"MMM")</f>
        <v>Nov</v>
      </c>
      <c r="P484">
        <f>YEAR(InputData[[#This Row],[DATE]])</f>
        <v>2022</v>
      </c>
    </row>
    <row r="485" spans="1:16" x14ac:dyDescent="0.4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InputData[[#This Row],[BUYING PRIZE]]*InputData[[#This Row],[QUANTITY]]</f>
        <v>2250</v>
      </c>
      <c r="M485" s="7">
        <f>InputData[[#This Row],[SELLING PRICE]]*InputData[[#This Row],[QUANTITY]]*(1-InputData[[#This Row],[DISCOUNT %]])</f>
        <v>3150</v>
      </c>
      <c r="N485">
        <f>DAY(InputData[[#This Row],[DATE]])</f>
        <v>5</v>
      </c>
      <c r="O485" t="str">
        <f>TEXT(InputData[[#This Row],[DATE]],"MMM")</f>
        <v>Nov</v>
      </c>
      <c r="P485">
        <f>YEAR(InputData[[#This Row],[DATE]])</f>
        <v>2022</v>
      </c>
    </row>
    <row r="486" spans="1:16" x14ac:dyDescent="0.4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InputData[[#This Row],[BUYING PRIZE]]*InputData[[#This Row],[QUANTITY]]</f>
        <v>871</v>
      </c>
      <c r="M486" s="7">
        <f>InputData[[#This Row],[SELLING PRICE]]*InputData[[#This Row],[QUANTITY]]*(1-InputData[[#This Row],[DISCOUNT %]])</f>
        <v>1080.04</v>
      </c>
      <c r="N486">
        <f>DAY(InputData[[#This Row],[DATE]])</f>
        <v>6</v>
      </c>
      <c r="O486" t="str">
        <f>TEXT(InputData[[#This Row],[DATE]],"MMM")</f>
        <v>Nov</v>
      </c>
      <c r="P486">
        <f>YEAR(InputData[[#This Row],[DATE]])</f>
        <v>2022</v>
      </c>
    </row>
    <row r="487" spans="1:16" x14ac:dyDescent="0.4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4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InputData[[#This Row],[BUYING PRIZE]]*InputData[[#This Row],[QUANTITY]]</f>
        <v>1560</v>
      </c>
      <c r="M488" s="7">
        <f>InputData[[#This Row],[SELLING PRICE]]*InputData[[#This Row],[QUANTITY]]*(1-InputData[[#This Row],[DISCOUNT %]])</f>
        <v>2106</v>
      </c>
      <c r="N488">
        <f>DAY(InputData[[#This Row],[DATE]])</f>
        <v>6</v>
      </c>
      <c r="O488" t="str">
        <f>TEXT(InputData[[#This Row],[DATE]],"MMM")</f>
        <v>Nov</v>
      </c>
      <c r="P488">
        <f>YEAR(InputData[[#This Row],[DATE]])</f>
        <v>2022</v>
      </c>
    </row>
    <row r="489" spans="1:16" x14ac:dyDescent="0.4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4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InputData[[#This Row],[BUYING PRIZE]]*InputData[[#This Row],[QUANTITY]]</f>
        <v>990</v>
      </c>
      <c r="M490" s="7">
        <f>InputData[[#This Row],[SELLING PRICE]]*InputData[[#This Row],[QUANTITY]]*(1-InputData[[#This Row],[DISCOUNT %]])</f>
        <v>1059.3</v>
      </c>
      <c r="N490">
        <f>DAY(InputData[[#This Row],[DATE]])</f>
        <v>8</v>
      </c>
      <c r="O490" t="str">
        <f>TEXT(InputData[[#This Row],[DATE]],"MMM")</f>
        <v>Nov</v>
      </c>
      <c r="P490">
        <f>YEAR(InputData[[#This Row],[DATE]])</f>
        <v>2022</v>
      </c>
    </row>
    <row r="491" spans="1:16" x14ac:dyDescent="0.4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InputData[[#This Row],[BUYING PRIZE]]*InputData[[#This Row],[QUANTITY]]</f>
        <v>1500</v>
      </c>
      <c r="M491" s="7">
        <f>InputData[[#This Row],[SELLING PRICE]]*InputData[[#This Row],[QUANTITY]]*(1-InputData[[#This Row],[DISCOUNT %]])</f>
        <v>2100</v>
      </c>
      <c r="N491">
        <f>DAY(InputData[[#This Row],[DATE]])</f>
        <v>8</v>
      </c>
      <c r="O491" t="str">
        <f>TEXT(InputData[[#This Row],[DATE]],"MMM")</f>
        <v>Nov</v>
      </c>
      <c r="P491">
        <f>YEAR(InputData[[#This Row],[DATE]])</f>
        <v>2022</v>
      </c>
    </row>
    <row r="492" spans="1:16" x14ac:dyDescent="0.4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4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InputData[[#This Row],[BUYING PRIZE]]*InputData[[#This Row],[QUANTITY]]</f>
        <v>259</v>
      </c>
      <c r="M493" s="7">
        <f>InputData[[#This Row],[SELLING PRICE]]*InputData[[#This Row],[QUANTITY]]*(1-InputData[[#This Row],[DISCOUNT %]])</f>
        <v>344.47</v>
      </c>
      <c r="N493">
        <f>DAY(InputData[[#This Row],[DATE]])</f>
        <v>10</v>
      </c>
      <c r="O493" t="str">
        <f>TEXT(InputData[[#This Row],[DATE]],"MMM")</f>
        <v>Nov</v>
      </c>
      <c r="P493">
        <f>YEAR(InputData[[#This Row],[DATE]])</f>
        <v>2022</v>
      </c>
    </row>
    <row r="494" spans="1:16" x14ac:dyDescent="0.4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4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4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InputData[[#This Row],[BUYING PRIZE]]*InputData[[#This Row],[QUANTITY]]</f>
        <v>1022</v>
      </c>
      <c r="M496" s="7">
        <f>InputData[[#This Row],[SELLING PRICE]]*InputData[[#This Row],[QUANTITY]]*(1-InputData[[#This Row],[DISCOUNT %]])</f>
        <v>1318.38</v>
      </c>
      <c r="N496">
        <f>DAY(InputData[[#This Row],[DATE]])</f>
        <v>15</v>
      </c>
      <c r="O496" t="str">
        <f>TEXT(InputData[[#This Row],[DATE]],"MMM")</f>
        <v>Nov</v>
      </c>
      <c r="P496">
        <f>YEAR(InputData[[#This Row],[DATE]])</f>
        <v>2022</v>
      </c>
    </row>
    <row r="497" spans="1:16" x14ac:dyDescent="0.4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InputData[[#This Row],[BUYING PRIZE]]*InputData[[#This Row],[QUANTITY]]</f>
        <v>1072</v>
      </c>
      <c r="M497" s="7">
        <f>InputData[[#This Row],[SELLING PRICE]]*InputData[[#This Row],[QUANTITY]]*(1-InputData[[#This Row],[DISCOUNT %]])</f>
        <v>1254.24</v>
      </c>
      <c r="N497">
        <f>DAY(InputData[[#This Row],[DATE]])</f>
        <v>16</v>
      </c>
      <c r="O497" t="str">
        <f>TEXT(InputData[[#This Row],[DATE]],"MMM")</f>
        <v>Nov</v>
      </c>
      <c r="P497">
        <f>YEAR(InputData[[#This Row],[DATE]])</f>
        <v>2022</v>
      </c>
    </row>
    <row r="498" spans="1:16" x14ac:dyDescent="0.4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InputData[[#This Row],[BUYING PRIZE]]*InputData[[#This Row],[QUANTITY]]</f>
        <v>440</v>
      </c>
      <c r="M498" s="7">
        <f>InputData[[#This Row],[SELLING PRICE]]*InputData[[#This Row],[QUANTITY]]*(1-InputData[[#This Row],[DISCOUNT %]])</f>
        <v>466.4</v>
      </c>
      <c r="N498">
        <f>DAY(InputData[[#This Row],[DATE]])</f>
        <v>18</v>
      </c>
      <c r="O498" t="str">
        <f>TEXT(InputData[[#This Row],[DATE]],"MMM")</f>
        <v>Nov</v>
      </c>
      <c r="P498">
        <f>YEAR(InputData[[#This Row],[DATE]])</f>
        <v>2022</v>
      </c>
    </row>
    <row r="499" spans="1:16" x14ac:dyDescent="0.4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InputData[[#This Row],[BUYING PRIZE]]*InputData[[#This Row],[QUANTITY]]</f>
        <v>366</v>
      </c>
      <c r="M499" s="7">
        <f>InputData[[#This Row],[SELLING PRICE]]*InputData[[#This Row],[QUANTITY]]*(1-InputData[[#This Row],[DISCOUNT %]])</f>
        <v>457.5</v>
      </c>
      <c r="N499">
        <f>DAY(InputData[[#This Row],[DATE]])</f>
        <v>21</v>
      </c>
      <c r="O499" t="str">
        <f>TEXT(InputData[[#This Row],[DATE]],"MMM")</f>
        <v>Nov</v>
      </c>
      <c r="P499">
        <f>YEAR(InputData[[#This Row],[DATE]])</f>
        <v>2022</v>
      </c>
    </row>
    <row r="500" spans="1:16" x14ac:dyDescent="0.4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4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4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InputData[[#This Row],[BUYING PRIZE]]*InputData[[#This Row],[QUANTITY]]</f>
        <v>445</v>
      </c>
      <c r="M502" s="7">
        <f>InputData[[#This Row],[SELLING PRICE]]*InputData[[#This Row],[QUANTITY]]*(1-InputData[[#This Row],[DISCOUNT %]])</f>
        <v>587.4</v>
      </c>
      <c r="N502">
        <f>DAY(InputData[[#This Row],[DATE]])</f>
        <v>26</v>
      </c>
      <c r="O502" t="str">
        <f>TEXT(InputData[[#This Row],[DATE]],"MMM")</f>
        <v>Nov</v>
      </c>
      <c r="P502">
        <f>YEAR(InputData[[#This Row],[DATE]])</f>
        <v>2022</v>
      </c>
    </row>
    <row r="503" spans="1:16" x14ac:dyDescent="0.4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InputData[[#This Row],[BUYING PRIZE]]*InputData[[#This Row],[QUANTITY]]</f>
        <v>825</v>
      </c>
      <c r="M503" s="7">
        <f>InputData[[#This Row],[SELLING PRICE]]*InputData[[#This Row],[QUANTITY]]*(1-InputData[[#This Row],[DISCOUNT %]])</f>
        <v>874.5</v>
      </c>
      <c r="N503">
        <f>DAY(InputData[[#This Row],[DATE]])</f>
        <v>27</v>
      </c>
      <c r="O503" t="str">
        <f>TEXT(InputData[[#This Row],[DATE]],"MMM")</f>
        <v>Nov</v>
      </c>
      <c r="P503">
        <f>YEAR(InputData[[#This Row],[DATE]])</f>
        <v>2022</v>
      </c>
    </row>
    <row r="504" spans="1:16" x14ac:dyDescent="0.4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InputData[[#This Row],[BUYING PRIZE]]*InputData[[#This Row],[QUANTITY]]</f>
        <v>744</v>
      </c>
      <c r="M504" s="7">
        <f>InputData[[#This Row],[SELLING PRICE]]*InputData[[#This Row],[QUANTITY]]*(1-InputData[[#This Row],[DISCOUNT %]])</f>
        <v>833.28</v>
      </c>
      <c r="N504">
        <f>DAY(InputData[[#This Row],[DATE]])</f>
        <v>28</v>
      </c>
      <c r="O504" t="str">
        <f>TEXT(InputData[[#This Row],[DATE]],"MMM")</f>
        <v>Nov</v>
      </c>
      <c r="P504">
        <f>YEAR(InputData[[#This Row],[DATE]])</f>
        <v>2022</v>
      </c>
    </row>
    <row r="505" spans="1:16" x14ac:dyDescent="0.4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4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InputData[[#This Row],[BUYING PRIZE]]*InputData[[#This Row],[QUANTITY]]</f>
        <v>185</v>
      </c>
      <c r="M506" s="7">
        <f>InputData[[#This Row],[SELLING PRICE]]*InputData[[#This Row],[QUANTITY]]*(1-InputData[[#This Row],[DISCOUNT %]])</f>
        <v>209.05</v>
      </c>
      <c r="N506">
        <f>DAY(InputData[[#This Row],[DATE]])</f>
        <v>3</v>
      </c>
      <c r="O506" t="str">
        <f>TEXT(InputData[[#This Row],[DATE]],"MMM")</f>
        <v>Dec</v>
      </c>
      <c r="P506">
        <f>YEAR(InputData[[#This Row],[DATE]])</f>
        <v>2022</v>
      </c>
    </row>
    <row r="507" spans="1:16" x14ac:dyDescent="0.4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InputData[[#This Row],[BUYING PRIZE]]*InputData[[#This Row],[QUANTITY]]</f>
        <v>180</v>
      </c>
      <c r="M507" s="7">
        <f>InputData[[#This Row],[SELLING PRICE]]*InputData[[#This Row],[QUANTITY]]*(1-InputData[[#This Row],[DISCOUNT %]])</f>
        <v>246.6</v>
      </c>
      <c r="N507">
        <f>DAY(InputData[[#This Row],[DATE]])</f>
        <v>4</v>
      </c>
      <c r="O507" t="str">
        <f>TEXT(InputData[[#This Row],[DATE]],"MMM")</f>
        <v>Dec</v>
      </c>
      <c r="P507">
        <f>YEAR(InputData[[#This Row],[DATE]])</f>
        <v>2022</v>
      </c>
    </row>
    <row r="508" spans="1:16" x14ac:dyDescent="0.4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InputData[[#This Row],[BUYING PRIZE]]*InputData[[#This Row],[QUANTITY]]</f>
        <v>1140</v>
      </c>
      <c r="M508" s="7">
        <f>InputData[[#This Row],[SELLING PRICE]]*InputData[[#This Row],[QUANTITY]]*(1-InputData[[#This Row],[DISCOUNT %]])</f>
        <v>1231.2</v>
      </c>
      <c r="N508">
        <f>DAY(InputData[[#This Row],[DATE]])</f>
        <v>4</v>
      </c>
      <c r="O508" t="str">
        <f>TEXT(InputData[[#This Row],[DATE]],"MMM")</f>
        <v>Dec</v>
      </c>
      <c r="P508">
        <f>YEAR(InputData[[#This Row],[DATE]])</f>
        <v>2022</v>
      </c>
    </row>
    <row r="509" spans="1:16" x14ac:dyDescent="0.4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InputData[[#This Row],[BUYING PRIZE]]*InputData[[#This Row],[QUANTITY]]</f>
        <v>864</v>
      </c>
      <c r="M509" s="7">
        <f>InputData[[#This Row],[SELLING PRICE]]*InputData[[#This Row],[QUANTITY]]*(1-InputData[[#This Row],[DISCOUNT %]])</f>
        <v>959.04</v>
      </c>
      <c r="N509">
        <f>DAY(InputData[[#This Row],[DATE]])</f>
        <v>7</v>
      </c>
      <c r="O509" t="str">
        <f>TEXT(InputData[[#This Row],[DATE]],"MMM")</f>
        <v>Dec</v>
      </c>
      <c r="P509">
        <f>YEAR(InputData[[#This Row],[DATE]])</f>
        <v>2022</v>
      </c>
    </row>
    <row r="510" spans="1:16" x14ac:dyDescent="0.4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InputData[[#This Row],[BUYING PRIZE]]*InputData[[#This Row],[QUANTITY]]</f>
        <v>169</v>
      </c>
      <c r="M510" s="7">
        <f>InputData[[#This Row],[SELLING PRICE]]*InputData[[#This Row],[QUANTITY]]*(1-InputData[[#This Row],[DISCOUNT %]])</f>
        <v>216.32</v>
      </c>
      <c r="N510">
        <f>DAY(InputData[[#This Row],[DATE]])</f>
        <v>7</v>
      </c>
      <c r="O510" t="str">
        <f>TEXT(InputData[[#This Row],[DATE]],"MMM")</f>
        <v>Dec</v>
      </c>
      <c r="P510">
        <f>YEAR(InputData[[#This Row],[DATE]])</f>
        <v>2022</v>
      </c>
    </row>
    <row r="511" spans="1:16" x14ac:dyDescent="0.4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InputData[[#This Row],[BUYING PRIZE]]*InputData[[#This Row],[QUANTITY]]</f>
        <v>360</v>
      </c>
      <c r="M511" s="7">
        <f>InputData[[#This Row],[SELLING PRICE]]*InputData[[#This Row],[QUANTITY]]*(1-InputData[[#This Row],[DISCOUNT %]])</f>
        <v>399.6</v>
      </c>
      <c r="N511">
        <f>DAY(InputData[[#This Row],[DATE]])</f>
        <v>7</v>
      </c>
      <c r="O511" t="str">
        <f>TEXT(InputData[[#This Row],[DATE]],"MMM")</f>
        <v>Dec</v>
      </c>
      <c r="P511">
        <f>YEAR(InputData[[#This Row],[DATE]])</f>
        <v>2022</v>
      </c>
    </row>
    <row r="512" spans="1:16" x14ac:dyDescent="0.4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4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InputData[[#This Row],[BUYING PRIZE]]*InputData[[#This Row],[QUANTITY]]</f>
        <v>1008</v>
      </c>
      <c r="M513" s="7">
        <f>InputData[[#This Row],[SELLING PRICE]]*InputData[[#This Row],[QUANTITY]]*(1-InputData[[#This Row],[DISCOUNT %]])</f>
        <v>1098.72</v>
      </c>
      <c r="N513">
        <f>DAY(InputData[[#This Row],[DATE]])</f>
        <v>11</v>
      </c>
      <c r="O513" t="str">
        <f>TEXT(InputData[[#This Row],[DATE]],"MMM")</f>
        <v>Dec</v>
      </c>
      <c r="P513">
        <f>YEAR(InputData[[#This Row],[DATE]])</f>
        <v>2022</v>
      </c>
    </row>
    <row r="514" spans="1:16" x14ac:dyDescent="0.4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InputData[[#This Row],[BUYING PRIZE]]*InputData[[#This Row],[QUANTITY]]</f>
        <v>1120</v>
      </c>
      <c r="M514" s="7">
        <f>InputData[[#This Row],[SELLING PRICE]]*InputData[[#This Row],[QUANTITY]]*(1-InputData[[#This Row],[DISCOUNT %]])</f>
        <v>1467.2</v>
      </c>
      <c r="N514">
        <f>DAY(InputData[[#This Row],[DATE]])</f>
        <v>11</v>
      </c>
      <c r="O514" t="str">
        <f>TEXT(InputData[[#This Row],[DATE]],"MMM")</f>
        <v>Dec</v>
      </c>
      <c r="P514">
        <f>YEAR(InputData[[#This Row],[DATE]])</f>
        <v>2022</v>
      </c>
    </row>
    <row r="515" spans="1:16" x14ac:dyDescent="0.4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InputData[[#This Row],[BUYING PRIZE]]*InputData[[#This Row],[QUANTITY]]</f>
        <v>1332</v>
      </c>
      <c r="M515" s="7">
        <f>InputData[[#This Row],[SELLING PRICE]]*InputData[[#This Row],[QUANTITY]]*(1-InputData[[#This Row],[DISCOUNT %]])</f>
        <v>1811.52</v>
      </c>
      <c r="N515">
        <f>DAY(InputData[[#This Row],[DATE]])</f>
        <v>12</v>
      </c>
      <c r="O515" t="str">
        <f>TEXT(InputData[[#This Row],[DATE]],"MMM")</f>
        <v>Dec</v>
      </c>
      <c r="P515">
        <f>YEAR(InputData[[#This Row],[DATE]])</f>
        <v>2022</v>
      </c>
    </row>
    <row r="516" spans="1:16" x14ac:dyDescent="0.4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InputData[[#This Row],[BUYING PRIZE]]*InputData[[#This Row],[QUANTITY]]</f>
        <v>1380</v>
      </c>
      <c r="M516" s="7">
        <f>InputData[[#This Row],[SELLING PRICE]]*InputData[[#This Row],[QUANTITY]]*(1-InputData[[#This Row],[DISCOUNT %]])</f>
        <v>1738.8</v>
      </c>
      <c r="N516">
        <f>DAY(InputData[[#This Row],[DATE]])</f>
        <v>12</v>
      </c>
      <c r="O516" t="str">
        <f>TEXT(InputData[[#This Row],[DATE]],"MMM")</f>
        <v>Dec</v>
      </c>
      <c r="P516">
        <f>YEAR(InputData[[#This Row],[DATE]])</f>
        <v>2022</v>
      </c>
    </row>
    <row r="517" spans="1:16" x14ac:dyDescent="0.4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4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4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4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InputData[[#This Row],[BUYING PRIZE]]*InputData[[#This Row],[QUANTITY]]</f>
        <v>616</v>
      </c>
      <c r="M520" s="7">
        <f>InputData[[#This Row],[SELLING PRICE]]*InputData[[#This Row],[QUANTITY]]*(1-InputData[[#This Row],[DISCOUNT %]])</f>
        <v>677.6</v>
      </c>
      <c r="N520">
        <f>DAY(InputData[[#This Row],[DATE]])</f>
        <v>19</v>
      </c>
      <c r="O520" t="str">
        <f>TEXT(InputData[[#This Row],[DATE]],"MMM")</f>
        <v>Dec</v>
      </c>
      <c r="P520">
        <f>YEAR(InputData[[#This Row],[DATE]])</f>
        <v>2022</v>
      </c>
    </row>
    <row r="521" spans="1:16" x14ac:dyDescent="0.4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Row],[DATE]],"MMM")</f>
        <v>Dec</v>
      </c>
      <c r="P521">
        <f>YEAR(InputData[[#This Row],[DATE]])</f>
        <v>2022</v>
      </c>
    </row>
    <row r="522" spans="1:16" x14ac:dyDescent="0.4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InputData[[#This Row],[BUYING PRIZE]]*InputData[[#This Row],[QUANTITY]]</f>
        <v>750</v>
      </c>
      <c r="M522" s="7">
        <f>InputData[[#This Row],[SELLING PRICE]]*InputData[[#This Row],[QUANTITY]]*(1-InputData[[#This Row],[DISCOUNT %]])</f>
        <v>855</v>
      </c>
      <c r="N522">
        <f>DAY(InputData[[#This Row],[DATE]])</f>
        <v>21</v>
      </c>
      <c r="O522" t="str">
        <f>TEXT(InputData[[#This Row],[DATE]],"MMM")</f>
        <v>Dec</v>
      </c>
      <c r="P522">
        <f>YEAR(InputData[[#This Row],[DATE]])</f>
        <v>2022</v>
      </c>
    </row>
    <row r="523" spans="1:16" x14ac:dyDescent="0.4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4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InputData[[#This Row],[BUYING PRIZE]]*InputData[[#This Row],[QUANTITY]]</f>
        <v>120</v>
      </c>
      <c r="M524" s="7">
        <f>InputData[[#This Row],[SELLING PRICE]]*InputData[[#This Row],[QUANTITY]]*(1-InputData[[#This Row],[DISCOUNT %]])</f>
        <v>162</v>
      </c>
      <c r="N524">
        <f>DAY(InputData[[#This Row],[DATE]])</f>
        <v>29</v>
      </c>
      <c r="O524" t="str">
        <f>TEXT(InputData[[#This Row],[DATE]],"MMM")</f>
        <v>Dec</v>
      </c>
      <c r="P524">
        <f>YEAR(InputData[[#This Row],[DATE]])</f>
        <v>2022</v>
      </c>
    </row>
    <row r="525" spans="1:16" x14ac:dyDescent="0.4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4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InputData[[#This Row],[BUYING PRIZE]]*InputData[[#This Row],[QUANTITY]]</f>
        <v>1140</v>
      </c>
      <c r="M526" s="7">
        <f>InputData[[#This Row],[SELLING PRICE]]*InputData[[#This Row],[QUANTITY]]*(1-InputData[[#This Row],[DISCOUNT %]])</f>
        <v>1436.4</v>
      </c>
      <c r="N526">
        <f>DAY(InputData[[#This Row],[DATE]])</f>
        <v>31</v>
      </c>
      <c r="O526" t="str">
        <f>TEXT(InputData[[#This Row],[DATE]],"MMM")</f>
        <v>Dec</v>
      </c>
      <c r="P526">
        <f>YEAR(InputData[[#This Row],[DATE]])</f>
        <v>2022</v>
      </c>
    </row>
    <row r="527" spans="1:16" x14ac:dyDescent="0.4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4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C2" sqref="C2"/>
    </sheetView>
  </sheetViews>
  <sheetFormatPr defaultColWidth="8.796875" defaultRowHeight="14.25" x14ac:dyDescent="0.45"/>
  <cols>
    <col min="1" max="1" width="15.796875" bestFit="1" customWidth="1"/>
    <col min="2" max="3" width="16.1328125" customWidth="1"/>
    <col min="4" max="4" width="9.796875" bestFit="1" customWidth="1"/>
    <col min="5" max="5" width="17.1328125" bestFit="1" customWidth="1"/>
    <col min="6" max="6" width="17.796875" bestFit="1" customWidth="1"/>
  </cols>
  <sheetData>
    <row r="1" spans="1:6" ht="14.65" thickBot="1" x14ac:dyDescent="0.5">
      <c r="A1" s="1" t="s">
        <v>0</v>
      </c>
      <c r="B1" s="1" t="s">
        <v>1</v>
      </c>
      <c r="C1" s="1" t="s">
        <v>2</v>
      </c>
      <c r="D1" s="1" t="s">
        <v>3</v>
      </c>
      <c r="E1" s="1" t="s">
        <v>4</v>
      </c>
      <c r="F1" s="1" t="s">
        <v>5</v>
      </c>
    </row>
    <row r="2" spans="1:6" x14ac:dyDescent="0.45">
      <c r="A2" t="s">
        <v>6</v>
      </c>
      <c r="B2" t="s">
        <v>7</v>
      </c>
      <c r="C2" t="s">
        <v>8</v>
      </c>
      <c r="D2" t="s">
        <v>9</v>
      </c>
      <c r="E2">
        <v>98</v>
      </c>
      <c r="F2">
        <v>103.88</v>
      </c>
    </row>
    <row r="3" spans="1:6" x14ac:dyDescent="0.45">
      <c r="A3" t="s">
        <v>10</v>
      </c>
      <c r="B3" t="s">
        <v>11</v>
      </c>
      <c r="C3" t="s">
        <v>8</v>
      </c>
      <c r="D3" t="s">
        <v>9</v>
      </c>
      <c r="E3">
        <v>105</v>
      </c>
      <c r="F3">
        <v>142.80000000000001</v>
      </c>
    </row>
    <row r="4" spans="1:6" x14ac:dyDescent="0.45">
      <c r="A4" t="s">
        <v>12</v>
      </c>
      <c r="B4" t="s">
        <v>13</v>
      </c>
      <c r="C4" t="s">
        <v>8</v>
      </c>
      <c r="D4" t="s">
        <v>9</v>
      </c>
      <c r="E4">
        <v>71</v>
      </c>
      <c r="F4">
        <v>80.94</v>
      </c>
    </row>
    <row r="5" spans="1:6" x14ac:dyDescent="0.45">
      <c r="A5" t="s">
        <v>14</v>
      </c>
      <c r="B5" t="s">
        <v>15</v>
      </c>
      <c r="C5" t="s">
        <v>8</v>
      </c>
      <c r="D5" t="s">
        <v>109</v>
      </c>
      <c r="E5">
        <v>44</v>
      </c>
      <c r="F5">
        <v>48.84</v>
      </c>
    </row>
    <row r="6" spans="1:6" x14ac:dyDescent="0.45">
      <c r="A6" t="s">
        <v>16</v>
      </c>
      <c r="B6" t="s">
        <v>17</v>
      </c>
      <c r="C6" t="s">
        <v>8</v>
      </c>
      <c r="D6" t="s">
        <v>110</v>
      </c>
      <c r="E6">
        <v>133</v>
      </c>
      <c r="F6">
        <v>155.61000000000001</v>
      </c>
    </row>
    <row r="7" spans="1:6" x14ac:dyDescent="0.45">
      <c r="A7" t="s">
        <v>18</v>
      </c>
      <c r="B7" t="s">
        <v>19</v>
      </c>
      <c r="C7" t="s">
        <v>8</v>
      </c>
      <c r="D7" t="s">
        <v>9</v>
      </c>
      <c r="E7">
        <v>75</v>
      </c>
      <c r="F7">
        <v>85.5</v>
      </c>
    </row>
    <row r="8" spans="1:6" x14ac:dyDescent="0.45">
      <c r="A8" t="s">
        <v>20</v>
      </c>
      <c r="B8" t="s">
        <v>21</v>
      </c>
      <c r="C8" t="s">
        <v>8</v>
      </c>
      <c r="D8" t="s">
        <v>109</v>
      </c>
      <c r="E8">
        <v>43</v>
      </c>
      <c r="F8">
        <v>47.730000000000004</v>
      </c>
    </row>
    <row r="9" spans="1:6" x14ac:dyDescent="0.45">
      <c r="A9" t="s">
        <v>22</v>
      </c>
      <c r="B9" t="s">
        <v>23</v>
      </c>
      <c r="C9" t="s">
        <v>8</v>
      </c>
      <c r="D9" t="s">
        <v>9</v>
      </c>
      <c r="E9">
        <v>83</v>
      </c>
      <c r="F9">
        <v>94.62</v>
      </c>
    </row>
    <row r="10" spans="1:6" x14ac:dyDescent="0.45">
      <c r="A10" t="s">
        <v>24</v>
      </c>
      <c r="B10" t="s">
        <v>25</v>
      </c>
      <c r="C10" t="s">
        <v>8</v>
      </c>
      <c r="D10" t="s">
        <v>111</v>
      </c>
      <c r="E10">
        <v>6</v>
      </c>
      <c r="F10">
        <v>7.8599999999999994</v>
      </c>
    </row>
    <row r="11" spans="1:6" x14ac:dyDescent="0.45">
      <c r="A11" t="s">
        <v>26</v>
      </c>
      <c r="B11" t="s">
        <v>27</v>
      </c>
      <c r="C11" t="s">
        <v>28</v>
      </c>
      <c r="D11" t="s">
        <v>110</v>
      </c>
      <c r="E11">
        <v>148</v>
      </c>
      <c r="F11">
        <v>164.28</v>
      </c>
    </row>
    <row r="12" spans="1:6" x14ac:dyDescent="0.45">
      <c r="A12" t="s">
        <v>29</v>
      </c>
      <c r="B12" t="s">
        <v>30</v>
      </c>
      <c r="C12" t="s">
        <v>28</v>
      </c>
      <c r="D12" t="s">
        <v>109</v>
      </c>
      <c r="E12">
        <v>44</v>
      </c>
      <c r="F12">
        <v>48.4</v>
      </c>
    </row>
    <row r="13" spans="1:6" x14ac:dyDescent="0.45">
      <c r="A13" t="s">
        <v>31</v>
      </c>
      <c r="B13" t="s">
        <v>32</v>
      </c>
      <c r="C13" t="s">
        <v>28</v>
      </c>
      <c r="D13" t="s">
        <v>9</v>
      </c>
      <c r="E13">
        <v>73</v>
      </c>
      <c r="F13">
        <v>94.17</v>
      </c>
    </row>
    <row r="14" spans="1:6" x14ac:dyDescent="0.45">
      <c r="A14" t="s">
        <v>33</v>
      </c>
      <c r="B14" t="s">
        <v>34</v>
      </c>
      <c r="C14" t="s">
        <v>28</v>
      </c>
      <c r="D14" t="s">
        <v>9</v>
      </c>
      <c r="E14">
        <v>112</v>
      </c>
      <c r="F14">
        <v>122.08</v>
      </c>
    </row>
    <row r="15" spans="1:6" x14ac:dyDescent="0.45">
      <c r="A15" t="s">
        <v>35</v>
      </c>
      <c r="B15" t="s">
        <v>36</v>
      </c>
      <c r="C15" t="s">
        <v>28</v>
      </c>
      <c r="D15" t="s">
        <v>9</v>
      </c>
      <c r="E15">
        <v>112</v>
      </c>
      <c r="F15">
        <v>146.72</v>
      </c>
    </row>
    <row r="16" spans="1:6" x14ac:dyDescent="0.45">
      <c r="A16" t="s">
        <v>37</v>
      </c>
      <c r="B16" t="s">
        <v>38</v>
      </c>
      <c r="C16" t="s">
        <v>28</v>
      </c>
      <c r="D16" t="s">
        <v>111</v>
      </c>
      <c r="E16">
        <v>12</v>
      </c>
      <c r="F16">
        <v>15.719999999999999</v>
      </c>
    </row>
    <row r="17" spans="1:6" x14ac:dyDescent="0.45">
      <c r="A17" t="s">
        <v>39</v>
      </c>
      <c r="B17" t="s">
        <v>40</v>
      </c>
      <c r="C17" t="s">
        <v>28</v>
      </c>
      <c r="D17" t="s">
        <v>111</v>
      </c>
      <c r="E17">
        <v>13</v>
      </c>
      <c r="F17">
        <v>16.64</v>
      </c>
    </row>
    <row r="18" spans="1:6" x14ac:dyDescent="0.45">
      <c r="A18" t="s">
        <v>41</v>
      </c>
      <c r="B18" t="s">
        <v>42</v>
      </c>
      <c r="C18" t="s">
        <v>28</v>
      </c>
      <c r="D18" t="s">
        <v>110</v>
      </c>
      <c r="E18">
        <v>134</v>
      </c>
      <c r="F18">
        <v>156.78</v>
      </c>
    </row>
    <row r="19" spans="1:6" x14ac:dyDescent="0.45">
      <c r="A19" t="s">
        <v>43</v>
      </c>
      <c r="B19" t="s">
        <v>44</v>
      </c>
      <c r="C19" t="s">
        <v>28</v>
      </c>
      <c r="D19" t="s">
        <v>111</v>
      </c>
      <c r="E19">
        <v>37</v>
      </c>
      <c r="F19">
        <v>49.21</v>
      </c>
    </row>
    <row r="20" spans="1:6" x14ac:dyDescent="0.45">
      <c r="A20" t="s">
        <v>45</v>
      </c>
      <c r="B20" t="s">
        <v>46</v>
      </c>
      <c r="C20" t="s">
        <v>28</v>
      </c>
      <c r="D20" t="s">
        <v>110</v>
      </c>
      <c r="E20">
        <v>150</v>
      </c>
      <c r="F20">
        <v>210</v>
      </c>
    </row>
    <row r="21" spans="1:6" x14ac:dyDescent="0.45">
      <c r="A21" t="s">
        <v>47</v>
      </c>
      <c r="B21" t="s">
        <v>48</v>
      </c>
      <c r="C21" t="s">
        <v>49</v>
      </c>
      <c r="D21" t="s">
        <v>109</v>
      </c>
      <c r="E21">
        <v>61</v>
      </c>
      <c r="F21">
        <v>76.25</v>
      </c>
    </row>
    <row r="22" spans="1:6" x14ac:dyDescent="0.45">
      <c r="A22" t="s">
        <v>50</v>
      </c>
      <c r="B22" t="s">
        <v>51</v>
      </c>
      <c r="C22" t="s">
        <v>49</v>
      </c>
      <c r="D22" t="s">
        <v>110</v>
      </c>
      <c r="E22">
        <v>126</v>
      </c>
      <c r="F22">
        <v>162.54</v>
      </c>
    </row>
    <row r="23" spans="1:6" x14ac:dyDescent="0.45">
      <c r="A23" t="s">
        <v>52</v>
      </c>
      <c r="B23" t="s">
        <v>53</v>
      </c>
      <c r="C23" t="s">
        <v>49</v>
      </c>
      <c r="D23" t="s">
        <v>110</v>
      </c>
      <c r="E23">
        <v>121</v>
      </c>
      <c r="F23">
        <v>141.57</v>
      </c>
    </row>
    <row r="24" spans="1:6" x14ac:dyDescent="0.45">
      <c r="A24" t="s">
        <v>54</v>
      </c>
      <c r="B24" t="s">
        <v>55</v>
      </c>
      <c r="C24" t="s">
        <v>49</v>
      </c>
      <c r="D24" t="s">
        <v>110</v>
      </c>
      <c r="E24">
        <v>141</v>
      </c>
      <c r="F24">
        <v>149.46</v>
      </c>
    </row>
    <row r="25" spans="1:6" x14ac:dyDescent="0.45">
      <c r="A25" t="s">
        <v>56</v>
      </c>
      <c r="B25" t="s">
        <v>57</v>
      </c>
      <c r="C25" t="s">
        <v>49</v>
      </c>
      <c r="D25" t="s">
        <v>110</v>
      </c>
      <c r="E25">
        <v>144</v>
      </c>
      <c r="F25">
        <v>156.96</v>
      </c>
    </row>
    <row r="26" spans="1:6" x14ac:dyDescent="0.45">
      <c r="A26" t="s">
        <v>58</v>
      </c>
      <c r="B26" t="s">
        <v>59</v>
      </c>
      <c r="C26" t="s">
        <v>49</v>
      </c>
      <c r="D26" t="s">
        <v>111</v>
      </c>
      <c r="E26">
        <v>7</v>
      </c>
      <c r="F26">
        <v>8.33</v>
      </c>
    </row>
    <row r="27" spans="1:6" x14ac:dyDescent="0.45">
      <c r="A27" t="s">
        <v>60</v>
      </c>
      <c r="B27" t="s">
        <v>61</v>
      </c>
      <c r="C27" t="s">
        <v>62</v>
      </c>
      <c r="D27" t="s">
        <v>111</v>
      </c>
      <c r="E27">
        <v>18</v>
      </c>
      <c r="F27">
        <v>24.66</v>
      </c>
    </row>
    <row r="28" spans="1:6" x14ac:dyDescent="0.45">
      <c r="A28" t="s">
        <v>63</v>
      </c>
      <c r="B28" t="s">
        <v>64</v>
      </c>
      <c r="C28" t="s">
        <v>62</v>
      </c>
      <c r="D28" t="s">
        <v>109</v>
      </c>
      <c r="E28">
        <v>48</v>
      </c>
      <c r="F28">
        <v>57.120000000000005</v>
      </c>
    </row>
    <row r="29" spans="1:6" x14ac:dyDescent="0.45">
      <c r="A29" t="s">
        <v>65</v>
      </c>
      <c r="B29" t="s">
        <v>66</v>
      </c>
      <c r="C29" t="s">
        <v>62</v>
      </c>
      <c r="D29" t="s">
        <v>111</v>
      </c>
      <c r="E29">
        <v>37</v>
      </c>
      <c r="F29">
        <v>41.81</v>
      </c>
    </row>
    <row r="30" spans="1:6" x14ac:dyDescent="0.45">
      <c r="A30" t="s">
        <v>67</v>
      </c>
      <c r="B30" t="s">
        <v>68</v>
      </c>
      <c r="C30" t="s">
        <v>62</v>
      </c>
      <c r="D30" t="s">
        <v>109</v>
      </c>
      <c r="E30">
        <v>47</v>
      </c>
      <c r="F30">
        <v>53.11</v>
      </c>
    </row>
    <row r="31" spans="1:6" x14ac:dyDescent="0.45">
      <c r="A31" t="s">
        <v>69</v>
      </c>
      <c r="B31" t="s">
        <v>70</v>
      </c>
      <c r="C31" t="s">
        <v>62</v>
      </c>
      <c r="D31" t="s">
        <v>110</v>
      </c>
      <c r="E31">
        <v>148</v>
      </c>
      <c r="F31">
        <v>201.28</v>
      </c>
    </row>
    <row r="32" spans="1:6" x14ac:dyDescent="0.45">
      <c r="A32" t="s">
        <v>71</v>
      </c>
      <c r="B32" t="s">
        <v>72</v>
      </c>
      <c r="C32" t="s">
        <v>62</v>
      </c>
      <c r="D32" t="s">
        <v>9</v>
      </c>
      <c r="E32">
        <v>93</v>
      </c>
      <c r="F32">
        <v>104.16</v>
      </c>
    </row>
    <row r="33" spans="1:6" x14ac:dyDescent="0.45">
      <c r="A33" t="s">
        <v>73</v>
      </c>
      <c r="B33" t="s">
        <v>74</v>
      </c>
      <c r="C33" t="s">
        <v>62</v>
      </c>
      <c r="D33" t="s">
        <v>9</v>
      </c>
      <c r="E33">
        <v>89</v>
      </c>
      <c r="F33">
        <v>117.48</v>
      </c>
    </row>
    <row r="34" spans="1:6" x14ac:dyDescent="0.45">
      <c r="A34" t="s">
        <v>75</v>
      </c>
      <c r="B34" t="s">
        <v>76</v>
      </c>
      <c r="C34" t="s">
        <v>62</v>
      </c>
      <c r="D34" t="s">
        <v>9</v>
      </c>
      <c r="E34">
        <v>95</v>
      </c>
      <c r="F34">
        <v>119.7</v>
      </c>
    </row>
    <row r="35" spans="1:6" x14ac:dyDescent="0.45">
      <c r="A35" t="s">
        <v>77</v>
      </c>
      <c r="B35" t="s">
        <v>78</v>
      </c>
      <c r="C35" t="s">
        <v>62</v>
      </c>
      <c r="D35" t="s">
        <v>109</v>
      </c>
      <c r="E35">
        <v>55</v>
      </c>
      <c r="F35">
        <v>58.3</v>
      </c>
    </row>
    <row r="36" spans="1:6" x14ac:dyDescent="0.45">
      <c r="A36" t="s">
        <v>79</v>
      </c>
      <c r="B36" t="s">
        <v>80</v>
      </c>
      <c r="C36" t="s">
        <v>62</v>
      </c>
      <c r="D36" t="s">
        <v>111</v>
      </c>
      <c r="E36">
        <v>5</v>
      </c>
      <c r="F36">
        <v>6.7</v>
      </c>
    </row>
    <row r="37" spans="1:6" x14ac:dyDescent="0.45">
      <c r="A37" t="s">
        <v>81</v>
      </c>
      <c r="B37" t="s">
        <v>82</v>
      </c>
      <c r="C37" t="s">
        <v>62</v>
      </c>
      <c r="D37" t="s">
        <v>9</v>
      </c>
      <c r="E37">
        <v>90</v>
      </c>
      <c r="F37">
        <v>96.3</v>
      </c>
    </row>
    <row r="38" spans="1:6" x14ac:dyDescent="0.45">
      <c r="A38" t="s">
        <v>83</v>
      </c>
      <c r="B38" t="s">
        <v>84</v>
      </c>
      <c r="C38" t="s">
        <v>85</v>
      </c>
      <c r="D38" t="s">
        <v>9</v>
      </c>
      <c r="E38">
        <v>67</v>
      </c>
      <c r="F38">
        <v>85.76</v>
      </c>
    </row>
    <row r="39" spans="1:6" x14ac:dyDescent="0.45">
      <c r="A39" t="s">
        <v>86</v>
      </c>
      <c r="B39" t="s">
        <v>87</v>
      </c>
      <c r="C39" t="s">
        <v>85</v>
      </c>
      <c r="D39" t="s">
        <v>9</v>
      </c>
      <c r="E39">
        <v>72</v>
      </c>
      <c r="F39">
        <v>79.92</v>
      </c>
    </row>
    <row r="40" spans="1:6" x14ac:dyDescent="0.45">
      <c r="A40" t="s">
        <v>88</v>
      </c>
      <c r="B40" t="s">
        <v>89</v>
      </c>
      <c r="C40" t="s">
        <v>85</v>
      </c>
      <c r="D40" t="s">
        <v>111</v>
      </c>
      <c r="E40">
        <v>37</v>
      </c>
      <c r="F40">
        <v>42.55</v>
      </c>
    </row>
    <row r="41" spans="1:6" x14ac:dyDescent="0.45">
      <c r="A41" t="s">
        <v>90</v>
      </c>
      <c r="B41" t="s">
        <v>91</v>
      </c>
      <c r="C41" t="s">
        <v>85</v>
      </c>
      <c r="D41" t="s">
        <v>9</v>
      </c>
      <c r="E41">
        <v>90</v>
      </c>
      <c r="F41">
        <v>115.2</v>
      </c>
    </row>
    <row r="42" spans="1:6" x14ac:dyDescent="0.45">
      <c r="A42" t="s">
        <v>92</v>
      </c>
      <c r="B42" t="s">
        <v>93</v>
      </c>
      <c r="C42" t="s">
        <v>85</v>
      </c>
      <c r="D42" t="s">
        <v>110</v>
      </c>
      <c r="E42">
        <v>138</v>
      </c>
      <c r="F42">
        <v>173.88</v>
      </c>
    </row>
    <row r="43" spans="1:6" x14ac:dyDescent="0.45">
      <c r="A43" t="s">
        <v>94</v>
      </c>
      <c r="B43" t="s">
        <v>95</v>
      </c>
      <c r="C43" t="s">
        <v>85</v>
      </c>
      <c r="D43" t="s">
        <v>110</v>
      </c>
      <c r="E43">
        <v>120</v>
      </c>
      <c r="F43">
        <v>162</v>
      </c>
    </row>
    <row r="44" spans="1:6" x14ac:dyDescent="0.45">
      <c r="A44" t="s">
        <v>96</v>
      </c>
      <c r="B44" t="s">
        <v>97</v>
      </c>
      <c r="C44" t="s">
        <v>85</v>
      </c>
      <c r="D44" t="s">
        <v>9</v>
      </c>
      <c r="E44">
        <v>67</v>
      </c>
      <c r="F44">
        <v>83.08</v>
      </c>
    </row>
    <row r="45" spans="1:6" x14ac:dyDescent="0.45">
      <c r="A45" t="s">
        <v>98</v>
      </c>
      <c r="B45" t="s">
        <v>99</v>
      </c>
      <c r="C45" t="s">
        <v>85</v>
      </c>
      <c r="D45" t="s">
        <v>9</v>
      </c>
      <c r="E45">
        <v>76</v>
      </c>
      <c r="F45">
        <v>82.08</v>
      </c>
    </row>
    <row r="46" spans="1:6" x14ac:dyDescent="0.4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3DED4-F1BA-4DBB-95F2-F14B8EE3AEA3}">
  <sheetPr>
    <tabColor rgb="FFFFC000"/>
  </sheetPr>
  <dimension ref="A1:AV49"/>
  <sheetViews>
    <sheetView showGridLines="0" topLeftCell="V1" zoomScale="62" zoomScaleNormal="62" workbookViewId="0">
      <selection activeCell="AS37" sqref="AS37"/>
    </sheetView>
  </sheetViews>
  <sheetFormatPr defaultColWidth="8.796875" defaultRowHeight="13.5" x14ac:dyDescent="0.35"/>
  <cols>
    <col min="1" max="1" width="15.46484375" style="8" bestFit="1" customWidth="1"/>
    <col min="2" max="2" width="31.265625" style="8" bestFit="1" customWidth="1"/>
    <col min="3" max="3" width="8.796875" style="8"/>
    <col min="4" max="4" width="31.265625" style="8" bestFit="1" customWidth="1"/>
    <col min="5" max="5" width="30.46484375" style="8" bestFit="1" customWidth="1"/>
    <col min="6" max="6" width="8.796875" style="8"/>
    <col min="7" max="7" width="15.46484375" style="8" bestFit="1" customWidth="1"/>
    <col min="8" max="8" width="31.265625" style="8" bestFit="1" customWidth="1"/>
    <col min="9" max="9" width="30.46484375" style="8" bestFit="1" customWidth="1"/>
    <col min="10" max="10" width="11.796875" style="8" customWidth="1"/>
    <col min="11" max="11" width="12.796875" style="8" customWidth="1"/>
    <col min="12" max="12" width="13.6640625" style="8" customWidth="1"/>
    <col min="13" max="13" width="11" style="8" customWidth="1"/>
    <col min="14" max="14" width="9.46484375" style="8" customWidth="1"/>
    <col min="15" max="15" width="14.796875" style="8" customWidth="1"/>
    <col min="16" max="16" width="0" style="8" hidden="1" customWidth="1"/>
    <col min="17" max="17" width="15.46484375" style="8" bestFit="1" customWidth="1"/>
    <col min="18" max="18" width="31.265625" style="8" bestFit="1" customWidth="1"/>
    <col min="19" max="19" width="18.33203125" style="8" bestFit="1" customWidth="1"/>
    <col min="20" max="20" width="15.46484375" style="8" customWidth="1"/>
    <col min="21" max="21" width="12.46484375" style="8" bestFit="1" customWidth="1"/>
    <col min="22" max="22" width="11.33203125" style="8" customWidth="1"/>
    <col min="23" max="23" width="11" style="8" customWidth="1"/>
    <col min="24" max="24" width="11.1328125" style="8" customWidth="1"/>
    <col min="25" max="26" width="10.33203125" style="8" customWidth="1"/>
    <col min="27" max="27" width="11.1328125" style="8" customWidth="1"/>
    <col min="28" max="28" width="15.46484375" style="8" customWidth="1"/>
    <col min="29" max="29" width="6.796875" style="8" customWidth="1"/>
    <col min="30" max="30" width="15.46484375" style="8" customWidth="1"/>
    <col min="31" max="31" width="8.33203125" style="8" hidden="1" customWidth="1"/>
    <col min="32" max="32" width="5.796875" style="8" hidden="1" customWidth="1"/>
    <col min="33" max="33" width="12" style="8" hidden="1" customWidth="1"/>
    <col min="34" max="34" width="30" style="8" hidden="1" customWidth="1"/>
    <col min="35" max="35" width="15.33203125" style="8" hidden="1" customWidth="1"/>
    <col min="36" max="36" width="15.46484375" style="8" bestFit="1" customWidth="1"/>
    <col min="37" max="37" width="31.265625" style="8" bestFit="1" customWidth="1"/>
    <col min="38" max="38" width="6.1328125" style="8" customWidth="1"/>
    <col min="39" max="39" width="6.33203125" style="8" customWidth="1"/>
    <col min="40" max="40" width="12.796875" style="8" customWidth="1"/>
    <col min="41" max="41" width="25.1328125" style="8" customWidth="1"/>
    <col min="42" max="42" width="9" style="8" customWidth="1"/>
    <col min="43" max="43" width="10" style="8" hidden="1" customWidth="1"/>
    <col min="44" max="44" width="15.46484375" style="8" bestFit="1" customWidth="1"/>
    <col min="45" max="45" width="31.265625" style="8" bestFit="1" customWidth="1"/>
    <col min="46" max="46" width="8.796875" style="8"/>
    <col min="47" max="47" width="15.46484375" style="8" bestFit="1" customWidth="1"/>
    <col min="48" max="48" width="31.265625" style="8" bestFit="1" customWidth="1"/>
    <col min="49" max="16384" width="8.796875" style="8"/>
  </cols>
  <sheetData>
    <row r="1" spans="1:48" x14ac:dyDescent="0.35">
      <c r="P1" s="8" t="s">
        <v>150</v>
      </c>
    </row>
    <row r="2" spans="1:48" ht="15" x14ac:dyDescent="0.4">
      <c r="A2" s="13" t="s">
        <v>148</v>
      </c>
      <c r="B2" s="13"/>
      <c r="D2" s="13" t="s">
        <v>147</v>
      </c>
      <c r="E2" s="13"/>
      <c r="G2" s="13" t="s">
        <v>146</v>
      </c>
      <c r="H2" s="13"/>
      <c r="I2" s="13"/>
      <c r="K2" s="13" t="s">
        <v>149</v>
      </c>
      <c r="L2" s="13"/>
      <c r="M2" s="13"/>
      <c r="N2" s="13"/>
      <c r="U2" s="14" t="s">
        <v>144</v>
      </c>
      <c r="V2" s="14"/>
      <c r="W2" s="14"/>
      <c r="X2" s="14"/>
      <c r="Y2" s="14"/>
      <c r="AA2" s="14" t="s">
        <v>145</v>
      </c>
      <c r="AB2" s="14"/>
      <c r="AC2" s="14"/>
      <c r="AM2" s="14" t="s">
        <v>143</v>
      </c>
      <c r="AN2" s="14"/>
      <c r="AO2" s="14"/>
      <c r="AR2" s="14" t="s">
        <v>142</v>
      </c>
      <c r="AS2" s="14"/>
      <c r="AU2" s="14" t="s">
        <v>141</v>
      </c>
      <c r="AV2" s="14"/>
    </row>
    <row r="3" spans="1:48" x14ac:dyDescent="0.35">
      <c r="A3" s="15" t="s">
        <v>119</v>
      </c>
      <c r="B3" s="16" t="s">
        <v>120</v>
      </c>
      <c r="D3" s="16" t="s">
        <v>120</v>
      </c>
      <c r="E3" s="16" t="s">
        <v>121</v>
      </c>
      <c r="G3" s="15" t="s">
        <v>119</v>
      </c>
      <c r="H3" s="16" t="s">
        <v>120</v>
      </c>
      <c r="I3" s="16" t="s">
        <v>121</v>
      </c>
      <c r="K3" s="9"/>
      <c r="L3" s="9" t="b">
        <v>1</v>
      </c>
      <c r="M3" s="9" t="b">
        <v>1</v>
      </c>
      <c r="N3" s="9" t="b">
        <v>1</v>
      </c>
      <c r="U3" s="9"/>
      <c r="V3" s="9" t="str">
        <f ca="1">VLOOKUP(1,$U:$Y,2,0)</f>
        <v>Product41</v>
      </c>
      <c r="W3" s="10">
        <f ca="1">VLOOKUP(1,$U:$Y,3,0)</f>
        <v>22952.16</v>
      </c>
      <c r="X3" s="9">
        <f ca="1">VLOOKUP(1,$U:$Y,4,0)</f>
        <v>132</v>
      </c>
      <c r="Y3" s="9" t="str">
        <f ca="1">VLOOKUP(1,$U:$Y,5,0)</f>
        <v>Product41</v>
      </c>
      <c r="AA3" s="11">
        <v>1</v>
      </c>
      <c r="AB3" s="9">
        <f>COUNT(S:S)-9</f>
        <v>35</v>
      </c>
      <c r="AC3" s="9">
        <f>MIN(AA3:AB3)</f>
        <v>1</v>
      </c>
      <c r="AJ3" s="15" t="s">
        <v>119</v>
      </c>
      <c r="AK3" s="16" t="s">
        <v>120</v>
      </c>
      <c r="AM3" s="9"/>
      <c r="AN3" s="9" t="str">
        <f ca="1">VLOOKUP(1,$AM:$AO,2,0)</f>
        <v>Category04</v>
      </c>
      <c r="AO3" s="10">
        <f ca="1">VLOOKUP(1,$AM:$AO,3,0)</f>
        <v>95269.4</v>
      </c>
      <c r="AR3" s="15" t="s">
        <v>119</v>
      </c>
      <c r="AS3" s="16" t="s">
        <v>120</v>
      </c>
      <c r="AU3" s="15" t="s">
        <v>119</v>
      </c>
      <c r="AV3" s="16" t="s">
        <v>120</v>
      </c>
    </row>
    <row r="4" spans="1:48" x14ac:dyDescent="0.35">
      <c r="A4" s="17">
        <v>1</v>
      </c>
      <c r="B4" s="18">
        <v>13167.810000000001</v>
      </c>
      <c r="D4" s="24">
        <v>401411.91999999969</v>
      </c>
      <c r="E4" s="18">
        <v>332504</v>
      </c>
      <c r="G4" s="16" t="s">
        <v>122</v>
      </c>
      <c r="H4" s="19">
        <v>41346.959999999992</v>
      </c>
      <c r="I4" s="19">
        <v>34290</v>
      </c>
      <c r="K4" s="9" t="s">
        <v>138</v>
      </c>
      <c r="L4" s="9" t="s">
        <v>139</v>
      </c>
      <c r="M4" s="9" t="s">
        <v>140</v>
      </c>
      <c r="N4" s="9" t="s">
        <v>137</v>
      </c>
      <c r="U4" s="9"/>
      <c r="V4" s="9"/>
      <c r="W4" s="9"/>
      <c r="X4" s="9"/>
      <c r="Y4" s="9"/>
      <c r="AA4" s="9"/>
      <c r="AB4" s="9"/>
      <c r="AC4" s="9"/>
      <c r="AG4" s="20" t="s">
        <v>119</v>
      </c>
      <c r="AH4" s="21" t="s">
        <v>120</v>
      </c>
      <c r="AJ4" s="17" t="s">
        <v>8</v>
      </c>
      <c r="AK4" s="18">
        <v>69261.950000000012</v>
      </c>
      <c r="AM4" s="9"/>
      <c r="AN4" s="9"/>
      <c r="AO4" s="9"/>
      <c r="AR4" s="17" t="s">
        <v>108</v>
      </c>
      <c r="AS4" s="19">
        <v>208140.15000000005</v>
      </c>
      <c r="AU4" s="17" t="s">
        <v>107</v>
      </c>
      <c r="AV4" s="19">
        <v>199516.90000000008</v>
      </c>
    </row>
    <row r="5" spans="1:48" x14ac:dyDescent="0.35">
      <c r="A5" s="17">
        <v>2</v>
      </c>
      <c r="B5" s="18">
        <v>13210.220000000001</v>
      </c>
      <c r="D5" s="9"/>
      <c r="E5" s="9"/>
      <c r="G5" s="16" t="s">
        <v>123</v>
      </c>
      <c r="H5" s="19">
        <v>30857.300000000003</v>
      </c>
      <c r="I5" s="19">
        <v>25341</v>
      </c>
      <c r="K5" s="9" t="s">
        <v>122</v>
      </c>
      <c r="L5" s="10">
        <f t="shared" ref="L5:L16" si="0">IF($L$3=TRUE,VLOOKUP(K5,G:I,2,0),NA())</f>
        <v>41346.959999999992</v>
      </c>
      <c r="M5" s="10">
        <f t="shared" ref="M5:M16" si="1">IF($M$3=TRUE,VLOOKUP(K5,G:I,2,0)-VLOOKUP(K5,G:I,3,0),NA())</f>
        <v>7056.9599999999919</v>
      </c>
      <c r="N5" s="12">
        <f t="shared" ref="N5:N16" si="2">IF($N$3=TRUE,M5/VLOOKUP(K5,G:I,3,0),"")</f>
        <v>0.20580227471566032</v>
      </c>
      <c r="Q5" s="20" t="s">
        <v>119</v>
      </c>
      <c r="R5" s="21" t="s">
        <v>120</v>
      </c>
      <c r="S5" s="21" t="s">
        <v>134</v>
      </c>
      <c r="U5" s="9"/>
      <c r="V5" s="9"/>
      <c r="W5" s="9"/>
      <c r="X5" s="9"/>
      <c r="Y5" s="9"/>
      <c r="AA5" s="9"/>
      <c r="AB5" s="9"/>
      <c r="AC5" s="9"/>
      <c r="AG5" s="22" t="s">
        <v>110</v>
      </c>
      <c r="AH5" s="23">
        <v>172347.33000000002</v>
      </c>
      <c r="AJ5" s="17" t="s">
        <v>28</v>
      </c>
      <c r="AK5" s="18">
        <v>92963.87</v>
      </c>
      <c r="AM5" s="9" cm="1">
        <f t="array" aca="1" ref="AM5:AM9" ca="1">RANK(_xlfn.ANCHORARRAY(AO5),_xlfn.ANCHORARRAY(AO5))</f>
        <v>4</v>
      </c>
      <c r="AN5" s="9" t="str" cm="1">
        <f t="array" aca="1" ref="AN5:AN9" ca="1">OFFSET($AJ$3,1,0,COUNT($AK:$AK))</f>
        <v>Category01</v>
      </c>
      <c r="AO5" s="10" cm="1">
        <f t="array" aca="1" ref="AO5:AO9" ca="1">OFFSET($AJ$3,1,1,COUNT($AK:$AK))</f>
        <v>69261.950000000012</v>
      </c>
      <c r="AR5" s="17" t="s">
        <v>106</v>
      </c>
      <c r="AS5" s="19">
        <v>133923.87000000002</v>
      </c>
      <c r="AU5" s="17" t="s">
        <v>106</v>
      </c>
      <c r="AV5" s="19">
        <v>201895.01999999993</v>
      </c>
    </row>
    <row r="6" spans="1:48" x14ac:dyDescent="0.35">
      <c r="A6" s="17">
        <v>3</v>
      </c>
      <c r="B6" s="18">
        <v>20202.099999999995</v>
      </c>
      <c r="D6" s="9" t="s">
        <v>135</v>
      </c>
      <c r="E6" s="10">
        <f>GETPIVOTDATA("Sum of TOTAL SELLING VALUE",$D$3)</f>
        <v>401411.91999999969</v>
      </c>
      <c r="G6" s="16" t="s">
        <v>124</v>
      </c>
      <c r="H6" s="19">
        <v>28616.65</v>
      </c>
      <c r="I6" s="19">
        <v>23437</v>
      </c>
      <c r="K6" s="9" t="s">
        <v>123</v>
      </c>
      <c r="L6" s="10">
        <f t="shared" si="0"/>
        <v>30857.300000000003</v>
      </c>
      <c r="M6" s="10">
        <f t="shared" si="1"/>
        <v>5516.3000000000029</v>
      </c>
      <c r="N6" s="12">
        <f t="shared" si="2"/>
        <v>0.21768280651907987</v>
      </c>
      <c r="Q6" s="22" t="s">
        <v>7</v>
      </c>
      <c r="R6" s="23">
        <v>9764.7199999999993</v>
      </c>
      <c r="S6" s="23">
        <v>94</v>
      </c>
      <c r="U6" s="9" cm="1">
        <f t="array" aca="1" ref="U6:U49" ca="1">RANK(_xlfn.ANCHORARRAY(W6),_xlfn.ANCHORARRAY(W6))</f>
        <v>19</v>
      </c>
      <c r="V6" s="9" t="str" cm="1">
        <f t="array" aca="1" ref="V6:V49" ca="1">OFFSET($Q$5,1,0,COUNT($R:$R))</f>
        <v>Product01</v>
      </c>
      <c r="W6" s="9" cm="1">
        <f t="array" aca="1" ref="W6:W49" ca="1">OFFSET($Q$5,1,1,COUNT($R:$R))</f>
        <v>9764.7199999999993</v>
      </c>
      <c r="X6" s="9" cm="1">
        <f t="array" aca="1" ref="X6:X49" ca="1">OFFSET($Q$5,1,2,COUNT($R:$R))</f>
        <v>94</v>
      </c>
      <c r="Y6" s="9" t="str" cm="1">
        <f t="array" aca="1" ref="Y6:Y49" ca="1">OFFSET($Q$5,1,0,COUNT($R:$R))</f>
        <v>Product01</v>
      </c>
      <c r="AA6" s="9" t="str" cm="1">
        <f t="array" aca="1" ref="AA6:AA15" ca="1">OFFSET($Q$5,$AC$3,0,10)</f>
        <v>Product01</v>
      </c>
      <c r="AB6" s="10" cm="1">
        <f t="array" aca="1" ref="AB6:AB15" ca="1">OFFSET($Q$5,$AC$3,1,10)</f>
        <v>9764.7199999999993</v>
      </c>
      <c r="AC6" s="9"/>
      <c r="AG6" s="22" t="s">
        <v>9</v>
      </c>
      <c r="AH6" s="23">
        <v>164969.07</v>
      </c>
      <c r="AJ6" s="17" t="s">
        <v>49</v>
      </c>
      <c r="AK6" s="18">
        <v>52299.509999999995</v>
      </c>
      <c r="AM6" s="9">
        <f ca="1"/>
        <v>2</v>
      </c>
      <c r="AN6" s="9" t="str">
        <f ca="1"/>
        <v>Category02</v>
      </c>
      <c r="AO6" s="10">
        <f ca="1"/>
        <v>92963.87</v>
      </c>
      <c r="AR6" s="17" t="s">
        <v>105</v>
      </c>
      <c r="AS6" s="19">
        <v>59347.900000000009</v>
      </c>
    </row>
    <row r="7" spans="1:48" x14ac:dyDescent="0.35">
      <c r="A7" s="17">
        <v>4</v>
      </c>
      <c r="B7" s="18">
        <v>11312.2</v>
      </c>
      <c r="D7" s="9" t="s">
        <v>136</v>
      </c>
      <c r="E7" s="10">
        <f>GETPIVOTDATA("Sum of TOTAL SELLING VALUE",$D$3)-GETPIVOTDATA("Sum of TOTAL BUYING VALUE",$D$3)</f>
        <v>68907.919999999693</v>
      </c>
      <c r="G7" s="16" t="s">
        <v>125</v>
      </c>
      <c r="H7" s="19">
        <v>26579.11</v>
      </c>
      <c r="I7" s="19">
        <v>21282</v>
      </c>
      <c r="K7" s="9" t="s">
        <v>124</v>
      </c>
      <c r="L7" s="10">
        <f t="shared" si="0"/>
        <v>28616.65</v>
      </c>
      <c r="M7" s="10">
        <f t="shared" si="1"/>
        <v>5179.6500000000015</v>
      </c>
      <c r="N7" s="12">
        <f t="shared" si="2"/>
        <v>0.22100311473311438</v>
      </c>
      <c r="Q7" s="22" t="s">
        <v>11</v>
      </c>
      <c r="R7" s="23">
        <v>13423.199999999999</v>
      </c>
      <c r="S7" s="23">
        <v>94</v>
      </c>
      <c r="U7" s="9">
        <f ca="1"/>
        <v>10</v>
      </c>
      <c r="V7" s="9" t="str">
        <f ca="1"/>
        <v>Product02</v>
      </c>
      <c r="W7" s="9">
        <f ca="1"/>
        <v>13423.199999999999</v>
      </c>
      <c r="X7" s="9">
        <f ca="1"/>
        <v>94</v>
      </c>
      <c r="Y7" s="9" t="str">
        <f ca="1"/>
        <v>Product02</v>
      </c>
      <c r="AA7" s="9" t="str">
        <f ca="1"/>
        <v>Product02</v>
      </c>
      <c r="AB7" s="10">
        <f ca="1"/>
        <v>13423.199999999999</v>
      </c>
      <c r="AC7" s="9"/>
      <c r="AG7" s="22" t="s">
        <v>109</v>
      </c>
      <c r="AH7" s="23">
        <v>42937.57</v>
      </c>
      <c r="AJ7" s="17" t="s">
        <v>62</v>
      </c>
      <c r="AK7" s="18">
        <v>95269.4</v>
      </c>
      <c r="AM7" s="9">
        <f ca="1"/>
        <v>5</v>
      </c>
      <c r="AN7" s="9" t="str">
        <f ca="1"/>
        <v>Category03</v>
      </c>
      <c r="AO7" s="10">
        <f ca="1"/>
        <v>52299.509999999995</v>
      </c>
    </row>
    <row r="8" spans="1:48" x14ac:dyDescent="0.35">
      <c r="A8" s="17">
        <v>5</v>
      </c>
      <c r="B8" s="18">
        <v>11711.449999999999</v>
      </c>
      <c r="D8" s="9" t="s">
        <v>137</v>
      </c>
      <c r="E8" s="12">
        <f>E7/GETPIVOTDATA("Sum of TOTAL BUYING VALUE",$D$3)</f>
        <v>0.20723937155643149</v>
      </c>
      <c r="G8" s="16" t="s">
        <v>126</v>
      </c>
      <c r="H8" s="19">
        <v>30910.45</v>
      </c>
      <c r="I8" s="19">
        <v>26526</v>
      </c>
      <c r="K8" s="9" t="s">
        <v>125</v>
      </c>
      <c r="L8" s="10">
        <f t="shared" si="0"/>
        <v>26579.11</v>
      </c>
      <c r="M8" s="10">
        <f t="shared" si="1"/>
        <v>5297.1100000000006</v>
      </c>
      <c r="N8" s="12">
        <f t="shared" si="2"/>
        <v>0.24890094915891367</v>
      </c>
      <c r="Q8" s="22" t="s">
        <v>13</v>
      </c>
      <c r="R8" s="23">
        <v>6394.2599999999993</v>
      </c>
      <c r="S8" s="23">
        <v>79</v>
      </c>
      <c r="U8" s="9">
        <f ca="1"/>
        <v>26</v>
      </c>
      <c r="V8" s="9" t="str">
        <f ca="1"/>
        <v>Product03</v>
      </c>
      <c r="W8" s="9">
        <f ca="1"/>
        <v>6394.2599999999993</v>
      </c>
      <c r="X8" s="9">
        <f ca="1"/>
        <v>79</v>
      </c>
      <c r="Y8" s="9" t="str">
        <f ca="1"/>
        <v>Product03</v>
      </c>
      <c r="AA8" s="9" t="str">
        <f ca="1"/>
        <v>Product03</v>
      </c>
      <c r="AB8" s="10">
        <f ca="1"/>
        <v>6394.2599999999993</v>
      </c>
      <c r="AC8" s="9"/>
      <c r="AG8" s="22" t="s">
        <v>111</v>
      </c>
      <c r="AH8" s="23">
        <v>21157.949999999997</v>
      </c>
      <c r="AJ8" s="17" t="s">
        <v>85</v>
      </c>
      <c r="AK8" s="18">
        <v>91617.19</v>
      </c>
      <c r="AM8" s="9">
        <f ca="1"/>
        <v>1</v>
      </c>
      <c r="AN8" s="9" t="str">
        <f ca="1"/>
        <v>Category04</v>
      </c>
      <c r="AO8" s="10">
        <f ca="1"/>
        <v>95269.4</v>
      </c>
    </row>
    <row r="9" spans="1:48" x14ac:dyDescent="0.35">
      <c r="A9" s="17">
        <v>6</v>
      </c>
      <c r="B9" s="18">
        <v>14365.540000000005</v>
      </c>
      <c r="G9" s="16" t="s">
        <v>127</v>
      </c>
      <c r="H9" s="19">
        <v>30533.710000000003</v>
      </c>
      <c r="I9" s="19">
        <v>24879</v>
      </c>
      <c r="K9" s="9" t="s">
        <v>126</v>
      </c>
      <c r="L9" s="10">
        <f t="shared" si="0"/>
        <v>30910.45</v>
      </c>
      <c r="M9" s="10">
        <f t="shared" si="1"/>
        <v>4384.4500000000007</v>
      </c>
      <c r="N9" s="12">
        <f t="shared" si="2"/>
        <v>0.16528877327904701</v>
      </c>
      <c r="Q9" s="22" t="s">
        <v>15</v>
      </c>
      <c r="R9" s="23">
        <v>6056.1600000000008</v>
      </c>
      <c r="S9" s="23">
        <v>124</v>
      </c>
      <c r="U9" s="9">
        <f ca="1"/>
        <v>30</v>
      </c>
      <c r="V9" s="9" t="str">
        <f ca="1"/>
        <v>Product04</v>
      </c>
      <c r="W9" s="9">
        <f ca="1"/>
        <v>6056.1600000000008</v>
      </c>
      <c r="X9" s="9">
        <f ca="1"/>
        <v>124</v>
      </c>
      <c r="Y9" s="9" t="str">
        <f ca="1"/>
        <v>Product04</v>
      </c>
      <c r="AA9" s="9" t="str">
        <f ca="1"/>
        <v>Product04</v>
      </c>
      <c r="AB9" s="10">
        <f ca="1"/>
        <v>6056.1600000000008</v>
      </c>
      <c r="AC9" s="9"/>
      <c r="AM9" s="9">
        <f ca="1"/>
        <v>3</v>
      </c>
      <c r="AN9" s="9" t="str">
        <f ca="1"/>
        <v>Category05</v>
      </c>
      <c r="AO9" s="10">
        <f ca="1"/>
        <v>91617.19</v>
      </c>
    </row>
    <row r="10" spans="1:48" x14ac:dyDescent="0.35">
      <c r="A10" s="17">
        <v>7</v>
      </c>
      <c r="B10" s="18">
        <v>7132.79</v>
      </c>
      <c r="G10" s="16" t="s">
        <v>128</v>
      </c>
      <c r="H10" s="19">
        <v>35251.79</v>
      </c>
      <c r="I10" s="19">
        <v>29878</v>
      </c>
      <c r="K10" s="9" t="s">
        <v>127</v>
      </c>
      <c r="L10" s="10">
        <f t="shared" si="0"/>
        <v>30533.710000000003</v>
      </c>
      <c r="M10" s="10">
        <f t="shared" si="1"/>
        <v>5654.7100000000028</v>
      </c>
      <c r="N10" s="12">
        <f t="shared" si="2"/>
        <v>0.22728847622492876</v>
      </c>
      <c r="Q10" s="22" t="s">
        <v>17</v>
      </c>
      <c r="R10" s="23">
        <v>15716.61</v>
      </c>
      <c r="S10" s="23">
        <v>101</v>
      </c>
      <c r="U10" s="9">
        <f ca="1"/>
        <v>8</v>
      </c>
      <c r="V10" s="9" t="str">
        <f ca="1"/>
        <v>Product05</v>
      </c>
      <c r="W10" s="9">
        <f ca="1"/>
        <v>15716.61</v>
      </c>
      <c r="X10" s="9">
        <f ca="1"/>
        <v>101</v>
      </c>
      <c r="Y10" s="9" t="str">
        <f ca="1"/>
        <v>Product05</v>
      </c>
      <c r="AA10" s="9" t="str">
        <f ca="1"/>
        <v>Product05</v>
      </c>
      <c r="AB10" s="10">
        <f ca="1"/>
        <v>15716.61</v>
      </c>
      <c r="AC10" s="9"/>
    </row>
    <row r="11" spans="1:48" x14ac:dyDescent="0.35">
      <c r="A11" s="17">
        <v>8</v>
      </c>
      <c r="B11" s="18">
        <v>14262.46</v>
      </c>
      <c r="G11" s="16" t="s">
        <v>129</v>
      </c>
      <c r="H11" s="19">
        <v>35350.400000000016</v>
      </c>
      <c r="I11" s="19">
        <v>29831</v>
      </c>
      <c r="K11" s="9" t="s">
        <v>128</v>
      </c>
      <c r="L11" s="10">
        <f t="shared" si="0"/>
        <v>35251.79</v>
      </c>
      <c r="M11" s="10">
        <f t="shared" si="1"/>
        <v>5373.7900000000009</v>
      </c>
      <c r="N11" s="12">
        <f t="shared" si="2"/>
        <v>0.1798577548698039</v>
      </c>
      <c r="Q11" s="22" t="s">
        <v>19</v>
      </c>
      <c r="R11" s="23">
        <v>4531.5</v>
      </c>
      <c r="S11" s="23">
        <v>53</v>
      </c>
      <c r="U11" s="9">
        <f ca="1"/>
        <v>35</v>
      </c>
      <c r="V11" s="9" t="str">
        <f ca="1"/>
        <v>Product06</v>
      </c>
      <c r="W11" s="9">
        <f ca="1"/>
        <v>4531.5</v>
      </c>
      <c r="X11" s="9">
        <f ca="1"/>
        <v>53</v>
      </c>
      <c r="Y11" s="9" t="str">
        <f ca="1"/>
        <v>Product06</v>
      </c>
      <c r="AA11" s="9" t="str">
        <f ca="1"/>
        <v>Product06</v>
      </c>
      <c r="AB11" s="10">
        <f ca="1"/>
        <v>4531.5</v>
      </c>
      <c r="AC11" s="9"/>
    </row>
    <row r="12" spans="1:48" x14ac:dyDescent="0.35">
      <c r="A12" s="17">
        <v>9</v>
      </c>
      <c r="B12" s="18">
        <v>16824.670000000002</v>
      </c>
      <c r="G12" s="16" t="s">
        <v>130</v>
      </c>
      <c r="H12" s="19">
        <v>35242.810000000005</v>
      </c>
      <c r="I12" s="19">
        <v>28758</v>
      </c>
      <c r="K12" s="9" t="s">
        <v>129</v>
      </c>
      <c r="L12" s="10">
        <f t="shared" si="0"/>
        <v>35350.400000000016</v>
      </c>
      <c r="M12" s="10">
        <f t="shared" si="1"/>
        <v>5519.400000000016</v>
      </c>
      <c r="N12" s="12">
        <f t="shared" si="2"/>
        <v>0.18502229224632147</v>
      </c>
      <c r="Q12" s="22" t="s">
        <v>21</v>
      </c>
      <c r="R12" s="23">
        <v>2291.04</v>
      </c>
      <c r="S12" s="23">
        <v>48</v>
      </c>
      <c r="U12" s="9">
        <f ca="1"/>
        <v>39</v>
      </c>
      <c r="V12" s="9" t="str">
        <f ca="1"/>
        <v>Product07</v>
      </c>
      <c r="W12" s="9">
        <f ca="1"/>
        <v>2291.04</v>
      </c>
      <c r="X12" s="9">
        <f ca="1"/>
        <v>48</v>
      </c>
      <c r="Y12" s="9" t="str">
        <f ca="1"/>
        <v>Product07</v>
      </c>
      <c r="AA12" s="9" t="str">
        <f ca="1"/>
        <v>Product07</v>
      </c>
      <c r="AB12" s="10">
        <f ca="1"/>
        <v>2291.04</v>
      </c>
      <c r="AC12" s="9"/>
    </row>
    <row r="13" spans="1:48" x14ac:dyDescent="0.35">
      <c r="A13" s="17">
        <v>10</v>
      </c>
      <c r="B13" s="18">
        <v>15229.35</v>
      </c>
      <c r="G13" s="16" t="s">
        <v>131</v>
      </c>
      <c r="H13" s="19">
        <v>33500.69000000001</v>
      </c>
      <c r="I13" s="19">
        <v>27842</v>
      </c>
      <c r="K13" s="9" t="s">
        <v>130</v>
      </c>
      <c r="L13" s="10">
        <f t="shared" si="0"/>
        <v>35242.810000000005</v>
      </c>
      <c r="M13" s="10">
        <f t="shared" si="1"/>
        <v>6484.8100000000049</v>
      </c>
      <c r="N13" s="12">
        <f t="shared" si="2"/>
        <v>0.22549586202100302</v>
      </c>
      <c r="Q13" s="22" t="s">
        <v>23</v>
      </c>
      <c r="R13" s="23">
        <v>10502.82</v>
      </c>
      <c r="S13" s="23">
        <v>111</v>
      </c>
      <c r="U13" s="9">
        <f ca="1"/>
        <v>15</v>
      </c>
      <c r="V13" s="9" t="str">
        <f ca="1"/>
        <v>Product08</v>
      </c>
      <c r="W13" s="9">
        <f ca="1"/>
        <v>10502.82</v>
      </c>
      <c r="X13" s="9">
        <f ca="1"/>
        <v>111</v>
      </c>
      <c r="Y13" s="9" t="str">
        <f ca="1"/>
        <v>Product08</v>
      </c>
      <c r="AA13" s="9" t="str">
        <f ca="1"/>
        <v>Product08</v>
      </c>
      <c r="AB13" s="10">
        <f ca="1"/>
        <v>10502.82</v>
      </c>
      <c r="AC13" s="9"/>
    </row>
    <row r="14" spans="1:48" x14ac:dyDescent="0.35">
      <c r="A14" s="17">
        <v>11</v>
      </c>
      <c r="B14" s="18">
        <v>11915.58</v>
      </c>
      <c r="G14" s="16" t="s">
        <v>132</v>
      </c>
      <c r="H14" s="19">
        <v>36124.07</v>
      </c>
      <c r="I14" s="19">
        <v>29306</v>
      </c>
      <c r="K14" s="9" t="s">
        <v>131</v>
      </c>
      <c r="L14" s="10">
        <f t="shared" si="0"/>
        <v>33500.69000000001</v>
      </c>
      <c r="M14" s="10">
        <f t="shared" si="1"/>
        <v>5658.6900000000096</v>
      </c>
      <c r="N14" s="12">
        <f t="shared" si="2"/>
        <v>0.20324294231736259</v>
      </c>
      <c r="Q14" s="22" t="s">
        <v>25</v>
      </c>
      <c r="R14" s="23">
        <v>581.64</v>
      </c>
      <c r="S14" s="23">
        <v>74</v>
      </c>
      <c r="U14" s="9">
        <f ca="1"/>
        <v>44</v>
      </c>
      <c r="V14" s="9" t="str">
        <f ca="1"/>
        <v>Product09</v>
      </c>
      <c r="W14" s="9">
        <f ca="1"/>
        <v>581.64</v>
      </c>
      <c r="X14" s="9">
        <f ca="1"/>
        <v>74</v>
      </c>
      <c r="Y14" s="9" t="str">
        <f ca="1"/>
        <v>Product09</v>
      </c>
      <c r="AA14" s="9" t="str">
        <f ca="1"/>
        <v>Product09</v>
      </c>
      <c r="AB14" s="10">
        <f ca="1"/>
        <v>581.64</v>
      </c>
      <c r="AC14" s="9"/>
    </row>
    <row r="15" spans="1:48" x14ac:dyDescent="0.35">
      <c r="A15" s="17">
        <v>12</v>
      </c>
      <c r="B15" s="18">
        <v>14837.359999999999</v>
      </c>
      <c r="G15" s="16" t="s">
        <v>133</v>
      </c>
      <c r="H15" s="19">
        <v>37097.979999999996</v>
      </c>
      <c r="I15" s="19">
        <v>31134</v>
      </c>
      <c r="K15" s="9" t="s">
        <v>132</v>
      </c>
      <c r="L15" s="10">
        <f t="shared" si="0"/>
        <v>36124.07</v>
      </c>
      <c r="M15" s="10">
        <f t="shared" si="1"/>
        <v>6818.07</v>
      </c>
      <c r="N15" s="12">
        <f t="shared" si="2"/>
        <v>0.2326509929707227</v>
      </c>
      <c r="Q15" s="22" t="s">
        <v>27</v>
      </c>
      <c r="R15" s="23">
        <v>16428</v>
      </c>
      <c r="S15" s="23">
        <v>100</v>
      </c>
      <c r="U15" s="9">
        <f ca="1"/>
        <v>5</v>
      </c>
      <c r="V15" s="9" t="str">
        <f ca="1"/>
        <v>Product10</v>
      </c>
      <c r="W15" s="9">
        <f ca="1"/>
        <v>16428</v>
      </c>
      <c r="X15" s="9">
        <f ca="1"/>
        <v>100</v>
      </c>
      <c r="Y15" s="9" t="str">
        <f ca="1"/>
        <v>Product10</v>
      </c>
      <c r="AA15" s="9" t="str">
        <f ca="1"/>
        <v>Product10</v>
      </c>
      <c r="AB15" s="10">
        <f ca="1"/>
        <v>16428</v>
      </c>
      <c r="AC15" s="9"/>
    </row>
    <row r="16" spans="1:48" x14ac:dyDescent="0.35">
      <c r="A16" s="17">
        <v>13</v>
      </c>
      <c r="B16" s="18">
        <v>8084.26</v>
      </c>
      <c r="K16" s="9" t="s">
        <v>133</v>
      </c>
      <c r="L16" s="10">
        <f t="shared" si="0"/>
        <v>37097.979999999996</v>
      </c>
      <c r="M16" s="10">
        <f t="shared" si="1"/>
        <v>5963.9799999999959</v>
      </c>
      <c r="N16" s="12">
        <f t="shared" si="2"/>
        <v>0.19155842487312894</v>
      </c>
      <c r="Q16" s="22" t="s">
        <v>30</v>
      </c>
      <c r="R16" s="23">
        <v>5856.4</v>
      </c>
      <c r="S16" s="23">
        <v>121</v>
      </c>
      <c r="U16" s="9">
        <f ca="1"/>
        <v>31</v>
      </c>
      <c r="V16" s="9" t="str">
        <f ca="1"/>
        <v>Product11</v>
      </c>
      <c r="W16" s="9">
        <f ca="1"/>
        <v>5856.4</v>
      </c>
      <c r="X16" s="9">
        <f ca="1"/>
        <v>121</v>
      </c>
      <c r="Y16" s="9" t="str">
        <f ca="1"/>
        <v>Product11</v>
      </c>
    </row>
    <row r="17" spans="1:25" x14ac:dyDescent="0.35">
      <c r="A17" s="17">
        <v>14</v>
      </c>
      <c r="B17" s="18">
        <v>9461.1400000000012</v>
      </c>
      <c r="Q17" s="22" t="s">
        <v>32</v>
      </c>
      <c r="R17" s="23">
        <v>11582.910000000003</v>
      </c>
      <c r="S17" s="23">
        <v>123</v>
      </c>
      <c r="U17" s="9">
        <f ca="1"/>
        <v>13</v>
      </c>
      <c r="V17" s="9" t="str">
        <f ca="1"/>
        <v>Product12</v>
      </c>
      <c r="W17" s="9">
        <f ca="1"/>
        <v>11582.910000000003</v>
      </c>
      <c r="X17" s="9">
        <f ca="1"/>
        <v>123</v>
      </c>
      <c r="Y17" s="9" t="str">
        <f ca="1"/>
        <v>Product12</v>
      </c>
    </row>
    <row r="18" spans="1:25" x14ac:dyDescent="0.35">
      <c r="A18" s="17">
        <v>15</v>
      </c>
      <c r="B18" s="18">
        <v>12189.7</v>
      </c>
      <c r="Q18" s="22" t="s">
        <v>34</v>
      </c>
      <c r="R18" s="23">
        <v>8423.52</v>
      </c>
      <c r="S18" s="23">
        <v>69</v>
      </c>
      <c r="U18" s="9">
        <f ca="1"/>
        <v>22</v>
      </c>
      <c r="V18" s="9" t="str">
        <f ca="1"/>
        <v>Product13</v>
      </c>
      <c r="W18" s="9">
        <f ca="1"/>
        <v>8423.52</v>
      </c>
      <c r="X18" s="9">
        <f ca="1"/>
        <v>69</v>
      </c>
      <c r="Y18" s="9" t="str">
        <f ca="1"/>
        <v>Product13</v>
      </c>
    </row>
    <row r="19" spans="1:25" x14ac:dyDescent="0.35">
      <c r="A19" s="17">
        <v>16</v>
      </c>
      <c r="B19" s="18">
        <v>12762.63</v>
      </c>
      <c r="Q19" s="22" t="s">
        <v>36</v>
      </c>
      <c r="R19" s="23">
        <v>12764.640000000001</v>
      </c>
      <c r="S19" s="23">
        <v>87</v>
      </c>
      <c r="U19" s="9">
        <f ca="1"/>
        <v>12</v>
      </c>
      <c r="V19" s="9" t="str">
        <f ca="1"/>
        <v>Product14</v>
      </c>
      <c r="W19" s="9">
        <f ca="1"/>
        <v>12764.640000000001</v>
      </c>
      <c r="X19" s="9">
        <f ca="1"/>
        <v>87</v>
      </c>
      <c r="Y19" s="9" t="str">
        <f ca="1"/>
        <v>Product14</v>
      </c>
    </row>
    <row r="20" spans="1:25" x14ac:dyDescent="0.35">
      <c r="A20" s="17">
        <v>17</v>
      </c>
      <c r="B20" s="18">
        <v>3659.24</v>
      </c>
      <c r="Q20" s="22" t="s">
        <v>38</v>
      </c>
      <c r="R20" s="23">
        <v>1839.2399999999998</v>
      </c>
      <c r="S20" s="23">
        <v>117</v>
      </c>
      <c r="U20" s="9">
        <f ca="1"/>
        <v>41</v>
      </c>
      <c r="V20" s="9" t="str">
        <f ca="1"/>
        <v>Product15</v>
      </c>
      <c r="W20" s="9">
        <f ca="1"/>
        <v>1839.2399999999998</v>
      </c>
      <c r="X20" s="9">
        <f ca="1"/>
        <v>117</v>
      </c>
      <c r="Y20" s="9" t="str">
        <f ca="1"/>
        <v>Product15</v>
      </c>
    </row>
    <row r="21" spans="1:25" x14ac:dyDescent="0.35">
      <c r="A21" s="17">
        <v>18</v>
      </c>
      <c r="B21" s="18">
        <v>18582.390000000003</v>
      </c>
      <c r="Q21" s="22" t="s">
        <v>40</v>
      </c>
      <c r="R21" s="23">
        <v>1996.8</v>
      </c>
      <c r="S21" s="23">
        <v>120</v>
      </c>
      <c r="U21" s="9">
        <f ca="1"/>
        <v>40</v>
      </c>
      <c r="V21" s="9" t="str">
        <f ca="1"/>
        <v>Product16</v>
      </c>
      <c r="W21" s="9">
        <f ca="1"/>
        <v>1996.8</v>
      </c>
      <c r="X21" s="9">
        <f ca="1"/>
        <v>120</v>
      </c>
      <c r="Y21" s="9" t="str">
        <f ca="1"/>
        <v>Product16</v>
      </c>
    </row>
    <row r="22" spans="1:25" x14ac:dyDescent="0.35">
      <c r="A22" s="17">
        <v>19</v>
      </c>
      <c r="B22" s="18">
        <v>10204.229999999998</v>
      </c>
      <c r="Q22" s="22" t="s">
        <v>42</v>
      </c>
      <c r="R22" s="23">
        <v>9877.1400000000012</v>
      </c>
      <c r="S22" s="23">
        <v>63</v>
      </c>
      <c r="U22" s="9">
        <f ca="1"/>
        <v>18</v>
      </c>
      <c r="V22" s="9" t="str">
        <f ca="1"/>
        <v>Product17</v>
      </c>
      <c r="W22" s="9">
        <f ca="1"/>
        <v>9877.1400000000012</v>
      </c>
      <c r="X22" s="9">
        <f ca="1"/>
        <v>63</v>
      </c>
      <c r="Y22" s="9" t="str">
        <f ca="1"/>
        <v>Product17</v>
      </c>
    </row>
    <row r="23" spans="1:25" x14ac:dyDescent="0.35">
      <c r="A23" s="17">
        <v>20</v>
      </c>
      <c r="B23" s="18">
        <v>20482.78</v>
      </c>
      <c r="Q23" s="22" t="s">
        <v>44</v>
      </c>
      <c r="R23" s="23">
        <v>4035.2200000000003</v>
      </c>
      <c r="S23" s="23">
        <v>82</v>
      </c>
      <c r="U23" s="9">
        <f ca="1"/>
        <v>36</v>
      </c>
      <c r="V23" s="9" t="str">
        <f ca="1"/>
        <v>Product18</v>
      </c>
      <c r="W23" s="9">
        <f ca="1"/>
        <v>4035.2200000000003</v>
      </c>
      <c r="X23" s="9">
        <f ca="1"/>
        <v>82</v>
      </c>
      <c r="Y23" s="9" t="str">
        <f ca="1"/>
        <v>Product18</v>
      </c>
    </row>
    <row r="24" spans="1:25" x14ac:dyDescent="0.35">
      <c r="A24" s="17">
        <v>21</v>
      </c>
      <c r="B24" s="18">
        <v>10665.4</v>
      </c>
      <c r="Q24" s="22" t="s">
        <v>46</v>
      </c>
      <c r="R24" s="23">
        <v>20160</v>
      </c>
      <c r="S24" s="23">
        <v>96</v>
      </c>
      <c r="U24" s="9">
        <f ca="1"/>
        <v>4</v>
      </c>
      <c r="V24" s="9" t="str">
        <f ca="1"/>
        <v>Product19</v>
      </c>
      <c r="W24" s="9">
        <f ca="1"/>
        <v>20160</v>
      </c>
      <c r="X24" s="9">
        <f ca="1"/>
        <v>96</v>
      </c>
      <c r="Y24" s="9" t="str">
        <f ca="1"/>
        <v>Product19</v>
      </c>
    </row>
    <row r="25" spans="1:25" x14ac:dyDescent="0.35">
      <c r="A25" s="17">
        <v>22</v>
      </c>
      <c r="B25" s="18">
        <v>11315.839999999997</v>
      </c>
      <c r="Q25" s="22" t="s">
        <v>48</v>
      </c>
      <c r="R25" s="23">
        <v>8006.25</v>
      </c>
      <c r="S25" s="23">
        <v>105</v>
      </c>
      <c r="U25" s="9">
        <f ca="1"/>
        <v>23</v>
      </c>
      <c r="V25" s="9" t="str">
        <f ca="1"/>
        <v>Product20</v>
      </c>
      <c r="W25" s="9">
        <f ca="1"/>
        <v>8006.25</v>
      </c>
      <c r="X25" s="9">
        <f ca="1"/>
        <v>105</v>
      </c>
      <c r="Y25" s="9" t="str">
        <f ca="1"/>
        <v>Product20</v>
      </c>
    </row>
    <row r="26" spans="1:25" x14ac:dyDescent="0.35">
      <c r="A26" s="17">
        <v>23</v>
      </c>
      <c r="B26" s="18">
        <v>18818.189999999999</v>
      </c>
      <c r="Q26" s="22" t="s">
        <v>51</v>
      </c>
      <c r="R26" s="23">
        <v>10727.64</v>
      </c>
      <c r="S26" s="23">
        <v>66</v>
      </c>
      <c r="U26" s="9">
        <f ca="1"/>
        <v>14</v>
      </c>
      <c r="V26" s="9" t="str">
        <f ca="1"/>
        <v>Product21</v>
      </c>
      <c r="W26" s="9">
        <f ca="1"/>
        <v>10727.64</v>
      </c>
      <c r="X26" s="9">
        <f ca="1"/>
        <v>66</v>
      </c>
      <c r="Y26" s="9" t="str">
        <f ca="1"/>
        <v>Product21</v>
      </c>
    </row>
    <row r="27" spans="1:25" x14ac:dyDescent="0.35">
      <c r="A27" s="17">
        <v>24</v>
      </c>
      <c r="B27" s="18">
        <v>11488.4</v>
      </c>
      <c r="Q27" s="22" t="s">
        <v>53</v>
      </c>
      <c r="R27" s="23">
        <v>9909.9</v>
      </c>
      <c r="S27" s="23">
        <v>70</v>
      </c>
      <c r="U27" s="9">
        <f ca="1"/>
        <v>17</v>
      </c>
      <c r="V27" s="9" t="str">
        <f ca="1"/>
        <v>Product22</v>
      </c>
      <c r="W27" s="9">
        <f ca="1"/>
        <v>9909.9</v>
      </c>
      <c r="X27" s="9">
        <f ca="1"/>
        <v>70</v>
      </c>
      <c r="Y27" s="9" t="str">
        <f ca="1"/>
        <v>Product22</v>
      </c>
    </row>
    <row r="28" spans="1:25" x14ac:dyDescent="0.35">
      <c r="A28" s="17">
        <v>25</v>
      </c>
      <c r="B28" s="18">
        <v>18688.430000000004</v>
      </c>
      <c r="Q28" s="22" t="s">
        <v>55</v>
      </c>
      <c r="R28" s="23">
        <v>12853.560000000001</v>
      </c>
      <c r="S28" s="23">
        <v>86</v>
      </c>
      <c r="U28" s="9">
        <f ca="1"/>
        <v>11</v>
      </c>
      <c r="V28" s="9" t="str">
        <f ca="1"/>
        <v>Product23</v>
      </c>
      <c r="W28" s="9">
        <f ca="1"/>
        <v>12853.560000000001</v>
      </c>
      <c r="X28" s="9">
        <f ca="1"/>
        <v>86</v>
      </c>
      <c r="Y28" s="9" t="str">
        <f ca="1"/>
        <v>Product23</v>
      </c>
    </row>
    <row r="29" spans="1:25" x14ac:dyDescent="0.35">
      <c r="A29" s="17">
        <v>26</v>
      </c>
      <c r="B29" s="18">
        <v>13710.079999999998</v>
      </c>
      <c r="Q29" s="22" t="s">
        <v>57</v>
      </c>
      <c r="R29" s="23">
        <v>10202.400000000001</v>
      </c>
      <c r="S29" s="23">
        <v>65</v>
      </c>
      <c r="U29" s="9">
        <f ca="1"/>
        <v>16</v>
      </c>
      <c r="V29" s="9" t="str">
        <f ca="1"/>
        <v>Product24</v>
      </c>
      <c r="W29" s="9">
        <f ca="1"/>
        <v>10202.400000000001</v>
      </c>
      <c r="X29" s="9">
        <f ca="1"/>
        <v>65</v>
      </c>
      <c r="Y29" s="9" t="str">
        <f ca="1"/>
        <v>Product24</v>
      </c>
    </row>
    <row r="30" spans="1:25" x14ac:dyDescent="0.35">
      <c r="A30" s="17">
        <v>27</v>
      </c>
      <c r="B30" s="18">
        <v>11440.67</v>
      </c>
      <c r="Q30" s="22" t="s">
        <v>59</v>
      </c>
      <c r="R30" s="23">
        <v>599.7600000000001</v>
      </c>
      <c r="S30" s="23">
        <v>72</v>
      </c>
      <c r="U30" s="9">
        <f ca="1"/>
        <v>43</v>
      </c>
      <c r="V30" s="9" t="str">
        <f ca="1"/>
        <v>Product25</v>
      </c>
      <c r="W30" s="9">
        <f ca="1"/>
        <v>599.7600000000001</v>
      </c>
      <c r="X30" s="9">
        <f ca="1"/>
        <v>72</v>
      </c>
      <c r="Y30" s="9" t="str">
        <f ca="1"/>
        <v>Product25</v>
      </c>
    </row>
    <row r="31" spans="1:25" x14ac:dyDescent="0.35">
      <c r="A31" s="17">
        <v>28</v>
      </c>
      <c r="B31" s="18">
        <v>13306.16</v>
      </c>
      <c r="Q31" s="22" t="s">
        <v>61</v>
      </c>
      <c r="R31" s="23">
        <v>2761.9200000000005</v>
      </c>
      <c r="S31" s="23">
        <v>112</v>
      </c>
      <c r="U31" s="9">
        <f ca="1"/>
        <v>38</v>
      </c>
      <c r="V31" s="9" t="str">
        <f ca="1"/>
        <v>Product26</v>
      </c>
      <c r="W31" s="9">
        <f ca="1"/>
        <v>2761.9200000000005</v>
      </c>
      <c r="X31" s="9">
        <f ca="1"/>
        <v>112</v>
      </c>
      <c r="Y31" s="9" t="str">
        <f ca="1"/>
        <v>Product26</v>
      </c>
    </row>
    <row r="32" spans="1:25" x14ac:dyDescent="0.35">
      <c r="A32" s="17">
        <v>29</v>
      </c>
      <c r="B32" s="18">
        <v>8794.48</v>
      </c>
      <c r="Q32" s="22" t="s">
        <v>64</v>
      </c>
      <c r="R32" s="23">
        <v>6226.0800000000008</v>
      </c>
      <c r="S32" s="23">
        <v>109</v>
      </c>
      <c r="U32" s="9">
        <f ca="1"/>
        <v>28</v>
      </c>
      <c r="V32" s="9" t="str">
        <f ca="1"/>
        <v>Product27</v>
      </c>
      <c r="W32" s="9">
        <f ca="1"/>
        <v>6226.0800000000008</v>
      </c>
      <c r="X32" s="9">
        <f ca="1"/>
        <v>109</v>
      </c>
      <c r="Y32" s="9" t="str">
        <f ca="1"/>
        <v>Product27</v>
      </c>
    </row>
    <row r="33" spans="1:25" x14ac:dyDescent="0.35">
      <c r="A33" s="17">
        <v>30</v>
      </c>
      <c r="B33" s="18">
        <v>16666.269999999997</v>
      </c>
      <c r="Q33" s="22" t="s">
        <v>66</v>
      </c>
      <c r="R33" s="23">
        <v>4682.72</v>
      </c>
      <c r="S33" s="23">
        <v>112</v>
      </c>
      <c r="U33" s="9">
        <f ca="1"/>
        <v>34</v>
      </c>
      <c r="V33" s="9" t="str">
        <f ca="1"/>
        <v>Product28</v>
      </c>
      <c r="W33" s="9">
        <f ca="1"/>
        <v>4682.72</v>
      </c>
      <c r="X33" s="9">
        <f ca="1"/>
        <v>112</v>
      </c>
      <c r="Y33" s="9" t="str">
        <f ca="1"/>
        <v>Product28</v>
      </c>
    </row>
    <row r="34" spans="1:25" x14ac:dyDescent="0.35">
      <c r="A34" s="17">
        <v>31</v>
      </c>
      <c r="B34" s="18">
        <v>6920.0999999999995</v>
      </c>
      <c r="Q34" s="22" t="s">
        <v>68</v>
      </c>
      <c r="R34" s="23">
        <v>5523.44</v>
      </c>
      <c r="S34" s="23">
        <v>104</v>
      </c>
      <c r="U34" s="9">
        <f ca="1"/>
        <v>32</v>
      </c>
      <c r="V34" s="9" t="str">
        <f ca="1"/>
        <v>Product29</v>
      </c>
      <c r="W34" s="9">
        <f ca="1"/>
        <v>5523.44</v>
      </c>
      <c r="X34" s="9">
        <f ca="1"/>
        <v>104</v>
      </c>
      <c r="Y34" s="9" t="str">
        <f ca="1"/>
        <v>Product29</v>
      </c>
    </row>
    <row r="35" spans="1:25" x14ac:dyDescent="0.35">
      <c r="Q35" s="22" t="s">
        <v>70</v>
      </c>
      <c r="R35" s="23">
        <v>22945.919999999998</v>
      </c>
      <c r="S35" s="23">
        <v>114</v>
      </c>
      <c r="U35" s="9">
        <f ca="1"/>
        <v>2</v>
      </c>
      <c r="V35" s="9" t="str">
        <f ca="1"/>
        <v>Product30</v>
      </c>
      <c r="W35" s="9">
        <f ca="1"/>
        <v>22945.919999999998</v>
      </c>
      <c r="X35" s="9">
        <f ca="1"/>
        <v>114</v>
      </c>
      <c r="Y35" s="9" t="str">
        <f ca="1"/>
        <v>Product30</v>
      </c>
    </row>
    <row r="36" spans="1:25" x14ac:dyDescent="0.35">
      <c r="Q36" s="22" t="s">
        <v>72</v>
      </c>
      <c r="R36" s="23">
        <v>6249.5999999999995</v>
      </c>
      <c r="S36" s="23">
        <v>60</v>
      </c>
      <c r="U36" s="9">
        <f ca="1"/>
        <v>27</v>
      </c>
      <c r="V36" s="9" t="str">
        <f ca="1"/>
        <v>Product31</v>
      </c>
      <c r="W36" s="9">
        <f ca="1"/>
        <v>6249.5999999999995</v>
      </c>
      <c r="X36" s="9">
        <f ca="1"/>
        <v>60</v>
      </c>
      <c r="Y36" s="9" t="str">
        <f ca="1"/>
        <v>Product31</v>
      </c>
    </row>
    <row r="37" spans="1:25" x14ac:dyDescent="0.35">
      <c r="Q37" s="22" t="s">
        <v>74</v>
      </c>
      <c r="R37" s="23">
        <v>16329.72</v>
      </c>
      <c r="S37" s="23">
        <v>139</v>
      </c>
      <c r="U37" s="9">
        <f ca="1"/>
        <v>7</v>
      </c>
      <c r="V37" s="9" t="str">
        <f ca="1"/>
        <v>Product32</v>
      </c>
      <c r="W37" s="9">
        <f ca="1"/>
        <v>16329.72</v>
      </c>
      <c r="X37" s="9">
        <f ca="1"/>
        <v>139</v>
      </c>
      <c r="Y37" s="9" t="str">
        <f ca="1"/>
        <v>Product32</v>
      </c>
    </row>
    <row r="38" spans="1:25" x14ac:dyDescent="0.35">
      <c r="Q38" s="22" t="s">
        <v>76</v>
      </c>
      <c r="R38" s="23">
        <v>13645.800000000001</v>
      </c>
      <c r="S38" s="23">
        <v>114</v>
      </c>
      <c r="U38" s="9">
        <f ca="1"/>
        <v>9</v>
      </c>
      <c r="V38" s="9" t="str">
        <f ca="1"/>
        <v>Product33</v>
      </c>
      <c r="W38" s="9">
        <f ca="1"/>
        <v>13645.800000000001</v>
      </c>
      <c r="X38" s="9">
        <f ca="1"/>
        <v>114</v>
      </c>
      <c r="Y38" s="9" t="str">
        <f ca="1"/>
        <v>Product33</v>
      </c>
    </row>
    <row r="39" spans="1:25" x14ac:dyDescent="0.35">
      <c r="Q39" s="22" t="s">
        <v>78</v>
      </c>
      <c r="R39" s="23">
        <v>8978.2000000000007</v>
      </c>
      <c r="S39" s="23">
        <v>154</v>
      </c>
      <c r="U39" s="9">
        <f ca="1"/>
        <v>20</v>
      </c>
      <c r="V39" s="9" t="str">
        <f ca="1"/>
        <v>Product34</v>
      </c>
      <c r="W39" s="9">
        <f ca="1"/>
        <v>8978.2000000000007</v>
      </c>
      <c r="X39" s="9">
        <f ca="1"/>
        <v>154</v>
      </c>
      <c r="Y39" s="9" t="str">
        <f ca="1"/>
        <v>Product34</v>
      </c>
    </row>
    <row r="40" spans="1:25" x14ac:dyDescent="0.35">
      <c r="Q40" s="22" t="s">
        <v>80</v>
      </c>
      <c r="R40" s="23">
        <v>703.5</v>
      </c>
      <c r="S40" s="23">
        <v>105</v>
      </c>
      <c r="U40" s="9">
        <f ca="1"/>
        <v>42</v>
      </c>
      <c r="V40" s="9" t="str">
        <f ca="1"/>
        <v>Product35</v>
      </c>
      <c r="W40" s="9">
        <f ca="1"/>
        <v>703.5</v>
      </c>
      <c r="X40" s="9">
        <f ca="1"/>
        <v>105</v>
      </c>
      <c r="Y40" s="9" t="str">
        <f ca="1"/>
        <v>Product35</v>
      </c>
    </row>
    <row r="41" spans="1:25" x14ac:dyDescent="0.35">
      <c r="Q41" s="22" t="s">
        <v>82</v>
      </c>
      <c r="R41" s="23">
        <v>7222.5</v>
      </c>
      <c r="S41" s="23">
        <v>75</v>
      </c>
      <c r="U41" s="9">
        <f ca="1"/>
        <v>25</v>
      </c>
      <c r="V41" s="9" t="str">
        <f ca="1"/>
        <v>Product36</v>
      </c>
      <c r="W41" s="9">
        <f ca="1"/>
        <v>7222.5</v>
      </c>
      <c r="X41" s="9">
        <f ca="1"/>
        <v>75</v>
      </c>
      <c r="Y41" s="9" t="str">
        <f ca="1"/>
        <v>Product36</v>
      </c>
    </row>
    <row r="42" spans="1:25" x14ac:dyDescent="0.35">
      <c r="Q42" s="22" t="s">
        <v>84</v>
      </c>
      <c r="R42" s="23">
        <v>5145.6000000000004</v>
      </c>
      <c r="S42" s="23">
        <v>60</v>
      </c>
      <c r="U42" s="9">
        <f ca="1"/>
        <v>33</v>
      </c>
      <c r="V42" s="9" t="str">
        <f ca="1"/>
        <v>Product37</v>
      </c>
      <c r="W42" s="9">
        <f ca="1"/>
        <v>5145.6000000000004</v>
      </c>
      <c r="X42" s="9">
        <f ca="1"/>
        <v>60</v>
      </c>
      <c r="Y42" s="9" t="str">
        <f ca="1"/>
        <v>Product37</v>
      </c>
    </row>
    <row r="43" spans="1:25" x14ac:dyDescent="0.35">
      <c r="Q43" s="22" t="s">
        <v>87</v>
      </c>
      <c r="R43" s="23">
        <v>8871.1200000000008</v>
      </c>
      <c r="S43" s="23">
        <v>111</v>
      </c>
      <c r="U43" s="9">
        <f ca="1"/>
        <v>21</v>
      </c>
      <c r="V43" s="9" t="str">
        <f ca="1"/>
        <v>Product38</v>
      </c>
      <c r="W43" s="9">
        <f ca="1"/>
        <v>8871.1200000000008</v>
      </c>
      <c r="X43" s="9">
        <f ca="1"/>
        <v>111</v>
      </c>
      <c r="Y43" s="9" t="str">
        <f ca="1"/>
        <v>Product38</v>
      </c>
    </row>
    <row r="44" spans="1:25" x14ac:dyDescent="0.35">
      <c r="Q44" s="22" t="s">
        <v>89</v>
      </c>
      <c r="R44" s="23">
        <v>3957.15</v>
      </c>
      <c r="S44" s="23">
        <v>93</v>
      </c>
      <c r="U44" s="9">
        <f ca="1"/>
        <v>37</v>
      </c>
      <c r="V44" s="9" t="str">
        <f ca="1"/>
        <v>Product39</v>
      </c>
      <c r="W44" s="9">
        <f ca="1"/>
        <v>3957.15</v>
      </c>
      <c r="X44" s="9">
        <f ca="1"/>
        <v>93</v>
      </c>
      <c r="Y44" s="9" t="str">
        <f ca="1"/>
        <v>Product39</v>
      </c>
    </row>
    <row r="45" spans="1:25" x14ac:dyDescent="0.35">
      <c r="Q45" s="22" t="s">
        <v>91</v>
      </c>
      <c r="R45" s="23">
        <v>7718.4000000000005</v>
      </c>
      <c r="S45" s="23">
        <v>67</v>
      </c>
      <c r="U45" s="9">
        <f ca="1"/>
        <v>24</v>
      </c>
      <c r="V45" s="9" t="str">
        <f ca="1"/>
        <v>Product40</v>
      </c>
      <c r="W45" s="9">
        <f ca="1"/>
        <v>7718.4000000000005</v>
      </c>
      <c r="X45" s="9">
        <f ca="1"/>
        <v>67</v>
      </c>
      <c r="Y45" s="9" t="str">
        <f ca="1"/>
        <v>Product40</v>
      </c>
    </row>
    <row r="46" spans="1:25" x14ac:dyDescent="0.35">
      <c r="Q46" s="22" t="s">
        <v>93</v>
      </c>
      <c r="R46" s="23">
        <v>22952.16</v>
      </c>
      <c r="S46" s="23">
        <v>132</v>
      </c>
      <c r="U46" s="9">
        <f ca="1"/>
        <v>1</v>
      </c>
      <c r="V46" s="9" t="str">
        <f ca="1"/>
        <v>Product41</v>
      </c>
      <c r="W46" s="9">
        <f ca="1"/>
        <v>22952.16</v>
      </c>
      <c r="X46" s="9">
        <f ca="1"/>
        <v>132</v>
      </c>
      <c r="Y46" s="9" t="str">
        <f ca="1"/>
        <v>Product41</v>
      </c>
    </row>
    <row r="47" spans="1:25" x14ac:dyDescent="0.35">
      <c r="Q47" s="22" t="s">
        <v>95</v>
      </c>
      <c r="R47" s="23">
        <v>20574</v>
      </c>
      <c r="S47" s="23">
        <v>127</v>
      </c>
      <c r="U47" s="9">
        <f ca="1"/>
        <v>3</v>
      </c>
      <c r="V47" s="9" t="str">
        <f ca="1"/>
        <v>Product42</v>
      </c>
      <c r="W47" s="9">
        <f ca="1"/>
        <v>20574</v>
      </c>
      <c r="X47" s="9">
        <f ca="1"/>
        <v>127</v>
      </c>
      <c r="Y47" s="9" t="str">
        <f ca="1"/>
        <v>Product42</v>
      </c>
    </row>
    <row r="48" spans="1:25" x14ac:dyDescent="0.35">
      <c r="Q48" s="22" t="s">
        <v>97</v>
      </c>
      <c r="R48" s="23">
        <v>6064.8399999999992</v>
      </c>
      <c r="S48" s="23">
        <v>73</v>
      </c>
      <c r="U48" s="9">
        <f ca="1"/>
        <v>29</v>
      </c>
      <c r="V48" s="9" t="str">
        <f ca="1"/>
        <v>Product43</v>
      </c>
      <c r="W48" s="9">
        <f ca="1"/>
        <v>6064.8399999999992</v>
      </c>
      <c r="X48" s="9">
        <f ca="1"/>
        <v>73</v>
      </c>
      <c r="Y48" s="9" t="str">
        <f ca="1"/>
        <v>Product43</v>
      </c>
    </row>
    <row r="49" spans="17:25" x14ac:dyDescent="0.35">
      <c r="Q49" s="22" t="s">
        <v>99</v>
      </c>
      <c r="R49" s="23">
        <v>16333.92</v>
      </c>
      <c r="S49" s="23">
        <v>199</v>
      </c>
      <c r="U49" s="9">
        <f ca="1"/>
        <v>6</v>
      </c>
      <c r="V49" s="9" t="str">
        <f ca="1"/>
        <v>Product44</v>
      </c>
      <c r="W49" s="9">
        <f ca="1"/>
        <v>16333.92</v>
      </c>
      <c r="X49" s="9">
        <f ca="1"/>
        <v>199</v>
      </c>
      <c r="Y49" s="9" t="str">
        <f ca="1"/>
        <v>Product44</v>
      </c>
    </row>
  </sheetData>
  <mergeCells count="9">
    <mergeCell ref="D2:E2"/>
    <mergeCell ref="A2:B2"/>
    <mergeCell ref="K2:N2"/>
    <mergeCell ref="AU2:AV2"/>
    <mergeCell ref="AR2:AS2"/>
    <mergeCell ref="AM2:AO2"/>
    <mergeCell ref="AA2:AC2"/>
    <mergeCell ref="U2:Y2"/>
    <mergeCell ref="G2:I2"/>
  </mergeCell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3DFD-E35F-4D53-ACC3-E4BF51AA2B6A}">
  <sheetPr>
    <tabColor rgb="FF002060"/>
  </sheetPr>
  <dimension ref="N1:AA1"/>
  <sheetViews>
    <sheetView showGridLines="0" tabSelected="1" zoomScale="77" zoomScaleNormal="77" workbookViewId="0">
      <selection activeCell="Z14" sqref="Z14"/>
    </sheetView>
  </sheetViews>
  <sheetFormatPr defaultColWidth="8.796875" defaultRowHeight="14.25" x14ac:dyDescent="0.45"/>
  <sheetData>
    <row r="1" spans="14:27" x14ac:dyDescent="0.45">
      <c r="N1" t="b">
        <v>1</v>
      </c>
      <c r="AA1">
        <v>7</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5</xdr:col>
                    <xdr:colOff>419100</xdr:colOff>
                    <xdr:row>13</xdr:row>
                    <xdr:rowOff>176213</xdr:rowOff>
                  </from>
                  <to>
                    <xdr:col>6</xdr:col>
                    <xdr:colOff>166688</xdr:colOff>
                    <xdr:row>15</xdr:row>
                    <xdr:rowOff>138113</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7</xdr:col>
                    <xdr:colOff>609600</xdr:colOff>
                    <xdr:row>13</xdr:row>
                    <xdr:rowOff>176213</xdr:rowOff>
                  </from>
                  <to>
                    <xdr:col>8</xdr:col>
                    <xdr:colOff>342900</xdr:colOff>
                    <xdr:row>15</xdr:row>
                    <xdr:rowOff>138113</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6</xdr:col>
                    <xdr:colOff>457200</xdr:colOff>
                    <xdr:row>13</xdr:row>
                    <xdr:rowOff>176213</xdr:rowOff>
                  </from>
                  <to>
                    <xdr:col>7</xdr:col>
                    <xdr:colOff>190500</xdr:colOff>
                    <xdr:row>15</xdr:row>
                    <xdr:rowOff>138113</xdr:rowOff>
                  </to>
                </anchor>
              </controlPr>
            </control>
          </mc:Choice>
        </mc:AlternateContent>
        <mc:AlternateContent xmlns:mc="http://schemas.openxmlformats.org/markup-compatibility/2006">
          <mc:Choice Requires="x14">
            <control shapeId="7177" r:id="rId6" name="Scroll Bar 9">
              <controlPr defaultSize="0" autoPict="0">
                <anchor moveWithCells="1">
                  <from>
                    <xdr:col>9</xdr:col>
                    <xdr:colOff>366713</xdr:colOff>
                    <xdr:row>16</xdr:row>
                    <xdr:rowOff>38100</xdr:rowOff>
                  </from>
                  <to>
                    <xdr:col>9</xdr:col>
                    <xdr:colOff>595313</xdr:colOff>
                    <xdr:row>28</xdr:row>
                    <xdr:rowOff>114300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Enofe Obamwonyi</dc:creator>
  <cp:lastModifiedBy>Enofe Obamwonyi</cp:lastModifiedBy>
  <dcterms:created xsi:type="dcterms:W3CDTF">2021-11-03T11:40:02Z</dcterms:created>
  <dcterms:modified xsi:type="dcterms:W3CDTF">2024-07-26T00:23:26Z</dcterms:modified>
</cp:coreProperties>
</file>