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onn\Desktop\OTH\6.Semester\Computerarchitektur\Studienarbeit\"/>
    </mc:Choice>
  </mc:AlternateContent>
  <xr:revisionPtr revIDLastSave="0" documentId="13_ncr:1_{22CFC929-BB49-4E05-83D4-38FC96ACCF23}" xr6:coauthVersionLast="45" xr6:coauthVersionMax="45" xr10:uidLastSave="{00000000-0000-0000-0000-000000000000}"/>
  <bookViews>
    <workbookView xWindow="-98" yWindow="-98" windowWidth="20715" windowHeight="13276" xr2:uid="{92E3D978-6D5D-418D-BF73-DC7052D6E1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1" l="1"/>
  <c r="R22" i="1"/>
  <c r="T37" i="1" l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C8" i="1"/>
  <c r="S9" i="1"/>
  <c r="S8" i="1"/>
  <c r="R37" i="1"/>
  <c r="R36" i="1"/>
  <c r="S36" i="1" s="1"/>
  <c r="R35" i="1"/>
  <c r="R34" i="1"/>
  <c r="S34" i="1" s="1"/>
  <c r="R33" i="1"/>
  <c r="S33" i="1" s="1"/>
  <c r="R32" i="1"/>
  <c r="R31" i="1"/>
  <c r="R30" i="1"/>
  <c r="R29" i="1"/>
  <c r="R28" i="1"/>
  <c r="R27" i="1"/>
  <c r="R26" i="1"/>
  <c r="R25" i="1"/>
  <c r="R24" i="1"/>
  <c r="R23" i="1"/>
  <c r="R21" i="1"/>
  <c r="R20" i="1"/>
  <c r="R19" i="1"/>
  <c r="R18" i="1"/>
  <c r="R17" i="1"/>
  <c r="R15" i="1"/>
  <c r="R14" i="1"/>
  <c r="R10" i="1"/>
  <c r="S10" i="1" s="1"/>
  <c r="R11" i="1"/>
  <c r="S11" i="1" s="1"/>
  <c r="R9" i="1"/>
  <c r="R8" i="1"/>
  <c r="S37" i="1"/>
  <c r="Q37" i="1"/>
  <c r="Q36" i="1"/>
  <c r="Q35" i="1"/>
  <c r="Q34" i="1"/>
  <c r="Q33" i="1"/>
  <c r="S32" i="1"/>
  <c r="Q32" i="1"/>
  <c r="S35" i="1" l="1"/>
  <c r="C37" i="1"/>
  <c r="C36" i="1"/>
  <c r="C35" i="1"/>
  <c r="C34" i="1"/>
  <c r="C33" i="1"/>
  <c r="C32" i="1"/>
  <c r="Q5" i="1"/>
  <c r="V35" i="1" s="1"/>
  <c r="Q3" i="1"/>
  <c r="V33" i="1" s="1"/>
  <c r="Q9" i="1"/>
  <c r="Q15" i="1"/>
  <c r="S29" i="1"/>
  <c r="Q29" i="1"/>
  <c r="S27" i="1"/>
  <c r="Q27" i="1"/>
  <c r="R169" i="1"/>
  <c r="Q169" i="1"/>
  <c r="C169" i="1"/>
  <c r="S23" i="1"/>
  <c r="Q23" i="1"/>
  <c r="S21" i="1"/>
  <c r="Q21" i="1"/>
  <c r="S15" i="1"/>
  <c r="S17" i="1"/>
  <c r="Q17" i="1"/>
  <c r="Q11" i="1"/>
  <c r="C15" i="1"/>
  <c r="C21" i="1"/>
  <c r="C29" i="1"/>
  <c r="C27" i="1"/>
  <c r="C23" i="1"/>
  <c r="C17" i="1"/>
  <c r="C11" i="1"/>
  <c r="C9" i="1"/>
  <c r="U27" i="1" l="1"/>
  <c r="U15" i="1"/>
  <c r="U11" i="1"/>
  <c r="U23" i="1"/>
  <c r="U17" i="1"/>
  <c r="U21" i="1"/>
  <c r="U35" i="1"/>
  <c r="U33" i="1"/>
  <c r="U29" i="1"/>
  <c r="V29" i="1"/>
  <c r="V27" i="1"/>
  <c r="S169" i="1"/>
  <c r="V23" i="1"/>
  <c r="V21" i="1"/>
  <c r="V15" i="1"/>
  <c r="V17" i="1"/>
  <c r="V11" i="1"/>
  <c r="U9" i="1"/>
  <c r="R12" i="1"/>
  <c r="S12" i="1" s="1"/>
  <c r="Q6" i="1"/>
  <c r="C6" i="1"/>
  <c r="U36" i="1" l="1"/>
  <c r="V36" i="1"/>
  <c r="V9" i="1"/>
  <c r="S16" i="1"/>
  <c r="R13" i="1"/>
  <c r="S13" i="1" s="1"/>
  <c r="C4" i="1"/>
  <c r="C7" i="1"/>
  <c r="C10" i="1"/>
  <c r="C12" i="1"/>
  <c r="C13" i="1"/>
  <c r="C14" i="1"/>
  <c r="C16" i="1"/>
  <c r="C18" i="1"/>
  <c r="C19" i="1"/>
  <c r="C20" i="1"/>
  <c r="C22" i="1"/>
  <c r="C24" i="1"/>
  <c r="C25" i="1"/>
  <c r="C26" i="1"/>
  <c r="C28" i="1"/>
  <c r="C30" i="1"/>
  <c r="C31" i="1"/>
  <c r="C2" i="1"/>
  <c r="Q26" i="1"/>
  <c r="S31" i="1"/>
  <c r="S30" i="1"/>
  <c r="S26" i="1"/>
  <c r="Q28" i="1"/>
  <c r="Q30" i="1"/>
  <c r="Q31" i="1"/>
  <c r="Q24" i="1"/>
  <c r="Q25" i="1"/>
  <c r="S24" i="1"/>
  <c r="S22" i="1"/>
  <c r="Q22" i="1"/>
  <c r="Q20" i="1"/>
  <c r="S18" i="1"/>
  <c r="Q18" i="1"/>
  <c r="Q7" i="1"/>
  <c r="Q12" i="1"/>
  <c r="Q19" i="1"/>
  <c r="S19" i="1"/>
  <c r="S14" i="1"/>
  <c r="Q2" i="1"/>
  <c r="Q4" i="1"/>
  <c r="Q10" i="1"/>
  <c r="Q13" i="1"/>
  <c r="Q14" i="1"/>
  <c r="Q16" i="1"/>
  <c r="Q8" i="1"/>
  <c r="U24" i="1" l="1"/>
  <c r="V32" i="1"/>
  <c r="U32" i="1"/>
  <c r="U14" i="1"/>
  <c r="U18" i="1"/>
  <c r="V37" i="1"/>
  <c r="U37" i="1"/>
  <c r="U8" i="1"/>
  <c r="U16" i="1"/>
  <c r="T169" i="1"/>
  <c r="U12" i="1"/>
  <c r="U30" i="1"/>
  <c r="V26" i="1"/>
  <c r="V22" i="1"/>
  <c r="V31" i="1"/>
  <c r="V12" i="1"/>
  <c r="S20" i="1"/>
  <c r="U10" i="1"/>
  <c r="S25" i="1"/>
  <c r="S28" i="1"/>
  <c r="V24" i="1"/>
  <c r="V13" i="1"/>
  <c r="U19" i="1"/>
  <c r="U20" i="1" l="1"/>
  <c r="U28" i="1"/>
  <c r="U25" i="1"/>
  <c r="U169" i="1"/>
  <c r="V169" i="1"/>
  <c r="U13" i="1"/>
  <c r="U31" i="1"/>
  <c r="U34" i="1"/>
  <c r="V34" i="1"/>
  <c r="U26" i="1"/>
  <c r="U22" i="1"/>
  <c r="V8" i="1"/>
  <c r="V30" i="1"/>
  <c r="V16" i="1"/>
  <c r="V18" i="1"/>
  <c r="V20" i="1"/>
  <c r="V25" i="1"/>
  <c r="V19" i="1"/>
  <c r="V28" i="1"/>
  <c r="V14" i="1"/>
  <c r="V10" i="1"/>
</calcChain>
</file>

<file path=xl/sharedStrings.xml><?xml version="1.0" encoding="utf-8"?>
<sst xmlns="http://schemas.openxmlformats.org/spreadsheetml/2006/main" count="23" uniqueCount="22">
  <si>
    <t>Nodes</t>
  </si>
  <si>
    <t>Task per Node</t>
  </si>
  <si>
    <t>MPI_Finalize</t>
  </si>
  <si>
    <t>MPI_Recv</t>
  </si>
  <si>
    <t>MPI_Send</t>
  </si>
  <si>
    <t>total time</t>
  </si>
  <si>
    <t>MPI calls</t>
  </si>
  <si>
    <t>Anzahl Operationen</t>
  </si>
  <si>
    <t>Threads</t>
  </si>
  <si>
    <t>eigentlich 10,372</t>
  </si>
  <si>
    <t>eigentlich 10,468</t>
  </si>
  <si>
    <t>eigentlich 2 mehr</t>
  </si>
  <si>
    <t>Speedup S</t>
  </si>
  <si>
    <t>Effizienz E</t>
  </si>
  <si>
    <t>Redundanz R</t>
  </si>
  <si>
    <t>Systemauslastung U (in Prozent)</t>
  </si>
  <si>
    <t>Qualität Q</t>
  </si>
  <si>
    <t>MPI_Finalize (in s)</t>
  </si>
  <si>
    <t>MPI_Recv(in s)</t>
  </si>
  <si>
    <t>MPI_Send (in s)</t>
  </si>
  <si>
    <t>Matrixgröße N</t>
  </si>
  <si>
    <t>Serial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</si>
</sst>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3A72B"/>
        <bgColor indexed="64"/>
      </patternFill>
    </fill>
    <fill>
      <patternFill patternType="solid">
        <fgColor rgb="FFC1E9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2" borderId="0" xfId="0" applyNumberFormat="1" applyFill="1"/>
    <xf numFmtId="9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3" borderId="0" xfId="0" applyNumberFormat="1" applyFill="1"/>
    <xf numFmtId="9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0" fontId="0" fillId="4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5" borderId="0" xfId="0" applyNumberFormat="1" applyFill="1"/>
    <xf numFmtId="9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9" fontId="0" fillId="6" borderId="0" xfId="0" applyNumberFormat="1" applyFill="1"/>
    <xf numFmtId="0" fontId="0" fillId="6" borderId="0" xfId="0" applyNumberFormat="1" applyFill="1"/>
    <xf numFmtId="0" fontId="0" fillId="7" borderId="0" xfId="0" applyFill="1"/>
    <xf numFmtId="10" fontId="0" fillId="7" borderId="0" xfId="0" applyNumberFormat="1" applyFill="1"/>
    <xf numFmtId="0" fontId="0" fillId="7" borderId="0" xfId="0" applyNumberFormat="1" applyFill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1E917"/>
      <color rgb="FFF3A7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Dauer</a:t>
            </a:r>
            <a:r>
              <a:rPr lang="de-DE" baseline="0"/>
              <a:t> pro Anzahl der Knoten pro Anzahl der Threads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 Threads (3*20)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Tabelle1!$D$14:$D$19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Tabelle1!$M$8:$M$13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0.17599999999999999</c:v>
                </c:pt>
                <c:pt idx="2">
                  <c:v>0.22900000000000001</c:v>
                </c:pt>
                <c:pt idx="3">
                  <c:v>0.29699999999999999</c:v>
                </c:pt>
                <c:pt idx="4">
                  <c:v>0.36299999999999999</c:v>
                </c:pt>
                <c:pt idx="5">
                  <c:v>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E1-4695-B002-9CE91A9B6BA6}"/>
            </c:ext>
          </c:extLst>
        </c:ser>
        <c:ser>
          <c:idx val="1"/>
          <c:order val="1"/>
          <c:tx>
            <c:v>60 Threads (6*10)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Tabelle1!$M$14:$M$19</c:f>
              <c:numCache>
                <c:formatCode>General</c:formatCode>
                <c:ptCount val="6"/>
                <c:pt idx="0">
                  <c:v>9.1999999999999998E-2</c:v>
                </c:pt>
                <c:pt idx="1">
                  <c:v>0.122</c:v>
                </c:pt>
                <c:pt idx="2">
                  <c:v>0.16200000000000001</c:v>
                </c:pt>
                <c:pt idx="3">
                  <c:v>0.24399999999999999</c:v>
                </c:pt>
                <c:pt idx="4">
                  <c:v>0.26200000000000001</c:v>
                </c:pt>
                <c:pt idx="5">
                  <c:v>0.39800000000000002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E1-4695-B002-9CE91A9B6BA6}"/>
            </c:ext>
          </c:extLst>
        </c:ser>
        <c:ser>
          <c:idx val="2"/>
          <c:order val="2"/>
          <c:tx>
            <c:v>100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Tabelle1!$M$20:$M$25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0.17499999999999999</c:v>
                </c:pt>
                <c:pt idx="2">
                  <c:v>0.19700000000000001</c:v>
                </c:pt>
                <c:pt idx="3">
                  <c:v>0.214</c:v>
                </c:pt>
                <c:pt idx="4">
                  <c:v>0.26300000000000001</c:v>
                </c:pt>
                <c:pt idx="5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E1-4695-B002-9CE91A9B6BA6}"/>
            </c:ext>
          </c:extLst>
        </c:ser>
        <c:ser>
          <c:idx val="3"/>
          <c:order val="3"/>
          <c:tx>
            <c:v>150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Tabelle1!$M$26:$M$31</c:f>
              <c:numCache>
                <c:formatCode>General</c:formatCode>
                <c:ptCount val="6"/>
                <c:pt idx="0">
                  <c:v>0.19600000000000001</c:v>
                </c:pt>
                <c:pt idx="1">
                  <c:v>0.23599999999999999</c:v>
                </c:pt>
                <c:pt idx="2">
                  <c:v>0.32500000000000001</c:v>
                </c:pt>
                <c:pt idx="3">
                  <c:v>0.28100000000000003</c:v>
                </c:pt>
                <c:pt idx="4">
                  <c:v>0.32700000000000001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E1-4695-B002-9CE91A9B6BA6}"/>
            </c:ext>
          </c:extLst>
        </c:ser>
        <c:ser>
          <c:idx val="4"/>
          <c:order val="4"/>
          <c:tx>
            <c:v>200 Threads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8C-4DCC-B027-58BC006579FA}"/>
              </c:ext>
            </c:extLst>
          </c:dPt>
          <c:val>
            <c:numRef>
              <c:f>Tabelle1!$M$32:$M$37</c:f>
              <c:numCache>
                <c:formatCode>General</c:formatCode>
                <c:ptCount val="6"/>
                <c:pt idx="0">
                  <c:v>0.2</c:v>
                </c:pt>
                <c:pt idx="1">
                  <c:v>0.309</c:v>
                </c:pt>
                <c:pt idx="2">
                  <c:v>0.53700000000000003</c:v>
                </c:pt>
                <c:pt idx="3">
                  <c:v>0.30299999999999999</c:v>
                </c:pt>
                <c:pt idx="4">
                  <c:v>0.373</c:v>
                </c:pt>
                <c:pt idx="5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9AA-BD6D-61BF972B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04040"/>
        <c:axId val="475806992"/>
      </c:lineChart>
      <c:catAx>
        <c:axId val="47580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806992"/>
        <c:crosses val="autoZero"/>
        <c:auto val="1"/>
        <c:lblAlgn val="ctr"/>
        <c:lblOffset val="100"/>
        <c:noMultiLvlLbl val="0"/>
      </c:catAx>
      <c:valAx>
        <c:axId val="4758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8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MPI-Anteil pro Anzahl der Knoten pro Anzahl</a:t>
            </a:r>
            <a:r>
              <a:rPr lang="de-DE" baseline="0"/>
              <a:t> der Threads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60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Tabelle1!$L$8:$L$13</c:f>
              <c:numCache>
                <c:formatCode>0.00%</c:formatCode>
                <c:ptCount val="6"/>
                <c:pt idx="0">
                  <c:v>0.53500000000000003</c:v>
                </c:pt>
                <c:pt idx="1">
                  <c:v>0.53100000000000003</c:v>
                </c:pt>
                <c:pt idx="2">
                  <c:v>0.55200000000000005</c:v>
                </c:pt>
                <c:pt idx="3">
                  <c:v>0.59</c:v>
                </c:pt>
                <c:pt idx="4">
                  <c:v>0.56799999999999995</c:v>
                </c:pt>
                <c:pt idx="5">
                  <c:v>0.61799999999999999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7-49C4-8FA5-1E9607A762C4}"/>
            </c:ext>
          </c:extLst>
        </c:ser>
        <c:ser>
          <c:idx val="0"/>
          <c:order val="1"/>
          <c:tx>
            <c:v>60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Tabelle1!$L$14:$L$19</c:f>
              <c:numCache>
                <c:formatCode>0.00%</c:formatCode>
                <c:ptCount val="6"/>
                <c:pt idx="0">
                  <c:v>0.56399999999999995</c:v>
                </c:pt>
                <c:pt idx="1">
                  <c:v>0.61599999999999999</c:v>
                </c:pt>
                <c:pt idx="2" formatCode="0%">
                  <c:v>0.63</c:v>
                </c:pt>
                <c:pt idx="3">
                  <c:v>0.61699999999999999</c:v>
                </c:pt>
                <c:pt idx="4" formatCode="0%">
                  <c:v>0.63</c:v>
                </c:pt>
                <c:pt idx="5">
                  <c:v>0.65500000000000003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7-49C4-8FA5-1E9607A762C4}"/>
            </c:ext>
          </c:extLst>
        </c:ser>
        <c:ser>
          <c:idx val="2"/>
          <c:order val="2"/>
          <c:tx>
            <c:v>100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Tabelle1!$L$20:$L$25</c:f>
              <c:numCache>
                <c:formatCode>0.00%</c:formatCode>
                <c:ptCount val="6"/>
                <c:pt idx="0">
                  <c:v>0.629</c:v>
                </c:pt>
                <c:pt idx="1">
                  <c:v>0.61699999999999999</c:v>
                </c:pt>
                <c:pt idx="2">
                  <c:v>0.63400000000000001</c:v>
                </c:pt>
                <c:pt idx="3">
                  <c:v>0.67100000000000004</c:v>
                </c:pt>
                <c:pt idx="4">
                  <c:v>0.65800000000000003</c:v>
                </c:pt>
                <c:pt idx="5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7-49C4-8FA5-1E9607A762C4}"/>
            </c:ext>
          </c:extLst>
        </c:ser>
        <c:ser>
          <c:idx val="3"/>
          <c:order val="3"/>
          <c:tx>
            <c:v>150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Tabelle1!$L$26:$L$31</c:f>
              <c:numCache>
                <c:formatCode>0.00%</c:formatCode>
                <c:ptCount val="6"/>
                <c:pt idx="0">
                  <c:v>0.628</c:v>
                </c:pt>
                <c:pt idx="1">
                  <c:v>0.625</c:v>
                </c:pt>
                <c:pt idx="2">
                  <c:v>0.72299999999999998</c:v>
                </c:pt>
                <c:pt idx="3">
                  <c:v>0.64500000000000002</c:v>
                </c:pt>
                <c:pt idx="4">
                  <c:v>0.63800000000000001</c:v>
                </c:pt>
                <c:pt idx="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7-49C4-8FA5-1E9607A762C4}"/>
            </c:ext>
          </c:extLst>
        </c:ser>
        <c:ser>
          <c:idx val="4"/>
          <c:order val="4"/>
          <c:tx>
            <c:v>200 Threads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Tabelle1!$L$32:$L$37</c:f>
              <c:numCache>
                <c:formatCode>0.00%</c:formatCode>
                <c:ptCount val="6"/>
                <c:pt idx="0" formatCode="0%">
                  <c:v>0.38</c:v>
                </c:pt>
                <c:pt idx="1">
                  <c:v>0.38600000000000001</c:v>
                </c:pt>
                <c:pt idx="2">
                  <c:v>0.73799999999999999</c:v>
                </c:pt>
                <c:pt idx="3">
                  <c:v>0.41399999999999998</c:v>
                </c:pt>
                <c:pt idx="4" formatCode="0%">
                  <c:v>0.64</c:v>
                </c:pt>
                <c:pt idx="5">
                  <c:v>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F-47F0-A9E8-90586503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59360"/>
        <c:axId val="552061000"/>
      </c:lineChart>
      <c:catAx>
        <c:axId val="55205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061000"/>
        <c:crosses val="autoZero"/>
        <c:auto val="1"/>
        <c:lblAlgn val="ctr"/>
        <c:lblOffset val="100"/>
        <c:noMultiLvlLbl val="0"/>
      </c:catAx>
      <c:valAx>
        <c:axId val="55206100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MPI-Anteil 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0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pro Anzahl der Knoten pro Anzahl der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60 Threads (3*20)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Tabelle1!$R$8:$R$13</c:f>
              <c:numCache>
                <c:formatCode>General</c:formatCode>
                <c:ptCount val="6"/>
                <c:pt idx="0">
                  <c:v>9.4042553191489375</c:v>
                </c:pt>
                <c:pt idx="1">
                  <c:v>29.267045454545457</c:v>
                </c:pt>
                <c:pt idx="2">
                  <c:v>45.292576419213972</c:v>
                </c:pt>
                <c:pt idx="3">
                  <c:v>35.245791245791246</c:v>
                </c:pt>
                <c:pt idx="4">
                  <c:v>35.760330578512395</c:v>
                </c:pt>
                <c:pt idx="5">
                  <c:v>35.640271493212673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E-4731-A671-5080C60EDC2D}"/>
            </c:ext>
          </c:extLst>
        </c:ser>
        <c:ser>
          <c:idx val="0"/>
          <c:order val="1"/>
          <c:tx>
            <c:v>60 Threads (6*10)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Tabelle1!$R$14:$R$19</c:f>
              <c:numCache>
                <c:formatCode>General</c:formatCode>
                <c:ptCount val="6"/>
                <c:pt idx="0">
                  <c:v>14.413043478260871</c:v>
                </c:pt>
                <c:pt idx="1">
                  <c:v>42.221311475409834</c:v>
                </c:pt>
                <c:pt idx="2">
                  <c:v>64.024691358024683</c:v>
                </c:pt>
                <c:pt idx="3">
                  <c:v>42.901639344262293</c:v>
                </c:pt>
                <c:pt idx="4">
                  <c:v>49.545801526717554</c:v>
                </c:pt>
                <c:pt idx="5">
                  <c:v>39.58040201005025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E-4731-A671-5080C60EDC2D}"/>
            </c:ext>
          </c:extLst>
        </c:ser>
        <c:ser>
          <c:idx val="2"/>
          <c:order val="2"/>
          <c:tx>
            <c:v>100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Tabelle1!$R$20:$R$25</c:f>
              <c:numCache>
                <c:formatCode>General</c:formatCode>
                <c:ptCount val="6"/>
                <c:pt idx="0">
                  <c:v>9.4042553191489375</c:v>
                </c:pt>
                <c:pt idx="1">
                  <c:v>29.434285714285714</c:v>
                </c:pt>
                <c:pt idx="2">
                  <c:v>52.649746192893396</c:v>
                </c:pt>
                <c:pt idx="3">
                  <c:v>48.915887850467293</c:v>
                </c:pt>
                <c:pt idx="4">
                  <c:v>49.357414448669196</c:v>
                </c:pt>
                <c:pt idx="5">
                  <c:v>94.329341317365262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E-4731-A671-5080C60EDC2D}"/>
            </c:ext>
          </c:extLst>
        </c:ser>
        <c:ser>
          <c:idx val="3"/>
          <c:order val="3"/>
          <c:tx>
            <c:v>150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Tabelle1!$R$26:$R$31</c:f>
              <c:numCache>
                <c:formatCode>General</c:formatCode>
                <c:ptCount val="6"/>
                <c:pt idx="0">
                  <c:v>6.7653061224489797</c:v>
                </c:pt>
                <c:pt idx="1">
                  <c:v>21.826271186440678</c:v>
                </c:pt>
                <c:pt idx="2">
                  <c:v>31.913846153846151</c:v>
                </c:pt>
                <c:pt idx="3">
                  <c:v>37.252669039145907</c:v>
                </c:pt>
                <c:pt idx="4">
                  <c:v>39.697247706422019</c:v>
                </c:pt>
                <c:pt idx="5">
                  <c:v>78.765000000000001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E-4731-A671-5080C60EDC2D}"/>
            </c:ext>
          </c:extLst>
        </c:ser>
        <c:ser>
          <c:idx val="4"/>
          <c:order val="4"/>
          <c:tx>
            <c:v>200 Threads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Tabelle1!$R$32:$R$37</c:f>
              <c:numCache>
                <c:formatCode>General</c:formatCode>
                <c:ptCount val="6"/>
                <c:pt idx="0">
                  <c:v>6.63</c:v>
                </c:pt>
                <c:pt idx="1">
                  <c:v>16.66990291262136</c:v>
                </c:pt>
                <c:pt idx="2">
                  <c:v>19.314711359404097</c:v>
                </c:pt>
                <c:pt idx="3">
                  <c:v>34.547854785478549</c:v>
                </c:pt>
                <c:pt idx="4">
                  <c:v>34.801608579088473</c:v>
                </c:pt>
                <c:pt idx="5">
                  <c:v>71.280542986425345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FE-4731-A671-5080C60E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42152"/>
        <c:axId val="577036248"/>
      </c:lineChart>
      <c:catAx>
        <c:axId val="57704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036248"/>
        <c:crosses val="autoZero"/>
        <c:auto val="1"/>
        <c:lblAlgn val="ctr"/>
        <c:lblOffset val="100"/>
        <c:noMultiLvlLbl val="0"/>
      </c:catAx>
      <c:valAx>
        <c:axId val="5770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04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 pro Anzahl der Knoten pro Anzahl der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 Threads (3*20)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Tabelle1!$S$8:$S$13</c:f>
              <c:numCache>
                <c:formatCode>General</c:formatCode>
                <c:ptCount val="6"/>
                <c:pt idx="0">
                  <c:v>0.1567375886524823</c:v>
                </c:pt>
                <c:pt idx="1">
                  <c:v>0.48778409090909097</c:v>
                </c:pt>
                <c:pt idx="2">
                  <c:v>0.75487627365356624</c:v>
                </c:pt>
                <c:pt idx="3">
                  <c:v>0.58742985409652071</c:v>
                </c:pt>
                <c:pt idx="4">
                  <c:v>0.59600550964187327</c:v>
                </c:pt>
                <c:pt idx="5">
                  <c:v>0.59400452488687783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2-4D26-B831-8AD70394F53E}"/>
            </c:ext>
          </c:extLst>
        </c:ser>
        <c:ser>
          <c:idx val="1"/>
          <c:order val="1"/>
          <c:tx>
            <c:v>60 Threads (6*10)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Tabelle1!$S$14:$S$19</c:f>
              <c:numCache>
                <c:formatCode>General</c:formatCode>
                <c:ptCount val="6"/>
                <c:pt idx="0">
                  <c:v>0.24021739130434785</c:v>
                </c:pt>
                <c:pt idx="1">
                  <c:v>0.70368852459016396</c:v>
                </c:pt>
                <c:pt idx="2">
                  <c:v>1.0670781893004113</c:v>
                </c:pt>
                <c:pt idx="3">
                  <c:v>0.7150273224043715</c:v>
                </c:pt>
                <c:pt idx="4">
                  <c:v>0.82576335877862594</c:v>
                </c:pt>
                <c:pt idx="5">
                  <c:v>0.65967336683417088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2-4D26-B831-8AD70394F53E}"/>
            </c:ext>
          </c:extLst>
        </c:ser>
        <c:ser>
          <c:idx val="2"/>
          <c:order val="2"/>
          <c:tx>
            <c:v>100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Tabelle1!$S$20:$S$25</c:f>
              <c:numCache>
                <c:formatCode>General</c:formatCode>
                <c:ptCount val="6"/>
                <c:pt idx="0">
                  <c:v>9.4042553191489381E-2</c:v>
                </c:pt>
                <c:pt idx="1">
                  <c:v>0.29434285714285713</c:v>
                </c:pt>
                <c:pt idx="2">
                  <c:v>0.52649746192893399</c:v>
                </c:pt>
                <c:pt idx="3">
                  <c:v>0.48915887850467293</c:v>
                </c:pt>
                <c:pt idx="4">
                  <c:v>0.49357414448669196</c:v>
                </c:pt>
                <c:pt idx="5">
                  <c:v>0.94329341317365267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2-4D26-B831-8AD70394F53E}"/>
            </c:ext>
          </c:extLst>
        </c:ser>
        <c:ser>
          <c:idx val="3"/>
          <c:order val="3"/>
          <c:tx>
            <c:v>150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Tabelle1!$S$26:$S$31</c:f>
              <c:numCache>
                <c:formatCode>General</c:formatCode>
                <c:ptCount val="6"/>
                <c:pt idx="0">
                  <c:v>4.510204081632653E-2</c:v>
                </c:pt>
                <c:pt idx="1">
                  <c:v>0.1455084745762712</c:v>
                </c:pt>
                <c:pt idx="2">
                  <c:v>0.21275897435897434</c:v>
                </c:pt>
                <c:pt idx="3">
                  <c:v>0.24835112692763939</c:v>
                </c:pt>
                <c:pt idx="4">
                  <c:v>0.26464831804281347</c:v>
                </c:pt>
                <c:pt idx="5">
                  <c:v>0.52510000000000001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2-4D26-B831-8AD70394F53E}"/>
            </c:ext>
          </c:extLst>
        </c:ser>
        <c:ser>
          <c:idx val="4"/>
          <c:order val="4"/>
          <c:tx>
            <c:v>200 Threads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Tabelle1!$S$32:$S$37</c:f>
              <c:numCache>
                <c:formatCode>General</c:formatCode>
                <c:ptCount val="6"/>
                <c:pt idx="0">
                  <c:v>3.3149999999999999E-2</c:v>
                </c:pt>
                <c:pt idx="1">
                  <c:v>8.3349514563106797E-2</c:v>
                </c:pt>
                <c:pt idx="2">
                  <c:v>9.6573556797020482E-2</c:v>
                </c:pt>
                <c:pt idx="3">
                  <c:v>0.17273927392739274</c:v>
                </c:pt>
                <c:pt idx="4">
                  <c:v>0.17400804289544236</c:v>
                </c:pt>
                <c:pt idx="5">
                  <c:v>0.35640271493212672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42-4D26-B831-8AD70394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16288"/>
        <c:axId val="490213008"/>
      </c:lineChart>
      <c:catAx>
        <c:axId val="49021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213008"/>
        <c:crosses val="autoZero"/>
        <c:auto val="1"/>
        <c:lblAlgn val="ctr"/>
        <c:lblOffset val="100"/>
        <c:noMultiLvlLbl val="0"/>
      </c:catAx>
      <c:valAx>
        <c:axId val="4902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Effizienz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2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 pro Anzahl der Knoten pro Anzahl der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 Threads (3*20)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Tabelle1!$V$8:$V$13</c:f>
              <c:numCache>
                <c:formatCode>General</c:formatCode>
                <c:ptCount val="6"/>
                <c:pt idx="0">
                  <c:v>0.12219691621104123</c:v>
                </c:pt>
                <c:pt idx="1">
                  <c:v>1.216267596189708</c:v>
                </c:pt>
                <c:pt idx="2">
                  <c:v>2.9154511971051309</c:v>
                </c:pt>
                <c:pt idx="3">
                  <c:v>1.7510505156746847</c:v>
                </c:pt>
                <c:pt idx="4">
                  <c:v>1.7920882678977332</c:v>
                </c:pt>
                <c:pt idx="5">
                  <c:v>1.75802422393189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5-4F0C-98AF-5AFFED07374E}"/>
            </c:ext>
          </c:extLst>
        </c:ser>
        <c:ser>
          <c:idx val="1"/>
          <c:order val="1"/>
          <c:tx>
            <c:v>60 Threads (6*10)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Tabelle1!$V$14:$V$19</c:f>
              <c:numCache>
                <c:formatCode>General</c:formatCode>
                <c:ptCount val="6"/>
                <c:pt idx="0">
                  <c:v>0.28702704291017372</c:v>
                </c:pt>
                <c:pt idx="1">
                  <c:v>2.5312486602776394</c:v>
                </c:pt>
                <c:pt idx="2">
                  <c:v>5.8256811548312042</c:v>
                </c:pt>
                <c:pt idx="3">
                  <c:v>2.5943700439590875</c:v>
                </c:pt>
                <c:pt idx="4">
                  <c:v>3.4400920542598974</c:v>
                </c:pt>
                <c:pt idx="5">
                  <c:v>2.1682195177156496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5-4F0C-98AF-5AFFED07374E}"/>
            </c:ext>
          </c:extLst>
        </c:ser>
        <c:ser>
          <c:idx val="2"/>
          <c:order val="2"/>
          <c:tx>
            <c:v>100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Tabelle1!$V$20:$V$25</c:f>
              <c:numCache>
                <c:formatCode>General</c:formatCode>
                <c:ptCount val="6"/>
                <c:pt idx="0">
                  <c:v>4.5208954943254234E-2</c:v>
                </c:pt>
                <c:pt idx="1">
                  <c:v>0.45557458005069656</c:v>
                </c:pt>
                <c:pt idx="2">
                  <c:v>1.4589451443032069</c:v>
                </c:pt>
                <c:pt idx="3">
                  <c:v>1.2486822598879648</c:v>
                </c:pt>
                <c:pt idx="4">
                  <c:v>1.2636881103435471</c:v>
                </c:pt>
                <c:pt idx="5">
                  <c:v>4.5564440713948677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5-4F0C-98AF-5AFFED07374E}"/>
            </c:ext>
          </c:extLst>
        </c:ser>
        <c:ser>
          <c:idx val="3"/>
          <c:order val="3"/>
          <c:tx>
            <c:v>150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Tabelle1!$V$26:$V$31</c:f>
              <c:numCache>
                <c:formatCode>General</c:formatCode>
                <c:ptCount val="6"/>
                <c:pt idx="0">
                  <c:v>1.0544418587287696E-2</c:v>
                </c:pt>
                <c:pt idx="1">
                  <c:v>0.11295385135832228</c:v>
                </c:pt>
                <c:pt idx="2">
                  <c:v>0.24171368586073286</c:v>
                </c:pt>
                <c:pt idx="3">
                  <c:v>0.32651058266115712</c:v>
                </c:pt>
                <c:pt idx="4">
                  <c:v>0.36850195985377876</c:v>
                </c:pt>
                <c:pt idx="5">
                  <c:v>1.4318064103093437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5-4F0C-98AF-5AFFED07374E}"/>
            </c:ext>
          </c:extLst>
        </c:ser>
        <c:ser>
          <c:idx val="4"/>
          <c:order val="4"/>
          <c:tx>
            <c:v>200 Threads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Tabelle1!$V$32:$V$37</c:f>
              <c:numCache>
                <c:formatCode>General</c:formatCode>
                <c:ptCount val="6"/>
                <c:pt idx="0">
                  <c:v>5.7366264274061989E-3</c:v>
                </c:pt>
                <c:pt idx="1">
                  <c:v>3.733368923319811E-2</c:v>
                </c:pt>
                <c:pt idx="2">
                  <c:v>5.0166733788117729E-2</c:v>
                </c:pt>
                <c:pt idx="3">
                  <c:v>0.15910626785335241</c:v>
                </c:pt>
                <c:pt idx="4">
                  <c:v>0.16045621083073447</c:v>
                </c:pt>
                <c:pt idx="5">
                  <c:v>0.66427556388226239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5-4F0C-98AF-5AFFED07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03000"/>
        <c:axId val="494510544"/>
      </c:lineChart>
      <c:catAx>
        <c:axId val="49450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510544"/>
        <c:crosses val="autoZero"/>
        <c:auto val="1"/>
        <c:lblAlgn val="ctr"/>
        <c:lblOffset val="100"/>
        <c:noMultiLvlLbl val="0"/>
      </c:catAx>
      <c:valAx>
        <c:axId val="4945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5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Redundanz pro Anzahl der Knoten pro Anzahl der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 Threads (3*20)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Tabelle1!$T$8:$T$13</c:f>
              <c:numCache>
                <c:formatCode>General</c:formatCode>
                <c:ptCount val="6"/>
                <c:pt idx="0">
                  <c:v>12.0625</c:v>
                </c:pt>
                <c:pt idx="1">
                  <c:v>11.737547892720306</c:v>
                </c:pt>
                <c:pt idx="2">
                  <c:v>11.727272727272727</c:v>
                </c:pt>
                <c:pt idx="3">
                  <c:v>11.824004975124378</c:v>
                </c:pt>
                <c:pt idx="4">
                  <c:v>11.893026941362915</c:v>
                </c:pt>
                <c:pt idx="5">
                  <c:v>12.042201834862386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E-4C3F-AD63-72A7DA0FEB95}"/>
            </c:ext>
          </c:extLst>
        </c:ser>
        <c:ser>
          <c:idx val="1"/>
          <c:order val="1"/>
          <c:tx>
            <c:v>60 Threads (6*10)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Tabelle1!$T$14:$T$19</c:f>
              <c:numCache>
                <c:formatCode>General</c:formatCode>
                <c:ptCount val="6"/>
                <c:pt idx="0">
                  <c:v>12.0625</c:v>
                </c:pt>
                <c:pt idx="1">
                  <c:v>11.737547892720306</c:v>
                </c:pt>
                <c:pt idx="2">
                  <c:v>11.727272727272727</c:v>
                </c:pt>
                <c:pt idx="3">
                  <c:v>11.824004975124378</c:v>
                </c:pt>
                <c:pt idx="4">
                  <c:v>11.893026941362915</c:v>
                </c:pt>
                <c:pt idx="5">
                  <c:v>12.042201834862386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E-4C3F-AD63-72A7DA0FEB95}"/>
            </c:ext>
          </c:extLst>
        </c:ser>
        <c:ser>
          <c:idx val="2"/>
          <c:order val="2"/>
          <c:tx>
            <c:v>100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Tabelle1!$T$20:$T$25</c:f>
              <c:numCache>
                <c:formatCode>General</c:formatCode>
                <c:ptCount val="6"/>
                <c:pt idx="0">
                  <c:v>19.5625</c:v>
                </c:pt>
                <c:pt idx="1">
                  <c:v>19.017241379310345</c:v>
                </c:pt>
                <c:pt idx="2">
                  <c:v>19</c:v>
                </c:pt>
                <c:pt idx="3">
                  <c:v>19.16231343283582</c:v>
                </c:pt>
                <c:pt idx="4">
                  <c:v>19.278129952456418</c:v>
                </c:pt>
                <c:pt idx="5">
                  <c:v>19.528440366972475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E-4C3F-AD63-72A7DA0FEB95}"/>
            </c:ext>
          </c:extLst>
        </c:ser>
        <c:ser>
          <c:idx val="3"/>
          <c:order val="3"/>
          <c:tx>
            <c:v>150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Tabelle1!$T$26:$T$31</c:f>
              <c:numCache>
                <c:formatCode>General</c:formatCode>
                <c:ptCount val="6"/>
                <c:pt idx="0">
                  <c:v>28.9375</c:v>
                </c:pt>
                <c:pt idx="1">
                  <c:v>28.116858237547891</c:v>
                </c:pt>
                <c:pt idx="2">
                  <c:v>28.09090909090909</c:v>
                </c:pt>
                <c:pt idx="3">
                  <c:v>28.335199004975124</c:v>
                </c:pt>
                <c:pt idx="4">
                  <c:v>28.509508716323296</c:v>
                </c:pt>
                <c:pt idx="5">
                  <c:v>28.886238532110092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E-4C3F-AD63-72A7DA0FEB95}"/>
            </c:ext>
          </c:extLst>
        </c:ser>
        <c:ser>
          <c:idx val="4"/>
          <c:order val="4"/>
          <c:tx>
            <c:v>200 Threads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Tabelle1!$T$32:$T$37</c:f>
              <c:numCache>
                <c:formatCode>General</c:formatCode>
                <c:ptCount val="6"/>
                <c:pt idx="0">
                  <c:v>38.3125</c:v>
                </c:pt>
                <c:pt idx="1">
                  <c:v>37.216475095785441</c:v>
                </c:pt>
                <c:pt idx="2">
                  <c:v>37.18181818181818</c:v>
                </c:pt>
                <c:pt idx="3">
                  <c:v>37.508084577114431</c:v>
                </c:pt>
                <c:pt idx="4">
                  <c:v>37.740887480190175</c:v>
                </c:pt>
                <c:pt idx="5">
                  <c:v>38.244036697247708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E-4C3F-AD63-72A7DA0F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57952"/>
        <c:axId val="490955000"/>
      </c:lineChart>
      <c:catAx>
        <c:axId val="49095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955000"/>
        <c:crosses val="autoZero"/>
        <c:auto val="1"/>
        <c:lblAlgn val="ctr"/>
        <c:lblOffset val="100"/>
        <c:noMultiLvlLbl val="0"/>
      </c:catAx>
      <c:valAx>
        <c:axId val="49095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Redundanz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9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Systemausnutzung pro Anzahl der Knoten pro Anzahl der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 Threads (3*20)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Tabelle1!$U$8:$U$13</c:f>
              <c:numCache>
                <c:formatCode>0.00%</c:formatCode>
                <c:ptCount val="6"/>
                <c:pt idx="0">
                  <c:v>1.8906471631205676E-2</c:v>
                </c:pt>
                <c:pt idx="1">
                  <c:v>5.7253891283524913E-2</c:v>
                </c:pt>
                <c:pt idx="2">
                  <c:v>8.8526399364827313E-2</c:v>
                </c:pt>
                <c:pt idx="3">
                  <c:v>6.9457735173738488E-2</c:v>
                </c:pt>
                <c:pt idx="4">
                  <c:v>7.088309583371534E-2</c:v>
                </c:pt>
                <c:pt idx="5">
                  <c:v>7.1531223795093191E-2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F-4830-AB2A-C450C3B7FCC5}"/>
            </c:ext>
          </c:extLst>
        </c:ser>
        <c:ser>
          <c:idx val="1"/>
          <c:order val="1"/>
          <c:tx>
            <c:v>60 Threads (6*10)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Tabelle1!$U$14:$U$19</c:f>
              <c:numCache>
                <c:formatCode>0.00%</c:formatCode>
                <c:ptCount val="6"/>
                <c:pt idx="0">
                  <c:v>2.8976222826086962E-2</c:v>
                </c:pt>
                <c:pt idx="1">
                  <c:v>8.2595777589347386E-2</c:v>
                </c:pt>
                <c:pt idx="2">
                  <c:v>0.12513916947250278</c:v>
                </c:pt>
                <c:pt idx="3">
                  <c:v>8.4544866174591518E-2</c:v>
                </c:pt>
                <c:pt idx="4">
                  <c:v>9.82082587314453E-2</c:v>
                </c:pt>
                <c:pt idx="5">
                  <c:v>7.943919828500301E-2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F-4830-AB2A-C450C3B7FCC5}"/>
            </c:ext>
          </c:extLst>
        </c:ser>
        <c:ser>
          <c:idx val="2"/>
          <c:order val="2"/>
          <c:tx>
            <c:v>100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Tabelle1!$U$20:$U$25</c:f>
              <c:numCache>
                <c:formatCode>0.00%</c:formatCode>
                <c:ptCount val="6"/>
                <c:pt idx="0">
                  <c:v>1.8397074468085112E-2</c:v>
                </c:pt>
                <c:pt idx="1">
                  <c:v>5.597589162561576E-2</c:v>
                </c:pt>
                <c:pt idx="2">
                  <c:v>0.10003451776649745</c:v>
                </c:pt>
                <c:pt idx="3">
                  <c:v>9.3734157483609998E-2</c:v>
                </c:pt>
                <c:pt idx="4">
                  <c:v>9.5151864985869472E-2</c:v>
                </c:pt>
                <c:pt idx="5">
                  <c:v>0.18421049167719605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F-4830-AB2A-C450C3B7FCC5}"/>
            </c:ext>
          </c:extLst>
        </c:ser>
        <c:ser>
          <c:idx val="3"/>
          <c:order val="3"/>
          <c:tx>
            <c:v>150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Tabelle1!$D$8:$D$13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Tabelle1!$U$26:$U$31</c:f>
              <c:numCache>
                <c:formatCode>0.00%</c:formatCode>
                <c:ptCount val="6"/>
                <c:pt idx="0">
                  <c:v>1.3051403061224489E-2</c:v>
                </c:pt>
                <c:pt idx="1">
                  <c:v>4.0912411520228585E-2</c:v>
                </c:pt>
                <c:pt idx="2">
                  <c:v>5.9765930069930064E-2</c:v>
                </c:pt>
                <c:pt idx="3">
                  <c:v>7.0370786046044978E-2</c:v>
                </c:pt>
                <c:pt idx="4">
                  <c:v>7.5449935300018908E-2</c:v>
                </c:pt>
                <c:pt idx="5">
                  <c:v>0.15168163853211009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4F-4830-AB2A-C450C3B7FCC5}"/>
            </c:ext>
          </c:extLst>
        </c:ser>
        <c:ser>
          <c:idx val="4"/>
          <c:order val="4"/>
          <c:tx>
            <c:v>200 Threads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Tabelle1!$U$32:$U$37</c:f>
              <c:numCache>
                <c:formatCode>0.00%</c:formatCode>
                <c:ptCount val="6"/>
                <c:pt idx="0">
                  <c:v>1.2700593749999999E-2</c:v>
                </c:pt>
                <c:pt idx="1">
                  <c:v>3.1019751329836701E-2</c:v>
                </c:pt>
                <c:pt idx="2">
                  <c:v>3.5907804299983068E-2</c:v>
                </c:pt>
                <c:pt idx="3">
                  <c:v>6.4791192962579847E-2</c:v>
                </c:pt>
                <c:pt idx="4">
                  <c:v>6.567217967564995E-2</c:v>
                </c:pt>
                <c:pt idx="5">
                  <c:v>0.1363027850886297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4F-4830-AB2A-C450C3B7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52704"/>
        <c:axId val="490948440"/>
      </c:lineChart>
      <c:catAx>
        <c:axId val="49095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948440"/>
        <c:crosses val="autoZero"/>
        <c:auto val="1"/>
        <c:lblAlgn val="ctr"/>
        <c:lblOffset val="100"/>
        <c:noMultiLvlLbl val="0"/>
      </c:catAx>
      <c:valAx>
        <c:axId val="4909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Systemausnutzung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9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94567</xdr:rowOff>
    </xdr:from>
    <xdr:to>
      <xdr:col>9</xdr:col>
      <xdr:colOff>627062</xdr:colOff>
      <xdr:row>66</xdr:row>
      <xdr:rowOff>115659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28059A0-5547-4B98-B678-A07339EA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99286</xdr:colOff>
      <xdr:row>68</xdr:row>
      <xdr:rowOff>24661</xdr:rowOff>
    </xdr:from>
    <xdr:to>
      <xdr:col>9</xdr:col>
      <xdr:colOff>627063</xdr:colOff>
      <xdr:row>96</xdr:row>
      <xdr:rowOff>17858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BD95680-F91B-4488-AD07-5F139E62C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63002</xdr:colOff>
      <xdr:row>97</xdr:row>
      <xdr:rowOff>23910</xdr:rowOff>
    </xdr:from>
    <xdr:to>
      <xdr:col>9</xdr:col>
      <xdr:colOff>642937</xdr:colOff>
      <xdr:row>125</xdr:row>
      <xdr:rowOff>48616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4E36FC-CF0A-4FE0-AFDA-ACACDCCF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280294</xdr:colOff>
      <xdr:row>68</xdr:row>
      <xdr:rowOff>61021</xdr:rowOff>
    </xdr:from>
    <xdr:to>
      <xdr:col>20</xdr:col>
      <xdr:colOff>1563687</xdr:colOff>
      <xdr:row>96</xdr:row>
      <xdr:rowOff>31255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F08305-EE0B-48CD-A448-165A0FBA4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77393</xdr:colOff>
      <xdr:row>128</xdr:row>
      <xdr:rowOff>174625</xdr:rowOff>
    </xdr:from>
    <xdr:to>
      <xdr:col>18</xdr:col>
      <xdr:colOff>84832</xdr:colOff>
      <xdr:row>156</xdr:row>
      <xdr:rowOff>108149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58BBF7-0D5D-4EDC-9199-38AA41A86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270299</xdr:colOff>
      <xdr:row>97</xdr:row>
      <xdr:rowOff>55562</xdr:rowOff>
    </xdr:from>
    <xdr:to>
      <xdr:col>20</xdr:col>
      <xdr:colOff>1571625</xdr:colOff>
      <xdr:row>125</xdr:row>
      <xdr:rowOff>34556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60369ED-9F5D-4792-A1F2-1D7D8EE17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275544</xdr:colOff>
      <xdr:row>38</xdr:row>
      <xdr:rowOff>94566</xdr:rowOff>
    </xdr:from>
    <xdr:to>
      <xdr:col>20</xdr:col>
      <xdr:colOff>1547812</xdr:colOff>
      <xdr:row>66</xdr:row>
      <xdr:rowOff>119062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68384CB-A01B-42AA-9C06-31E5D246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AD3E-F2A5-4177-9723-AC623ED691F3}">
  <dimension ref="A1:V169"/>
  <sheetViews>
    <sheetView tabSelected="1" topLeftCell="A43" zoomScale="70" zoomScaleNormal="70" workbookViewId="0">
      <selection activeCell="R17" sqref="R17"/>
    </sheetView>
  </sheetViews>
  <sheetFormatPr baseColWidth="10" defaultRowHeight="14.25" x14ac:dyDescent="0.45"/>
  <cols>
    <col min="2" max="2" width="12.59765625" bestFit="1" customWidth="1"/>
    <col min="4" max="4" width="12.86328125" bestFit="1" customWidth="1"/>
    <col min="5" max="5" width="15.3984375" bestFit="1" customWidth="1"/>
    <col min="7" max="7" width="12.86328125" bestFit="1" customWidth="1"/>
    <col min="9" max="9" width="13.265625" bestFit="1" customWidth="1"/>
    <col min="13" max="13" width="10.6640625" style="2" customWidth="1"/>
    <col min="14" max="14" width="2.46484375" customWidth="1"/>
    <col min="15" max="15" width="3.19921875" customWidth="1"/>
    <col min="16" max="16" width="2.53125" customWidth="1"/>
    <col min="17" max="17" width="17.06640625" bestFit="1" customWidth="1"/>
    <col min="18" max="18" width="13.6640625" customWidth="1"/>
    <col min="19" max="19" width="13" customWidth="1"/>
    <col min="20" max="20" width="13.9296875" customWidth="1"/>
    <col min="21" max="21" width="27.06640625" style="1" bestFit="1" customWidth="1"/>
    <col min="22" max="22" width="13.796875" customWidth="1"/>
  </cols>
  <sheetData>
    <row r="1" spans="1:22" x14ac:dyDescent="0.45">
      <c r="A1" t="s">
        <v>0</v>
      </c>
      <c r="B1" t="s">
        <v>1</v>
      </c>
      <c r="C1" t="s">
        <v>8</v>
      </c>
      <c r="D1" t="s">
        <v>20</v>
      </c>
      <c r="E1" t="s">
        <v>17</v>
      </c>
      <c r="F1" t="s">
        <v>2</v>
      </c>
      <c r="G1" t="s">
        <v>18</v>
      </c>
      <c r="H1" t="s">
        <v>3</v>
      </c>
      <c r="I1" t="s">
        <v>19</v>
      </c>
      <c r="J1" t="s">
        <v>4</v>
      </c>
      <c r="K1" t="s">
        <v>21</v>
      </c>
      <c r="L1" t="s">
        <v>6</v>
      </c>
      <c r="M1" s="2" t="s">
        <v>5</v>
      </c>
      <c r="Q1" t="s">
        <v>7</v>
      </c>
      <c r="R1" t="s">
        <v>12</v>
      </c>
      <c r="S1" t="s">
        <v>13</v>
      </c>
      <c r="T1" t="s">
        <v>14</v>
      </c>
      <c r="U1" s="1" t="s">
        <v>15</v>
      </c>
      <c r="V1" t="s">
        <v>16</v>
      </c>
    </row>
    <row r="2" spans="1:22" s="14" customFormat="1" x14ac:dyDescent="0.45">
      <c r="A2" s="14">
        <v>1</v>
      </c>
      <c r="B2" s="14">
        <v>1</v>
      </c>
      <c r="C2" s="14">
        <f>A2*B2</f>
        <v>1</v>
      </c>
      <c r="D2" s="14">
        <v>25</v>
      </c>
      <c r="F2" s="15"/>
      <c r="H2" s="15"/>
      <c r="J2" s="15"/>
      <c r="K2" s="15"/>
      <c r="L2" s="15"/>
      <c r="M2" s="16">
        <v>1.3260000000000001</v>
      </c>
      <c r="Q2" s="14">
        <f t="shared" ref="Q2:Q31" si="0">4*D2*D2+8*D2+200*(A2*B2)+(A2*B2)*(35*(D2/(A2*B2))+D2*D2)</f>
        <v>4400</v>
      </c>
      <c r="U2" s="15"/>
    </row>
    <row r="3" spans="1:22" s="18" customFormat="1" x14ac:dyDescent="0.45">
      <c r="A3" s="18">
        <v>1</v>
      </c>
      <c r="B3" s="18">
        <v>1</v>
      </c>
      <c r="C3" s="18">
        <v>1</v>
      </c>
      <c r="D3" s="18">
        <v>35</v>
      </c>
      <c r="F3" s="19"/>
      <c r="H3" s="19"/>
      <c r="J3" s="19"/>
      <c r="K3" s="19"/>
      <c r="L3" s="19"/>
      <c r="M3" s="21">
        <v>5.1509999999999998</v>
      </c>
      <c r="Q3" s="18">
        <f t="shared" si="0"/>
        <v>7830</v>
      </c>
      <c r="U3" s="19"/>
    </row>
    <row r="4" spans="1:22" s="3" customFormat="1" x14ac:dyDescent="0.45">
      <c r="A4" s="3">
        <v>1</v>
      </c>
      <c r="B4" s="3">
        <v>1</v>
      </c>
      <c r="C4" s="3">
        <f t="shared" ref="C4:C31" si="1">A4*B4</f>
        <v>1</v>
      </c>
      <c r="D4" s="3">
        <v>50</v>
      </c>
      <c r="M4" s="5">
        <v>10.372</v>
      </c>
      <c r="N4" s="3" t="s">
        <v>9</v>
      </c>
      <c r="Q4" s="3">
        <f t="shared" si="0"/>
        <v>14850</v>
      </c>
      <c r="U4" s="4"/>
    </row>
    <row r="5" spans="1:22" s="22" customFormat="1" x14ac:dyDescent="0.45">
      <c r="A5" s="22">
        <v>1</v>
      </c>
      <c r="B5" s="22">
        <v>1</v>
      </c>
      <c r="C5" s="22">
        <v>1</v>
      </c>
      <c r="D5" s="22">
        <v>65</v>
      </c>
      <c r="M5" s="24">
        <v>10.468</v>
      </c>
      <c r="N5" s="22" t="s">
        <v>10</v>
      </c>
      <c r="Q5" s="22">
        <f t="shared" si="0"/>
        <v>24120</v>
      </c>
      <c r="U5" s="23"/>
    </row>
    <row r="6" spans="1:22" s="7" customFormat="1" x14ac:dyDescent="0.45">
      <c r="A6" s="7">
        <v>1</v>
      </c>
      <c r="B6" s="7">
        <v>1</v>
      </c>
      <c r="C6" s="7">
        <f t="shared" ref="C6" si="2">A6*B6</f>
        <v>1</v>
      </c>
      <c r="D6" s="7">
        <v>75</v>
      </c>
      <c r="M6" s="9">
        <v>12.981</v>
      </c>
      <c r="N6" s="7" t="s">
        <v>11</v>
      </c>
      <c r="Q6" s="7">
        <f t="shared" ref="Q6" si="3">4*D6*D6+8*D6+200*(A6*B6)+(A6*B6)*(35*(D6/(A6*B6))+D6*D6)</f>
        <v>31550</v>
      </c>
      <c r="U6" s="8"/>
    </row>
    <row r="7" spans="1:22" s="11" customFormat="1" x14ac:dyDescent="0.45">
      <c r="A7" s="11">
        <v>1</v>
      </c>
      <c r="B7" s="11">
        <v>1</v>
      </c>
      <c r="C7" s="11">
        <f t="shared" si="1"/>
        <v>1</v>
      </c>
      <c r="D7" s="11">
        <v>100</v>
      </c>
      <c r="M7" s="13">
        <v>15.753</v>
      </c>
      <c r="N7" s="11" t="s">
        <v>11</v>
      </c>
      <c r="Q7" s="11">
        <f t="shared" si="0"/>
        <v>54500</v>
      </c>
      <c r="U7" s="12"/>
    </row>
    <row r="8" spans="1:22" s="14" customFormat="1" x14ac:dyDescent="0.45">
      <c r="A8" s="14">
        <v>3</v>
      </c>
      <c r="B8" s="14">
        <v>20</v>
      </c>
      <c r="C8" s="14">
        <f>A8*B8</f>
        <v>60</v>
      </c>
      <c r="D8" s="14">
        <v>25</v>
      </c>
      <c r="E8" s="14">
        <v>1.89</v>
      </c>
      <c r="F8" s="15">
        <v>0.223</v>
      </c>
      <c r="G8" s="14">
        <v>1.81</v>
      </c>
      <c r="H8" s="15">
        <v>0.214</v>
      </c>
      <c r="I8" s="14">
        <v>0.30099999999999999</v>
      </c>
      <c r="J8" s="15">
        <v>3.5499999999999997E-2</v>
      </c>
      <c r="K8" s="15">
        <v>0.46600000000000003</v>
      </c>
      <c r="L8" s="15">
        <v>0.53500000000000003</v>
      </c>
      <c r="M8" s="16">
        <v>0.14099999999999999</v>
      </c>
      <c r="Q8" s="14">
        <f t="shared" si="0"/>
        <v>53075</v>
      </c>
      <c r="R8" s="14">
        <f>$M$2/M8</f>
        <v>9.4042553191489375</v>
      </c>
      <c r="S8" s="14">
        <f t="shared" ref="S8:S13" si="4">R8/(A8*B8)</f>
        <v>0.1567375886524823</v>
      </c>
      <c r="T8" s="14">
        <f>Q8/$Q$2</f>
        <v>12.0625</v>
      </c>
      <c r="U8" s="15">
        <f>(S8*T8)/100</f>
        <v>1.8906471631205676E-2</v>
      </c>
      <c r="V8" s="14">
        <f>(R8*S8)/T8</f>
        <v>0.12219691621104123</v>
      </c>
    </row>
    <row r="9" spans="1:22" s="18" customFormat="1" x14ac:dyDescent="0.45">
      <c r="A9" s="18">
        <v>3</v>
      </c>
      <c r="B9" s="18">
        <v>20</v>
      </c>
      <c r="C9" s="18">
        <f>A9*B9</f>
        <v>60</v>
      </c>
      <c r="D9" s="18">
        <v>35</v>
      </c>
      <c r="E9" s="18">
        <v>1.8</v>
      </c>
      <c r="F9" s="19">
        <v>0.16900000000000001</v>
      </c>
      <c r="G9" s="18">
        <v>2.68</v>
      </c>
      <c r="H9" s="19">
        <v>0.253</v>
      </c>
      <c r="I9" s="18">
        <v>0.58599999999999997</v>
      </c>
      <c r="J9" s="19">
        <v>5.5300000000000002E-2</v>
      </c>
      <c r="K9" s="19">
        <v>0.46800000000000003</v>
      </c>
      <c r="L9" s="19">
        <v>0.53100000000000003</v>
      </c>
      <c r="M9" s="21">
        <v>0.17599999999999999</v>
      </c>
      <c r="Q9" s="18">
        <f>4*D9*D9+8*D9+200*(A9*B9)+(A9*B9)*(35*(D9/(A9*B9))+D9*D9)</f>
        <v>91905</v>
      </c>
      <c r="R9" s="18">
        <f>$M$3/M9</f>
        <v>29.267045454545457</v>
      </c>
      <c r="S9" s="18">
        <f t="shared" si="4"/>
        <v>0.48778409090909097</v>
      </c>
      <c r="T9" s="18">
        <f>Q9/$Q$3</f>
        <v>11.737547892720306</v>
      </c>
      <c r="U9" s="19">
        <f t="shared" ref="U9:U31" si="5">(S9*T9)/100</f>
        <v>5.7253891283524913E-2</v>
      </c>
      <c r="V9" s="18">
        <f t="shared" ref="V9" si="6">(R9*S9)/T9</f>
        <v>1.216267596189708</v>
      </c>
    </row>
    <row r="10" spans="1:22" s="3" customFormat="1" x14ac:dyDescent="0.45">
      <c r="A10" s="3">
        <v>3</v>
      </c>
      <c r="B10" s="3">
        <v>20</v>
      </c>
      <c r="C10" s="3">
        <f t="shared" si="1"/>
        <v>60</v>
      </c>
      <c r="D10" s="3">
        <v>50</v>
      </c>
      <c r="E10" s="3">
        <v>1.89</v>
      </c>
      <c r="F10" s="4">
        <v>0.13700000000000001</v>
      </c>
      <c r="G10" s="3">
        <v>4</v>
      </c>
      <c r="H10" s="4">
        <v>0.29099999999999998</v>
      </c>
      <c r="I10" s="3">
        <v>1.1299999999999999</v>
      </c>
      <c r="J10" s="4">
        <v>8.8209999999999997E-2</v>
      </c>
      <c r="K10" s="4">
        <v>0.44700000000000001</v>
      </c>
      <c r="L10" s="4">
        <v>0.55200000000000005</v>
      </c>
      <c r="M10" s="5">
        <v>0.22900000000000001</v>
      </c>
      <c r="Q10" s="3">
        <f t="shared" si="0"/>
        <v>174150</v>
      </c>
      <c r="R10" s="3">
        <f>$M$4/M10</f>
        <v>45.292576419213972</v>
      </c>
      <c r="S10" s="3">
        <f t="shared" si="4"/>
        <v>0.75487627365356624</v>
      </c>
      <c r="T10" s="3">
        <f>Q10/$Q$4</f>
        <v>11.727272727272727</v>
      </c>
      <c r="U10" s="4">
        <f t="shared" si="5"/>
        <v>8.8526399364827313E-2</v>
      </c>
      <c r="V10" s="3">
        <f t="shared" ref="V10:V31" si="7">(R10*S10)/T10</f>
        <v>2.9154511971051309</v>
      </c>
    </row>
    <row r="11" spans="1:22" s="22" customFormat="1" x14ac:dyDescent="0.45">
      <c r="A11" s="22">
        <v>3</v>
      </c>
      <c r="B11" s="22">
        <v>20</v>
      </c>
      <c r="C11" s="22">
        <f t="shared" si="1"/>
        <v>60</v>
      </c>
      <c r="D11" s="22">
        <v>65</v>
      </c>
      <c r="E11" s="22">
        <v>1.86</v>
      </c>
      <c r="F11" s="23">
        <v>0.104</v>
      </c>
      <c r="G11" s="22">
        <v>5.96</v>
      </c>
      <c r="H11" s="23">
        <v>0.33400000000000002</v>
      </c>
      <c r="I11" s="22">
        <v>1.7</v>
      </c>
      <c r="J11" s="23">
        <v>9.5399999999999999E-2</v>
      </c>
      <c r="K11" s="23">
        <v>0.40899999999999997</v>
      </c>
      <c r="L11" s="23">
        <v>0.59</v>
      </c>
      <c r="M11" s="24">
        <v>0.29699999999999999</v>
      </c>
      <c r="Q11" s="22">
        <f>4*D11*D11+8*D11+200*(A11*B11)+(A11*B11)*(35*(D11/(A11*B11))+D11*D11)</f>
        <v>285195</v>
      </c>
      <c r="R11" s="22">
        <f>$M$5/M11</f>
        <v>35.245791245791246</v>
      </c>
      <c r="S11" s="22">
        <f t="shared" si="4"/>
        <v>0.58742985409652071</v>
      </c>
      <c r="T11" s="22">
        <f>Q11/$Q$5</f>
        <v>11.824004975124378</v>
      </c>
      <c r="U11" s="23">
        <f t="shared" si="5"/>
        <v>6.9457735173738488E-2</v>
      </c>
      <c r="V11" s="22">
        <f t="shared" ref="V11" si="8">(R11*S11)/T11</f>
        <v>1.7510505156746847</v>
      </c>
    </row>
    <row r="12" spans="1:22" s="7" customFormat="1" x14ac:dyDescent="0.45">
      <c r="A12" s="7">
        <v>3</v>
      </c>
      <c r="B12" s="7">
        <v>20</v>
      </c>
      <c r="C12" s="7">
        <f t="shared" si="1"/>
        <v>60</v>
      </c>
      <c r="D12" s="7">
        <v>75</v>
      </c>
      <c r="E12" s="7">
        <v>1.98</v>
      </c>
      <c r="F12" s="8">
        <v>0.09</v>
      </c>
      <c r="G12" s="7">
        <v>6.7</v>
      </c>
      <c r="H12" s="8">
        <v>0.307</v>
      </c>
      <c r="I12" s="7">
        <v>1.88</v>
      </c>
      <c r="J12" s="8">
        <v>8.6199999999999999E-2</v>
      </c>
      <c r="K12" s="8">
        <v>0.43099999999999999</v>
      </c>
      <c r="L12" s="8">
        <v>0.56799999999999995</v>
      </c>
      <c r="M12" s="9">
        <v>0.36299999999999999</v>
      </c>
      <c r="Q12" s="7">
        <f t="shared" si="0"/>
        <v>375225</v>
      </c>
      <c r="R12" s="7">
        <f>$M$6/M12</f>
        <v>35.760330578512395</v>
      </c>
      <c r="S12" s="7">
        <f t="shared" si="4"/>
        <v>0.59600550964187327</v>
      </c>
      <c r="T12" s="7">
        <f>Q12/$Q$6</f>
        <v>11.893026941362915</v>
      </c>
      <c r="U12" s="8">
        <f t="shared" si="5"/>
        <v>7.088309583371534E-2</v>
      </c>
      <c r="V12" s="7">
        <f>(R12*S12)/T12</f>
        <v>1.7920882678977332</v>
      </c>
    </row>
    <row r="13" spans="1:22" s="11" customFormat="1" x14ac:dyDescent="0.45">
      <c r="A13" s="11">
        <v>3</v>
      </c>
      <c r="B13" s="11">
        <v>20</v>
      </c>
      <c r="C13" s="11">
        <f t="shared" si="1"/>
        <v>60</v>
      </c>
      <c r="D13" s="11">
        <v>100</v>
      </c>
      <c r="E13" s="11">
        <v>1.91</v>
      </c>
      <c r="F13" s="12">
        <v>7.1900000000000006E-2</v>
      </c>
      <c r="G13" s="11">
        <v>11.6</v>
      </c>
      <c r="H13" s="12">
        <v>0.437</v>
      </c>
      <c r="I13" s="11">
        <v>1.98</v>
      </c>
      <c r="J13" s="12">
        <v>7.7399999999999997E-2</v>
      </c>
      <c r="K13" s="12">
        <v>0.38100000000000001</v>
      </c>
      <c r="L13" s="12">
        <v>0.61799999999999999</v>
      </c>
      <c r="M13" s="13">
        <v>0.442</v>
      </c>
      <c r="Q13" s="11">
        <f t="shared" si="0"/>
        <v>656300</v>
      </c>
      <c r="R13" s="11">
        <f>$M$7/M13</f>
        <v>35.640271493212673</v>
      </c>
      <c r="S13" s="11">
        <f t="shared" si="4"/>
        <v>0.59400452488687783</v>
      </c>
      <c r="T13" s="11">
        <f>Q13/$Q$7</f>
        <v>12.042201834862386</v>
      </c>
      <c r="U13" s="12">
        <f t="shared" si="5"/>
        <v>7.1531223795093191E-2</v>
      </c>
      <c r="V13" s="11">
        <f t="shared" si="7"/>
        <v>1.75802422393189</v>
      </c>
    </row>
    <row r="14" spans="1:22" s="14" customFormat="1" x14ac:dyDescent="0.45">
      <c r="A14" s="14">
        <v>6</v>
      </c>
      <c r="B14" s="14">
        <v>10</v>
      </c>
      <c r="C14" s="14">
        <f t="shared" si="1"/>
        <v>60</v>
      </c>
      <c r="D14" s="14">
        <v>25</v>
      </c>
      <c r="E14" s="14">
        <v>0.94499999999999995</v>
      </c>
      <c r="F14" s="15">
        <v>0.17100000000000001</v>
      </c>
      <c r="G14" s="14">
        <v>1.73</v>
      </c>
      <c r="H14" s="15">
        <v>0.313</v>
      </c>
      <c r="I14" s="14">
        <v>0.26100000000000001</v>
      </c>
      <c r="J14" s="15">
        <v>4.7199999999999999E-2</v>
      </c>
      <c r="K14" s="15">
        <v>0.435</v>
      </c>
      <c r="L14" s="15">
        <v>0.56399999999999995</v>
      </c>
      <c r="M14" s="16">
        <v>9.1999999999999998E-2</v>
      </c>
      <c r="Q14" s="14">
        <f t="shared" si="0"/>
        <v>53075</v>
      </c>
      <c r="R14" s="14">
        <f>$M$2/M14</f>
        <v>14.413043478260871</v>
      </c>
      <c r="S14" s="14">
        <f t="shared" ref="S14:S31" si="9">R14/(A14*B14)</f>
        <v>0.24021739130434785</v>
      </c>
      <c r="T14" s="14">
        <f>Q14/$Q$2</f>
        <v>12.0625</v>
      </c>
      <c r="U14" s="15">
        <f t="shared" si="5"/>
        <v>2.8976222826086962E-2</v>
      </c>
      <c r="V14" s="14">
        <f t="shared" si="7"/>
        <v>0.28702704291017372</v>
      </c>
    </row>
    <row r="15" spans="1:22" s="18" customFormat="1" x14ac:dyDescent="0.45">
      <c r="A15" s="18">
        <v>6</v>
      </c>
      <c r="B15" s="18">
        <v>10</v>
      </c>
      <c r="C15" s="18">
        <f t="shared" si="1"/>
        <v>60</v>
      </c>
      <c r="D15" s="18">
        <v>35</v>
      </c>
      <c r="E15" s="18">
        <v>0.95699999999999996</v>
      </c>
      <c r="F15" s="19">
        <v>0.13100000000000001</v>
      </c>
      <c r="G15" s="18">
        <v>2.94</v>
      </c>
      <c r="H15" s="19">
        <v>0.40100000000000002</v>
      </c>
      <c r="I15" s="18">
        <v>0.55000000000000004</v>
      </c>
      <c r="J15" s="19">
        <v>7.51E-2</v>
      </c>
      <c r="K15" s="19">
        <v>0.38300000000000001</v>
      </c>
      <c r="L15" s="19">
        <v>0.61599999999999999</v>
      </c>
      <c r="M15" s="21">
        <v>0.122</v>
      </c>
      <c r="Q15" s="18">
        <f>4*D15*D15+8*D15+200*(A15*B15)+(A15*B15)*(35*(D15/(A15*B15))+D15*D15)</f>
        <v>91905</v>
      </c>
      <c r="R15" s="18">
        <f>$M$3/M15</f>
        <v>42.221311475409834</v>
      </c>
      <c r="S15" s="18">
        <f t="shared" ref="S15" si="10">R15/(A15*B15)</f>
        <v>0.70368852459016396</v>
      </c>
      <c r="T15" s="18">
        <f>Q15/$Q$3</f>
        <v>11.737547892720306</v>
      </c>
      <c r="U15" s="19">
        <f t="shared" si="5"/>
        <v>8.2595777589347386E-2</v>
      </c>
      <c r="V15" s="18">
        <f t="shared" ref="V15" si="11">(R15*S15)/T15</f>
        <v>2.5312486602776394</v>
      </c>
    </row>
    <row r="16" spans="1:22" s="3" customFormat="1" x14ac:dyDescent="0.45">
      <c r="A16" s="3">
        <v>6</v>
      </c>
      <c r="B16" s="3">
        <v>10</v>
      </c>
      <c r="C16" s="3">
        <f t="shared" si="1"/>
        <v>60</v>
      </c>
      <c r="D16" s="3">
        <v>50</v>
      </c>
      <c r="E16" s="3">
        <v>0.95799999999999996</v>
      </c>
      <c r="F16" s="4">
        <v>9.8199999999999996E-2</v>
      </c>
      <c r="G16" s="3">
        <v>3.99</v>
      </c>
      <c r="H16" s="4">
        <v>0.40899999999999997</v>
      </c>
      <c r="I16" s="3">
        <v>1.08</v>
      </c>
      <c r="J16" s="4">
        <v>0.111</v>
      </c>
      <c r="K16" s="4">
        <v>0.36899999999999999</v>
      </c>
      <c r="L16" s="6">
        <v>0.63</v>
      </c>
      <c r="M16" s="5">
        <v>0.16200000000000001</v>
      </c>
      <c r="Q16" s="3">
        <f t="shared" si="0"/>
        <v>174150</v>
      </c>
      <c r="R16" s="3">
        <f>$M$4/M16</f>
        <v>64.024691358024683</v>
      </c>
      <c r="S16" s="3">
        <f t="shared" si="9"/>
        <v>1.0670781893004113</v>
      </c>
      <c r="T16" s="3">
        <f>Q16/$Q$4</f>
        <v>11.727272727272727</v>
      </c>
      <c r="U16" s="4">
        <f t="shared" si="5"/>
        <v>0.12513916947250278</v>
      </c>
      <c r="V16" s="3">
        <f t="shared" si="7"/>
        <v>5.8256811548312042</v>
      </c>
    </row>
    <row r="17" spans="1:22" s="22" customFormat="1" x14ac:dyDescent="0.45">
      <c r="A17" s="22">
        <v>6</v>
      </c>
      <c r="B17" s="22">
        <v>10</v>
      </c>
      <c r="C17" s="22">
        <f t="shared" si="1"/>
        <v>60</v>
      </c>
      <c r="D17" s="22">
        <v>65</v>
      </c>
      <c r="E17" s="22">
        <v>0.97</v>
      </c>
      <c r="F17" s="23">
        <v>6.6100000000000006E-2</v>
      </c>
      <c r="G17" s="22">
        <v>6.16</v>
      </c>
      <c r="H17" s="23">
        <v>0.42</v>
      </c>
      <c r="I17" s="22">
        <v>1.69</v>
      </c>
      <c r="J17" s="23">
        <v>0.115</v>
      </c>
      <c r="K17" s="23">
        <v>0.38200000000000001</v>
      </c>
      <c r="L17" s="23">
        <v>0.61699999999999999</v>
      </c>
      <c r="M17" s="24">
        <v>0.24399999999999999</v>
      </c>
      <c r="Q17" s="22">
        <f t="shared" ref="Q17" si="12">4*D17*D17+8*D17+200*(A17*B17)+(A17*B17)*(35*(D17/(A17*B17))+D17*D17)</f>
        <v>285195</v>
      </c>
      <c r="R17" s="22">
        <f>$M$5/M17</f>
        <v>42.901639344262293</v>
      </c>
      <c r="S17" s="22">
        <f t="shared" ref="S17" si="13">R17/(A17*B17)</f>
        <v>0.7150273224043715</v>
      </c>
      <c r="T17" s="22">
        <f>Q17/$Q$5</f>
        <v>11.824004975124378</v>
      </c>
      <c r="U17" s="23">
        <f t="shared" si="5"/>
        <v>8.4544866174591518E-2</v>
      </c>
      <c r="V17" s="22">
        <f t="shared" ref="V17" si="14">(R17*S17)/T17</f>
        <v>2.5943700439590875</v>
      </c>
    </row>
    <row r="18" spans="1:22" s="7" customFormat="1" x14ac:dyDescent="0.45">
      <c r="A18" s="7">
        <v>6</v>
      </c>
      <c r="B18" s="7">
        <v>10</v>
      </c>
      <c r="C18" s="7">
        <f t="shared" si="1"/>
        <v>60</v>
      </c>
      <c r="D18" s="7">
        <v>75</v>
      </c>
      <c r="E18" s="7">
        <v>0.97299999999999998</v>
      </c>
      <c r="F18" s="8">
        <v>6.2E-2</v>
      </c>
      <c r="G18" s="7">
        <v>7</v>
      </c>
      <c r="H18" s="8">
        <v>0.44400000000000001</v>
      </c>
      <c r="I18" s="7">
        <v>1.8</v>
      </c>
      <c r="J18" s="8">
        <v>0.115</v>
      </c>
      <c r="K18" s="8">
        <v>0.36799999999999999</v>
      </c>
      <c r="L18" s="10">
        <v>0.63</v>
      </c>
      <c r="M18" s="9">
        <v>0.26200000000000001</v>
      </c>
      <c r="Q18" s="7">
        <f t="shared" si="0"/>
        <v>375225</v>
      </c>
      <c r="R18" s="7">
        <f>$M$6/M18</f>
        <v>49.545801526717554</v>
      </c>
      <c r="S18" s="7">
        <f t="shared" si="9"/>
        <v>0.82576335877862594</v>
      </c>
      <c r="T18" s="7">
        <f>Q18/$Q$6</f>
        <v>11.893026941362915</v>
      </c>
      <c r="U18" s="8">
        <f t="shared" si="5"/>
        <v>9.82082587314453E-2</v>
      </c>
      <c r="V18" s="7">
        <f t="shared" si="7"/>
        <v>3.4400920542598974</v>
      </c>
    </row>
    <row r="19" spans="1:22" s="11" customFormat="1" x14ac:dyDescent="0.45">
      <c r="A19" s="11">
        <v>6</v>
      </c>
      <c r="B19" s="11">
        <v>10</v>
      </c>
      <c r="C19" s="11">
        <f t="shared" si="1"/>
        <v>60</v>
      </c>
      <c r="D19" s="11">
        <v>100</v>
      </c>
      <c r="E19" s="11">
        <v>0.94599999999999995</v>
      </c>
      <c r="F19" s="12">
        <v>3.9600000000000003E-2</v>
      </c>
      <c r="G19" s="11">
        <v>12.3</v>
      </c>
      <c r="H19" s="12">
        <v>0.51500000000000001</v>
      </c>
      <c r="I19" s="11">
        <v>1.94</v>
      </c>
      <c r="J19" s="12">
        <v>8.1199999999999994E-2</v>
      </c>
      <c r="K19" s="12">
        <v>0.34399999999999997</v>
      </c>
      <c r="L19" s="12">
        <v>0.65500000000000003</v>
      </c>
      <c r="M19" s="13">
        <v>0.39800000000000002</v>
      </c>
      <c r="Q19" s="11">
        <f t="shared" si="0"/>
        <v>656300</v>
      </c>
      <c r="R19" s="11">
        <f>$M$7/M19</f>
        <v>39.58040201005025</v>
      </c>
      <c r="S19" s="11">
        <f t="shared" si="9"/>
        <v>0.65967336683417088</v>
      </c>
      <c r="T19" s="11">
        <f>Q19/$Q$7</f>
        <v>12.042201834862386</v>
      </c>
      <c r="U19" s="12">
        <f t="shared" si="5"/>
        <v>7.943919828500301E-2</v>
      </c>
      <c r="V19" s="11">
        <f t="shared" si="7"/>
        <v>2.1682195177156496</v>
      </c>
    </row>
    <row r="20" spans="1:22" s="14" customFormat="1" x14ac:dyDescent="0.45">
      <c r="A20" s="14">
        <v>10</v>
      </c>
      <c r="B20" s="14">
        <v>10</v>
      </c>
      <c r="C20" s="14">
        <f t="shared" si="1"/>
        <v>100</v>
      </c>
      <c r="D20" s="14">
        <v>25</v>
      </c>
      <c r="E20" s="14">
        <v>1.57</v>
      </c>
      <c r="F20" s="15">
        <v>0.111</v>
      </c>
      <c r="G20" s="14">
        <v>4.76</v>
      </c>
      <c r="H20" s="15">
        <v>0.33600000000000002</v>
      </c>
      <c r="I20" s="14">
        <v>0.28999999999999998</v>
      </c>
      <c r="J20" s="17">
        <v>0.02</v>
      </c>
      <c r="K20" s="17">
        <v>0.37</v>
      </c>
      <c r="L20" s="15">
        <v>0.629</v>
      </c>
      <c r="M20" s="16">
        <v>0.14099999999999999</v>
      </c>
      <c r="Q20" s="14">
        <f t="shared" si="0"/>
        <v>86075</v>
      </c>
      <c r="R20" s="14">
        <f>$M$2/M20</f>
        <v>9.4042553191489375</v>
      </c>
      <c r="S20" s="14">
        <f t="shared" si="9"/>
        <v>9.4042553191489381E-2</v>
      </c>
      <c r="T20" s="14">
        <f>Q20/$Q$2</f>
        <v>19.5625</v>
      </c>
      <c r="U20" s="15">
        <f t="shared" si="5"/>
        <v>1.8397074468085112E-2</v>
      </c>
      <c r="V20" s="14">
        <f t="shared" si="7"/>
        <v>4.5208954943254234E-2</v>
      </c>
    </row>
    <row r="21" spans="1:22" s="18" customFormat="1" x14ac:dyDescent="0.45">
      <c r="A21" s="18">
        <v>10</v>
      </c>
      <c r="B21" s="18">
        <v>10</v>
      </c>
      <c r="C21" s="18">
        <f t="shared" si="1"/>
        <v>100</v>
      </c>
      <c r="D21" s="18">
        <v>35</v>
      </c>
      <c r="E21" s="18">
        <v>1.56</v>
      </c>
      <c r="F21" s="19">
        <v>8.9200000000000002E-2</v>
      </c>
      <c r="G21" s="18">
        <v>6.3</v>
      </c>
      <c r="H21" s="19">
        <v>0.36</v>
      </c>
      <c r="I21" s="18">
        <v>0.61899999999999999</v>
      </c>
      <c r="J21" s="20">
        <v>3.5400000000000001E-2</v>
      </c>
      <c r="K21" s="19">
        <v>0.38200000000000001</v>
      </c>
      <c r="L21" s="19">
        <v>0.61699999999999999</v>
      </c>
      <c r="M21" s="21">
        <v>0.17499999999999999</v>
      </c>
      <c r="Q21" s="18">
        <f t="shared" ref="Q21" si="15">4*D21*D21+8*D21+200*(A21*B21)+(A21*B21)*(35*(D21/(A21*B21))+D21*D21)</f>
        <v>148905</v>
      </c>
      <c r="R21" s="18">
        <f>$M$3/M21</f>
        <v>29.434285714285714</v>
      </c>
      <c r="S21" s="18">
        <f t="shared" ref="S21" si="16">R21/(A21*B21)</f>
        <v>0.29434285714285713</v>
      </c>
      <c r="T21" s="18">
        <f>Q21/$Q$3</f>
        <v>19.017241379310345</v>
      </c>
      <c r="U21" s="19">
        <f t="shared" si="5"/>
        <v>5.597589162561576E-2</v>
      </c>
      <c r="V21" s="18">
        <f t="shared" ref="V21" si="17">(R21*S21)/T21</f>
        <v>0.45557458005069656</v>
      </c>
    </row>
    <row r="22" spans="1:22" s="3" customFormat="1" x14ac:dyDescent="0.45">
      <c r="A22" s="3">
        <v>10</v>
      </c>
      <c r="B22" s="3">
        <v>10</v>
      </c>
      <c r="C22" s="3">
        <f t="shared" si="1"/>
        <v>100</v>
      </c>
      <c r="D22" s="3">
        <v>50</v>
      </c>
      <c r="E22" s="3">
        <v>1.54</v>
      </c>
      <c r="F22" s="4">
        <v>8.1000000000000003E-2</v>
      </c>
      <c r="G22" s="3">
        <v>7.8</v>
      </c>
      <c r="H22" s="4">
        <v>0.40200000000000002</v>
      </c>
      <c r="I22" s="3">
        <v>1.3</v>
      </c>
      <c r="J22" s="4">
        <v>7.1999999999999995E-2</v>
      </c>
      <c r="K22" s="4">
        <v>0.37</v>
      </c>
      <c r="L22" s="4">
        <v>0.63400000000000001</v>
      </c>
      <c r="M22" s="5">
        <v>0.19700000000000001</v>
      </c>
      <c r="O22" s="4"/>
      <c r="Q22" s="3">
        <f t="shared" si="0"/>
        <v>282150</v>
      </c>
      <c r="R22" s="3">
        <f>$M$4/M22</f>
        <v>52.649746192893396</v>
      </c>
      <c r="S22" s="3">
        <f t="shared" si="9"/>
        <v>0.52649746192893399</v>
      </c>
      <c r="T22" s="3">
        <f>Q22/$Q$4</f>
        <v>19</v>
      </c>
      <c r="U22" s="4">
        <f t="shared" si="5"/>
        <v>0.10003451776649745</v>
      </c>
      <c r="V22" s="3">
        <f t="shared" si="7"/>
        <v>1.4589451443032069</v>
      </c>
    </row>
    <row r="23" spans="1:22" s="22" customFormat="1" x14ac:dyDescent="0.45">
      <c r="A23" s="22">
        <v>10</v>
      </c>
      <c r="B23" s="22">
        <v>10</v>
      </c>
      <c r="C23" s="22">
        <f t="shared" si="1"/>
        <v>100</v>
      </c>
      <c r="D23" s="22">
        <v>65</v>
      </c>
      <c r="E23" s="22">
        <v>1.6</v>
      </c>
      <c r="F23" s="23">
        <v>7.4700000000000003E-2</v>
      </c>
      <c r="G23" s="22">
        <v>10.4</v>
      </c>
      <c r="H23" s="23">
        <v>0.48599999999999999</v>
      </c>
      <c r="I23" s="22">
        <v>2.0299999999999998</v>
      </c>
      <c r="J23" s="23">
        <v>9.4799999999999995E-2</v>
      </c>
      <c r="K23" s="23">
        <v>0.32800000000000001</v>
      </c>
      <c r="L23" s="23">
        <v>0.67100000000000004</v>
      </c>
      <c r="M23" s="24">
        <v>0.214</v>
      </c>
      <c r="O23" s="23"/>
      <c r="Q23" s="22">
        <f t="shared" ref="Q23" si="18">4*D23*D23+8*D23+200*(A23*B23)+(A23*B23)*(35*(D23/(A23*B23))+D23*D23)</f>
        <v>462195</v>
      </c>
      <c r="R23" s="22">
        <f>$M$5/M23</f>
        <v>48.915887850467293</v>
      </c>
      <c r="S23" s="22">
        <f t="shared" ref="S23" si="19">R23/(A23*B23)</f>
        <v>0.48915887850467293</v>
      </c>
      <c r="T23" s="22">
        <f>Q23/$Q$5</f>
        <v>19.16231343283582</v>
      </c>
      <c r="U23" s="23">
        <f t="shared" si="5"/>
        <v>9.3734157483609998E-2</v>
      </c>
      <c r="V23" s="22">
        <f t="shared" ref="V23" si="20">(R23*S23)/T23</f>
        <v>1.2486822598879648</v>
      </c>
    </row>
    <row r="24" spans="1:22" s="7" customFormat="1" x14ac:dyDescent="0.45">
      <c r="A24" s="7">
        <v>10</v>
      </c>
      <c r="B24" s="7">
        <v>10</v>
      </c>
      <c r="C24" s="7">
        <f t="shared" si="1"/>
        <v>100</v>
      </c>
      <c r="D24" s="7">
        <v>75</v>
      </c>
      <c r="E24" s="7">
        <v>1.6</v>
      </c>
      <c r="F24" s="8">
        <v>6.1199999999999997E-2</v>
      </c>
      <c r="G24" s="7">
        <v>11.6</v>
      </c>
      <c r="H24" s="8">
        <v>0.442</v>
      </c>
      <c r="I24" s="7">
        <v>2.62</v>
      </c>
      <c r="J24" s="10">
        <v>0.1</v>
      </c>
      <c r="K24" s="8">
        <v>0.34100000000000003</v>
      </c>
      <c r="L24" s="8">
        <v>0.65800000000000003</v>
      </c>
      <c r="M24" s="9">
        <v>0.26300000000000001</v>
      </c>
      <c r="Q24" s="7">
        <f t="shared" si="0"/>
        <v>608225</v>
      </c>
      <c r="R24" s="7">
        <f>$M$6/M24</f>
        <v>49.357414448669196</v>
      </c>
      <c r="S24" s="7">
        <f t="shared" si="9"/>
        <v>0.49357414448669196</v>
      </c>
      <c r="T24" s="7">
        <f>Q24/$Q$6</f>
        <v>19.278129952456418</v>
      </c>
      <c r="U24" s="8">
        <f t="shared" si="5"/>
        <v>9.5151864985869472E-2</v>
      </c>
      <c r="V24" s="7">
        <f>(R24*S24)/T24</f>
        <v>1.2636881103435471</v>
      </c>
    </row>
    <row r="25" spans="1:22" s="11" customFormat="1" x14ac:dyDescent="0.45">
      <c r="A25" s="11">
        <v>10</v>
      </c>
      <c r="B25" s="11">
        <v>10</v>
      </c>
      <c r="C25" s="11">
        <f t="shared" si="1"/>
        <v>100</v>
      </c>
      <c r="D25" s="11">
        <v>100</v>
      </c>
      <c r="E25" s="11">
        <v>1.57</v>
      </c>
      <c r="F25" s="12">
        <v>9.3700000000000006E-2</v>
      </c>
      <c r="G25" s="11">
        <v>6.16</v>
      </c>
      <c r="H25" s="12">
        <v>0.36799999999999999</v>
      </c>
      <c r="I25" s="11">
        <v>1.38</v>
      </c>
      <c r="J25" s="12">
        <v>8.2000000000000003E-2</v>
      </c>
      <c r="K25" s="12">
        <v>0.38300000000000001</v>
      </c>
      <c r="L25" s="12">
        <v>0.61099999999999999</v>
      </c>
      <c r="M25" s="13">
        <v>0.16700000000000001</v>
      </c>
      <c r="Q25" s="11">
        <f t="shared" si="0"/>
        <v>1064300</v>
      </c>
      <c r="R25" s="11">
        <f>$M$7/M25</f>
        <v>94.329341317365262</v>
      </c>
      <c r="S25" s="11">
        <f t="shared" si="9"/>
        <v>0.94329341317365267</v>
      </c>
      <c r="T25" s="11">
        <f>Q25/$Q$7</f>
        <v>19.528440366972475</v>
      </c>
      <c r="U25" s="12">
        <f t="shared" si="5"/>
        <v>0.18421049167719605</v>
      </c>
      <c r="V25" s="11">
        <f t="shared" si="7"/>
        <v>4.5564440713948677</v>
      </c>
    </row>
    <row r="26" spans="1:22" s="14" customFormat="1" x14ac:dyDescent="0.45">
      <c r="A26" s="14">
        <v>15</v>
      </c>
      <c r="B26" s="14">
        <v>10</v>
      </c>
      <c r="C26" s="14">
        <f t="shared" si="1"/>
        <v>150</v>
      </c>
      <c r="D26" s="14">
        <v>25</v>
      </c>
      <c r="E26" s="14">
        <v>2.36</v>
      </c>
      <c r="F26" s="15">
        <v>8.0600000000000005E-2</v>
      </c>
      <c r="G26" s="14">
        <v>10.8</v>
      </c>
      <c r="H26" s="15">
        <v>0.36699999999999999</v>
      </c>
      <c r="I26" s="14">
        <v>0.35199999999999998</v>
      </c>
      <c r="J26" s="15">
        <v>1.2E-2</v>
      </c>
      <c r="K26" s="15">
        <v>0.371</v>
      </c>
      <c r="L26" s="15">
        <v>0.628</v>
      </c>
      <c r="M26" s="16">
        <v>0.19600000000000001</v>
      </c>
      <c r="Q26" s="14">
        <f t="shared" si="0"/>
        <v>127325</v>
      </c>
      <c r="R26" s="14">
        <f>$M$2/M26</f>
        <v>6.7653061224489797</v>
      </c>
      <c r="S26" s="14">
        <f t="shared" si="9"/>
        <v>4.510204081632653E-2</v>
      </c>
      <c r="T26" s="14">
        <f>Q26/$Q$2</f>
        <v>28.9375</v>
      </c>
      <c r="U26" s="15">
        <f t="shared" si="5"/>
        <v>1.3051403061224489E-2</v>
      </c>
      <c r="V26" s="14">
        <f t="shared" si="7"/>
        <v>1.0544418587287696E-2</v>
      </c>
    </row>
    <row r="27" spans="1:22" s="18" customFormat="1" x14ac:dyDescent="0.45">
      <c r="A27" s="18">
        <v>15</v>
      </c>
      <c r="B27" s="18">
        <v>10</v>
      </c>
      <c r="C27" s="18">
        <f t="shared" si="1"/>
        <v>150</v>
      </c>
      <c r="D27" s="18">
        <v>35</v>
      </c>
      <c r="E27" s="18">
        <v>2.36</v>
      </c>
      <c r="F27" s="19">
        <v>6.6400000000000001E-2</v>
      </c>
      <c r="G27" s="18">
        <v>11</v>
      </c>
      <c r="H27" s="19">
        <v>0.309</v>
      </c>
      <c r="I27" s="18">
        <v>0.51700000000000002</v>
      </c>
      <c r="J27" s="19">
        <v>1.46E-2</v>
      </c>
      <c r="K27" s="19">
        <v>0.374</v>
      </c>
      <c r="L27" s="19">
        <v>0.625</v>
      </c>
      <c r="M27" s="21">
        <v>0.23599999999999999</v>
      </c>
      <c r="Q27" s="18">
        <f t="shared" ref="Q27" si="21">4*D27*D27+8*D27+200*(A27*B27)+(A27*B27)*(35*(D27/(A27*B27))+D27*D27)</f>
        <v>220155</v>
      </c>
      <c r="R27" s="18">
        <f>$M$3/M27</f>
        <v>21.826271186440678</v>
      </c>
      <c r="S27" s="18">
        <f t="shared" ref="S27" si="22">R27/(A27*B27)</f>
        <v>0.1455084745762712</v>
      </c>
      <c r="T27" s="18">
        <f>Q27/$Q$3</f>
        <v>28.116858237547891</v>
      </c>
      <c r="U27" s="19">
        <f t="shared" si="5"/>
        <v>4.0912411520228585E-2</v>
      </c>
      <c r="V27" s="18">
        <f t="shared" ref="V27" si="23">(R27*S27)/T27</f>
        <v>0.11295385135832228</v>
      </c>
    </row>
    <row r="28" spans="1:22" s="3" customFormat="1" x14ac:dyDescent="0.45">
      <c r="A28" s="3">
        <v>15</v>
      </c>
      <c r="B28" s="3">
        <v>10</v>
      </c>
      <c r="C28" s="3">
        <f t="shared" si="1"/>
        <v>150</v>
      </c>
      <c r="D28" s="3">
        <v>50</v>
      </c>
      <c r="E28" s="3">
        <v>2.42</v>
      </c>
      <c r="F28" s="4">
        <v>4.9500000000000002E-2</v>
      </c>
      <c r="G28" s="3">
        <v>25.1</v>
      </c>
      <c r="H28" s="4">
        <v>0.51300000000000001</v>
      </c>
      <c r="I28" s="3">
        <v>1.9</v>
      </c>
      <c r="J28" s="4">
        <v>3.9E-2</v>
      </c>
      <c r="K28" s="4">
        <v>0.27600000000000002</v>
      </c>
      <c r="L28" s="4">
        <v>0.72299999999999998</v>
      </c>
      <c r="M28" s="5">
        <v>0.32500000000000001</v>
      </c>
      <c r="Q28" s="3">
        <f t="shared" si="0"/>
        <v>417150</v>
      </c>
      <c r="R28" s="3">
        <f>$M$4/M28</f>
        <v>31.913846153846151</v>
      </c>
      <c r="S28" s="3">
        <f t="shared" si="9"/>
        <v>0.21275897435897434</v>
      </c>
      <c r="T28" s="3">
        <f>Q28/$Q$4</f>
        <v>28.09090909090909</v>
      </c>
      <c r="U28" s="4">
        <f t="shared" si="5"/>
        <v>5.9765930069930064E-2</v>
      </c>
      <c r="V28" s="3">
        <f t="shared" si="7"/>
        <v>0.24171368586073286</v>
      </c>
    </row>
    <row r="29" spans="1:22" s="22" customFormat="1" x14ac:dyDescent="0.45">
      <c r="A29" s="22">
        <v>15</v>
      </c>
      <c r="B29" s="22">
        <v>10</v>
      </c>
      <c r="C29" s="22">
        <f t="shared" si="1"/>
        <v>150</v>
      </c>
      <c r="D29" s="22">
        <v>65</v>
      </c>
      <c r="E29" s="22">
        <v>1.98</v>
      </c>
      <c r="F29" s="23">
        <v>5.6599999999999998E-2</v>
      </c>
      <c r="G29" s="22">
        <v>16.8</v>
      </c>
      <c r="H29" s="23">
        <v>0.39800000000000002</v>
      </c>
      <c r="I29" s="22">
        <v>1.98</v>
      </c>
      <c r="J29" s="23">
        <v>4.6699999999999998E-2</v>
      </c>
      <c r="K29" s="23">
        <v>0.35399999999999998</v>
      </c>
      <c r="L29" s="23">
        <v>0.64500000000000002</v>
      </c>
      <c r="M29" s="24">
        <v>0.28100000000000003</v>
      </c>
      <c r="Q29" s="22">
        <f t="shared" ref="Q29" si="24">4*D29*D29+8*D29+200*(A29*B29)+(A29*B29)*(35*(D29/(A29*B29))+D29*D29)</f>
        <v>683445</v>
      </c>
      <c r="R29" s="22">
        <f>$M$5/M29</f>
        <v>37.252669039145907</v>
      </c>
      <c r="S29" s="22">
        <f t="shared" ref="S29" si="25">R29/(A29*B29)</f>
        <v>0.24835112692763939</v>
      </c>
      <c r="T29" s="22">
        <f>Q29/$Q$5</f>
        <v>28.335199004975124</v>
      </c>
      <c r="U29" s="23">
        <f t="shared" ref="U29" si="26">(S29*T29)/100</f>
        <v>7.0370786046044978E-2</v>
      </c>
      <c r="V29" s="22">
        <f t="shared" ref="V29" si="27">(R29*S29)/T29</f>
        <v>0.32651058266115712</v>
      </c>
    </row>
    <row r="30" spans="1:22" s="7" customFormat="1" x14ac:dyDescent="0.45">
      <c r="A30" s="7">
        <v>15</v>
      </c>
      <c r="B30" s="7">
        <v>10</v>
      </c>
      <c r="C30" s="7">
        <f t="shared" si="1"/>
        <v>150</v>
      </c>
      <c r="D30" s="7">
        <v>75</v>
      </c>
      <c r="E30" s="7">
        <v>2.4</v>
      </c>
      <c r="F30" s="8">
        <v>4.8800000000000003E-2</v>
      </c>
      <c r="G30" s="7">
        <v>20</v>
      </c>
      <c r="H30" s="8">
        <v>0.40799999999999997</v>
      </c>
      <c r="I30" s="7">
        <v>2.73</v>
      </c>
      <c r="J30" s="8">
        <v>5.5500000000000001E-2</v>
      </c>
      <c r="K30" s="8">
        <v>0.36099999999999999</v>
      </c>
      <c r="L30" s="8">
        <v>0.63800000000000001</v>
      </c>
      <c r="M30" s="9">
        <v>0.32700000000000001</v>
      </c>
      <c r="Q30" s="7">
        <f t="shared" si="0"/>
        <v>899475</v>
      </c>
      <c r="R30" s="7">
        <f>$M$6/M30</f>
        <v>39.697247706422019</v>
      </c>
      <c r="S30" s="7">
        <f t="shared" si="9"/>
        <v>0.26464831804281347</v>
      </c>
      <c r="T30" s="7">
        <f>Q30/$Q$6</f>
        <v>28.509508716323296</v>
      </c>
      <c r="U30" s="8">
        <f t="shared" si="5"/>
        <v>7.5449935300018908E-2</v>
      </c>
      <c r="V30" s="7">
        <f t="shared" si="7"/>
        <v>0.36850195985377876</v>
      </c>
    </row>
    <row r="31" spans="1:22" s="11" customFormat="1" x14ac:dyDescent="0.45">
      <c r="A31" s="11">
        <v>15</v>
      </c>
      <c r="B31" s="11">
        <v>10</v>
      </c>
      <c r="C31" s="11">
        <f t="shared" si="1"/>
        <v>150</v>
      </c>
      <c r="D31" s="11">
        <v>100</v>
      </c>
      <c r="E31" s="11">
        <v>2.3199999999999998</v>
      </c>
      <c r="F31" s="12">
        <v>7.6899999999999996E-2</v>
      </c>
      <c r="G31" s="11">
        <v>3.26</v>
      </c>
      <c r="H31" s="12">
        <v>0.108</v>
      </c>
      <c r="I31" s="11">
        <v>3.6900000000000002E-2</v>
      </c>
      <c r="J31" s="12">
        <v>1.2199999999999999E-3</v>
      </c>
      <c r="K31" s="12">
        <v>0.61899999999999999</v>
      </c>
      <c r="L31" s="12">
        <v>0.38</v>
      </c>
      <c r="M31" s="13">
        <v>0.2</v>
      </c>
      <c r="Q31" s="11">
        <f t="shared" si="0"/>
        <v>1574300</v>
      </c>
      <c r="R31" s="11">
        <f>$M$7/M31</f>
        <v>78.765000000000001</v>
      </c>
      <c r="S31" s="11">
        <f t="shared" si="9"/>
        <v>0.52510000000000001</v>
      </c>
      <c r="T31" s="11">
        <f>Q31/$Q$7</f>
        <v>28.886238532110092</v>
      </c>
      <c r="U31" s="12">
        <f t="shared" si="5"/>
        <v>0.15168163853211009</v>
      </c>
      <c r="V31" s="11">
        <f t="shared" si="7"/>
        <v>1.4318064103093437</v>
      </c>
    </row>
    <row r="32" spans="1:22" s="14" customFormat="1" x14ac:dyDescent="0.45">
      <c r="A32" s="14">
        <v>20</v>
      </c>
      <c r="B32" s="14">
        <v>10</v>
      </c>
      <c r="C32" s="14">
        <f t="shared" ref="C32:C37" si="28">A32*B32</f>
        <v>200</v>
      </c>
      <c r="D32" s="14">
        <v>25</v>
      </c>
      <c r="E32" s="14">
        <v>2.3199999999999998</v>
      </c>
      <c r="F32" s="15">
        <v>7.6899999999999996E-2</v>
      </c>
      <c r="G32" s="14">
        <v>3.26</v>
      </c>
      <c r="H32" s="15">
        <v>0.108</v>
      </c>
      <c r="I32" s="14">
        <v>3.6900000000000002E-2</v>
      </c>
      <c r="J32" s="15">
        <v>1.2199999999999999E-3</v>
      </c>
      <c r="K32" s="15">
        <v>0.61899999999999999</v>
      </c>
      <c r="L32" s="17">
        <v>0.38</v>
      </c>
      <c r="M32" s="16">
        <v>0.2</v>
      </c>
      <c r="Q32" s="14">
        <f t="shared" ref="Q32:Q37" si="29">4*D32*D32+8*D32+200*(A32*B32)+(A32*B32)*(35*(D32/(A32*B32))+D32*D32)</f>
        <v>168575</v>
      </c>
      <c r="R32" s="14">
        <f>$M$2/M32</f>
        <v>6.63</v>
      </c>
      <c r="S32" s="14">
        <f t="shared" ref="S32:S37" si="30">R32/(A32*B32)</f>
        <v>3.3149999999999999E-2</v>
      </c>
      <c r="T32" s="14">
        <f>Q32/$Q$2</f>
        <v>38.3125</v>
      </c>
      <c r="U32" s="15">
        <f t="shared" ref="U32:U37" si="31">(S32*T32)/100</f>
        <v>1.2700593749999999E-2</v>
      </c>
      <c r="V32" s="14">
        <f t="shared" ref="V32:V37" si="32">(R32*S32)/T32</f>
        <v>5.7366264274061989E-3</v>
      </c>
    </row>
    <row r="33" spans="1:22" s="18" customFormat="1" x14ac:dyDescent="0.45">
      <c r="A33" s="18">
        <v>20</v>
      </c>
      <c r="B33" s="18">
        <v>10</v>
      </c>
      <c r="C33" s="18">
        <f t="shared" si="28"/>
        <v>200</v>
      </c>
      <c r="D33" s="18">
        <v>35</v>
      </c>
      <c r="E33" s="18">
        <v>3.11</v>
      </c>
      <c r="F33" s="19">
        <v>5.0200000000000002E-2</v>
      </c>
      <c r="G33" s="18">
        <v>9.5299999999999994</v>
      </c>
      <c r="H33" s="19">
        <v>0.154</v>
      </c>
      <c r="I33" s="18">
        <v>0.36599999999999999</v>
      </c>
      <c r="J33" s="19">
        <v>5.9100000000000003E-3</v>
      </c>
      <c r="K33" s="19">
        <v>0.61299999999999999</v>
      </c>
      <c r="L33" s="19">
        <v>0.38600000000000001</v>
      </c>
      <c r="M33" s="21">
        <v>0.309</v>
      </c>
      <c r="Q33" s="18">
        <f t="shared" si="29"/>
        <v>291405</v>
      </c>
      <c r="R33" s="18">
        <f>$M$3/M33</f>
        <v>16.66990291262136</v>
      </c>
      <c r="S33" s="18">
        <f t="shared" si="30"/>
        <v>8.3349514563106797E-2</v>
      </c>
      <c r="T33" s="18">
        <f>Q33/$Q$3</f>
        <v>37.216475095785441</v>
      </c>
      <c r="U33" s="19">
        <f t="shared" si="31"/>
        <v>3.1019751329836701E-2</v>
      </c>
      <c r="V33" s="18">
        <f t="shared" si="32"/>
        <v>3.733368923319811E-2</v>
      </c>
    </row>
    <row r="34" spans="1:22" s="3" customFormat="1" x14ac:dyDescent="0.45">
      <c r="A34" s="3">
        <v>20</v>
      </c>
      <c r="B34" s="3">
        <v>10</v>
      </c>
      <c r="C34" s="3">
        <f t="shared" si="28"/>
        <v>200</v>
      </c>
      <c r="D34" s="3">
        <v>50</v>
      </c>
      <c r="E34" s="3">
        <v>3.19</v>
      </c>
      <c r="F34" s="4">
        <v>2.9700000000000001E-2</v>
      </c>
      <c r="G34" s="3">
        <v>48.1</v>
      </c>
      <c r="H34" s="4">
        <v>0.44800000000000001</v>
      </c>
      <c r="I34" s="3">
        <v>1.85</v>
      </c>
      <c r="J34" s="4">
        <v>1.72E-2</v>
      </c>
      <c r="K34" s="4">
        <v>0.26100000000000001</v>
      </c>
      <c r="L34" s="4">
        <v>0.73799999999999999</v>
      </c>
      <c r="M34" s="5">
        <v>0.53700000000000003</v>
      </c>
      <c r="Q34" s="3">
        <f t="shared" si="29"/>
        <v>552150</v>
      </c>
      <c r="R34" s="3">
        <f>$M$4/M34</f>
        <v>19.314711359404097</v>
      </c>
      <c r="S34" s="3">
        <f t="shared" si="30"/>
        <v>9.6573556797020482E-2</v>
      </c>
      <c r="T34" s="3">
        <f>Q34/$Q$4</f>
        <v>37.18181818181818</v>
      </c>
      <c r="U34" s="4">
        <f t="shared" si="31"/>
        <v>3.5907804299983068E-2</v>
      </c>
      <c r="V34" s="3">
        <f t="shared" si="32"/>
        <v>5.0166733788117729E-2</v>
      </c>
    </row>
    <row r="35" spans="1:22" s="22" customFormat="1" x14ac:dyDescent="0.45">
      <c r="A35" s="22">
        <v>20</v>
      </c>
      <c r="B35" s="22">
        <v>10</v>
      </c>
      <c r="C35" s="22">
        <f t="shared" si="28"/>
        <v>200</v>
      </c>
      <c r="D35" s="22">
        <v>65</v>
      </c>
      <c r="E35" s="22">
        <v>3.11</v>
      </c>
      <c r="F35" s="23">
        <v>5.1299999999999998E-2</v>
      </c>
      <c r="G35" s="22">
        <v>10.3</v>
      </c>
      <c r="H35" s="23">
        <v>0.16900000000000001</v>
      </c>
      <c r="I35" s="22">
        <v>0.73899999999999999</v>
      </c>
      <c r="J35" s="23">
        <v>1.2200000000000001E-2</v>
      </c>
      <c r="K35" s="23">
        <v>0.58499999999999996</v>
      </c>
      <c r="L35" s="23">
        <v>0.41399999999999998</v>
      </c>
      <c r="M35" s="24">
        <v>0.30299999999999999</v>
      </c>
      <c r="Q35" s="22">
        <f t="shared" si="29"/>
        <v>904695</v>
      </c>
      <c r="R35" s="22">
        <f>$M$5/M35</f>
        <v>34.547854785478549</v>
      </c>
      <c r="S35" s="22">
        <f t="shared" si="30"/>
        <v>0.17273927392739274</v>
      </c>
      <c r="T35" s="22">
        <f>Q35/$Q$5</f>
        <v>37.508084577114431</v>
      </c>
      <c r="U35" s="23">
        <f t="shared" si="31"/>
        <v>6.4791192962579847E-2</v>
      </c>
      <c r="V35" s="22">
        <f t="shared" si="32"/>
        <v>0.15910626785335241</v>
      </c>
    </row>
    <row r="36" spans="1:22" s="7" customFormat="1" x14ac:dyDescent="0.45">
      <c r="A36" s="7">
        <v>20</v>
      </c>
      <c r="B36" s="7">
        <v>10</v>
      </c>
      <c r="C36" s="7">
        <f t="shared" si="28"/>
        <v>200</v>
      </c>
      <c r="D36" s="7">
        <v>75</v>
      </c>
      <c r="E36" s="7">
        <v>3.14</v>
      </c>
      <c r="F36" s="8">
        <v>4.2099999999999999E-2</v>
      </c>
      <c r="G36" s="7">
        <v>20.100000000000001</v>
      </c>
      <c r="H36" s="8">
        <v>0.26900000000000002</v>
      </c>
      <c r="I36" s="7">
        <v>1.82</v>
      </c>
      <c r="J36" s="8">
        <v>2.4400000000000002E-2</v>
      </c>
      <c r="K36" s="8">
        <v>0.35899999999999999</v>
      </c>
      <c r="L36" s="10">
        <v>0.64</v>
      </c>
      <c r="M36" s="9">
        <v>0.373</v>
      </c>
      <c r="Q36" s="7">
        <f t="shared" si="29"/>
        <v>1190725</v>
      </c>
      <c r="R36" s="7">
        <f>$M$6/M36</f>
        <v>34.801608579088473</v>
      </c>
      <c r="S36" s="7">
        <f t="shared" si="30"/>
        <v>0.17400804289544236</v>
      </c>
      <c r="T36" s="7">
        <f>Q36/$Q$6</f>
        <v>37.740887480190175</v>
      </c>
      <c r="U36" s="8">
        <f t="shared" si="31"/>
        <v>6.567217967564995E-2</v>
      </c>
      <c r="V36" s="7">
        <f t="shared" si="32"/>
        <v>0.16045621083073447</v>
      </c>
    </row>
    <row r="37" spans="1:22" s="11" customFormat="1" x14ac:dyDescent="0.45">
      <c r="A37" s="11">
        <v>20</v>
      </c>
      <c r="B37" s="11">
        <v>10</v>
      </c>
      <c r="C37" s="11">
        <f t="shared" si="28"/>
        <v>200</v>
      </c>
      <c r="D37" s="11">
        <v>100</v>
      </c>
      <c r="E37" s="11">
        <v>3.04</v>
      </c>
      <c r="F37" s="12">
        <v>6.8699999999999997E-2</v>
      </c>
      <c r="G37" s="11">
        <v>4.4000000000000004</v>
      </c>
      <c r="H37" s="12">
        <v>9.9400000000000002E-2</v>
      </c>
      <c r="I37" s="11">
        <v>3.5000000000000003E-2</v>
      </c>
      <c r="J37" s="12">
        <v>8.0000000000000004E-4</v>
      </c>
      <c r="K37" s="12">
        <v>0.53400000000000003</v>
      </c>
      <c r="L37" s="12">
        <v>0.46500000000000002</v>
      </c>
      <c r="M37" s="13">
        <v>0.221</v>
      </c>
      <c r="Q37" s="11">
        <f t="shared" si="29"/>
        <v>2084300</v>
      </c>
      <c r="R37" s="11">
        <f>$M$7/M37</f>
        <v>71.280542986425345</v>
      </c>
      <c r="S37" s="11">
        <f t="shared" si="30"/>
        <v>0.35640271493212672</v>
      </c>
      <c r="T37" s="11">
        <f>Q37/$Q$7</f>
        <v>38.244036697247708</v>
      </c>
      <c r="U37" s="12">
        <f t="shared" si="31"/>
        <v>0.1363027850886297</v>
      </c>
      <c r="V37" s="11">
        <f t="shared" si="32"/>
        <v>0.66427556388226239</v>
      </c>
    </row>
    <row r="38" spans="1:22" x14ac:dyDescent="0.45">
      <c r="K38" s="25"/>
      <c r="L38" s="1"/>
    </row>
    <row r="169" spans="1:22" s="3" customFormat="1" x14ac:dyDescent="0.45">
      <c r="A169" s="3">
        <v>10</v>
      </c>
      <c r="B169" s="3">
        <v>10</v>
      </c>
      <c r="C169" s="3">
        <f t="shared" ref="C169" si="33">A169*B169</f>
        <v>100</v>
      </c>
      <c r="D169" s="3">
        <v>50</v>
      </c>
      <c r="E169" s="3">
        <v>1.54</v>
      </c>
      <c r="F169" s="6">
        <v>0.22</v>
      </c>
      <c r="G169" s="3">
        <v>0.56299999999999994</v>
      </c>
      <c r="H169" s="6">
        <v>0.08</v>
      </c>
      <c r="I169" s="3">
        <v>1.2999999999999999E-2</v>
      </c>
      <c r="J169" s="4">
        <v>2E-3</v>
      </c>
      <c r="K169" s="4">
        <v>0.61799999999999999</v>
      </c>
      <c r="L169" s="4">
        <v>0.38100000000000001</v>
      </c>
      <c r="M169" s="5">
        <v>7.0000000000000007E-2</v>
      </c>
      <c r="O169" s="4"/>
      <c r="Q169" s="3">
        <f t="shared" ref="Q169" si="34">4*D169*D169+8*D169+200*(A169*B169)+(A169*B169)*(35*(D169/(A169*B169))+D169*D169)</f>
        <v>282150</v>
      </c>
      <c r="R169" s="3">
        <f>$M$4/M169</f>
        <v>148.17142857142855</v>
      </c>
      <c r="S169" s="3">
        <f t="shared" ref="S169" si="35">R169/(A169*B169)</f>
        <v>1.4817142857142855</v>
      </c>
      <c r="T169" s="3">
        <f>Q169/$Q$4</f>
        <v>19</v>
      </c>
      <c r="U169" s="4">
        <f t="shared" ref="U169" si="36">S169*T169</f>
        <v>28.152571428571424</v>
      </c>
      <c r="V169" s="3">
        <f t="shared" ref="V169" si="37">(R169*S169)/T169</f>
        <v>11.555143286788397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Schiessl</dc:creator>
  <cp:lastModifiedBy>Yvonne Schiessl</cp:lastModifiedBy>
  <dcterms:created xsi:type="dcterms:W3CDTF">2020-07-13T13:32:29Z</dcterms:created>
  <dcterms:modified xsi:type="dcterms:W3CDTF">2020-07-15T10:06:06Z</dcterms:modified>
</cp:coreProperties>
</file>