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ssetChange" sheetId="9" r:id="rId1"/>
    <sheet name="AssetGroupChange" sheetId="13" r:id="rId2"/>
    <sheet name="Sheet1 (5)" sheetId="7" r:id="rId3"/>
    <sheet name="Sheet1 (8)" sheetId="11" r:id="rId4"/>
    <sheet name="Sheet1 (9)" sheetId="12" r:id="rId5"/>
    <sheet name="Sheet1 (7)" sheetId="10" r:id="rId6"/>
  </sheets>
  <calcPr calcId="145621"/>
</workbook>
</file>

<file path=xl/calcChain.xml><?xml version="1.0" encoding="utf-8"?>
<calcChain xmlns="http://schemas.openxmlformats.org/spreadsheetml/2006/main">
  <c r="K17" i="13" l="1"/>
  <c r="K16" i="13"/>
  <c r="K15" i="13"/>
  <c r="K14" i="13"/>
  <c r="J14" i="13"/>
  <c r="H9" i="13"/>
  <c r="H8" i="13"/>
  <c r="H7" i="13"/>
  <c r="H6" i="13"/>
  <c r="H17" i="13"/>
  <c r="H16" i="13"/>
  <c r="H15" i="13"/>
  <c r="H14" i="13"/>
  <c r="F5" i="13"/>
  <c r="I5" i="13" s="1"/>
  <c r="J6" i="13" s="1"/>
  <c r="K6" i="13" s="1"/>
  <c r="D10" i="13"/>
  <c r="F9" i="9"/>
  <c r="H9" i="9" s="1"/>
  <c r="F8" i="9"/>
  <c r="F6" i="9"/>
  <c r="H6" i="9" s="1"/>
  <c r="F7" i="9"/>
  <c r="H7" i="9" s="1"/>
  <c r="H8" i="9"/>
  <c r="H2" i="12"/>
  <c r="D7" i="12"/>
  <c r="M6" i="12"/>
  <c r="G6" i="12"/>
  <c r="G7" i="12"/>
  <c r="M3" i="12"/>
  <c r="M7" i="12" s="1"/>
  <c r="G3" i="12"/>
  <c r="F2" i="12"/>
  <c r="D7" i="11"/>
  <c r="M6" i="11"/>
  <c r="G6" i="11"/>
  <c r="M5" i="11"/>
  <c r="G5" i="11"/>
  <c r="M3" i="11"/>
  <c r="G3" i="11"/>
  <c r="F2" i="11"/>
  <c r="D7" i="10"/>
  <c r="M6" i="10"/>
  <c r="G6" i="10"/>
  <c r="M5" i="10"/>
  <c r="G5" i="10"/>
  <c r="M4" i="10"/>
  <c r="G4" i="10"/>
  <c r="M3" i="10"/>
  <c r="M7" i="10" s="1"/>
  <c r="G3" i="10"/>
  <c r="F2" i="10"/>
  <c r="N2" i="10" s="1"/>
  <c r="D5" i="9"/>
  <c r="M6" i="7"/>
  <c r="G6" i="7"/>
  <c r="M5" i="7"/>
  <c r="G5" i="7"/>
  <c r="M3" i="7"/>
  <c r="G3" i="7"/>
  <c r="D2" i="7"/>
  <c r="F2" i="7" s="1"/>
  <c r="H2" i="10" l="1"/>
  <c r="M6" i="13"/>
  <c r="L6" i="13"/>
  <c r="N6" i="13" s="1"/>
  <c r="I13" i="13"/>
  <c r="H10" i="13"/>
  <c r="H14" i="9"/>
  <c r="H17" i="9"/>
  <c r="H15" i="9"/>
  <c r="N2" i="12"/>
  <c r="H16" i="9"/>
  <c r="M7" i="11"/>
  <c r="N2" i="11" s="1"/>
  <c r="O5" i="11" s="1"/>
  <c r="P5" i="11" s="1"/>
  <c r="G7" i="11"/>
  <c r="H2" i="11" s="1"/>
  <c r="I6" i="11" s="1"/>
  <c r="J6" i="11" s="1"/>
  <c r="H10" i="9"/>
  <c r="I5" i="9" s="1"/>
  <c r="J6" i="9" s="1"/>
  <c r="K6" i="9" s="1"/>
  <c r="G7" i="10"/>
  <c r="O5" i="10"/>
  <c r="P5" i="10" s="1"/>
  <c r="D10" i="9"/>
  <c r="G7" i="7"/>
  <c r="H2" i="7" s="1"/>
  <c r="M7" i="7"/>
  <c r="N2" i="7" s="1"/>
  <c r="D7" i="7"/>
  <c r="I6" i="10" l="1"/>
  <c r="J6" i="10" s="1"/>
  <c r="L6" i="10" s="1"/>
  <c r="J7" i="13"/>
  <c r="K7" i="13" s="1"/>
  <c r="J9" i="13"/>
  <c r="H18" i="13"/>
  <c r="J8" i="13"/>
  <c r="K8" i="13" s="1"/>
  <c r="O6" i="12"/>
  <c r="P6" i="12" s="1"/>
  <c r="Q6" i="12" s="1"/>
  <c r="O3" i="12"/>
  <c r="P3" i="12" s="1"/>
  <c r="R6" i="12"/>
  <c r="I3" i="12"/>
  <c r="J3" i="12" s="1"/>
  <c r="I6" i="12"/>
  <c r="J6" i="12" s="1"/>
  <c r="O6" i="11"/>
  <c r="P6" i="11" s="1"/>
  <c r="Q6" i="11" s="1"/>
  <c r="O3" i="11"/>
  <c r="P3" i="11" s="1"/>
  <c r="I3" i="11"/>
  <c r="J3" i="11" s="1"/>
  <c r="L3" i="11" s="1"/>
  <c r="H18" i="9"/>
  <c r="I13" i="9" s="1"/>
  <c r="J16" i="9" s="1"/>
  <c r="K16" i="9" s="1"/>
  <c r="I5" i="11"/>
  <c r="J5" i="11" s="1"/>
  <c r="K5" i="11" s="1"/>
  <c r="R5" i="11"/>
  <c r="Q5" i="11"/>
  <c r="K6" i="11"/>
  <c r="L6" i="11"/>
  <c r="O3" i="10"/>
  <c r="P3" i="10" s="1"/>
  <c r="I3" i="10"/>
  <c r="J3" i="10" s="1"/>
  <c r="K3" i="10" s="1"/>
  <c r="I4" i="10"/>
  <c r="J4" i="10" s="1"/>
  <c r="L4" i="10" s="1"/>
  <c r="R5" i="10"/>
  <c r="Q5" i="10"/>
  <c r="I5" i="10"/>
  <c r="J5" i="10" s="1"/>
  <c r="O6" i="10"/>
  <c r="P6" i="10" s="1"/>
  <c r="O4" i="10"/>
  <c r="P4" i="10" s="1"/>
  <c r="J8" i="9"/>
  <c r="K8" i="9" s="1"/>
  <c r="J7" i="9"/>
  <c r="K7" i="9" s="1"/>
  <c r="J9" i="9"/>
  <c r="K9" i="9" s="1"/>
  <c r="I3" i="7"/>
  <c r="J3" i="7" s="1"/>
  <c r="L3" i="7" s="1"/>
  <c r="O3" i="7"/>
  <c r="O5" i="7"/>
  <c r="P5" i="7" s="1"/>
  <c r="O6" i="7"/>
  <c r="P6" i="7" s="1"/>
  <c r="Q6" i="7" s="1"/>
  <c r="I6" i="7"/>
  <c r="J6" i="7" s="1"/>
  <c r="I5" i="7"/>
  <c r="J5" i="7" s="1"/>
  <c r="K6" i="10" l="1"/>
  <c r="K9" i="13"/>
  <c r="M7" i="13"/>
  <c r="L7" i="13"/>
  <c r="N7" i="13" s="1"/>
  <c r="M8" i="13"/>
  <c r="L8" i="13"/>
  <c r="N8" i="13" s="1"/>
  <c r="J15" i="13"/>
  <c r="J17" i="13"/>
  <c r="J16" i="13"/>
  <c r="M16" i="9"/>
  <c r="L16" i="9"/>
  <c r="N16" i="9" s="1"/>
  <c r="O7" i="12"/>
  <c r="L3" i="12"/>
  <c r="K3" i="12"/>
  <c r="J7" i="12"/>
  <c r="P7" i="12"/>
  <c r="R3" i="12"/>
  <c r="Q3" i="12"/>
  <c r="K6" i="12"/>
  <c r="L6" i="12"/>
  <c r="K3" i="11"/>
  <c r="R6" i="11"/>
  <c r="O7" i="11"/>
  <c r="J7" i="11"/>
  <c r="L5" i="11"/>
  <c r="J15" i="9"/>
  <c r="K15" i="9" s="1"/>
  <c r="J17" i="9"/>
  <c r="K17" i="9" s="1"/>
  <c r="J14" i="9"/>
  <c r="K14" i="9" s="1"/>
  <c r="P7" i="11"/>
  <c r="R3" i="11"/>
  <c r="Q3" i="11"/>
  <c r="K4" i="10"/>
  <c r="L3" i="10"/>
  <c r="O7" i="10"/>
  <c r="P7" i="10"/>
  <c r="R3" i="10"/>
  <c r="Q3" i="10"/>
  <c r="R4" i="10"/>
  <c r="Q4" i="10"/>
  <c r="K5" i="10"/>
  <c r="L5" i="10"/>
  <c r="J7" i="10"/>
  <c r="R6" i="10"/>
  <c r="Q6" i="10"/>
  <c r="M9" i="9"/>
  <c r="L9" i="9"/>
  <c r="N9" i="9" s="1"/>
  <c r="M7" i="9"/>
  <c r="L7" i="9"/>
  <c r="N7" i="9" s="1"/>
  <c r="J10" i="9"/>
  <c r="M8" i="9"/>
  <c r="L8" i="9"/>
  <c r="N8" i="9" s="1"/>
  <c r="Q5" i="7"/>
  <c r="R5" i="7"/>
  <c r="K3" i="7"/>
  <c r="J7" i="7"/>
  <c r="L5" i="7"/>
  <c r="K5" i="7"/>
  <c r="R6" i="7"/>
  <c r="L6" i="7"/>
  <c r="K6" i="7"/>
  <c r="O7" i="7"/>
  <c r="P3" i="7"/>
  <c r="R3" i="7" s="1"/>
  <c r="M9" i="13" l="1"/>
  <c r="L9" i="13"/>
  <c r="N9" i="13" s="1"/>
  <c r="K10" i="13"/>
  <c r="M14" i="13"/>
  <c r="L14" i="13"/>
  <c r="N14" i="13" s="1"/>
  <c r="M17" i="13"/>
  <c r="L17" i="13"/>
  <c r="N17" i="13" s="1"/>
  <c r="J18" i="13"/>
  <c r="M16" i="13"/>
  <c r="L16" i="13"/>
  <c r="N16" i="13" s="1"/>
  <c r="L15" i="13"/>
  <c r="N15" i="13" s="1"/>
  <c r="M15" i="13"/>
  <c r="K18" i="13"/>
  <c r="M17" i="9"/>
  <c r="L17" i="9"/>
  <c r="N17" i="9" s="1"/>
  <c r="M15" i="9"/>
  <c r="L15" i="9"/>
  <c r="N15" i="9" s="1"/>
  <c r="M14" i="9"/>
  <c r="L14" i="9"/>
  <c r="N14" i="9" s="1"/>
  <c r="K18" i="9"/>
  <c r="K10" i="9"/>
  <c r="M6" i="9"/>
  <c r="L6" i="9"/>
  <c r="N6" i="9" s="1"/>
  <c r="N10" i="9" s="1"/>
  <c r="P7" i="7"/>
  <c r="Q3" i="7"/>
  <c r="N10" i="13" l="1"/>
  <c r="N18" i="13"/>
  <c r="N18" i="9"/>
</calcChain>
</file>

<file path=xl/sharedStrings.xml><?xml version="1.0" encoding="utf-8"?>
<sst xmlns="http://schemas.openxmlformats.org/spreadsheetml/2006/main" count="131" uniqueCount="45">
  <si>
    <t>AG</t>
  </si>
  <si>
    <t>A1</t>
  </si>
  <si>
    <t>A2</t>
  </si>
  <si>
    <t>Min</t>
  </si>
  <si>
    <t>Max</t>
  </si>
  <si>
    <t>Act</t>
  </si>
  <si>
    <t>New</t>
  </si>
  <si>
    <t>Delta</t>
  </si>
  <si>
    <t>A3</t>
  </si>
  <si>
    <t>A4</t>
  </si>
  <si>
    <t>Space Available</t>
  </si>
  <si>
    <t>New Space</t>
  </si>
  <si>
    <t>Ratio over Space Available</t>
  </si>
  <si>
    <t>Delta vs min</t>
  </si>
  <si>
    <t>Delta vs max</t>
  </si>
  <si>
    <t>Change weight of an Asset within an Asset Group</t>
  </si>
  <si>
    <t>Asset Group</t>
  </si>
  <si>
    <t>Asset 1</t>
  </si>
  <si>
    <t>Asset 2</t>
  </si>
  <si>
    <t>Asset 3</t>
  </si>
  <si>
    <t>Asset 4</t>
  </si>
  <si>
    <t>New Value (set by user)</t>
  </si>
  <si>
    <t>Actual (start value)</t>
  </si>
  <si>
    <t>Decrease that would be required in order to sustain the increase of the asset whose weight has been changed by the user</t>
  </si>
  <si>
    <t>New weight the asset would assume after the decrease</t>
  </si>
  <si>
    <t>Check vs the min weight set as constraint for the asset</t>
  </si>
  <si>
    <t>New weight of the asset adjusted to the min weight if necessary</t>
  </si>
  <si>
    <t>Starting point</t>
  </si>
  <si>
    <t>Space Available (to decrease the weight of the assets to compensate the change asked by the user to maintain the total weight of the Asset Group unchanged)</t>
  </si>
  <si>
    <t>Space Available (to increase the weight of the assets to compensate the change asked by the user to maintain the total weight of the Asset Group unchanged)</t>
  </si>
  <si>
    <t>Ratio: Delta (i.e. variation asked by the user) over Space Available</t>
  </si>
  <si>
    <t>Increase that would be required in order to sustain the decrease of the asset whose weight has been changed by the user</t>
  </si>
  <si>
    <t>New weight the asset would assume after the increase</t>
  </si>
  <si>
    <t>Check vs the max weight set as constraint for the asset</t>
  </si>
  <si>
    <t>New weight of the asset adjusted to the max weight if necessary</t>
  </si>
  <si>
    <r>
      <t xml:space="preserve">Calculation in case of change that causes an </t>
    </r>
    <r>
      <rPr>
        <b/>
        <sz val="11"/>
        <color theme="1"/>
        <rFont val="Calibri"/>
        <family val="2"/>
        <scheme val="minor"/>
      </rPr>
      <t>decrease</t>
    </r>
    <r>
      <rPr>
        <sz val="11"/>
        <color theme="1"/>
        <rFont val="Calibri"/>
        <family val="2"/>
        <scheme val="minor"/>
      </rPr>
      <t xml:space="preserve"> in the asset weight changed</t>
    </r>
  </si>
  <si>
    <r>
      <t xml:space="preserve">Calculation in case of change that causes an </t>
    </r>
    <r>
      <rPr>
        <b/>
        <sz val="11"/>
        <color theme="1"/>
        <rFont val="Calibri"/>
        <family val="2"/>
        <scheme val="minor"/>
      </rPr>
      <t>increase</t>
    </r>
    <r>
      <rPr>
        <sz val="11"/>
        <color theme="1"/>
        <rFont val="Calibri"/>
        <family val="2"/>
        <scheme val="minor"/>
      </rPr>
      <t xml:space="preserve"> in the asset weight changed</t>
    </r>
  </si>
  <si>
    <t>Input</t>
  </si>
  <si>
    <t>Space Available (to increase the weight of the assets to reach the new total weight of the Asset Group as set by the user)</t>
  </si>
  <si>
    <t>Space Available (to decrease the weight of the assets to reach the new total weight of the Asset Group as set by the user)</t>
  </si>
  <si>
    <t>Insert the new weight on 1 asset (only 1 asset at the time can be changed) in cells E6:E9  
-- If Delta is negative (i.e. it is a decrease) apply the first calculation and check results in cells N6:N9 
-- if Delta is positive (i.e. it is an increase) the second calculation is applied and the result can be checked in cells N14:N17</t>
  </si>
  <si>
    <t>Complement to 1 of Ratio: Delta (i.e. variation asked by the user) over Space Available</t>
  </si>
  <si>
    <t>New space to decrease (i.e. new difference between actual and min) that would be required in order to sustain the decrease of the Asset Group as requested by the user</t>
  </si>
  <si>
    <t>Increase that would be required in order to sustain the increase of the Asset Group as requested by the user</t>
  </si>
  <si>
    <t>Insert the new weight on 1 asset (only 1 asset at the time can be changed) in cells E6:E9  
-- If Delta is positive (i.e. it is an increase) apply the first calculation and check results in cells N6:N9
-- if Delta is negative (i.e. it is a decrease) the second calculation is applied and the result can be checked in cells N14:N17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</si>
</sst>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CFB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5" borderId="16" xfId="0" applyFill="1" applyBorder="1" applyAlignment="1">
      <alignment vertical="top"/>
    </xf>
    <xf numFmtId="0" fontId="0" fillId="5" borderId="17" xfId="0" applyFill="1" applyBorder="1" applyAlignment="1">
      <alignment vertical="top"/>
    </xf>
    <xf numFmtId="0" fontId="0" fillId="5" borderId="18" xfId="0" applyFill="1" applyBorder="1" applyAlignment="1">
      <alignment vertical="top"/>
    </xf>
    <xf numFmtId="0" fontId="0" fillId="5" borderId="19" xfId="0" applyFill="1" applyBorder="1" applyAlignment="1">
      <alignment vertical="top"/>
    </xf>
    <xf numFmtId="0" fontId="0" fillId="5" borderId="20" xfId="0" applyFill="1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8" borderId="21" xfId="0" applyFill="1" applyBorder="1" applyAlignment="1">
      <alignment vertical="top"/>
    </xf>
    <xf numFmtId="0" fontId="0" fillId="8" borderId="22" xfId="0" applyFill="1" applyBorder="1" applyAlignment="1">
      <alignment vertical="top"/>
    </xf>
    <xf numFmtId="0" fontId="0" fillId="8" borderId="23" xfId="0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15" xfId="0" applyBorder="1" applyAlignment="1">
      <alignment vertical="top"/>
    </xf>
    <xf numFmtId="0" fontId="0" fillId="3" borderId="16" xfId="0" applyFill="1" applyBorder="1" applyAlignment="1">
      <alignment vertical="top"/>
    </xf>
    <xf numFmtId="0" fontId="0" fillId="3" borderId="17" xfId="0" applyFill="1" applyBorder="1" applyAlignment="1">
      <alignment vertical="top"/>
    </xf>
    <xf numFmtId="0" fontId="0" fillId="9" borderId="2" xfId="0" applyFill="1" applyBorder="1" applyAlignment="1">
      <alignment vertical="top" wrapText="1"/>
    </xf>
    <xf numFmtId="0" fontId="0" fillId="9" borderId="21" xfId="0" applyFill="1" applyBorder="1" applyAlignment="1">
      <alignment vertical="top"/>
    </xf>
    <xf numFmtId="0" fontId="0" fillId="9" borderId="22" xfId="0" applyFill="1" applyBorder="1" applyAlignment="1">
      <alignment vertical="top"/>
    </xf>
    <xf numFmtId="0" fontId="0" fillId="9" borderId="23" xfId="0" applyFill="1" applyBorder="1" applyAlignment="1">
      <alignment vertical="top"/>
    </xf>
    <xf numFmtId="0" fontId="0" fillId="11" borderId="21" xfId="0" applyFill="1" applyBorder="1" applyAlignment="1">
      <alignment vertical="top"/>
    </xf>
    <xf numFmtId="0" fontId="0" fillId="11" borderId="22" xfId="0" applyFill="1" applyBorder="1" applyAlignment="1">
      <alignment vertical="top"/>
    </xf>
    <xf numFmtId="0" fontId="0" fillId="11" borderId="23" xfId="0" applyFill="1" applyBorder="1" applyAlignment="1">
      <alignment vertical="top"/>
    </xf>
    <xf numFmtId="0" fontId="0" fillId="11" borderId="2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5" borderId="27" xfId="0" applyFill="1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5" borderId="2" xfId="0" applyFill="1" applyBorder="1" applyAlignment="1">
      <alignment vertical="top"/>
    </xf>
    <xf numFmtId="0" fontId="0" fillId="10" borderId="2" xfId="0" applyFill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7" borderId="2" xfId="0" applyFill="1" applyBorder="1" applyAlignment="1">
      <alignment vertical="top" wrapText="1"/>
    </xf>
    <xf numFmtId="0" fontId="0" fillId="6" borderId="23" xfId="0" applyFill="1" applyBorder="1" applyAlignment="1">
      <alignment vertical="top"/>
    </xf>
    <xf numFmtId="0" fontId="0" fillId="12" borderId="16" xfId="0" applyFill="1" applyBorder="1" applyAlignment="1">
      <alignment vertical="top"/>
    </xf>
    <xf numFmtId="0" fontId="0" fillId="12" borderId="17" xfId="0" applyFill="1" applyBorder="1" applyAlignment="1">
      <alignment vertical="top"/>
    </xf>
    <xf numFmtId="0" fontId="0" fillId="12" borderId="2" xfId="0" applyFill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6" borderId="4" xfId="0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0" fillId="12" borderId="15" xfId="0" applyFill="1" applyBorder="1" applyAlignment="1">
      <alignment vertical="top"/>
    </xf>
    <xf numFmtId="0" fontId="0" fillId="0" borderId="32" xfId="0" applyBorder="1" applyAlignment="1">
      <alignment vertical="top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4CF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8"/>
  <sheetViews>
    <sheetView tabSelected="1" workbookViewId="0">
      <selection activeCell="F12" sqref="F12"/>
    </sheetView>
  </sheetViews>
  <sheetFormatPr defaultRowHeight="15" x14ac:dyDescent="0.25"/>
  <cols>
    <col min="1" max="1" width="11.7109375" style="4" customWidth="1"/>
    <col min="2" max="3" width="7.42578125" style="4" customWidth="1"/>
    <col min="4" max="4" width="11.7109375" style="4" customWidth="1"/>
    <col min="5" max="5" width="12.140625" style="4" customWidth="1"/>
    <col min="6" max="6" width="5.85546875" style="4" customWidth="1"/>
    <col min="7" max="7" width="3.140625" style="4" customWidth="1"/>
    <col min="8" max="8" width="27.42578125" style="4" customWidth="1"/>
    <col min="9" max="9" width="17.5703125" style="4" customWidth="1"/>
    <col min="10" max="10" width="22.140625" style="4" customWidth="1"/>
    <col min="11" max="12" width="17.5703125" style="4" customWidth="1"/>
    <col min="13" max="13" width="6.5703125" style="4" customWidth="1"/>
    <col min="14" max="14" width="17.5703125" style="4" customWidth="1"/>
    <col min="15" max="16384" width="9.140625" style="4"/>
  </cols>
  <sheetData>
    <row r="1" spans="1:14" x14ac:dyDescent="0.25">
      <c r="A1" s="40" t="s">
        <v>15</v>
      </c>
    </row>
    <row r="2" spans="1:14" ht="45.75" customHeight="1" thickBot="1" x14ac:dyDescent="0.3">
      <c r="A2" s="53" t="s">
        <v>44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ht="15.75" thickBot="1" x14ac:dyDescent="0.3">
      <c r="A3" s="20" t="s">
        <v>27</v>
      </c>
      <c r="B3" s="21"/>
      <c r="C3" s="21"/>
      <c r="D3" s="22"/>
      <c r="E3" s="45" t="s">
        <v>37</v>
      </c>
      <c r="H3" s="33" t="s">
        <v>36</v>
      </c>
      <c r="I3" s="34"/>
      <c r="J3" s="34"/>
      <c r="K3" s="34"/>
      <c r="L3" s="34"/>
      <c r="M3" s="34"/>
      <c r="N3" s="35"/>
    </row>
    <row r="4" spans="1:14" ht="90.75" thickBot="1" x14ac:dyDescent="0.3">
      <c r="B4" s="16" t="s">
        <v>3</v>
      </c>
      <c r="C4" s="17" t="s">
        <v>4</v>
      </c>
      <c r="D4" s="18" t="s">
        <v>22</v>
      </c>
      <c r="E4" s="48" t="s">
        <v>21</v>
      </c>
      <c r="F4" s="49" t="s">
        <v>7</v>
      </c>
      <c r="H4" s="23" t="s">
        <v>28</v>
      </c>
      <c r="I4" s="24" t="s">
        <v>30</v>
      </c>
      <c r="J4" s="24" t="s">
        <v>23</v>
      </c>
      <c r="K4" s="24" t="s">
        <v>24</v>
      </c>
      <c r="L4" s="24" t="s">
        <v>25</v>
      </c>
      <c r="M4" s="25"/>
      <c r="N4" s="32" t="s">
        <v>26</v>
      </c>
    </row>
    <row r="5" spans="1:14" ht="15.75" thickBot="1" x14ac:dyDescent="0.3">
      <c r="A5" s="44" t="s">
        <v>16</v>
      </c>
      <c r="B5" s="54">
        <v>50</v>
      </c>
      <c r="C5" s="55">
        <v>90</v>
      </c>
      <c r="D5" s="56">
        <f>SUM(D6:D9)</f>
        <v>68</v>
      </c>
      <c r="H5" s="7"/>
      <c r="I5" s="8">
        <f>(SUM(F6:F9)/H10)</f>
        <v>-1</v>
      </c>
      <c r="J5" s="8"/>
      <c r="K5" s="8"/>
      <c r="L5" s="8"/>
      <c r="M5" s="26"/>
      <c r="N5" s="29"/>
    </row>
    <row r="6" spans="1:14" x14ac:dyDescent="0.25">
      <c r="A6" s="41" t="s">
        <v>17</v>
      </c>
      <c r="B6" s="42">
        <v>10</v>
      </c>
      <c r="C6" s="6">
        <v>40</v>
      </c>
      <c r="D6" s="43">
        <v>12</v>
      </c>
      <c r="E6" s="57"/>
      <c r="F6" s="58">
        <f t="shared" ref="F6" si="0">IF(E6&lt;&gt;0,E6-D6,0)</f>
        <v>0</v>
      </c>
      <c r="H6" s="9">
        <f>IF(F6&lt;&gt;0, 0, D6-B6)</f>
        <v>2</v>
      </c>
      <c r="I6" s="5"/>
      <c r="J6" s="5">
        <f>H6*$I$5</f>
        <v>-2</v>
      </c>
      <c r="K6" s="5">
        <f>IF(E6&lt;&gt;0,E6,D6-J6)</f>
        <v>14</v>
      </c>
      <c r="L6" s="5">
        <f>K6-B6</f>
        <v>4</v>
      </c>
      <c r="M6" s="27">
        <f>C6-K6</f>
        <v>26</v>
      </c>
      <c r="N6" s="30">
        <f>IF(L6&lt;0,B6,K6)</f>
        <v>14</v>
      </c>
    </row>
    <row r="7" spans="1:14" x14ac:dyDescent="0.25">
      <c r="A7" s="14" t="s">
        <v>18</v>
      </c>
      <c r="B7" s="9">
        <v>0</v>
      </c>
      <c r="C7" s="5">
        <v>40</v>
      </c>
      <c r="D7" s="10">
        <v>5</v>
      </c>
      <c r="E7" s="50"/>
      <c r="F7" s="46">
        <f>IF(E7&lt;&gt;0,E7-D7,0)</f>
        <v>0</v>
      </c>
      <c r="H7" s="9">
        <f>IF(F7&lt;&gt;0, 0, D7-B7)</f>
        <v>5</v>
      </c>
      <c r="I7" s="5"/>
      <c r="J7" s="5">
        <f t="shared" ref="J7:J9" si="1">H7*$I$5</f>
        <v>-5</v>
      </c>
      <c r="K7" s="5">
        <f>IF(E7&lt;&gt;0,E7,D7-J7)</f>
        <v>10</v>
      </c>
      <c r="L7" s="5">
        <f>K7-B7</f>
        <v>10</v>
      </c>
      <c r="M7" s="27">
        <f>C7-K7</f>
        <v>30</v>
      </c>
      <c r="N7" s="30">
        <f>IF(L7&lt;0,B7,K7)</f>
        <v>10</v>
      </c>
    </row>
    <row r="8" spans="1:14" x14ac:dyDescent="0.25">
      <c r="A8" s="14" t="s">
        <v>19</v>
      </c>
      <c r="B8" s="9">
        <v>20</v>
      </c>
      <c r="C8" s="5">
        <v>60</v>
      </c>
      <c r="D8" s="10">
        <v>22</v>
      </c>
      <c r="E8" s="50"/>
      <c r="F8" s="46">
        <f t="shared" ref="F8:F9" si="2">IF(E8&lt;&gt;0,E8-D8,0)</f>
        <v>0</v>
      </c>
      <c r="H8" s="9">
        <f>IF(F8&lt;&gt;0, 0, D8-B8)</f>
        <v>2</v>
      </c>
      <c r="I8" s="5"/>
      <c r="J8" s="5">
        <f t="shared" si="1"/>
        <v>-2</v>
      </c>
      <c r="K8" s="5">
        <f>IF(E8&lt;&gt;0,E8,D8-J8)</f>
        <v>24</v>
      </c>
      <c r="L8" s="5">
        <f>K8-B8</f>
        <v>4</v>
      </c>
      <c r="M8" s="27">
        <f>C8-K8</f>
        <v>36</v>
      </c>
      <c r="N8" s="30">
        <f>IF(L8&lt;0,B8,K8)</f>
        <v>24</v>
      </c>
    </row>
    <row r="9" spans="1:14" ht="15.75" thickBot="1" x14ac:dyDescent="0.3">
      <c r="A9" s="15" t="s">
        <v>20</v>
      </c>
      <c r="B9" s="11">
        <v>20</v>
      </c>
      <c r="C9" s="12">
        <v>30</v>
      </c>
      <c r="D9" s="13">
        <v>29</v>
      </c>
      <c r="E9" s="51">
        <v>20</v>
      </c>
      <c r="F9" s="47">
        <f t="shared" si="2"/>
        <v>-9</v>
      </c>
      <c r="H9" s="11">
        <f>IF(F9&lt;&gt;0, 0, D9-B9)</f>
        <v>0</v>
      </c>
      <c r="I9" s="12"/>
      <c r="J9" s="12">
        <f t="shared" si="1"/>
        <v>0</v>
      </c>
      <c r="K9" s="12">
        <f>IF(E9&lt;&gt;0,E9,D9-J9)</f>
        <v>20</v>
      </c>
      <c r="L9" s="12">
        <f>K9-B9</f>
        <v>0</v>
      </c>
      <c r="M9" s="28">
        <f>C9-K9</f>
        <v>10</v>
      </c>
      <c r="N9" s="31">
        <f>IF(L9&lt;0,B9,K9)</f>
        <v>20</v>
      </c>
    </row>
    <row r="10" spans="1:14" ht="15.75" thickBot="1" x14ac:dyDescent="0.3">
      <c r="D10" s="4">
        <f>SUM(D6:D9)-D5</f>
        <v>0</v>
      </c>
      <c r="H10" s="4">
        <f>SUM(H6:H9)</f>
        <v>9</v>
      </c>
      <c r="J10" s="4">
        <f>SUM(J6:J9)</f>
        <v>-9</v>
      </c>
      <c r="K10" s="4">
        <f>SUM(K6:K9)-E5</f>
        <v>68</v>
      </c>
      <c r="N10" s="4">
        <f>SUM(N6:N9)</f>
        <v>68</v>
      </c>
    </row>
    <row r="11" spans="1:14" ht="15.75" thickBot="1" x14ac:dyDescent="0.3">
      <c r="H11" s="36" t="s">
        <v>35</v>
      </c>
      <c r="I11" s="37"/>
      <c r="J11" s="37"/>
      <c r="K11" s="37"/>
      <c r="L11" s="37"/>
      <c r="M11" s="37"/>
      <c r="N11" s="38"/>
    </row>
    <row r="12" spans="1:14" ht="90.75" thickBot="1" x14ac:dyDescent="0.3">
      <c r="H12" s="23" t="s">
        <v>29</v>
      </c>
      <c r="I12" s="24" t="s">
        <v>30</v>
      </c>
      <c r="J12" s="24" t="s">
        <v>31</v>
      </c>
      <c r="K12" s="24" t="s">
        <v>32</v>
      </c>
      <c r="L12" s="24" t="s">
        <v>33</v>
      </c>
      <c r="M12" s="25"/>
      <c r="N12" s="39" t="s">
        <v>34</v>
      </c>
    </row>
    <row r="13" spans="1:14" x14ac:dyDescent="0.25">
      <c r="H13" s="7"/>
      <c r="I13" s="8">
        <f>(1+SUM(F6:F9)/H18)</f>
        <v>0.91089108910891092</v>
      </c>
      <c r="J13" s="8"/>
      <c r="K13" s="8"/>
      <c r="L13" s="8"/>
      <c r="M13" s="26"/>
      <c r="N13" s="29"/>
    </row>
    <row r="14" spans="1:14" x14ac:dyDescent="0.25">
      <c r="H14" s="9">
        <f>IF(F6=0,C6-D6,0)</f>
        <v>28</v>
      </c>
      <c r="I14" s="5"/>
      <c r="J14" s="5">
        <f>H14*$I$13</f>
        <v>25.504950495049506</v>
      </c>
      <c r="K14" s="5">
        <f>IF(H14&lt;&gt;0,C6-J14,E6)</f>
        <v>14.495049504950494</v>
      </c>
      <c r="L14" s="5">
        <f>C6-K14</f>
        <v>25.504950495049506</v>
      </c>
      <c r="M14" s="27">
        <f>K14-B6</f>
        <v>4.4950495049504937</v>
      </c>
      <c r="N14" s="30">
        <f>IF(L14&lt;0,E6,K14)</f>
        <v>14.495049504950494</v>
      </c>
    </row>
    <row r="15" spans="1:14" x14ac:dyDescent="0.25">
      <c r="H15" s="9">
        <f>IF(F7=0,C7-D7,0)</f>
        <v>35</v>
      </c>
      <c r="I15" s="5"/>
      <c r="J15" s="5">
        <f>H15*$I$13</f>
        <v>31.881188118811881</v>
      </c>
      <c r="K15" s="5">
        <f>IF(H15&lt;&gt;0,C7-J15,E7)</f>
        <v>8.1188118811881189</v>
      </c>
      <c r="L15" s="5">
        <f>C7-K15</f>
        <v>31.881188118811881</v>
      </c>
      <c r="M15" s="27">
        <f>K15-B7</f>
        <v>8.1188118811881189</v>
      </c>
      <c r="N15" s="30">
        <f t="shared" ref="N15:N17" si="3">IF(L15&lt;0,E7,K15)</f>
        <v>8.1188118811881189</v>
      </c>
    </row>
    <row r="16" spans="1:14" x14ac:dyDescent="0.25">
      <c r="H16" s="9">
        <f>IF(F8=0,C8-D8,0)</f>
        <v>38</v>
      </c>
      <c r="I16" s="5"/>
      <c r="J16" s="5">
        <f>H16*$I$13</f>
        <v>34.613861386138616</v>
      </c>
      <c r="K16" s="5">
        <f>IF(H16&lt;&gt;0,C8-J16,E8)</f>
        <v>25.386138613861384</v>
      </c>
      <c r="L16" s="5">
        <f>C8-K16</f>
        <v>34.613861386138616</v>
      </c>
      <c r="M16" s="27">
        <f>K16-B8</f>
        <v>5.3861386138613838</v>
      </c>
      <c r="N16" s="30">
        <f t="shared" si="3"/>
        <v>25.386138613861384</v>
      </c>
    </row>
    <row r="17" spans="8:14" ht="15.75" thickBot="1" x14ac:dyDescent="0.3">
      <c r="H17" s="11">
        <f>IF(F9=0,C9-D9,0)</f>
        <v>0</v>
      </c>
      <c r="I17" s="12"/>
      <c r="J17" s="12">
        <f>H17*$I$13</f>
        <v>0</v>
      </c>
      <c r="K17" s="12">
        <f>IF(H17&lt;&gt;0,C9-J17,E9)</f>
        <v>20</v>
      </c>
      <c r="L17" s="12">
        <f>C9-K17</f>
        <v>10</v>
      </c>
      <c r="M17" s="28">
        <f>K17-B9</f>
        <v>0</v>
      </c>
      <c r="N17" s="31">
        <f t="shared" si="3"/>
        <v>20</v>
      </c>
    </row>
    <row r="18" spans="8:14" x14ac:dyDescent="0.25">
      <c r="H18" s="4">
        <f>SUM(H14:H17)</f>
        <v>101</v>
      </c>
      <c r="K18" s="4">
        <f>SUM(K14:K17)-E5</f>
        <v>68</v>
      </c>
      <c r="N18" s="4">
        <f>SUM(N14:N17)</f>
        <v>68</v>
      </c>
    </row>
  </sheetData>
  <mergeCells count="1">
    <mergeCell ref="A2:N2"/>
  </mergeCells>
  <conditionalFormatting sqref="L6:L9">
    <cfRule type="cellIs" dxfId="31" priority="9" operator="lessThan">
      <formula>0</formula>
    </cfRule>
  </conditionalFormatting>
  <conditionalFormatting sqref="L14:L17">
    <cfRule type="cellIs" dxfId="30" priority="6" operator="lessThan">
      <formula>0</formula>
    </cfRule>
  </conditionalFormatting>
  <conditionalFormatting sqref="M6:M9">
    <cfRule type="cellIs" dxfId="29" priority="7" operator="lessThan">
      <formula>0</formula>
    </cfRule>
  </conditionalFormatting>
  <conditionalFormatting sqref="M14:M17">
    <cfRule type="cellIs" dxfId="28" priority="5" operator="lessThan">
      <formula>0</formula>
    </cfRule>
  </conditionalFormatting>
  <conditionalFormatting sqref="F6:F7 F9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F8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8"/>
  <sheetViews>
    <sheetView workbookViewId="0">
      <selection activeCell="E12" sqref="E12"/>
    </sheetView>
  </sheetViews>
  <sheetFormatPr defaultRowHeight="15" x14ac:dyDescent="0.25"/>
  <cols>
    <col min="1" max="1" width="11.7109375" style="4" customWidth="1"/>
    <col min="2" max="3" width="7.42578125" style="4" customWidth="1"/>
    <col min="4" max="4" width="11.7109375" style="4" customWidth="1"/>
    <col min="5" max="5" width="12.140625" style="4" customWidth="1"/>
    <col min="6" max="6" width="5.85546875" style="4" customWidth="1"/>
    <col min="7" max="7" width="3.140625" style="4" customWidth="1"/>
    <col min="8" max="8" width="27.42578125" style="4" customWidth="1"/>
    <col min="9" max="9" width="17.5703125" style="4" customWidth="1"/>
    <col min="10" max="10" width="22.140625" style="4" customWidth="1"/>
    <col min="11" max="12" width="17.5703125" style="4" customWidth="1"/>
    <col min="13" max="13" width="6.5703125" style="4" customWidth="1"/>
    <col min="14" max="14" width="17.5703125" style="4" customWidth="1"/>
    <col min="15" max="16384" width="9.140625" style="4"/>
  </cols>
  <sheetData>
    <row r="1" spans="1:14" x14ac:dyDescent="0.25">
      <c r="A1" s="40" t="s">
        <v>15</v>
      </c>
    </row>
    <row r="2" spans="1:14" ht="49.5" customHeight="1" thickBot="1" x14ac:dyDescent="0.3">
      <c r="A2" s="53" t="s">
        <v>40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ht="15.75" thickBot="1" x14ac:dyDescent="0.3">
      <c r="A3" s="20" t="s">
        <v>27</v>
      </c>
      <c r="B3" s="21"/>
      <c r="C3" s="21"/>
      <c r="D3" s="22"/>
      <c r="E3" s="45" t="s">
        <v>37</v>
      </c>
      <c r="H3" s="36" t="s">
        <v>35</v>
      </c>
      <c r="I3" s="37"/>
      <c r="J3" s="37"/>
      <c r="K3" s="37"/>
      <c r="L3" s="37"/>
      <c r="M3" s="37"/>
      <c r="N3" s="38"/>
    </row>
    <row r="4" spans="1:14" ht="120.75" thickBot="1" x14ac:dyDescent="0.3">
      <c r="B4" s="16" t="s">
        <v>3</v>
      </c>
      <c r="C4" s="17" t="s">
        <v>4</v>
      </c>
      <c r="D4" s="18" t="s">
        <v>22</v>
      </c>
      <c r="E4" s="48" t="s">
        <v>21</v>
      </c>
      <c r="F4" s="49" t="s">
        <v>7</v>
      </c>
      <c r="H4" s="23" t="s">
        <v>39</v>
      </c>
      <c r="I4" s="24" t="s">
        <v>41</v>
      </c>
      <c r="J4" s="24" t="s">
        <v>42</v>
      </c>
      <c r="K4" s="24" t="s">
        <v>24</v>
      </c>
      <c r="L4" s="24" t="s">
        <v>25</v>
      </c>
      <c r="M4" s="25"/>
      <c r="N4" s="39" t="s">
        <v>26</v>
      </c>
    </row>
    <row r="5" spans="1:14" ht="15.75" thickBot="1" x14ac:dyDescent="0.3">
      <c r="A5" s="44" t="s">
        <v>16</v>
      </c>
      <c r="B5" s="54">
        <v>10</v>
      </c>
      <c r="C5" s="55">
        <v>50</v>
      </c>
      <c r="D5" s="56">
        <v>30</v>
      </c>
      <c r="E5" s="52">
        <v>50</v>
      </c>
      <c r="F5" s="19">
        <f>E5-D5</f>
        <v>20</v>
      </c>
      <c r="H5" s="7"/>
      <c r="I5" s="8">
        <f>(1+F5/H10)</f>
        <v>2</v>
      </c>
      <c r="J5" s="8"/>
      <c r="K5" s="8"/>
      <c r="L5" s="8"/>
      <c r="M5" s="26"/>
      <c r="N5" s="29"/>
    </row>
    <row r="6" spans="1:14" x14ac:dyDescent="0.25">
      <c r="A6" s="41" t="s">
        <v>17</v>
      </c>
      <c r="B6" s="42">
        <v>10</v>
      </c>
      <c r="C6" s="6">
        <v>30</v>
      </c>
      <c r="D6" s="43">
        <v>10</v>
      </c>
      <c r="H6" s="9">
        <f>D6-B6</f>
        <v>0</v>
      </c>
      <c r="I6" s="5"/>
      <c r="J6" s="5">
        <f>H6*$I$5</f>
        <v>0</v>
      </c>
      <c r="K6" s="5">
        <f>B6+J6</f>
        <v>10</v>
      </c>
      <c r="L6" s="5">
        <f>K6-B6</f>
        <v>0</v>
      </c>
      <c r="M6" s="27">
        <f>C6-K6</f>
        <v>20</v>
      </c>
      <c r="N6" s="30">
        <f>IF(L6&lt;0,E6,K6)</f>
        <v>10</v>
      </c>
    </row>
    <row r="7" spans="1:14" x14ac:dyDescent="0.25">
      <c r="A7" s="14" t="s">
        <v>18</v>
      </c>
      <c r="B7" s="9">
        <v>0</v>
      </c>
      <c r="C7" s="5">
        <v>40</v>
      </c>
      <c r="D7" s="10">
        <v>13</v>
      </c>
      <c r="H7" s="9">
        <f t="shared" ref="H7:H9" si="0">D7-B7</f>
        <v>13</v>
      </c>
      <c r="I7" s="5"/>
      <c r="J7" s="5">
        <f>H7*$I$5</f>
        <v>26</v>
      </c>
      <c r="K7" s="5">
        <f t="shared" ref="K7:K9" si="1">B7+J7</f>
        <v>26</v>
      </c>
      <c r="L7" s="5">
        <f t="shared" ref="L7:L9" si="2">K7-B7</f>
        <v>26</v>
      </c>
      <c r="M7" s="27">
        <f t="shared" ref="M7:M9" si="3">C7-K7</f>
        <v>14</v>
      </c>
      <c r="N7" s="30">
        <f t="shared" ref="N7:N9" si="4">IF(L7&lt;0,E7,K7)</f>
        <v>26</v>
      </c>
    </row>
    <row r="8" spans="1:14" x14ac:dyDescent="0.25">
      <c r="A8" s="14" t="s">
        <v>19</v>
      </c>
      <c r="B8" s="9">
        <v>0</v>
      </c>
      <c r="C8" s="5">
        <v>10</v>
      </c>
      <c r="D8" s="10">
        <v>7</v>
      </c>
      <c r="H8" s="9">
        <f t="shared" si="0"/>
        <v>7</v>
      </c>
      <c r="I8" s="5"/>
      <c r="J8" s="5">
        <f>H8*$I$5</f>
        <v>14</v>
      </c>
      <c r="K8" s="5">
        <f t="shared" si="1"/>
        <v>14</v>
      </c>
      <c r="L8" s="5">
        <f t="shared" si="2"/>
        <v>14</v>
      </c>
      <c r="M8" s="27">
        <f t="shared" si="3"/>
        <v>-4</v>
      </c>
      <c r="N8" s="30">
        <f t="shared" si="4"/>
        <v>14</v>
      </c>
    </row>
    <row r="9" spans="1:14" ht="15.75" thickBot="1" x14ac:dyDescent="0.3">
      <c r="A9" s="15" t="s">
        <v>20</v>
      </c>
      <c r="B9" s="11"/>
      <c r="C9" s="12"/>
      <c r="D9" s="13"/>
      <c r="H9" s="11">
        <f t="shared" si="0"/>
        <v>0</v>
      </c>
      <c r="I9" s="12"/>
      <c r="J9" s="12">
        <f>H9*$I$5</f>
        <v>0</v>
      </c>
      <c r="K9" s="12">
        <f t="shared" si="1"/>
        <v>0</v>
      </c>
      <c r="L9" s="12">
        <f t="shared" si="2"/>
        <v>0</v>
      </c>
      <c r="M9" s="28">
        <f t="shared" si="3"/>
        <v>0</v>
      </c>
      <c r="N9" s="31">
        <f t="shared" si="4"/>
        <v>0</v>
      </c>
    </row>
    <row r="10" spans="1:14" ht="15.75" thickBot="1" x14ac:dyDescent="0.3">
      <c r="D10" s="4">
        <f>SUM(D6:D9)-D5</f>
        <v>0</v>
      </c>
      <c r="H10" s="4">
        <f>SUM(H6:H9)</f>
        <v>20</v>
      </c>
      <c r="K10" s="4">
        <f>SUM(K6:K9)-E5</f>
        <v>0</v>
      </c>
      <c r="N10" s="4">
        <f>SUM(N6:N9)</f>
        <v>50</v>
      </c>
    </row>
    <row r="11" spans="1:14" ht="15.75" thickBot="1" x14ac:dyDescent="0.3">
      <c r="H11" s="33" t="s">
        <v>36</v>
      </c>
      <c r="I11" s="34"/>
      <c r="J11" s="34"/>
      <c r="K11" s="34"/>
      <c r="L11" s="34"/>
      <c r="M11" s="34"/>
      <c r="N11" s="35"/>
    </row>
    <row r="12" spans="1:14" ht="75.75" thickBot="1" x14ac:dyDescent="0.3">
      <c r="H12" s="23" t="s">
        <v>38</v>
      </c>
      <c r="I12" s="24" t="s">
        <v>30</v>
      </c>
      <c r="J12" s="24" t="s">
        <v>43</v>
      </c>
      <c r="K12" s="24" t="s">
        <v>24</v>
      </c>
      <c r="L12" s="24" t="s">
        <v>25</v>
      </c>
      <c r="M12" s="25"/>
      <c r="N12" s="32" t="s">
        <v>26</v>
      </c>
    </row>
    <row r="13" spans="1:14" x14ac:dyDescent="0.25">
      <c r="H13" s="7"/>
      <c r="I13" s="8">
        <f>(F5/H18)</f>
        <v>0.4</v>
      </c>
      <c r="J13" s="8"/>
      <c r="K13" s="8"/>
      <c r="L13" s="8"/>
      <c r="M13" s="26"/>
      <c r="N13" s="29"/>
    </row>
    <row r="14" spans="1:14" x14ac:dyDescent="0.25">
      <c r="H14" s="9">
        <f>C6-D6</f>
        <v>20</v>
      </c>
      <c r="I14" s="5"/>
      <c r="J14" s="5">
        <f>H14*$I$13</f>
        <v>8</v>
      </c>
      <c r="K14" s="5">
        <f>D6+J14</f>
        <v>18</v>
      </c>
      <c r="L14" s="5">
        <f>K14-B6</f>
        <v>8</v>
      </c>
      <c r="M14" s="27">
        <f>C6-K14</f>
        <v>12</v>
      </c>
      <c r="N14" s="30">
        <f>IF(L14&lt;0,B6,K14)</f>
        <v>18</v>
      </c>
    </row>
    <row r="15" spans="1:14" x14ac:dyDescent="0.25">
      <c r="H15" s="9">
        <f>C7-D7</f>
        <v>27</v>
      </c>
      <c r="I15" s="5"/>
      <c r="J15" s="5">
        <f>H15*$I$13</f>
        <v>10.8</v>
      </c>
      <c r="K15" s="5">
        <f t="shared" ref="K15:K17" si="5">D7+J15</f>
        <v>23.8</v>
      </c>
      <c r="L15" s="5">
        <f>K15-B7</f>
        <v>23.8</v>
      </c>
      <c r="M15" s="27">
        <f>C7-K15</f>
        <v>16.2</v>
      </c>
      <c r="N15" s="30">
        <f>IF(L15&lt;0,B7,K15)</f>
        <v>23.8</v>
      </c>
    </row>
    <row r="16" spans="1:14" x14ac:dyDescent="0.25">
      <c r="H16" s="9">
        <f>C8-D8</f>
        <v>3</v>
      </c>
      <c r="I16" s="5"/>
      <c r="J16" s="5">
        <f>H16*$I$13</f>
        <v>1.2000000000000002</v>
      </c>
      <c r="K16" s="5">
        <f t="shared" si="5"/>
        <v>8.1999999999999993</v>
      </c>
      <c r="L16" s="5">
        <f>K16-B8</f>
        <v>8.1999999999999993</v>
      </c>
      <c r="M16" s="27">
        <f>C8-K16</f>
        <v>1.8000000000000007</v>
      </c>
      <c r="N16" s="30">
        <f>IF(L16&lt;0,B8,K16)</f>
        <v>8.1999999999999993</v>
      </c>
    </row>
    <row r="17" spans="8:14" ht="15.75" thickBot="1" x14ac:dyDescent="0.3">
      <c r="H17" s="11">
        <f>C9-D9</f>
        <v>0</v>
      </c>
      <c r="I17" s="12"/>
      <c r="J17" s="12">
        <f>H17*$I$13</f>
        <v>0</v>
      </c>
      <c r="K17" s="12">
        <f t="shared" si="5"/>
        <v>0</v>
      </c>
      <c r="L17" s="12">
        <f>K17-B9</f>
        <v>0</v>
      </c>
      <c r="M17" s="28">
        <f>C9-K17</f>
        <v>0</v>
      </c>
      <c r="N17" s="31">
        <f>IF(L17&lt;0,B9,K17)</f>
        <v>0</v>
      </c>
    </row>
    <row r="18" spans="8:14" x14ac:dyDescent="0.25">
      <c r="H18" s="4">
        <f>SUM(H14:H17)</f>
        <v>50</v>
      </c>
      <c r="J18" s="4">
        <f>SUM(J14:J17)</f>
        <v>20</v>
      </c>
      <c r="K18" s="4">
        <f>SUM(K14:K17)-E5</f>
        <v>0</v>
      </c>
      <c r="N18" s="4">
        <f>SUM(N14:N17)</f>
        <v>50</v>
      </c>
    </row>
  </sheetData>
  <mergeCells count="1">
    <mergeCell ref="A2:N2"/>
  </mergeCells>
  <conditionalFormatting sqref="L14:L17">
    <cfRule type="cellIs" dxfId="23" priority="8" operator="lessThan">
      <formula>0</formula>
    </cfRule>
  </conditionalFormatting>
  <conditionalFormatting sqref="L6:L9">
    <cfRule type="cellIs" dxfId="22" priority="6" operator="lessThan">
      <formula>0</formula>
    </cfRule>
  </conditionalFormatting>
  <conditionalFormatting sqref="M14:M17">
    <cfRule type="cellIs" dxfId="21" priority="7" operator="lessThan">
      <formula>0</formula>
    </cfRule>
  </conditionalFormatting>
  <conditionalFormatting sqref="M6:M9">
    <cfRule type="cellIs" dxfId="20" priority="5" operator="lessThan">
      <formula>0</formula>
    </cfRule>
  </conditionalFormatting>
  <conditionalFormatting sqref="F5">
    <cfRule type="cellIs" dxfId="19" priority="3" operator="lessThan">
      <formula>0</formula>
    </cfRule>
    <cfRule type="cellIs" dxfId="18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D4" sqref="D4"/>
    </sheetView>
  </sheetViews>
  <sheetFormatPr defaultRowHeight="15" x14ac:dyDescent="0.25"/>
  <cols>
    <col min="9" max="10" width="11.5703125" customWidth="1"/>
    <col min="11" max="12" width="11.140625" customWidth="1"/>
  </cols>
  <sheetData>
    <row r="1" spans="1:18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10</v>
      </c>
      <c r="H1" t="s">
        <v>12</v>
      </c>
      <c r="I1" t="s">
        <v>11</v>
      </c>
      <c r="J1" t="s">
        <v>6</v>
      </c>
      <c r="K1" t="s">
        <v>13</v>
      </c>
      <c r="L1" t="s">
        <v>14</v>
      </c>
      <c r="M1" t="s">
        <v>10</v>
      </c>
      <c r="N1" t="s">
        <v>12</v>
      </c>
      <c r="O1" t="s">
        <v>11</v>
      </c>
      <c r="P1" t="s">
        <v>6</v>
      </c>
      <c r="Q1" t="s">
        <v>13</v>
      </c>
      <c r="R1" t="s">
        <v>14</v>
      </c>
    </row>
    <row r="2" spans="1:18" x14ac:dyDescent="0.25">
      <c r="A2" t="s">
        <v>0</v>
      </c>
      <c r="B2">
        <v>50</v>
      </c>
      <c r="C2">
        <v>80</v>
      </c>
      <c r="D2">
        <f>SUM(D3:D6)</f>
        <v>68</v>
      </c>
      <c r="E2">
        <v>80</v>
      </c>
      <c r="F2" s="3">
        <f>E2-D2</f>
        <v>12</v>
      </c>
      <c r="H2">
        <f>(1+$F$2/G7)</f>
        <v>1.9230769230769231</v>
      </c>
      <c r="N2">
        <f>($F$2/M7)</f>
        <v>0.17910447761194029</v>
      </c>
    </row>
    <row r="3" spans="1:18" x14ac:dyDescent="0.25">
      <c r="A3" t="s">
        <v>1</v>
      </c>
      <c r="B3">
        <v>10</v>
      </c>
      <c r="C3">
        <v>40</v>
      </c>
      <c r="D3">
        <v>12</v>
      </c>
      <c r="G3">
        <f>D3-B3</f>
        <v>2</v>
      </c>
      <c r="I3">
        <f>G3*$H$2</f>
        <v>3.8461538461538463</v>
      </c>
      <c r="J3" s="2">
        <f>B3+I3</f>
        <v>13.846153846153847</v>
      </c>
      <c r="K3">
        <f>J3-B3</f>
        <v>3.8461538461538467</v>
      </c>
      <c r="L3">
        <f>C3-J3</f>
        <v>26.153846153846153</v>
      </c>
      <c r="M3">
        <f t="shared" ref="M3:M6" si="0">C3-D3</f>
        <v>28</v>
      </c>
      <c r="O3">
        <f>M3*$N$2</f>
        <v>5.0149253731343277</v>
      </c>
      <c r="P3" s="2">
        <f>D3+O3</f>
        <v>17.014925373134329</v>
      </c>
      <c r="Q3">
        <f>P3-B3</f>
        <v>7.0149253731343286</v>
      </c>
      <c r="R3">
        <f>C3-P3</f>
        <v>22.985074626865671</v>
      </c>
    </row>
    <row r="4" spans="1:18" x14ac:dyDescent="0.25">
      <c r="D4">
        <v>5</v>
      </c>
      <c r="J4" s="2"/>
      <c r="P4" s="2"/>
    </row>
    <row r="5" spans="1:18" x14ac:dyDescent="0.25">
      <c r="A5" t="s">
        <v>8</v>
      </c>
      <c r="B5">
        <v>20</v>
      </c>
      <c r="C5">
        <v>60</v>
      </c>
      <c r="D5">
        <v>22</v>
      </c>
      <c r="G5">
        <f>D5-B5</f>
        <v>2</v>
      </c>
      <c r="I5">
        <f t="shared" ref="I4:I6" si="1">G5*$H$2</f>
        <v>3.8461538461538463</v>
      </c>
      <c r="J5" s="2">
        <f>B5+I5</f>
        <v>23.846153846153847</v>
      </c>
      <c r="K5">
        <f t="shared" ref="K4:K6" si="2">J5-B5</f>
        <v>3.8461538461538467</v>
      </c>
      <c r="L5">
        <f t="shared" ref="L4:L6" si="3">C5-J5</f>
        <v>36.153846153846153</v>
      </c>
      <c r="M5">
        <f t="shared" si="0"/>
        <v>38</v>
      </c>
      <c r="O5">
        <f t="shared" ref="O4:O6" si="4">M5*$N$2</f>
        <v>6.8059701492537306</v>
      </c>
      <c r="P5" s="2">
        <f t="shared" ref="P4:P6" si="5">D5+O5</f>
        <v>28.805970149253731</v>
      </c>
      <c r="Q5">
        <f t="shared" ref="Q4:Q6" si="6">P5-B5</f>
        <v>8.8059701492537314</v>
      </c>
      <c r="R5">
        <f>C5-P5</f>
        <v>31.194029850746269</v>
      </c>
    </row>
    <row r="6" spans="1:18" x14ac:dyDescent="0.25">
      <c r="A6" t="s">
        <v>9</v>
      </c>
      <c r="B6">
        <v>20</v>
      </c>
      <c r="C6">
        <v>30</v>
      </c>
      <c r="D6">
        <v>29</v>
      </c>
      <c r="G6">
        <f>D6-B6</f>
        <v>9</v>
      </c>
      <c r="I6">
        <f t="shared" si="1"/>
        <v>17.307692307692307</v>
      </c>
      <c r="J6" s="2">
        <f>B6+I6</f>
        <v>37.307692307692307</v>
      </c>
      <c r="K6">
        <f t="shared" si="2"/>
        <v>17.307692307692307</v>
      </c>
      <c r="L6">
        <f t="shared" si="3"/>
        <v>-7.3076923076923066</v>
      </c>
      <c r="M6">
        <f t="shared" si="0"/>
        <v>1</v>
      </c>
      <c r="O6">
        <f t="shared" si="4"/>
        <v>0.17910447761194029</v>
      </c>
      <c r="P6" s="2">
        <f t="shared" si="5"/>
        <v>29.17910447761194</v>
      </c>
      <c r="Q6">
        <f t="shared" si="6"/>
        <v>9.1791044776119399</v>
      </c>
      <c r="R6">
        <f t="shared" ref="R4:R6" si="7">C6-P6</f>
        <v>0.82089552238806007</v>
      </c>
    </row>
    <row r="7" spans="1:18" x14ac:dyDescent="0.25">
      <c r="D7" s="1">
        <f>SUM(D3:D6)-D2</f>
        <v>0</v>
      </c>
      <c r="G7">
        <f>SUM(G3:G6)</f>
        <v>13</v>
      </c>
      <c r="J7" s="1">
        <f>SUM(J3:J6)-E2</f>
        <v>-5</v>
      </c>
      <c r="M7">
        <f>SUM(M3:M6)</f>
        <v>67</v>
      </c>
      <c r="O7">
        <f>SUM(O3:O6)</f>
        <v>11.999999999999998</v>
      </c>
      <c r="P7" s="1">
        <f>SUM(P3:P6)-E2</f>
        <v>-5</v>
      </c>
    </row>
  </sheetData>
  <conditionalFormatting sqref="K3:L6">
    <cfRule type="cellIs" dxfId="15" priority="4" operator="lessThan">
      <formula>0</formula>
    </cfRule>
  </conditionalFormatting>
  <conditionalFormatting sqref="Q3:Q6">
    <cfRule type="cellIs" dxfId="14" priority="3" operator="lessThan">
      <formula>0</formula>
    </cfRule>
  </conditionalFormatting>
  <conditionalFormatting sqref="L3:L6">
    <cfRule type="cellIs" dxfId="13" priority="2" operator="lessThan">
      <formula>0</formula>
    </cfRule>
  </conditionalFormatting>
  <conditionalFormatting sqref="R3:R6">
    <cfRule type="cellIs" dxfId="1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7"/>
  <sheetViews>
    <sheetView workbookViewId="0">
      <selection activeCell="E26" sqref="E26"/>
    </sheetView>
  </sheetViews>
  <sheetFormatPr defaultRowHeight="15" x14ac:dyDescent="0.25"/>
  <cols>
    <col min="9" max="10" width="11.5703125" customWidth="1"/>
    <col min="11" max="12" width="11.140625" customWidth="1"/>
  </cols>
  <sheetData>
    <row r="1" spans="1:18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10</v>
      </c>
      <c r="H1" t="s">
        <v>12</v>
      </c>
      <c r="I1" t="s">
        <v>11</v>
      </c>
      <c r="J1" t="s">
        <v>6</v>
      </c>
      <c r="M1" t="s">
        <v>10</v>
      </c>
      <c r="N1" t="s">
        <v>12</v>
      </c>
      <c r="O1" t="s">
        <v>11</v>
      </c>
      <c r="P1" t="s">
        <v>6</v>
      </c>
    </row>
    <row r="2" spans="1:18" x14ac:dyDescent="0.25">
      <c r="A2" t="s">
        <v>0</v>
      </c>
      <c r="B2">
        <v>20</v>
      </c>
      <c r="C2">
        <v>60</v>
      </c>
      <c r="D2">
        <v>50</v>
      </c>
      <c r="E2">
        <v>20</v>
      </c>
      <c r="F2" s="3">
        <f>E2-D2</f>
        <v>-30</v>
      </c>
      <c r="H2">
        <f>(1+$F$2/G7)</f>
        <v>-0.19999999999999996</v>
      </c>
      <c r="N2">
        <f>($F$2/M7)</f>
        <v>-1.5</v>
      </c>
    </row>
    <row r="3" spans="1:18" x14ac:dyDescent="0.25">
      <c r="A3" t="s">
        <v>1</v>
      </c>
      <c r="B3">
        <v>0</v>
      </c>
      <c r="C3">
        <v>25</v>
      </c>
      <c r="D3">
        <v>20</v>
      </c>
      <c r="G3">
        <f>D3-B3</f>
        <v>20</v>
      </c>
      <c r="I3">
        <f>G3*$H$2</f>
        <v>-3.9999999999999991</v>
      </c>
      <c r="J3" s="2">
        <f>B3+I3</f>
        <v>-3.9999999999999991</v>
      </c>
      <c r="K3">
        <f>J3-B3</f>
        <v>-3.9999999999999991</v>
      </c>
      <c r="L3">
        <f>C3-J3</f>
        <v>29</v>
      </c>
      <c r="M3">
        <f t="shared" ref="M3:M6" si="0">C3-D3</f>
        <v>5</v>
      </c>
      <c r="O3">
        <f>M3*$N$2</f>
        <v>-7.5</v>
      </c>
      <c r="P3" s="2">
        <f>D3+O3</f>
        <v>12.5</v>
      </c>
      <c r="Q3">
        <f>P3-B3</f>
        <v>12.5</v>
      </c>
      <c r="R3">
        <f>C3-P3</f>
        <v>12.5</v>
      </c>
    </row>
    <row r="4" spans="1:18" x14ac:dyDescent="0.25">
      <c r="A4" t="s">
        <v>2</v>
      </c>
      <c r="D4">
        <v>15</v>
      </c>
      <c r="J4" s="2"/>
      <c r="P4" s="2"/>
    </row>
    <row r="5" spans="1:18" x14ac:dyDescent="0.25">
      <c r="A5" t="s">
        <v>8</v>
      </c>
      <c r="B5">
        <v>10</v>
      </c>
      <c r="C5">
        <v>30</v>
      </c>
      <c r="D5">
        <v>15</v>
      </c>
      <c r="G5">
        <f>D5-B5</f>
        <v>5</v>
      </c>
      <c r="I5">
        <f t="shared" ref="I4:I6" si="1">G5*$H$2</f>
        <v>-0.99999999999999978</v>
      </c>
      <c r="J5" s="2">
        <f>B5+I5</f>
        <v>9</v>
      </c>
      <c r="K5">
        <f t="shared" ref="K4:K6" si="2">J5-B5</f>
        <v>-1</v>
      </c>
      <c r="L5">
        <f t="shared" ref="L4:L6" si="3">C5-J5</f>
        <v>21</v>
      </c>
      <c r="M5">
        <f t="shared" si="0"/>
        <v>15</v>
      </c>
      <c r="O5">
        <f t="shared" ref="O4:O6" si="4">M5*$N$2</f>
        <v>-22.5</v>
      </c>
      <c r="P5" s="2">
        <f t="shared" ref="P4:P6" si="5">D5+O5</f>
        <v>-7.5</v>
      </c>
      <c r="Q5">
        <f t="shared" ref="Q4:Q6" si="6">P5-B5</f>
        <v>-17.5</v>
      </c>
      <c r="R5">
        <f t="shared" ref="R4:R6" si="7">C5-P5</f>
        <v>37.5</v>
      </c>
    </row>
    <row r="6" spans="1:18" x14ac:dyDescent="0.25">
      <c r="A6" t="s">
        <v>9</v>
      </c>
      <c r="G6">
        <f>D6-B6</f>
        <v>0</v>
      </c>
      <c r="I6">
        <f t="shared" si="1"/>
        <v>0</v>
      </c>
      <c r="J6" s="2">
        <f>B6+I6</f>
        <v>0</v>
      </c>
      <c r="K6">
        <f t="shared" si="2"/>
        <v>0</v>
      </c>
      <c r="L6">
        <f t="shared" si="3"/>
        <v>0</v>
      </c>
      <c r="M6">
        <f t="shared" si="0"/>
        <v>0</v>
      </c>
      <c r="O6">
        <f t="shared" si="4"/>
        <v>0</v>
      </c>
      <c r="P6" s="2">
        <f t="shared" si="5"/>
        <v>0</v>
      </c>
      <c r="Q6">
        <f t="shared" si="6"/>
        <v>0</v>
      </c>
      <c r="R6">
        <f t="shared" si="7"/>
        <v>0</v>
      </c>
    </row>
    <row r="7" spans="1:18" x14ac:dyDescent="0.25">
      <c r="D7" s="1">
        <f>SUM(D3:D6)-D2</f>
        <v>0</v>
      </c>
      <c r="G7">
        <f>SUM(G3:G6)</f>
        <v>25</v>
      </c>
      <c r="J7" s="1">
        <f>SUM(J3:J6)-E2</f>
        <v>-15</v>
      </c>
      <c r="M7">
        <f>SUM(M3:M6)</f>
        <v>20</v>
      </c>
      <c r="O7">
        <f>SUM(O3:O6)</f>
        <v>-30</v>
      </c>
      <c r="P7" s="1">
        <f>SUM(P3:P6)-E2</f>
        <v>-15</v>
      </c>
    </row>
  </sheetData>
  <conditionalFormatting sqref="K3:L6">
    <cfRule type="cellIs" dxfId="11" priority="4" operator="lessThan">
      <formula>0</formula>
    </cfRule>
  </conditionalFormatting>
  <conditionalFormatting sqref="Q3:Q6">
    <cfRule type="cellIs" dxfId="10" priority="3" operator="lessThan">
      <formula>0</formula>
    </cfRule>
  </conditionalFormatting>
  <conditionalFormatting sqref="L3:L6">
    <cfRule type="cellIs" dxfId="9" priority="2" operator="lessThan">
      <formula>0</formula>
    </cfRule>
  </conditionalFormatting>
  <conditionalFormatting sqref="R3:R6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7"/>
  <sheetViews>
    <sheetView workbookViewId="0">
      <selection activeCell="H17" sqref="H17"/>
    </sheetView>
  </sheetViews>
  <sheetFormatPr defaultRowHeight="15" x14ac:dyDescent="0.25"/>
  <cols>
    <col min="9" max="10" width="11.5703125" customWidth="1"/>
    <col min="11" max="12" width="11.140625" customWidth="1"/>
  </cols>
  <sheetData>
    <row r="1" spans="1:18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10</v>
      </c>
      <c r="H1" t="s">
        <v>12</v>
      </c>
      <c r="I1" t="s">
        <v>11</v>
      </c>
      <c r="J1" t="s">
        <v>6</v>
      </c>
      <c r="M1" t="s">
        <v>10</v>
      </c>
      <c r="N1" t="s">
        <v>12</v>
      </c>
      <c r="O1" t="s">
        <v>11</v>
      </c>
      <c r="P1" t="s">
        <v>6</v>
      </c>
    </row>
    <row r="2" spans="1:18" x14ac:dyDescent="0.25">
      <c r="A2" t="s">
        <v>0</v>
      </c>
      <c r="B2">
        <v>10</v>
      </c>
      <c r="C2">
        <v>50</v>
      </c>
      <c r="D2">
        <v>30</v>
      </c>
      <c r="E2">
        <v>30</v>
      </c>
      <c r="F2" s="3">
        <f>E2-D2</f>
        <v>0</v>
      </c>
      <c r="H2" t="e">
        <f>(1+$F$2/G7)</f>
        <v>#DIV/0!</v>
      </c>
      <c r="N2">
        <f>($F$2/M7)</f>
        <v>0</v>
      </c>
    </row>
    <row r="3" spans="1:18" x14ac:dyDescent="0.25">
      <c r="A3" t="s">
        <v>1</v>
      </c>
      <c r="B3">
        <v>10</v>
      </c>
      <c r="C3">
        <v>30</v>
      </c>
      <c r="D3">
        <v>10</v>
      </c>
      <c r="G3">
        <f>D3-B3</f>
        <v>0</v>
      </c>
      <c r="I3" t="e">
        <f>G3*$H$2</f>
        <v>#DIV/0!</v>
      </c>
      <c r="J3" s="2" t="e">
        <f>B3+I3</f>
        <v>#DIV/0!</v>
      </c>
      <c r="K3" t="e">
        <f>J3-B3</f>
        <v>#DIV/0!</v>
      </c>
      <c r="L3" t="e">
        <f>C3-J3</f>
        <v>#DIV/0!</v>
      </c>
      <c r="M3">
        <f t="shared" ref="M3:M6" si="0">C3-D3</f>
        <v>20</v>
      </c>
      <c r="O3">
        <f>M3*$N$2</f>
        <v>0</v>
      </c>
      <c r="P3" s="2">
        <f>D3+O3</f>
        <v>10</v>
      </c>
      <c r="Q3">
        <f>P3-B3</f>
        <v>0</v>
      </c>
      <c r="R3">
        <f>C3-P3</f>
        <v>20</v>
      </c>
    </row>
    <row r="4" spans="1:18" x14ac:dyDescent="0.25">
      <c r="A4" t="s">
        <v>2</v>
      </c>
      <c r="D4">
        <v>13</v>
      </c>
      <c r="J4" s="2"/>
      <c r="P4" s="2"/>
    </row>
    <row r="5" spans="1:18" x14ac:dyDescent="0.25">
      <c r="A5" t="s">
        <v>8</v>
      </c>
      <c r="D5">
        <v>7</v>
      </c>
      <c r="J5" s="2"/>
      <c r="P5" s="2"/>
    </row>
    <row r="6" spans="1:18" x14ac:dyDescent="0.25">
      <c r="A6" t="s">
        <v>9</v>
      </c>
      <c r="G6">
        <f>D6-B6</f>
        <v>0</v>
      </c>
      <c r="I6" t="e">
        <f t="shared" ref="I4:I6" si="1">G6*$H$2</f>
        <v>#DIV/0!</v>
      </c>
      <c r="J6" s="2" t="e">
        <f>B6+I6</f>
        <v>#DIV/0!</v>
      </c>
      <c r="K6" t="e">
        <f t="shared" ref="K4:K6" si="2">J6-B6</f>
        <v>#DIV/0!</v>
      </c>
      <c r="L6" t="e">
        <f t="shared" ref="L4:L6" si="3">C6-J6</f>
        <v>#DIV/0!</v>
      </c>
      <c r="M6">
        <f t="shared" si="0"/>
        <v>0</v>
      </c>
      <c r="O6">
        <f t="shared" ref="O4:O6" si="4">M6*$N$2</f>
        <v>0</v>
      </c>
      <c r="P6" s="2">
        <f t="shared" ref="P4:P6" si="5">D6+O6</f>
        <v>0</v>
      </c>
      <c r="Q6">
        <f t="shared" ref="Q4:Q6" si="6">P6-B6</f>
        <v>0</v>
      </c>
      <c r="R6">
        <f t="shared" ref="R4:R6" si="7">C6-P6</f>
        <v>0</v>
      </c>
    </row>
    <row r="7" spans="1:18" x14ac:dyDescent="0.25">
      <c r="D7" s="1">
        <f>SUM(D3:D6)-D2</f>
        <v>0</v>
      </c>
      <c r="G7">
        <f>SUM(G3:G6)</f>
        <v>0</v>
      </c>
      <c r="J7" s="1" t="e">
        <f>SUM(J3:J6)-E2</f>
        <v>#DIV/0!</v>
      </c>
      <c r="M7">
        <f>SUM(M3:M6)</f>
        <v>20</v>
      </c>
      <c r="O7">
        <f>SUM(O3:O6)</f>
        <v>0</v>
      </c>
      <c r="P7" s="1">
        <f>SUM(P3:P6)-E2</f>
        <v>-20</v>
      </c>
    </row>
  </sheetData>
  <conditionalFormatting sqref="K3:L6">
    <cfRule type="cellIs" dxfId="7" priority="4" operator="lessThan">
      <formula>0</formula>
    </cfRule>
  </conditionalFormatting>
  <conditionalFormatting sqref="Q3:Q6">
    <cfRule type="cellIs" dxfId="6" priority="3" operator="lessThan">
      <formula>0</formula>
    </cfRule>
  </conditionalFormatting>
  <conditionalFormatting sqref="L3:L6">
    <cfRule type="cellIs" dxfId="5" priority="2" operator="lessThan">
      <formula>0</formula>
    </cfRule>
  </conditionalFormatting>
  <conditionalFormatting sqref="R3:R6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7"/>
  <sheetViews>
    <sheetView workbookViewId="0">
      <selection activeCell="O3" sqref="O3"/>
    </sheetView>
  </sheetViews>
  <sheetFormatPr defaultRowHeight="15" x14ac:dyDescent="0.25"/>
  <cols>
    <col min="9" max="10" width="11.5703125" customWidth="1"/>
    <col min="11" max="12" width="11.140625" customWidth="1"/>
  </cols>
  <sheetData>
    <row r="1" spans="1:18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10</v>
      </c>
      <c r="H1" t="s">
        <v>12</v>
      </c>
      <c r="I1" t="s">
        <v>11</v>
      </c>
      <c r="J1" t="s">
        <v>6</v>
      </c>
      <c r="M1" t="s">
        <v>10</v>
      </c>
      <c r="N1" t="s">
        <v>12</v>
      </c>
      <c r="O1" t="s">
        <v>11</v>
      </c>
      <c r="P1" t="s">
        <v>6</v>
      </c>
    </row>
    <row r="2" spans="1:18" x14ac:dyDescent="0.25">
      <c r="A2" t="s">
        <v>0</v>
      </c>
      <c r="B2">
        <v>10</v>
      </c>
      <c r="C2">
        <v>50</v>
      </c>
      <c r="D2">
        <v>30</v>
      </c>
      <c r="E2">
        <v>50</v>
      </c>
      <c r="F2" s="3">
        <f>E2-D2</f>
        <v>20</v>
      </c>
      <c r="H2">
        <f>(1+$F$2/G7)</f>
        <v>2</v>
      </c>
      <c r="N2">
        <f>($F$2/M7)</f>
        <v>0.4</v>
      </c>
    </row>
    <row r="3" spans="1:18" x14ac:dyDescent="0.25">
      <c r="A3" t="s">
        <v>1</v>
      </c>
      <c r="B3">
        <v>10</v>
      </c>
      <c r="C3">
        <v>30</v>
      </c>
      <c r="D3">
        <v>10</v>
      </c>
      <c r="G3">
        <f>D3-B3</f>
        <v>0</v>
      </c>
      <c r="I3">
        <f>G3*$H$2</f>
        <v>0</v>
      </c>
      <c r="J3" s="2">
        <f>B3+I3</f>
        <v>10</v>
      </c>
      <c r="K3">
        <f>J3-B3</f>
        <v>0</v>
      </c>
      <c r="L3">
        <f>C3-J3</f>
        <v>20</v>
      </c>
      <c r="M3">
        <f t="shared" ref="M3:M6" si="0">C3-D3</f>
        <v>20</v>
      </c>
      <c r="O3">
        <f>M3*$N$2</f>
        <v>8</v>
      </c>
      <c r="P3" s="2">
        <f>D3+O3</f>
        <v>18</v>
      </c>
      <c r="Q3">
        <f>P3-B3</f>
        <v>8</v>
      </c>
      <c r="R3">
        <f>C3-P3</f>
        <v>12</v>
      </c>
    </row>
    <row r="4" spans="1:18" x14ac:dyDescent="0.25">
      <c r="A4" t="s">
        <v>2</v>
      </c>
      <c r="B4">
        <v>0</v>
      </c>
      <c r="C4">
        <v>40</v>
      </c>
      <c r="D4">
        <v>13</v>
      </c>
      <c r="G4">
        <f>D4-B4</f>
        <v>13</v>
      </c>
      <c r="I4">
        <f t="shared" ref="I4:I6" si="1">G4*$H$2</f>
        <v>26</v>
      </c>
      <c r="J4" s="2">
        <f>B4+I4</f>
        <v>26</v>
      </c>
      <c r="K4">
        <f t="shared" ref="K4:K6" si="2">J4-B4</f>
        <v>26</v>
      </c>
      <c r="L4">
        <f t="shared" ref="L4:L6" si="3">C4-J4</f>
        <v>14</v>
      </c>
      <c r="M4">
        <f t="shared" si="0"/>
        <v>27</v>
      </c>
      <c r="O4">
        <f t="shared" ref="O4:O6" si="4">M4*$N$2</f>
        <v>10.8</v>
      </c>
      <c r="P4" s="2">
        <f t="shared" ref="P4:P6" si="5">D4+O4</f>
        <v>23.8</v>
      </c>
      <c r="Q4">
        <f t="shared" ref="Q4:Q6" si="6">P4-B4</f>
        <v>23.8</v>
      </c>
      <c r="R4">
        <f t="shared" ref="R4:R6" si="7">C4-P4</f>
        <v>16.2</v>
      </c>
    </row>
    <row r="5" spans="1:18" x14ac:dyDescent="0.25">
      <c r="A5" t="s">
        <v>8</v>
      </c>
      <c r="B5">
        <v>0</v>
      </c>
      <c r="C5">
        <v>10</v>
      </c>
      <c r="D5">
        <v>7</v>
      </c>
      <c r="G5">
        <f>D5-B5</f>
        <v>7</v>
      </c>
      <c r="I5">
        <f t="shared" si="1"/>
        <v>14</v>
      </c>
      <c r="J5" s="2">
        <f>B5+I5</f>
        <v>14</v>
      </c>
      <c r="K5">
        <f t="shared" si="2"/>
        <v>14</v>
      </c>
      <c r="L5">
        <f t="shared" si="3"/>
        <v>-4</v>
      </c>
      <c r="M5">
        <f t="shared" si="0"/>
        <v>3</v>
      </c>
      <c r="O5">
        <f t="shared" si="4"/>
        <v>1.2000000000000002</v>
      </c>
      <c r="P5" s="2">
        <f t="shared" si="5"/>
        <v>8.1999999999999993</v>
      </c>
      <c r="Q5">
        <f t="shared" si="6"/>
        <v>8.1999999999999993</v>
      </c>
      <c r="R5">
        <f t="shared" si="7"/>
        <v>1.8000000000000007</v>
      </c>
    </row>
    <row r="6" spans="1:18" x14ac:dyDescent="0.25">
      <c r="A6" t="s">
        <v>9</v>
      </c>
      <c r="G6">
        <f>D6-B6</f>
        <v>0</v>
      </c>
      <c r="I6">
        <f t="shared" si="1"/>
        <v>0</v>
      </c>
      <c r="J6" s="2">
        <f>B6+I6</f>
        <v>0</v>
      </c>
      <c r="K6">
        <f t="shared" si="2"/>
        <v>0</v>
      </c>
      <c r="L6">
        <f t="shared" si="3"/>
        <v>0</v>
      </c>
      <c r="M6">
        <f t="shared" si="0"/>
        <v>0</v>
      </c>
      <c r="O6">
        <f t="shared" si="4"/>
        <v>0</v>
      </c>
      <c r="P6" s="2">
        <f t="shared" si="5"/>
        <v>0</v>
      </c>
      <c r="Q6">
        <f t="shared" si="6"/>
        <v>0</v>
      </c>
      <c r="R6">
        <f t="shared" si="7"/>
        <v>0</v>
      </c>
    </row>
    <row r="7" spans="1:18" x14ac:dyDescent="0.25">
      <c r="D7" s="1">
        <f>SUM(D3:D6)-D2</f>
        <v>0</v>
      </c>
      <c r="G7">
        <f>SUM(G3:G6)</f>
        <v>20</v>
      </c>
      <c r="J7" s="1">
        <f>SUM(J3:J6)-E2</f>
        <v>0</v>
      </c>
      <c r="M7">
        <f>SUM(M3:M6)</f>
        <v>50</v>
      </c>
      <c r="O7">
        <f>SUM(O3:O6)</f>
        <v>20</v>
      </c>
      <c r="P7" s="1">
        <f>SUM(P3:P6)-E2</f>
        <v>0</v>
      </c>
    </row>
  </sheetData>
  <conditionalFormatting sqref="K3:L6">
    <cfRule type="cellIs" dxfId="3" priority="4" operator="lessThan">
      <formula>0</formula>
    </cfRule>
  </conditionalFormatting>
  <conditionalFormatting sqref="Q3:Q6">
    <cfRule type="cellIs" dxfId="2" priority="3" operator="lessThan">
      <formula>0</formula>
    </cfRule>
  </conditionalFormatting>
  <conditionalFormatting sqref="L3:L6">
    <cfRule type="cellIs" dxfId="1" priority="2" operator="lessThan">
      <formula>0</formula>
    </cfRule>
  </conditionalFormatting>
  <conditionalFormatting sqref="R3:R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AssetChange</vt:lpstr>
      <vt:lpstr>AssetGroupChange</vt:lpstr>
      <vt:lpstr>Sheet1 (5)</vt:lpstr>
      <vt:lpstr>Sheet1 (8)</vt:lpstr>
      <vt:lpstr>Sheet1 (9)</vt:lpstr>
      <vt:lpstr>Sheet1 (7)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Piccinin, Enrico</dc:creator>
  <cp:lastModifiedBy>Piccinin, Enrico</cp:lastModifiedBy>
  <dcterms:created xsi:type="dcterms:W3CDTF">2016-01-08T14:32:40Z</dcterms:created>
  <dcterms:modified xsi:type="dcterms:W3CDTF">2016-01-09T09:51:42Z</dcterms:modified>
</cp:coreProperties>
</file>