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n\Documents\Mis_documentos\Universidad\SW II\Proyecto\Ingenieria-de-software-II\Burndown Chart\"/>
    </mc:Choice>
  </mc:AlternateContent>
  <xr:revisionPtr revIDLastSave="0" documentId="13_ncr:1_{6DDDE6B8-2BD1-4B54-8118-66F36466A2C0}" xr6:coauthVersionLast="40" xr6:coauthVersionMax="41" xr10:uidLastSave="{00000000-0000-0000-0000-000000000000}"/>
  <bookViews>
    <workbookView xWindow="-98" yWindow="-98" windowWidth="20715" windowHeight="13276" tabRatio="746" firstSheet="2" activeTab="2" xr2:uid="{00000000-000D-0000-FFFF-FFFF00000000}"/>
  </bookViews>
  <sheets>
    <sheet name="Opciones" sheetId="1" state="hidden" r:id="rId1"/>
    <sheet name="Información Gral" sheetId="2" r:id="rId2"/>
    <sheet name="Sp1" sheetId="17" r:id="rId3"/>
    <sheet name="Definiciones" sheetId="11" state="hidden" r:id="rId4"/>
  </sheets>
  <externalReferences>
    <externalReference r:id="rId5"/>
  </externalReferences>
  <definedNames>
    <definedName name="AverageSpeedLastEight" localSheetId="2">OFFSET('Sp1'!$C$52,0,0,1,COUNT('Sp1'!$C$52:$Y$52))</definedName>
    <definedName name="AverageSpeedLastEight">OFFSET(#REF!,0,0,1,COUNT(#REF!))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Estimado">OFFSET('Sp1'!$C$53,0,0,1,COUNT('Sp1'!$C$53:$Y$53))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RealizedSpeed">OFFSET('[1]PB Burndown'!$D$27,1,0,'[1]PB Burndown'!$G$3,1)</definedName>
    <definedName name="Restante" localSheetId="2">OFFSET('Sp1'!$C$52,0,0,1,COUNT('Sp1'!$C$52:$Y$52))</definedName>
    <definedName name="Restante">OFFSET(#REF!,0,0,1,COUNT(#REF!))</definedName>
    <definedName name="SprintCount">'[1]PB Burndown'!$G$3</definedName>
    <definedName name="SprintsInTrend">'[1]PB Burndown'!$G$6</definedName>
    <definedName name="SprintTasks">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2" i="17" l="1"/>
  <c r="N26" i="2" l="1"/>
  <c r="M28" i="2" a="1"/>
  <c r="M28" i="2" s="1"/>
  <c r="M27" i="2"/>
  <c r="M26" i="2"/>
  <c r="N27" i="2"/>
  <c r="Q52" i="17" l="1"/>
  <c r="R52" i="17"/>
  <c r="S52" i="17"/>
  <c r="T52" i="17"/>
  <c r="U52" i="17"/>
  <c r="V52" i="17"/>
  <c r="W52" i="17"/>
  <c r="X52" i="17"/>
  <c r="Y52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C53" i="17"/>
  <c r="Z25" i="17"/>
  <c r="D23" i="17"/>
  <c r="E23" i="17" s="1"/>
  <c r="D16" i="17" l="1"/>
  <c r="D52" i="17"/>
  <c r="E52" i="17" s="1"/>
  <c r="F52" i="17" s="1"/>
  <c r="G52" i="17" s="1"/>
  <c r="Z52" i="17"/>
  <c r="F23" i="17"/>
  <c r="D53" i="17"/>
  <c r="E53" i="17" s="1"/>
  <c r="G23" i="17" l="1"/>
  <c r="F53" i="17"/>
  <c r="G53" i="17" l="1"/>
  <c r="H23" i="17"/>
  <c r="H52" i="17" s="1"/>
  <c r="I52" i="17" s="1"/>
  <c r="J52" i="17" s="1"/>
  <c r="K52" i="17" s="1"/>
  <c r="I23" i="17" l="1"/>
  <c r="H53" i="17"/>
  <c r="I53" i="17" l="1"/>
  <c r="J23" i="17"/>
  <c r="K23" i="17" l="1"/>
  <c r="J53" i="17"/>
  <c r="K53" i="17" l="1"/>
  <c r="L23" i="17"/>
  <c r="L52" i="17" s="1"/>
  <c r="M52" i="17" s="1"/>
  <c r="N52" i="17" s="1"/>
  <c r="O52" i="17" s="1"/>
  <c r="P52" i="17" s="1"/>
  <c r="M23" i="17" l="1"/>
  <c r="N23" i="17" s="1"/>
  <c r="L53" i="17"/>
  <c r="O23" i="17" l="1"/>
  <c r="M53" i="17"/>
  <c r="N53" i="17" s="1"/>
  <c r="O53" i="17" l="1"/>
  <c r="P53" i="17" l="1"/>
  <c r="Q23" i="17"/>
  <c r="Q53" i="17" l="1"/>
  <c r="R23" i="17"/>
  <c r="S23" i="17" s="1"/>
  <c r="T23" i="17" l="1"/>
  <c r="R53" i="17"/>
  <c r="S53" i="17" s="1"/>
  <c r="T53" i="17" l="1"/>
  <c r="U23" i="17"/>
  <c r="U53" i="17" l="1"/>
  <c r="V23" i="17"/>
  <c r="V53" i="17" l="1"/>
  <c r="W23" i="17"/>
  <c r="W53" i="17" l="1"/>
  <c r="X23" i="17"/>
  <c r="X53" i="17" l="1"/>
  <c r="Y23" i="17"/>
  <c r="Y53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 Henao</author>
  </authors>
  <commentList>
    <comment ref="E20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DD-MM-AA
</t>
        </r>
      </text>
    </comment>
    <comment ref="E21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DD-MM-AA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 Henao</author>
  </authors>
  <commentList>
    <comment ref="C2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Definir si estimar en horas o puntos de usuario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<sst xmlns="http://schemas.openxmlformats.org/spreadsheetml/2006/main" count="118" uniqueCount="75">
  <si>
    <t>Nombre del proyecto</t>
  </si>
  <si>
    <t>Código</t>
  </si>
  <si>
    <t>Objetivo del proyecto</t>
  </si>
  <si>
    <t>Cliente</t>
  </si>
  <si>
    <t>Sponsor</t>
  </si>
  <si>
    <t>Product Owner</t>
  </si>
  <si>
    <t>Scrum Master</t>
  </si>
  <si>
    <t>Scru Team</t>
  </si>
  <si>
    <t xml:space="preserve">Visión del proyecto </t>
  </si>
  <si>
    <t>FECHA DE INICIO</t>
  </si>
  <si>
    <t>ESTADO</t>
  </si>
  <si>
    <t>Hecho</t>
  </si>
  <si>
    <t>FECHA DE FIN</t>
  </si>
  <si>
    <t>RESPONSABLE</t>
  </si>
  <si>
    <t xml:space="preserve">USER STORIES </t>
  </si>
  <si>
    <t>Días de implementación de Sprint</t>
  </si>
  <si>
    <t xml:space="preserve">TAREA </t>
  </si>
  <si>
    <t>Restante</t>
  </si>
  <si>
    <t>Estimado</t>
  </si>
  <si>
    <t>DÍA</t>
  </si>
  <si>
    <t>Act 11</t>
  </si>
  <si>
    <t>Act 12</t>
  </si>
  <si>
    <t>Act 13</t>
  </si>
  <si>
    <t>Act 14</t>
  </si>
  <si>
    <t>Act 15</t>
  </si>
  <si>
    <t>Act 16</t>
  </si>
  <si>
    <t>Act 17</t>
  </si>
  <si>
    <t>Act 18</t>
  </si>
  <si>
    <t>Act 19</t>
  </si>
  <si>
    <t>Act 20</t>
  </si>
  <si>
    <t>Act 21</t>
  </si>
  <si>
    <t>Act 22</t>
  </si>
  <si>
    <t>Act 23</t>
  </si>
  <si>
    <t>Act 24</t>
  </si>
  <si>
    <t>Act 25</t>
  </si>
  <si>
    <t>Act 26</t>
  </si>
  <si>
    <t>REAL</t>
  </si>
  <si>
    <t>Estado del Sprint</t>
  </si>
  <si>
    <t>Real</t>
  </si>
  <si>
    <t xml:space="preserve">Estimado </t>
  </si>
  <si>
    <t>Horas o Puntos de usuario</t>
  </si>
  <si>
    <t>ESTIMADO</t>
  </si>
  <si>
    <t>Por hacer</t>
  </si>
  <si>
    <t>En Evaluación</t>
  </si>
  <si>
    <t>En Proceso</t>
  </si>
  <si>
    <t>STORY ID</t>
  </si>
  <si>
    <t>INFORMACIÓN DEL PROYECTO</t>
  </si>
  <si>
    <t>Duración del Sprint</t>
  </si>
  <si>
    <t>Cant.  De Sprint</t>
  </si>
  <si>
    <t>Estimación en horas</t>
  </si>
  <si>
    <t xml:space="preserve">Estimación en puntos de usuario </t>
  </si>
  <si>
    <t>ESTIMACIÓN PLANEADA</t>
  </si>
  <si>
    <t xml:space="preserve">Velocidad: </t>
  </si>
  <si>
    <t>La velocidad es la cantidad de story points que se completan por iteración</t>
  </si>
  <si>
    <t xml:space="preserve">Puntos de usuario </t>
  </si>
  <si>
    <t>Total</t>
  </si>
  <si>
    <t>Horas del proyecto</t>
  </si>
  <si>
    <t>Ejecutadas</t>
  </si>
  <si>
    <t xml:space="preserve">velocidad del último Sprint </t>
  </si>
  <si>
    <t>Registro de usuario (Ingreso de credenciales)</t>
  </si>
  <si>
    <t xml:space="preserve">Log - in de usuario </t>
  </si>
  <si>
    <t xml:space="preserve">Cambio de contraseña de usuario </t>
  </si>
  <si>
    <t xml:space="preserve">Validacion de datos  </t>
  </si>
  <si>
    <t>Registro de usuario (Id 1) , Log-in de usuario (Id 2) , Cambio de contraseña de usuario (Id 3 ) , Validacion de datos (Id 4)</t>
  </si>
  <si>
    <t xml:space="preserve">Implementacion de diagramas </t>
  </si>
  <si>
    <t xml:space="preserve">Elaboracion manual de desarrollador </t>
  </si>
  <si>
    <t>Elaboracion manual de Usuario</t>
  </si>
  <si>
    <t>Elaboracion manual de Instalacion</t>
  </si>
  <si>
    <t>N/A</t>
  </si>
  <si>
    <t xml:space="preserve">Elaboracion plan de pruebas </t>
  </si>
  <si>
    <t xml:space="preserve">Ejecucion plan de pruebas </t>
  </si>
  <si>
    <t>Juan diego Morales</t>
  </si>
  <si>
    <t>Enrique Suarez</t>
  </si>
  <si>
    <t>Bryan pinzon</t>
  </si>
  <si>
    <t>Leonardo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</si>
</sst>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9" xfId="0" applyFont="1" applyFill="1" applyBorder="1"/>
    <xf numFmtId="0" fontId="0" fillId="5" borderId="9" xfId="0" applyFill="1" applyBorder="1"/>
    <xf numFmtId="0" fontId="2" fillId="4" borderId="9" xfId="0" applyFont="1" applyFill="1" applyBorder="1" applyAlignment="1">
      <alignment horizontal="center"/>
    </xf>
    <xf numFmtId="0" fontId="0" fillId="4" borderId="9" xfId="0" applyFill="1" applyBorder="1"/>
    <xf numFmtId="0" fontId="0" fillId="4" borderId="11" xfId="0" applyFill="1" applyBorder="1"/>
    <xf numFmtId="0" fontId="0" fillId="7" borderId="9" xfId="0" applyFill="1" applyBorder="1"/>
    <xf numFmtId="1" fontId="0" fillId="7" borderId="9" xfId="0" applyNumberFormat="1" applyFill="1" applyBorder="1"/>
    <xf numFmtId="0" fontId="2" fillId="6" borderId="9" xfId="0" applyFont="1" applyFill="1" applyBorder="1"/>
    <xf numFmtId="0" fontId="2" fillId="0" borderId="9" xfId="0" applyFont="1" applyBorder="1"/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2" fillId="9" borderId="9" xfId="0" applyFont="1" applyFill="1" applyBorder="1"/>
    <xf numFmtId="0" fontId="0" fillId="8" borderId="9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justify" vertical="top"/>
    </xf>
    <xf numFmtId="0" fontId="0" fillId="3" borderId="12" xfId="0" applyFill="1" applyBorder="1" applyAlignment="1">
      <alignment horizontal="justify" vertical="top"/>
    </xf>
    <xf numFmtId="0" fontId="0" fillId="3" borderId="10" xfId="0" applyFill="1" applyBorder="1" applyAlignment="1">
      <alignment horizontal="justify" vertical="top"/>
    </xf>
    <xf numFmtId="0" fontId="0" fillId="3" borderId="9" xfId="0" applyFill="1" applyBorder="1" applyAlignment="1">
      <alignment horizontal="justify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8" borderId="9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2" fillId="9" borderId="9" xfId="0" applyFon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0" fontId="2" fillId="7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8">
    <dxf>
      <fill>
        <patternFill>
          <bgColor theme="2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2585753545764188E-2"/>
          <c:y val="0.10477911646586345"/>
          <c:w val="0.94325723373187464"/>
          <c:h val="0.80205514973278946"/>
        </c:manualLayout>
      </c:layout>
      <c:lineChart>
        <c:grouping val="standard"/>
        <c:varyColors val="0"/>
        <c:ser>
          <c:idx val="0"/>
          <c:order val="0"/>
          <c:tx>
            <c:strRef>
              <c:f>'Sp1'!$B$52</c:f>
              <c:strCache>
                <c:ptCount val="1"/>
                <c:pt idx="0">
                  <c:v>Restante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'Sp1'!$D$23:$Y$23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'Sp1'!Restante</c:f>
              <c:numCache>
                <c:formatCode>0</c:formatCode>
                <c:ptCount val="14"/>
                <c:pt idx="0" formatCode="General">
                  <c:v>98</c:v>
                </c:pt>
                <c:pt idx="1">
                  <c:v>96</c:v>
                </c:pt>
                <c:pt idx="2">
                  <c:v>94</c:v>
                </c:pt>
                <c:pt idx="3">
                  <c:v>92</c:v>
                </c:pt>
                <c:pt idx="4">
                  <c:v>88</c:v>
                </c:pt>
                <c:pt idx="5">
                  <c:v>84</c:v>
                </c:pt>
                <c:pt idx="6">
                  <c:v>81</c:v>
                </c:pt>
                <c:pt idx="7">
                  <c:v>75</c:v>
                </c:pt>
                <c:pt idx="8">
                  <c:v>71</c:v>
                </c:pt>
                <c:pt idx="9">
                  <c:v>68</c:v>
                </c:pt>
                <c:pt idx="10">
                  <c:v>60</c:v>
                </c:pt>
                <c:pt idx="11">
                  <c:v>52</c:v>
                </c:pt>
                <c:pt idx="12">
                  <c:v>40</c:v>
                </c:pt>
                <c:pt idx="1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B-4CAC-9C15-24F21338DE65}"/>
            </c:ext>
          </c:extLst>
        </c:ser>
        <c:ser>
          <c:idx val="1"/>
          <c:order val="1"/>
          <c:tx>
            <c:strRef>
              <c:f>'Sp1'!$B$53</c:f>
              <c:strCache>
                <c:ptCount val="1"/>
                <c:pt idx="0">
                  <c:v>Estimado</c:v>
                </c:pt>
              </c:strCache>
            </c:strRef>
          </c:tx>
          <c:spPr>
            <a:ln w="22225" cap="rnd">
              <a:solidFill>
                <a:schemeClr val="accent2">
                  <a:alpha val="91000"/>
                </a:schemeClr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'Sp1'!$D$23:$Y$23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[0]!Estimado</c:f>
              <c:numCache>
                <c:formatCode>0</c:formatCode>
                <c:ptCount val="14"/>
                <c:pt idx="0" formatCode="General">
                  <c:v>98</c:v>
                </c:pt>
                <c:pt idx="1">
                  <c:v>90.461538461538467</c:v>
                </c:pt>
                <c:pt idx="2">
                  <c:v>82.923076923076934</c:v>
                </c:pt>
                <c:pt idx="3">
                  <c:v>75.384615384615401</c:v>
                </c:pt>
                <c:pt idx="4">
                  <c:v>67.846153846153868</c:v>
                </c:pt>
                <c:pt idx="5">
                  <c:v>60.307692307692328</c:v>
                </c:pt>
                <c:pt idx="6">
                  <c:v>52.769230769230788</c:v>
                </c:pt>
                <c:pt idx="7">
                  <c:v>45.230769230769248</c:v>
                </c:pt>
                <c:pt idx="8">
                  <c:v>37.692307692307708</c:v>
                </c:pt>
                <c:pt idx="9">
                  <c:v>30.153846153846168</c:v>
                </c:pt>
                <c:pt idx="10">
                  <c:v>22.615384615384627</c:v>
                </c:pt>
                <c:pt idx="11">
                  <c:v>15.076923076923089</c:v>
                </c:pt>
                <c:pt idx="12">
                  <c:v>7.5384615384615508</c:v>
                </c:pt>
                <c:pt idx="13">
                  <c:v>1.2434497875801753E-14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B-4CAC-9C15-24F21338D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175336"/>
        <c:axId val="146881576"/>
      </c:lineChart>
      <c:catAx>
        <c:axId val="302175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881576"/>
        <c:crosses val="autoZero"/>
        <c:auto val="1"/>
        <c:lblAlgn val="ctr"/>
        <c:lblOffset val="100"/>
        <c:noMultiLvlLbl val="0"/>
      </c:catAx>
      <c:valAx>
        <c:axId val="146881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2175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iterocol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hyperlink" Target="http://www.iterocol.com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76223</xdr:colOff>
      <xdr:row>0</xdr:row>
      <xdr:rowOff>76200</xdr:rowOff>
    </xdr:from>
    <xdr:to>
      <xdr:col>3</xdr:col>
      <xdr:colOff>213475</xdr:colOff>
      <xdr:row>4</xdr:row>
      <xdr:rowOff>70200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23" y="76200"/>
          <a:ext cx="899252" cy="75600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0</xdr:row>
      <xdr:rowOff>66675</xdr:rowOff>
    </xdr:from>
    <xdr:to>
      <xdr:col>12</xdr:col>
      <xdr:colOff>190500</xdr:colOff>
      <xdr:row>4</xdr:row>
      <xdr:rowOff>133350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762250" y="66675"/>
          <a:ext cx="6276975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/>
            <a:t>INFORMACIÓN</a:t>
          </a:r>
          <a:r>
            <a:rPr lang="es-ES" sz="2000" baseline="0"/>
            <a:t> GENERAL DEL PROYECTO</a:t>
          </a:r>
        </a:p>
        <a:p>
          <a:pPr algn="ctr"/>
          <a:r>
            <a:rPr lang="es-ES" sz="2000" b="1" u="sng" baseline="0">
              <a:solidFill>
                <a:schemeClr val="accent6"/>
              </a:solidFill>
            </a:rPr>
            <a:t>www.iterocol.com</a:t>
          </a:r>
          <a:endParaRPr lang="es-ES" sz="2000" b="1" u="sng">
            <a:solidFill>
              <a:schemeClr val="accent6"/>
            </a:solidFill>
          </a:endParaRPr>
        </a:p>
      </xdr:txBody>
    </xdr:sp>
    <xdr:clientData/>
  </xdr:twoCellAnchor>
  <xdr:twoCellAnchor editAs="oneCell">
    <xdr:from>
      <xdr:col>13</xdr:col>
      <xdr:colOff>600098</xdr:colOff>
      <xdr:row>0</xdr:row>
      <xdr:rowOff>104775</xdr:rowOff>
    </xdr:from>
    <xdr:to>
      <xdr:col>14</xdr:col>
      <xdr:colOff>737350</xdr:colOff>
      <xdr:row>4</xdr:row>
      <xdr:rowOff>98775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98" y="104775"/>
          <a:ext cx="899252" cy="75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19050</xdr:rowOff>
    </xdr:from>
    <xdr:to>
      <xdr:col>23</xdr:col>
      <xdr:colOff>0</xdr:colOff>
      <xdr:row>3</xdr:row>
      <xdr:rowOff>180975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428750" y="19050"/>
          <a:ext cx="9858375" cy="733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 baseline="0"/>
            <a:t>SPRINT BACKLOG - CICLO 1</a:t>
          </a:r>
        </a:p>
      </xdr:txBody>
    </xdr:sp>
    <xdr:clientData/>
  </xdr:twoCellAnchor>
  <xdr:twoCellAnchor editAs="oneCell">
    <xdr:from>
      <xdr:col>27</xdr:col>
      <xdr:colOff>723923</xdr:colOff>
      <xdr:row>0</xdr:row>
      <xdr:rowOff>9525</xdr:rowOff>
    </xdr:from>
    <xdr:to>
      <xdr:col>28</xdr:col>
      <xdr:colOff>762000</xdr:colOff>
      <xdr:row>3</xdr:row>
      <xdr:rowOff>158695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5548" y="9525"/>
          <a:ext cx="857227" cy="720670"/>
        </a:xfrm>
        <a:prstGeom prst="rect">
          <a:avLst/>
        </a:prstGeom>
      </xdr:spPr>
    </xdr:pic>
    <xdr:clientData/>
  </xdr:twoCellAnchor>
  <xdr:twoCellAnchor>
    <xdr:from>
      <xdr:col>4</xdr:col>
      <xdr:colOff>9526</xdr:colOff>
      <xdr:row>4</xdr:row>
      <xdr:rowOff>9525</xdr:rowOff>
    </xdr:from>
    <xdr:to>
      <xdr:col>29</xdr:col>
      <xdr:colOff>2</xdr:colOff>
      <xdr:row>20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76223</xdr:colOff>
      <xdr:row>0</xdr:row>
      <xdr:rowOff>76200</xdr:rowOff>
    </xdr:from>
    <xdr:to>
      <xdr:col>2</xdr:col>
      <xdr:colOff>213475</xdr:colOff>
      <xdr:row>4</xdr:row>
      <xdr:rowOff>70200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23" y="76200"/>
          <a:ext cx="899252" cy="756000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</xdr:row>
      <xdr:rowOff>19050</xdr:rowOff>
    </xdr:from>
    <xdr:to>
      <xdr:col>11</xdr:col>
      <xdr:colOff>190500</xdr:colOff>
      <xdr:row>3</xdr:row>
      <xdr:rowOff>104775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2295525" y="209550"/>
          <a:ext cx="6276975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/>
            <a:t>Definiciones</a:t>
          </a:r>
        </a:p>
      </xdr:txBody>
    </xdr:sp>
    <xdr:clientData/>
  </xdr:twoCellAnchor>
  <xdr:twoCellAnchor editAs="oneCell">
    <xdr:from>
      <xdr:col>12</xdr:col>
      <xdr:colOff>600098</xdr:colOff>
      <xdr:row>0</xdr:row>
      <xdr:rowOff>104775</xdr:rowOff>
    </xdr:from>
    <xdr:to>
      <xdr:col>13</xdr:col>
      <xdr:colOff>737350</xdr:colOff>
      <xdr:row>4</xdr:row>
      <xdr:rowOff>98775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98" y="104775"/>
          <a:ext cx="899252" cy="75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milia%20Henao/Documents/Scrum/Plantillas/Plantillas%20produck%20backlog/_Product_Backlog_Sprint_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/>
      <sheetData sheetId="2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"/>
  <sheetViews>
    <sheetView workbookViewId="0">
      <selection activeCell="D11" sqref="D11"/>
    </sheetView>
  </sheetViews>
  <sheetFormatPr baseColWidth="10"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P53"/>
  <sheetViews>
    <sheetView workbookViewId="0">
      <selection activeCell="I13" sqref="I13"/>
    </sheetView>
  </sheetViews>
  <sheetFormatPr baseColWidth="10" defaultRowHeight="14.25" x14ac:dyDescent="0.45"/>
  <cols>
    <col min="2" max="2" width="7" customWidth="1"/>
    <col min="16" max="16" width="9.3984375" customWidth="1"/>
  </cols>
  <sheetData>
    <row r="1" spans="1:16" x14ac:dyDescent="0.45">
      <c r="A1" s="1"/>
      <c r="B1" s="2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1"/>
    </row>
    <row r="2" spans="1:16" x14ac:dyDescent="0.45">
      <c r="A2" s="1"/>
      <c r="B2" s="2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  <c r="P2" s="1"/>
    </row>
    <row r="3" spans="1:16" x14ac:dyDescent="0.45">
      <c r="A3" s="1"/>
      <c r="B3" s="2"/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  <c r="P3" s="1"/>
    </row>
    <row r="4" spans="1:16" x14ac:dyDescent="0.45">
      <c r="A4" s="1"/>
      <c r="B4" s="2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  <c r="P4" s="1"/>
    </row>
    <row r="5" spans="1:16" ht="14.65" thickBot="1" x14ac:dyDescent="0.5">
      <c r="A5" s="1"/>
      <c r="B5" s="2"/>
      <c r="C5" s="33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  <c r="P5" s="1"/>
    </row>
    <row r="6" spans="1:16" x14ac:dyDescent="0.4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 spans="1:16" x14ac:dyDescent="0.45">
      <c r="A7" s="1"/>
      <c r="B7" s="44" t="s">
        <v>46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1"/>
    </row>
    <row r="8" spans="1:16" x14ac:dyDescent="0.4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</row>
    <row r="9" spans="1:16" x14ac:dyDescent="0.45">
      <c r="A9" s="1"/>
      <c r="B9" s="2"/>
      <c r="C9" s="36" t="s">
        <v>3</v>
      </c>
      <c r="D9" s="36"/>
      <c r="E9" s="26"/>
      <c r="F9" s="26"/>
      <c r="G9" s="26"/>
      <c r="H9" s="2"/>
      <c r="I9" s="2"/>
      <c r="J9" s="37" t="s">
        <v>4</v>
      </c>
      <c r="K9" s="37"/>
      <c r="L9" s="26"/>
      <c r="M9" s="26"/>
      <c r="N9" s="26"/>
      <c r="O9" s="2"/>
      <c r="P9" s="1"/>
    </row>
    <row r="10" spans="1:16" x14ac:dyDescent="0.45">
      <c r="A10" s="1"/>
      <c r="B10" s="2"/>
      <c r="C10" s="37" t="s">
        <v>0</v>
      </c>
      <c r="D10" s="37"/>
      <c r="E10" s="26"/>
      <c r="F10" s="26"/>
      <c r="G10" s="26"/>
      <c r="H10" s="2"/>
      <c r="I10" s="2"/>
      <c r="J10" s="37" t="s">
        <v>5</v>
      </c>
      <c r="K10" s="37"/>
      <c r="L10" s="23"/>
      <c r="M10" s="24"/>
      <c r="N10" s="25"/>
      <c r="O10" s="2"/>
      <c r="P10" s="1"/>
    </row>
    <row r="11" spans="1:16" x14ac:dyDescent="0.45">
      <c r="A11" s="1"/>
      <c r="B11" s="2"/>
      <c r="C11" s="37" t="s">
        <v>1</v>
      </c>
      <c r="D11" s="37"/>
      <c r="E11" s="26"/>
      <c r="F11" s="26"/>
      <c r="G11" s="26"/>
      <c r="H11" s="2"/>
      <c r="I11" s="2"/>
      <c r="J11" s="37" t="s">
        <v>6</v>
      </c>
      <c r="K11" s="37"/>
      <c r="L11" s="23"/>
      <c r="M11" s="24"/>
      <c r="N11" s="25"/>
      <c r="O11" s="2"/>
      <c r="P11" s="1"/>
    </row>
    <row r="12" spans="1:16" x14ac:dyDescent="0.45">
      <c r="A12" s="1"/>
      <c r="B12" s="2"/>
      <c r="C12" s="37" t="s">
        <v>2</v>
      </c>
      <c r="D12" s="37"/>
      <c r="E12" s="26"/>
      <c r="F12" s="26"/>
      <c r="G12" s="26"/>
      <c r="H12" s="2"/>
      <c r="I12" s="2"/>
      <c r="J12" s="38" t="s">
        <v>7</v>
      </c>
      <c r="K12" s="39"/>
      <c r="L12" s="23"/>
      <c r="M12" s="24"/>
      <c r="N12" s="25"/>
      <c r="O12" s="2"/>
      <c r="P12" s="1"/>
    </row>
    <row r="13" spans="1:16" x14ac:dyDescent="0.45">
      <c r="A13" s="1"/>
      <c r="B13" s="2"/>
      <c r="C13" s="38" t="s">
        <v>8</v>
      </c>
      <c r="D13" s="39"/>
      <c r="E13" s="49"/>
      <c r="F13" s="50"/>
      <c r="G13" s="51"/>
      <c r="H13" s="2"/>
      <c r="I13" s="2"/>
      <c r="J13" s="40"/>
      <c r="K13" s="41"/>
      <c r="L13" s="23"/>
      <c r="M13" s="24"/>
      <c r="N13" s="25"/>
      <c r="O13" s="2"/>
      <c r="P13" s="1"/>
    </row>
    <row r="14" spans="1:16" x14ac:dyDescent="0.45">
      <c r="A14" s="1"/>
      <c r="B14" s="2"/>
      <c r="C14" s="40"/>
      <c r="D14" s="41"/>
      <c r="E14" s="52"/>
      <c r="F14" s="53"/>
      <c r="G14" s="54"/>
      <c r="H14" s="2"/>
      <c r="I14" s="2"/>
      <c r="J14" s="40"/>
      <c r="K14" s="41"/>
      <c r="L14" s="23"/>
      <c r="M14" s="24"/>
      <c r="N14" s="25"/>
      <c r="O14" s="2"/>
      <c r="P14" s="1"/>
    </row>
    <row r="15" spans="1:16" x14ac:dyDescent="0.45">
      <c r="A15" s="1"/>
      <c r="B15" s="2"/>
      <c r="C15" s="40"/>
      <c r="D15" s="41"/>
      <c r="E15" s="52"/>
      <c r="F15" s="53"/>
      <c r="G15" s="54"/>
      <c r="H15" s="2"/>
      <c r="I15" s="2"/>
      <c r="J15" s="40"/>
      <c r="K15" s="41"/>
      <c r="L15" s="23"/>
      <c r="M15" s="24"/>
      <c r="N15" s="25"/>
      <c r="O15" s="2"/>
      <c r="P15" s="1"/>
    </row>
    <row r="16" spans="1:16" x14ac:dyDescent="0.45">
      <c r="A16" s="1"/>
      <c r="B16" s="2"/>
      <c r="C16" s="40"/>
      <c r="D16" s="41"/>
      <c r="E16" s="52"/>
      <c r="F16" s="53"/>
      <c r="G16" s="54"/>
      <c r="H16" s="2"/>
      <c r="I16" s="2"/>
      <c r="J16" s="40"/>
      <c r="K16" s="41"/>
      <c r="L16" s="23"/>
      <c r="M16" s="24"/>
      <c r="N16" s="25"/>
      <c r="O16" s="2"/>
      <c r="P16" s="1"/>
    </row>
    <row r="17" spans="1:16" x14ac:dyDescent="0.45">
      <c r="A17" s="1"/>
      <c r="B17" s="2"/>
      <c r="C17" s="40"/>
      <c r="D17" s="41"/>
      <c r="E17" s="52"/>
      <c r="F17" s="53"/>
      <c r="G17" s="54"/>
      <c r="H17" s="2"/>
      <c r="I17" s="2"/>
      <c r="J17" s="40"/>
      <c r="K17" s="41"/>
      <c r="L17" s="23"/>
      <c r="M17" s="24"/>
      <c r="N17" s="25"/>
      <c r="O17" s="2"/>
      <c r="P17" s="1"/>
    </row>
    <row r="18" spans="1:16" x14ac:dyDescent="0.45">
      <c r="A18" s="1"/>
      <c r="B18" s="2"/>
      <c r="C18" s="40"/>
      <c r="D18" s="41"/>
      <c r="E18" s="52"/>
      <c r="F18" s="53"/>
      <c r="G18" s="54"/>
      <c r="H18" s="2"/>
      <c r="I18" s="2"/>
      <c r="J18" s="40"/>
      <c r="K18" s="41"/>
      <c r="L18" s="23"/>
      <c r="M18" s="24"/>
      <c r="N18" s="25"/>
      <c r="O18" s="2"/>
      <c r="P18" s="1"/>
    </row>
    <row r="19" spans="1:16" x14ac:dyDescent="0.45">
      <c r="A19" s="1"/>
      <c r="B19" s="2"/>
      <c r="C19" s="42"/>
      <c r="D19" s="43"/>
      <c r="E19" s="55"/>
      <c r="F19" s="56"/>
      <c r="G19" s="57"/>
      <c r="H19" s="2"/>
      <c r="I19" s="2"/>
      <c r="J19" s="40"/>
      <c r="K19" s="41"/>
      <c r="L19" s="23"/>
      <c r="M19" s="24"/>
      <c r="N19" s="25"/>
      <c r="O19" s="2"/>
      <c r="P19" s="1"/>
    </row>
    <row r="20" spans="1:16" x14ac:dyDescent="0.45">
      <c r="A20" s="1"/>
      <c r="B20" s="2"/>
      <c r="C20" s="18" t="s">
        <v>9</v>
      </c>
      <c r="D20" s="19"/>
      <c r="E20" s="20"/>
      <c r="F20" s="21"/>
      <c r="G20" s="22"/>
      <c r="H20" s="2"/>
      <c r="I20" s="2"/>
      <c r="J20" s="40"/>
      <c r="K20" s="41"/>
      <c r="L20" s="23"/>
      <c r="M20" s="24"/>
      <c r="N20" s="25"/>
      <c r="O20" s="2"/>
      <c r="P20" s="1"/>
    </row>
    <row r="21" spans="1:16" x14ac:dyDescent="0.45">
      <c r="A21" s="1"/>
      <c r="B21" s="2"/>
      <c r="C21" s="18" t="s">
        <v>12</v>
      </c>
      <c r="D21" s="19"/>
      <c r="E21" s="20"/>
      <c r="F21" s="21"/>
      <c r="G21" s="22"/>
      <c r="H21" s="2"/>
      <c r="I21" s="2"/>
      <c r="J21" s="42"/>
      <c r="K21" s="43"/>
      <c r="L21" s="23"/>
      <c r="M21" s="24"/>
      <c r="N21" s="25"/>
      <c r="O21" s="2"/>
      <c r="P21" s="1"/>
    </row>
    <row r="22" spans="1:16" x14ac:dyDescent="0.4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x14ac:dyDescent="0.45">
      <c r="A23" s="1"/>
      <c r="B23" s="44" t="s">
        <v>46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1"/>
    </row>
    <row r="24" spans="1:16" x14ac:dyDescent="0.4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</row>
    <row r="25" spans="1:16" x14ac:dyDescent="0.45">
      <c r="A25" s="1"/>
      <c r="B25" s="2"/>
      <c r="C25" s="48" t="s">
        <v>51</v>
      </c>
      <c r="D25" s="48"/>
      <c r="E25" s="48"/>
      <c r="F25" s="48"/>
      <c r="G25" s="2"/>
      <c r="H25" s="2"/>
      <c r="I25" s="2"/>
      <c r="J25" s="16" t="s">
        <v>36</v>
      </c>
      <c r="K25" s="16"/>
      <c r="L25" s="16"/>
      <c r="M25" s="16" t="s">
        <v>55</v>
      </c>
      <c r="N25" s="16" t="s">
        <v>57</v>
      </c>
      <c r="O25" s="2"/>
      <c r="P25" s="1"/>
    </row>
    <row r="26" spans="1:16" x14ac:dyDescent="0.45">
      <c r="A26" s="1"/>
      <c r="B26" s="2"/>
      <c r="C26" s="47" t="s">
        <v>47</v>
      </c>
      <c r="D26" s="47"/>
      <c r="E26" s="47"/>
      <c r="F26" s="13"/>
      <c r="G26" s="2"/>
      <c r="H26" s="2"/>
      <c r="I26" s="2"/>
      <c r="J26" s="47" t="s">
        <v>56</v>
      </c>
      <c r="K26" s="47"/>
      <c r="L26" s="47"/>
      <c r="M26" s="14" t="e">
        <f>SUM(#REF!)</f>
        <v>#REF!</v>
      </c>
      <c r="N26" s="14" t="e">
        <f>SUMIF(#REF!,"hecho",#REF!)</f>
        <v>#REF!</v>
      </c>
      <c r="O26" s="2"/>
      <c r="P26" s="1"/>
    </row>
    <row r="27" spans="1:16" x14ac:dyDescent="0.45">
      <c r="A27" s="1"/>
      <c r="B27" s="2"/>
      <c r="C27" s="46" t="s">
        <v>48</v>
      </c>
      <c r="D27" s="46"/>
      <c r="E27" s="46"/>
      <c r="F27" s="15"/>
      <c r="G27" s="2"/>
      <c r="H27" s="2"/>
      <c r="I27" s="2"/>
      <c r="J27" s="46" t="s">
        <v>54</v>
      </c>
      <c r="K27" s="46"/>
      <c r="L27" s="46"/>
      <c r="M27" s="17" t="e">
        <f>SUM(#REF!)</f>
        <v>#REF!</v>
      </c>
      <c r="N27" s="17" t="e">
        <f>SUMIF(#REF!,"Hecho",#REF!)</f>
        <v>#REF!</v>
      </c>
      <c r="O27" s="2"/>
      <c r="P27" s="1"/>
    </row>
    <row r="28" spans="1:16" x14ac:dyDescent="0.45">
      <c r="A28" s="1"/>
      <c r="B28" s="2"/>
      <c r="C28" s="47" t="s">
        <v>49</v>
      </c>
      <c r="D28" s="47"/>
      <c r="E28" s="47"/>
      <c r="F28" s="13"/>
      <c r="H28" s="2"/>
      <c r="I28" s="2"/>
      <c r="J28" s="47" t="s">
        <v>48</v>
      </c>
      <c r="K28" s="47"/>
      <c r="L28" s="47"/>
      <c r="M28" s="14">
        <f t="array" ref="M28">SUM(IFERROR(1/COUNTIF(#REF!,#REF!),0))</f>
        <v>0</v>
      </c>
      <c r="N28" s="14"/>
      <c r="O28" s="2"/>
      <c r="P28" s="1"/>
    </row>
    <row r="29" spans="1:16" x14ac:dyDescent="0.45">
      <c r="A29" s="1"/>
      <c r="B29" s="2"/>
      <c r="C29" s="46" t="s">
        <v>50</v>
      </c>
      <c r="D29" s="46"/>
      <c r="E29" s="46"/>
      <c r="F29" s="15"/>
      <c r="G29" s="2"/>
      <c r="H29" s="2"/>
      <c r="I29" s="2"/>
      <c r="J29" s="46" t="s">
        <v>58</v>
      </c>
      <c r="K29" s="46"/>
      <c r="L29" s="46"/>
      <c r="M29" s="17"/>
      <c r="N29" s="17"/>
      <c r="O29" s="2"/>
      <c r="P29" s="1"/>
    </row>
    <row r="30" spans="1:16" x14ac:dyDescent="0.45">
      <c r="A30" s="1"/>
      <c r="B30" s="2"/>
      <c r="C30" s="2"/>
      <c r="D30" s="2"/>
      <c r="E30" s="2"/>
      <c r="F30" s="2"/>
      <c r="G30" s="2"/>
      <c r="H30" s="2"/>
      <c r="I30" s="2"/>
      <c r="J30" s="45"/>
      <c r="K30" s="45"/>
      <c r="L30" s="45"/>
      <c r="M30" s="2"/>
      <c r="N30" s="2"/>
      <c r="O30" s="2"/>
      <c r="P30" s="1"/>
    </row>
    <row r="31" spans="1:16" x14ac:dyDescent="0.4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N31" s="2"/>
      <c r="O31" s="2"/>
      <c r="P31" s="1"/>
    </row>
    <row r="32" spans="1:16" x14ac:dyDescent="0.45">
      <c r="A32" s="1"/>
      <c r="B32" s="2"/>
      <c r="C32" s="2"/>
      <c r="D32" s="2"/>
      <c r="E32" s="2"/>
      <c r="F32" s="2"/>
      <c r="G32" s="2"/>
      <c r="H32" s="2"/>
      <c r="I32" s="2"/>
      <c r="J32" s="45"/>
      <c r="K32" s="45"/>
      <c r="L32" s="45"/>
      <c r="M32" s="2"/>
      <c r="N32" s="2"/>
      <c r="O32" s="2"/>
      <c r="P32" s="1"/>
    </row>
    <row r="33" spans="1:16" x14ac:dyDescent="0.4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x14ac:dyDescent="0.4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</row>
    <row r="35" spans="1:16" x14ac:dyDescent="0.4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spans="1:16" x14ac:dyDescent="0.4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</row>
    <row r="37" spans="1:16" x14ac:dyDescent="0.4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</row>
    <row r="38" spans="1:16" x14ac:dyDescent="0.4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 x14ac:dyDescent="0.4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x14ac:dyDescent="0.4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</row>
    <row r="41" spans="1:16" x14ac:dyDescent="0.4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</row>
    <row r="42" spans="1:16" x14ac:dyDescent="0.4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</row>
    <row r="43" spans="1:16" x14ac:dyDescent="0.4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</row>
    <row r="44" spans="1:16" x14ac:dyDescent="0.4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</row>
    <row r="45" spans="1:16" x14ac:dyDescent="0.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/>
    </row>
    <row r="46" spans="1:16" x14ac:dyDescent="0.4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/>
    </row>
    <row r="47" spans="1:16" x14ac:dyDescent="0.4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"/>
    </row>
    <row r="48" spans="1:16" x14ac:dyDescent="0.4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</row>
    <row r="49" spans="1:16" x14ac:dyDescent="0.4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</row>
    <row r="50" spans="1:16" x14ac:dyDescent="0.4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"/>
    </row>
    <row r="51" spans="1:16" x14ac:dyDescent="0.4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</row>
    <row r="52" spans="1:16" x14ac:dyDescent="0.4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</row>
    <row r="53" spans="1:16" x14ac:dyDescent="0.45">
      <c r="B53" s="2"/>
    </row>
  </sheetData>
  <mergeCells count="45">
    <mergeCell ref="B7:O7"/>
    <mergeCell ref="B23:O23"/>
    <mergeCell ref="J32:L32"/>
    <mergeCell ref="J30:L30"/>
    <mergeCell ref="J27:L27"/>
    <mergeCell ref="J28:L28"/>
    <mergeCell ref="J29:L29"/>
    <mergeCell ref="J26:L26"/>
    <mergeCell ref="C26:E26"/>
    <mergeCell ref="C25:F25"/>
    <mergeCell ref="C29:E29"/>
    <mergeCell ref="C28:E28"/>
    <mergeCell ref="C27:E27"/>
    <mergeCell ref="C13:D19"/>
    <mergeCell ref="E13:G19"/>
    <mergeCell ref="L9:N9"/>
    <mergeCell ref="C1:O5"/>
    <mergeCell ref="C9:D9"/>
    <mergeCell ref="C10:D10"/>
    <mergeCell ref="C11:D11"/>
    <mergeCell ref="C12:D12"/>
    <mergeCell ref="E9:G9"/>
    <mergeCell ref="E10:G10"/>
    <mergeCell ref="J9:K9"/>
    <mergeCell ref="J10:K10"/>
    <mergeCell ref="J11:K11"/>
    <mergeCell ref="J12:K21"/>
    <mergeCell ref="E11:G11"/>
    <mergeCell ref="L18:N18"/>
    <mergeCell ref="L19:N19"/>
    <mergeCell ref="L20:N20"/>
    <mergeCell ref="L21:N21"/>
    <mergeCell ref="E12:G12"/>
    <mergeCell ref="C20:D20"/>
    <mergeCell ref="L10:N10"/>
    <mergeCell ref="L11:N11"/>
    <mergeCell ref="L12:N12"/>
    <mergeCell ref="L13:N13"/>
    <mergeCell ref="L14:N14"/>
    <mergeCell ref="C21:D21"/>
    <mergeCell ref="E20:G20"/>
    <mergeCell ref="E21:G21"/>
    <mergeCell ref="L15:N15"/>
    <mergeCell ref="L16:N16"/>
    <mergeCell ref="L17:N17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AO55"/>
  <sheetViews>
    <sheetView tabSelected="1" topLeftCell="F14" workbookViewId="0">
      <selection activeCell="AC29" sqref="AC29"/>
    </sheetView>
  </sheetViews>
  <sheetFormatPr baseColWidth="10" defaultColWidth="0" defaultRowHeight="14.25" zeroHeight="1" x14ac:dyDescent="0.45"/>
  <cols>
    <col min="1" max="1" width="3.86328125" customWidth="1"/>
    <col min="2" max="2" width="52.265625" customWidth="1"/>
    <col min="3" max="3" width="10.3984375" bestFit="1" customWidth="1"/>
    <col min="4" max="5" width="4.86328125" customWidth="1"/>
    <col min="6" max="6" width="10.3984375" customWidth="1"/>
    <col min="7" max="26" width="4.86328125" customWidth="1"/>
    <col min="27" max="27" width="18" customWidth="1"/>
    <col min="28" max="29" width="12.265625" customWidth="1"/>
    <col min="30" max="30" width="3.86328125" customWidth="1"/>
    <col min="31" max="40" width="11.3984375" hidden="1" customWidth="1"/>
    <col min="41" max="41" width="15.265625" hidden="1" customWidth="1"/>
    <col min="42" max="16384" width="11.3984375" hidden="1"/>
  </cols>
  <sheetData>
    <row r="1" spans="1:41" x14ac:dyDescent="0.45">
      <c r="A1" s="1"/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9"/>
      <c r="AD1" s="1"/>
    </row>
    <row r="2" spans="1:41" x14ac:dyDescent="0.45">
      <c r="A2" s="1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2"/>
      <c r="AD2" s="1"/>
    </row>
    <row r="3" spans="1:41" x14ac:dyDescent="0.45">
      <c r="A3" s="1"/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2"/>
      <c r="AD3" s="1"/>
    </row>
    <row r="4" spans="1:41" ht="14.65" thickBot="1" x14ac:dyDescent="0.5">
      <c r="A4" s="1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1"/>
    </row>
    <row r="5" spans="1:41" x14ac:dyDescent="0.4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1"/>
    </row>
    <row r="6" spans="1:41" x14ac:dyDescent="0.4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"/>
    </row>
    <row r="7" spans="1:41" x14ac:dyDescent="0.4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"/>
    </row>
    <row r="8" spans="1:41" x14ac:dyDescent="0.45">
      <c r="A8" s="1"/>
      <c r="B8" s="59" t="s">
        <v>14</v>
      </c>
      <c r="C8" s="59"/>
      <c r="D8" s="5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</row>
    <row r="9" spans="1:41" x14ac:dyDescent="0.45">
      <c r="A9" s="1"/>
      <c r="B9" s="60" t="s">
        <v>63</v>
      </c>
      <c r="C9" s="60"/>
      <c r="D9" s="6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"/>
    </row>
    <row r="10" spans="1:41" x14ac:dyDescent="0.45">
      <c r="A10" s="1"/>
      <c r="B10" s="60"/>
      <c r="C10" s="60"/>
      <c r="D10" s="6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"/>
    </row>
    <row r="11" spans="1:41" ht="15" customHeight="1" x14ac:dyDescent="0.45">
      <c r="A11" s="1"/>
      <c r="B11" s="60"/>
      <c r="C11" s="60"/>
      <c r="D11" s="6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</row>
    <row r="12" spans="1:41" x14ac:dyDescent="0.45">
      <c r="A12" s="1"/>
      <c r="B12" s="60"/>
      <c r="C12" s="60"/>
      <c r="D12" s="6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</row>
    <row r="13" spans="1:41" x14ac:dyDescent="0.4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"/>
      <c r="AO13" t="s">
        <v>42</v>
      </c>
    </row>
    <row r="14" spans="1:41" x14ac:dyDescent="0.45">
      <c r="A14" s="1"/>
      <c r="B14" s="8"/>
      <c r="C14" s="6" t="s">
        <v>39</v>
      </c>
      <c r="D14" s="6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O14" t="s">
        <v>44</v>
      </c>
    </row>
    <row r="15" spans="1:41" x14ac:dyDescent="0.45">
      <c r="A15" s="1"/>
      <c r="B15" s="4" t="s">
        <v>15</v>
      </c>
      <c r="C15" s="6">
        <v>13</v>
      </c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AO15" t="s">
        <v>43</v>
      </c>
    </row>
    <row r="16" spans="1:41" x14ac:dyDescent="0.45">
      <c r="A16" s="1"/>
      <c r="B16" s="4" t="s">
        <v>40</v>
      </c>
      <c r="C16" s="6">
        <v>98</v>
      </c>
      <c r="D16" s="6">
        <f>SUM(Z25:Z50)</f>
        <v>71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O16" t="s">
        <v>11</v>
      </c>
    </row>
    <row r="17" spans="1:30" x14ac:dyDescent="0.45">
      <c r="A17" s="1"/>
      <c r="B17" s="4" t="s">
        <v>37</v>
      </c>
      <c r="C17" s="61" t="s">
        <v>11</v>
      </c>
      <c r="D17" s="6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</row>
    <row r="18" spans="1:30" x14ac:dyDescent="0.4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</row>
    <row r="19" spans="1:30" x14ac:dyDescent="0.45">
      <c r="A19" s="1"/>
      <c r="B19" s="4" t="s">
        <v>9</v>
      </c>
      <c r="C19" s="63">
        <v>43506</v>
      </c>
      <c r="D19" s="6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"/>
    </row>
    <row r="20" spans="1:30" x14ac:dyDescent="0.45">
      <c r="A20" s="1"/>
      <c r="B20" s="4" t="s">
        <v>12</v>
      </c>
      <c r="C20" s="63">
        <v>43518</v>
      </c>
      <c r="D20" s="6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"/>
    </row>
    <row r="21" spans="1:30" x14ac:dyDescent="0.4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"/>
    </row>
    <row r="22" spans="1:30" hidden="1" x14ac:dyDescent="0.45">
      <c r="A22" s="1"/>
      <c r="B22" s="2"/>
      <c r="C22" s="2"/>
      <c r="D22" s="2">
        <v>1</v>
      </c>
      <c r="E22" s="2">
        <v>2</v>
      </c>
      <c r="F22" s="2">
        <v>3</v>
      </c>
      <c r="G22" s="2">
        <v>4</v>
      </c>
      <c r="H22" s="2">
        <v>5</v>
      </c>
      <c r="I22" s="2">
        <v>6</v>
      </c>
      <c r="J22" s="2">
        <v>7</v>
      </c>
      <c r="K22" s="2">
        <v>8</v>
      </c>
      <c r="L22" s="2">
        <v>9</v>
      </c>
      <c r="M22" s="2">
        <v>10</v>
      </c>
      <c r="N22" s="2">
        <v>11</v>
      </c>
      <c r="O22" s="2">
        <v>12</v>
      </c>
      <c r="P22" s="2">
        <v>13</v>
      </c>
      <c r="Q22" s="2">
        <v>14</v>
      </c>
      <c r="R22" s="2">
        <v>15</v>
      </c>
      <c r="S22" s="2">
        <v>16</v>
      </c>
      <c r="T22" s="2">
        <v>17</v>
      </c>
      <c r="U22" s="2">
        <v>18</v>
      </c>
      <c r="V22" s="2">
        <v>19</v>
      </c>
      <c r="W22" s="2">
        <v>20</v>
      </c>
      <c r="X22" s="2">
        <v>21</v>
      </c>
      <c r="Y22" s="2">
        <v>22</v>
      </c>
      <c r="Z22" s="2"/>
      <c r="AA22" s="2"/>
      <c r="AB22" s="2"/>
      <c r="AC22" s="2"/>
      <c r="AD22" s="1"/>
    </row>
    <row r="23" spans="1:30" x14ac:dyDescent="0.45">
      <c r="A23" s="1"/>
      <c r="C23" s="4" t="s">
        <v>19</v>
      </c>
      <c r="D23" s="4">
        <f>IF(D22&lt;=$C$15,1,"")</f>
        <v>1</v>
      </c>
      <c r="E23" s="4">
        <f t="shared" ref="E23:Y23" si="0">IF(E22&lt;=$C$15,D23+1,"")</f>
        <v>2</v>
      </c>
      <c r="F23" s="4">
        <f t="shared" si="0"/>
        <v>3</v>
      </c>
      <c r="G23" s="4">
        <f t="shared" si="0"/>
        <v>4</v>
      </c>
      <c r="H23" s="4">
        <f t="shared" si="0"/>
        <v>5</v>
      </c>
      <c r="I23" s="4">
        <f t="shared" si="0"/>
        <v>6</v>
      </c>
      <c r="J23" s="4">
        <f t="shared" si="0"/>
        <v>7</v>
      </c>
      <c r="K23" s="4">
        <f t="shared" si="0"/>
        <v>8</v>
      </c>
      <c r="L23" s="4">
        <f t="shared" si="0"/>
        <v>9</v>
      </c>
      <c r="M23" s="4">
        <f t="shared" si="0"/>
        <v>10</v>
      </c>
      <c r="N23" s="4">
        <f t="shared" si="0"/>
        <v>11</v>
      </c>
      <c r="O23" s="4">
        <f t="shared" si="0"/>
        <v>12</v>
      </c>
      <c r="P23" s="4">
        <v>13</v>
      </c>
      <c r="Q23" s="4" t="str">
        <f t="shared" si="0"/>
        <v/>
      </c>
      <c r="R23" s="4" t="str">
        <f t="shared" si="0"/>
        <v/>
      </c>
      <c r="S23" s="4" t="str">
        <f t="shared" si="0"/>
        <v/>
      </c>
      <c r="T23" s="4" t="str">
        <f t="shared" si="0"/>
        <v/>
      </c>
      <c r="U23" s="4" t="str">
        <f t="shared" si="0"/>
        <v/>
      </c>
      <c r="V23" s="4" t="str">
        <f t="shared" si="0"/>
        <v/>
      </c>
      <c r="W23" s="4" t="str">
        <f t="shared" si="0"/>
        <v/>
      </c>
      <c r="X23" s="4" t="str">
        <f t="shared" si="0"/>
        <v/>
      </c>
      <c r="Y23" s="4" t="str">
        <f t="shared" si="0"/>
        <v/>
      </c>
      <c r="Z23" s="66" t="s">
        <v>36</v>
      </c>
      <c r="AA23" s="62" t="s">
        <v>13</v>
      </c>
      <c r="AB23" s="62" t="s">
        <v>45</v>
      </c>
      <c r="AC23" s="65" t="s">
        <v>10</v>
      </c>
      <c r="AD23" s="1"/>
    </row>
    <row r="24" spans="1:30" x14ac:dyDescent="0.45">
      <c r="A24" s="1"/>
      <c r="B24" s="4" t="s">
        <v>16</v>
      </c>
      <c r="C24" s="4" t="s">
        <v>41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6"/>
      <c r="AA24" s="62"/>
      <c r="AB24" s="62"/>
      <c r="AC24" s="65"/>
      <c r="AD24" s="1"/>
    </row>
    <row r="25" spans="1:30" x14ac:dyDescent="0.45">
      <c r="A25" s="1"/>
      <c r="B25" s="7" t="s">
        <v>59</v>
      </c>
      <c r="C25" s="11">
        <v>24</v>
      </c>
      <c r="D25" s="7">
        <v>2</v>
      </c>
      <c r="E25" s="7">
        <v>2</v>
      </c>
      <c r="F25" s="7">
        <v>2</v>
      </c>
      <c r="G25" s="7">
        <v>4</v>
      </c>
      <c r="H25" s="7">
        <v>2</v>
      </c>
      <c r="I25" s="7"/>
      <c r="J25" s="7"/>
      <c r="K25" s="7">
        <v>2</v>
      </c>
      <c r="L25" s="7"/>
      <c r="M25" s="7">
        <v>2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1">
        <f>SUM(D25:Y25)</f>
        <v>16</v>
      </c>
      <c r="AA25" s="7" t="s">
        <v>73</v>
      </c>
      <c r="AB25" s="7">
        <v>1</v>
      </c>
      <c r="AC25" s="12" t="s">
        <v>11</v>
      </c>
      <c r="AD25" s="1"/>
    </row>
    <row r="26" spans="1:30" x14ac:dyDescent="0.45">
      <c r="A26" s="1"/>
      <c r="B26" s="7" t="s">
        <v>60</v>
      </c>
      <c r="C26" s="11">
        <v>10</v>
      </c>
      <c r="D26" s="7"/>
      <c r="E26" s="7"/>
      <c r="F26" s="7"/>
      <c r="G26" s="7"/>
      <c r="H26" s="7">
        <v>2</v>
      </c>
      <c r="I26" s="7">
        <v>3</v>
      </c>
      <c r="J26" s="7">
        <v>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1">
        <f t="shared" ref="Z26:Z50" si="1">SUM(D26:Y26)</f>
        <v>9</v>
      </c>
      <c r="AA26" s="7" t="s">
        <v>71</v>
      </c>
      <c r="AB26" s="7">
        <v>2</v>
      </c>
      <c r="AC26" s="12" t="s">
        <v>11</v>
      </c>
      <c r="AD26" s="1"/>
    </row>
    <row r="27" spans="1:30" x14ac:dyDescent="0.45">
      <c r="A27" s="1"/>
      <c r="B27" s="7" t="s">
        <v>61</v>
      </c>
      <c r="C27" s="11">
        <v>10</v>
      </c>
      <c r="D27" s="7"/>
      <c r="E27" s="7"/>
      <c r="F27" s="7"/>
      <c r="G27" s="7"/>
      <c r="H27" s="7"/>
      <c r="I27" s="7"/>
      <c r="J27" s="7">
        <v>2</v>
      </c>
      <c r="K27" s="7">
        <v>2</v>
      </c>
      <c r="L27" s="7">
        <v>3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1">
        <f t="shared" si="1"/>
        <v>7</v>
      </c>
      <c r="AA27" s="7" t="s">
        <v>71</v>
      </c>
      <c r="AB27" s="7">
        <v>3</v>
      </c>
      <c r="AC27" s="12" t="s">
        <v>11</v>
      </c>
      <c r="AD27" s="1"/>
    </row>
    <row r="28" spans="1:30" x14ac:dyDescent="0.45">
      <c r="A28" s="1"/>
      <c r="B28" s="7" t="s">
        <v>62</v>
      </c>
      <c r="C28" s="11">
        <v>10</v>
      </c>
      <c r="D28" s="7"/>
      <c r="E28" s="7"/>
      <c r="F28" s="7"/>
      <c r="G28" s="7"/>
      <c r="H28" s="7"/>
      <c r="I28" s="7"/>
      <c r="J28" s="7"/>
      <c r="K28" s="7"/>
      <c r="L28" s="7"/>
      <c r="M28" s="7">
        <v>4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1">
        <f t="shared" si="1"/>
        <v>4</v>
      </c>
      <c r="AA28" s="7" t="s">
        <v>71</v>
      </c>
      <c r="AB28" s="7">
        <v>4</v>
      </c>
      <c r="AC28" s="12" t="s">
        <v>11</v>
      </c>
      <c r="AD28" s="1"/>
    </row>
    <row r="29" spans="1:30" x14ac:dyDescent="0.45">
      <c r="A29" s="1"/>
      <c r="B29" s="7" t="s">
        <v>64</v>
      </c>
      <c r="C29" s="11">
        <v>12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>
        <v>4</v>
      </c>
      <c r="O29" s="7">
        <v>2</v>
      </c>
      <c r="P29" s="7">
        <v>4</v>
      </c>
      <c r="Q29" s="7"/>
      <c r="R29" s="7"/>
      <c r="S29" s="7"/>
      <c r="T29" s="7"/>
      <c r="U29" s="7"/>
      <c r="V29" s="7"/>
      <c r="W29" s="7"/>
      <c r="X29" s="7"/>
      <c r="Y29" s="7"/>
      <c r="Z29" s="11">
        <f t="shared" si="1"/>
        <v>10</v>
      </c>
      <c r="AA29" s="7" t="s">
        <v>72</v>
      </c>
      <c r="AB29" s="7" t="s">
        <v>68</v>
      </c>
      <c r="AC29" s="12" t="s">
        <v>44</v>
      </c>
      <c r="AD29" s="1"/>
    </row>
    <row r="30" spans="1:30" x14ac:dyDescent="0.45">
      <c r="A30" s="1"/>
      <c r="B30" s="7" t="s">
        <v>65</v>
      </c>
      <c r="C30" s="11">
        <v>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2</v>
      </c>
      <c r="P30" s="7">
        <v>2</v>
      </c>
      <c r="Q30" s="7"/>
      <c r="R30" s="7"/>
      <c r="S30" s="7"/>
      <c r="T30" s="7"/>
      <c r="U30" s="7"/>
      <c r="V30" s="7"/>
      <c r="W30" s="7"/>
      <c r="X30" s="7"/>
      <c r="Y30" s="7"/>
      <c r="Z30" s="11">
        <f t="shared" si="1"/>
        <v>4</v>
      </c>
      <c r="AA30" s="7" t="s">
        <v>73</v>
      </c>
      <c r="AB30" s="7" t="s">
        <v>68</v>
      </c>
      <c r="AC30" s="12" t="s">
        <v>11</v>
      </c>
      <c r="AD30" s="1"/>
    </row>
    <row r="31" spans="1:30" x14ac:dyDescent="0.45">
      <c r="A31" s="1"/>
      <c r="B31" s="7" t="s">
        <v>66</v>
      </c>
      <c r="C31" s="11">
        <v>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v>2</v>
      </c>
      <c r="P31" s="7">
        <v>3</v>
      </c>
      <c r="Q31" s="7"/>
      <c r="R31" s="7"/>
      <c r="S31" s="7"/>
      <c r="T31" s="7"/>
      <c r="U31" s="7"/>
      <c r="V31" s="7"/>
      <c r="W31" s="7"/>
      <c r="X31" s="7"/>
      <c r="Y31" s="7"/>
      <c r="Z31" s="11">
        <f t="shared" si="1"/>
        <v>5</v>
      </c>
      <c r="AA31" s="7" t="s">
        <v>73</v>
      </c>
      <c r="AB31" s="7" t="s">
        <v>68</v>
      </c>
      <c r="AC31" s="12" t="s">
        <v>11</v>
      </c>
      <c r="AD31" s="1"/>
    </row>
    <row r="32" spans="1:30" x14ac:dyDescent="0.45">
      <c r="A32" s="1"/>
      <c r="B32" s="7" t="s">
        <v>67</v>
      </c>
      <c r="C32" s="11">
        <v>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>
        <v>2</v>
      </c>
      <c r="P32" s="7">
        <v>2</v>
      </c>
      <c r="Q32" s="7"/>
      <c r="R32" s="7"/>
      <c r="S32" s="7"/>
      <c r="T32" s="7"/>
      <c r="U32" s="7"/>
      <c r="V32" s="7"/>
      <c r="W32" s="7"/>
      <c r="X32" s="7"/>
      <c r="Y32" s="7"/>
      <c r="Z32" s="11">
        <f t="shared" si="1"/>
        <v>4</v>
      </c>
      <c r="AA32" s="7" t="s">
        <v>73</v>
      </c>
      <c r="AB32" s="7" t="s">
        <v>68</v>
      </c>
      <c r="AC32" s="12" t="s">
        <v>11</v>
      </c>
      <c r="AD32" s="1"/>
    </row>
    <row r="33" spans="1:30" x14ac:dyDescent="0.45">
      <c r="A33" s="1"/>
      <c r="B33" s="7" t="s">
        <v>69</v>
      </c>
      <c r="C33" s="11">
        <v>8</v>
      </c>
      <c r="D33" s="7"/>
      <c r="E33" s="7"/>
      <c r="F33" s="7"/>
      <c r="G33" s="7"/>
      <c r="H33" s="7"/>
      <c r="I33" s="7"/>
      <c r="J33" s="7"/>
      <c r="K33" s="7"/>
      <c r="L33" s="7"/>
      <c r="M33" s="7">
        <v>2</v>
      </c>
      <c r="N33" s="7">
        <v>2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1">
        <f t="shared" si="1"/>
        <v>4</v>
      </c>
      <c r="AA33" s="7" t="s">
        <v>74</v>
      </c>
      <c r="AB33" s="7" t="s">
        <v>68</v>
      </c>
      <c r="AC33" s="12" t="s">
        <v>11</v>
      </c>
      <c r="AD33" s="1"/>
    </row>
    <row r="34" spans="1:30" x14ac:dyDescent="0.45">
      <c r="A34" s="1"/>
      <c r="B34" s="7" t="s">
        <v>70</v>
      </c>
      <c r="C34" s="11">
        <v>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>
        <v>2</v>
      </c>
      <c r="O34" s="7">
        <v>4</v>
      </c>
      <c r="P34" s="7">
        <v>2</v>
      </c>
      <c r="Q34" s="7"/>
      <c r="R34" s="7"/>
      <c r="S34" s="7"/>
      <c r="T34" s="7"/>
      <c r="U34" s="7"/>
      <c r="V34" s="7"/>
      <c r="W34" s="7"/>
      <c r="X34" s="7"/>
      <c r="Y34" s="7"/>
      <c r="Z34" s="11">
        <f t="shared" si="1"/>
        <v>8</v>
      </c>
      <c r="AA34" s="7" t="s">
        <v>74</v>
      </c>
      <c r="AB34" s="7" t="s">
        <v>68</v>
      </c>
      <c r="AC34" s="12" t="s">
        <v>11</v>
      </c>
      <c r="AD34" s="1"/>
    </row>
    <row r="35" spans="1:30" x14ac:dyDescent="0.45">
      <c r="A35" s="1"/>
      <c r="B35" s="7" t="s">
        <v>20</v>
      </c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1">
        <f t="shared" si="1"/>
        <v>0</v>
      </c>
      <c r="AA35" s="7"/>
      <c r="AB35" s="7"/>
      <c r="AC35" s="12" t="s">
        <v>42</v>
      </c>
      <c r="AD35" s="1"/>
    </row>
    <row r="36" spans="1:30" x14ac:dyDescent="0.45">
      <c r="A36" s="1"/>
      <c r="B36" s="7" t="s">
        <v>21</v>
      </c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1">
        <f t="shared" si="1"/>
        <v>0</v>
      </c>
      <c r="AA36" s="7"/>
      <c r="AB36" s="7"/>
      <c r="AC36" s="12" t="s">
        <v>42</v>
      </c>
      <c r="AD36" s="1"/>
    </row>
    <row r="37" spans="1:30" x14ac:dyDescent="0.45">
      <c r="A37" s="1"/>
      <c r="B37" s="7" t="s">
        <v>22</v>
      </c>
      <c r="C37" s="1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1">
        <f t="shared" si="1"/>
        <v>0</v>
      </c>
      <c r="AA37" s="7"/>
      <c r="AB37" s="7"/>
      <c r="AC37" s="12" t="s">
        <v>42</v>
      </c>
      <c r="AD37" s="1"/>
    </row>
    <row r="38" spans="1:30" x14ac:dyDescent="0.45">
      <c r="A38" s="1"/>
      <c r="B38" s="7" t="s">
        <v>23</v>
      </c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1">
        <f t="shared" si="1"/>
        <v>0</v>
      </c>
      <c r="AA38" s="7"/>
      <c r="AB38" s="7"/>
      <c r="AC38" s="12" t="s">
        <v>42</v>
      </c>
      <c r="AD38" s="1"/>
    </row>
    <row r="39" spans="1:30" x14ac:dyDescent="0.45">
      <c r="A39" s="1"/>
      <c r="B39" s="7" t="s">
        <v>24</v>
      </c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1">
        <f t="shared" si="1"/>
        <v>0</v>
      </c>
      <c r="AA39" s="7"/>
      <c r="AB39" s="7"/>
      <c r="AC39" s="12" t="s">
        <v>42</v>
      </c>
      <c r="AD39" s="1"/>
    </row>
    <row r="40" spans="1:30" x14ac:dyDescent="0.45">
      <c r="A40" s="1"/>
      <c r="B40" s="7" t="s">
        <v>25</v>
      </c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1">
        <f t="shared" si="1"/>
        <v>0</v>
      </c>
      <c r="AA40" s="7"/>
      <c r="AB40" s="7"/>
      <c r="AC40" s="12" t="s">
        <v>42</v>
      </c>
      <c r="AD40" s="1"/>
    </row>
    <row r="41" spans="1:30" x14ac:dyDescent="0.45">
      <c r="A41" s="1"/>
      <c r="B41" s="7" t="s">
        <v>26</v>
      </c>
      <c r="C41" s="1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1">
        <f t="shared" si="1"/>
        <v>0</v>
      </c>
      <c r="AA41" s="7"/>
      <c r="AB41" s="7"/>
      <c r="AC41" s="12" t="s">
        <v>42</v>
      </c>
      <c r="AD41" s="1"/>
    </row>
    <row r="42" spans="1:30" x14ac:dyDescent="0.45">
      <c r="A42" s="1"/>
      <c r="B42" s="7" t="s">
        <v>27</v>
      </c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1">
        <f t="shared" si="1"/>
        <v>0</v>
      </c>
      <c r="AA42" s="7"/>
      <c r="AB42" s="7"/>
      <c r="AC42" s="12" t="s">
        <v>42</v>
      </c>
      <c r="AD42" s="1"/>
    </row>
    <row r="43" spans="1:30" x14ac:dyDescent="0.45">
      <c r="A43" s="1"/>
      <c r="B43" s="7" t="s">
        <v>28</v>
      </c>
      <c r="C43" s="11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1">
        <f t="shared" si="1"/>
        <v>0</v>
      </c>
      <c r="AA43" s="7"/>
      <c r="AB43" s="7"/>
      <c r="AC43" s="12" t="s">
        <v>42</v>
      </c>
      <c r="AD43" s="1"/>
    </row>
    <row r="44" spans="1:30" x14ac:dyDescent="0.45">
      <c r="A44" s="1"/>
      <c r="B44" s="7" t="s">
        <v>29</v>
      </c>
      <c r="C44" s="1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1">
        <f t="shared" si="1"/>
        <v>0</v>
      </c>
      <c r="AA44" s="7"/>
      <c r="AB44" s="7"/>
      <c r="AC44" s="12" t="s">
        <v>42</v>
      </c>
      <c r="AD44" s="1"/>
    </row>
    <row r="45" spans="1:30" x14ac:dyDescent="0.45">
      <c r="A45" s="1"/>
      <c r="B45" s="7" t="s">
        <v>30</v>
      </c>
      <c r="C45" s="1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1">
        <f t="shared" si="1"/>
        <v>0</v>
      </c>
      <c r="AA45" s="7"/>
      <c r="AB45" s="7"/>
      <c r="AC45" s="12" t="s">
        <v>42</v>
      </c>
      <c r="AD45" s="1"/>
    </row>
    <row r="46" spans="1:30" x14ac:dyDescent="0.45">
      <c r="A46" s="1"/>
      <c r="B46" s="7" t="s">
        <v>31</v>
      </c>
      <c r="C46" s="1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1">
        <f t="shared" si="1"/>
        <v>0</v>
      </c>
      <c r="AA46" s="7"/>
      <c r="AB46" s="7"/>
      <c r="AC46" s="12" t="s">
        <v>42</v>
      </c>
      <c r="AD46" s="1"/>
    </row>
    <row r="47" spans="1:30" x14ac:dyDescent="0.45">
      <c r="A47" s="1"/>
      <c r="B47" s="7" t="s">
        <v>32</v>
      </c>
      <c r="C47" s="1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1">
        <f t="shared" si="1"/>
        <v>0</v>
      </c>
      <c r="AA47" s="7"/>
      <c r="AB47" s="7"/>
      <c r="AC47" s="12" t="s">
        <v>42</v>
      </c>
      <c r="AD47" s="1"/>
    </row>
    <row r="48" spans="1:30" x14ac:dyDescent="0.45">
      <c r="A48" s="1"/>
      <c r="B48" s="7" t="s">
        <v>33</v>
      </c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1">
        <f t="shared" si="1"/>
        <v>0</v>
      </c>
      <c r="AA48" s="7"/>
      <c r="AB48" s="7"/>
      <c r="AC48" s="12" t="s">
        <v>42</v>
      </c>
      <c r="AD48" s="1"/>
    </row>
    <row r="49" spans="1:30" x14ac:dyDescent="0.45">
      <c r="A49" s="1"/>
      <c r="B49" s="7" t="s">
        <v>34</v>
      </c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1">
        <f t="shared" si="1"/>
        <v>0</v>
      </c>
      <c r="AA49" s="7"/>
      <c r="AB49" s="7"/>
      <c r="AC49" s="12" t="s">
        <v>42</v>
      </c>
      <c r="AD49" s="1"/>
    </row>
    <row r="50" spans="1:30" x14ac:dyDescent="0.45">
      <c r="A50" s="1"/>
      <c r="B50" s="7" t="s">
        <v>35</v>
      </c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1">
        <f t="shared" si="1"/>
        <v>0</v>
      </c>
      <c r="AA50" s="7"/>
      <c r="AB50" s="7"/>
      <c r="AC50" s="12" t="s">
        <v>42</v>
      </c>
      <c r="AD50" s="1"/>
    </row>
    <row r="51" spans="1:30" x14ac:dyDescent="0.4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1"/>
    </row>
    <row r="52" spans="1:30" x14ac:dyDescent="0.45">
      <c r="A52" s="1"/>
      <c r="B52" s="9" t="s">
        <v>17</v>
      </c>
      <c r="C52" s="9">
        <f>SUM(C25:C50)</f>
        <v>98</v>
      </c>
      <c r="D52" s="10">
        <f>IF(COUNT(D25:D50)=0,"",IF(SUM(D25:D50)&gt;0,C52-SUM(D25:D50),IF(AND(D23&lt;=$C$15,SUM(D25:D50)=0),C52,"")))</f>
        <v>96</v>
      </c>
      <c r="E52" s="10">
        <f>IF(COUNT(E25:E50)=0,"",IF(SUM(E25:E50)&gt;0,D52-SUM(E25:E50),IF(AND(E23&lt;=$C$15,SUM(E25:E50)=0),D52,"")))</f>
        <v>94</v>
      </c>
      <c r="F52" s="10">
        <f t="shared" ref="F52:Y52" si="2">IF(COUNT(F25:F50)=0,"",IF(SUM(F25:F50)&gt;0,E52-SUM(F25:F50),IF(AND(F23&lt;=$C$15,SUM(F25:F50)=0),E52,"")))</f>
        <v>92</v>
      </c>
      <c r="G52" s="10">
        <f t="shared" si="2"/>
        <v>88</v>
      </c>
      <c r="H52" s="10">
        <f t="shared" si="2"/>
        <v>84</v>
      </c>
      <c r="I52" s="10">
        <f t="shared" si="2"/>
        <v>81</v>
      </c>
      <c r="J52" s="10">
        <f t="shared" si="2"/>
        <v>75</v>
      </c>
      <c r="K52" s="10">
        <f t="shared" si="2"/>
        <v>71</v>
      </c>
      <c r="L52" s="10">
        <f t="shared" si="2"/>
        <v>68</v>
      </c>
      <c r="M52" s="10">
        <f t="shared" si="2"/>
        <v>60</v>
      </c>
      <c r="N52" s="10">
        <f t="shared" si="2"/>
        <v>52</v>
      </c>
      <c r="O52" s="10">
        <f t="shared" si="2"/>
        <v>40</v>
      </c>
      <c r="P52" s="10">
        <f t="shared" si="2"/>
        <v>27</v>
      </c>
      <c r="Q52" s="10" t="str">
        <f t="shared" si="2"/>
        <v/>
      </c>
      <c r="R52" s="10" t="str">
        <f t="shared" si="2"/>
        <v/>
      </c>
      <c r="S52" s="10" t="str">
        <f t="shared" si="2"/>
        <v/>
      </c>
      <c r="T52" s="10" t="str">
        <f t="shared" si="2"/>
        <v/>
      </c>
      <c r="U52" s="10" t="str">
        <f t="shared" si="2"/>
        <v/>
      </c>
      <c r="V52" s="10" t="str">
        <f t="shared" si="2"/>
        <v/>
      </c>
      <c r="W52" s="10" t="str">
        <f t="shared" si="2"/>
        <v/>
      </c>
      <c r="X52" s="10" t="str">
        <f t="shared" si="2"/>
        <v/>
      </c>
      <c r="Y52" s="10" t="str">
        <f t="shared" si="2"/>
        <v/>
      </c>
      <c r="Z52" s="58">
        <f>SUM(Z25:Z50)</f>
        <v>71</v>
      </c>
      <c r="AA52" s="2"/>
      <c r="AB52" s="2"/>
      <c r="AC52" s="2"/>
      <c r="AD52" s="1"/>
    </row>
    <row r="53" spans="1:30" x14ac:dyDescent="0.45">
      <c r="A53" s="1"/>
      <c r="B53" s="9" t="s">
        <v>18</v>
      </c>
      <c r="C53" s="9">
        <f>C52</f>
        <v>98</v>
      </c>
      <c r="D53" s="10">
        <f t="shared" ref="D53:Y53" si="3">IF(D23&lt;=$C$15,C53-($C$53/$C$15),"")</f>
        <v>90.461538461538467</v>
      </c>
      <c r="E53" s="10">
        <f t="shared" si="3"/>
        <v>82.923076923076934</v>
      </c>
      <c r="F53" s="10">
        <f t="shared" si="3"/>
        <v>75.384615384615401</v>
      </c>
      <c r="G53" s="10">
        <f t="shared" si="3"/>
        <v>67.846153846153868</v>
      </c>
      <c r="H53" s="10">
        <f t="shared" si="3"/>
        <v>60.307692307692328</v>
      </c>
      <c r="I53" s="10">
        <f t="shared" si="3"/>
        <v>52.769230769230788</v>
      </c>
      <c r="J53" s="10">
        <f t="shared" si="3"/>
        <v>45.230769230769248</v>
      </c>
      <c r="K53" s="10">
        <f t="shared" si="3"/>
        <v>37.692307692307708</v>
      </c>
      <c r="L53" s="10">
        <f t="shared" si="3"/>
        <v>30.153846153846168</v>
      </c>
      <c r="M53" s="10">
        <f t="shared" si="3"/>
        <v>22.615384615384627</v>
      </c>
      <c r="N53" s="10">
        <f t="shared" si="3"/>
        <v>15.076923076923089</v>
      </c>
      <c r="O53" s="10">
        <f t="shared" si="3"/>
        <v>7.5384615384615508</v>
      </c>
      <c r="P53" s="10">
        <f t="shared" si="3"/>
        <v>1.2434497875801753E-14</v>
      </c>
      <c r="Q53" s="10" t="str">
        <f t="shared" si="3"/>
        <v/>
      </c>
      <c r="R53" s="10" t="str">
        <f t="shared" si="3"/>
        <v/>
      </c>
      <c r="S53" s="10" t="str">
        <f t="shared" si="3"/>
        <v/>
      </c>
      <c r="T53" s="10" t="str">
        <f t="shared" si="3"/>
        <v/>
      </c>
      <c r="U53" s="10" t="str">
        <f t="shared" si="3"/>
        <v/>
      </c>
      <c r="V53" s="10" t="str">
        <f t="shared" si="3"/>
        <v/>
      </c>
      <c r="W53" s="10" t="str">
        <f t="shared" si="3"/>
        <v/>
      </c>
      <c r="X53" s="10" t="str">
        <f t="shared" si="3"/>
        <v/>
      </c>
      <c r="Y53" s="10" t="str">
        <f t="shared" si="3"/>
        <v/>
      </c>
      <c r="Z53" s="58"/>
      <c r="AA53" s="2"/>
      <c r="AB53" s="2"/>
      <c r="AC53" s="2"/>
      <c r="AD53" s="1"/>
    </row>
    <row r="54" spans="1:30" x14ac:dyDescent="0.4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"/>
    </row>
    <row r="55" spans="1:30" x14ac:dyDescent="0.4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1"/>
    </row>
  </sheetData>
  <mergeCells count="11">
    <mergeCell ref="Z52:Z53"/>
    <mergeCell ref="B8:D8"/>
    <mergeCell ref="B9:D12"/>
    <mergeCell ref="C17:D17"/>
    <mergeCell ref="B1:AC4"/>
    <mergeCell ref="AA23:AA24"/>
    <mergeCell ref="C19:D19"/>
    <mergeCell ref="C20:D20"/>
    <mergeCell ref="AB23:AB24"/>
    <mergeCell ref="AC23:AC24"/>
    <mergeCell ref="Z23:Z24"/>
  </mergeCells>
  <dataValidations count="1">
    <dataValidation type="list" allowBlank="1" showInputMessage="1" showErrorMessage="1" sqref="C17:D17 AC25:AC50" xr:uid="{00000000-0002-0000-0700-000000000000}">
      <formula1>$AO$13:$AO$16</formula1>
    </dataValidation>
  </dataValidations>
  <pageMargins left="0.7" right="0.7" top="0.75" bottom="0.75" header="0.3" footer="0.3"/>
  <pageSetup paperSize="9" orientation="portrait" r:id="rId1"/>
  <ignoredErrors>
    <ignoredError sqref="Z25:Z34" formulaRange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5EDBF9A-156A-42C3-A955-D4C1382E4EAC}">
            <xm:f>NOT(ISERROR(SEARCH($AO$16,C17)))</xm:f>
            <xm:f>$AO$16</xm:f>
            <x14:dxf>
              <fill>
                <patternFill>
                  <bgColor rgb="FF92D050"/>
                </patternFill>
              </fill>
            </x14:dxf>
          </x14:cfRule>
          <x14:cfRule type="containsText" priority="6" operator="containsText" id="{DD8D5FE7-E154-4A75-9944-270A918C49C2}">
            <xm:f>NOT(ISERROR(SEARCH($AO$15,C17)))</xm:f>
            <xm:f>$AO$15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8E59E4C2-A11C-43C6-B9FA-BA795CC882B1}">
            <xm:f>NOT(ISERROR(SEARCH($AO$14,C17)))</xm:f>
            <xm:f>$AO$14</xm:f>
            <x14:dxf>
              <fill>
                <patternFill>
                  <bgColor rgb="FF0070C0"/>
                </patternFill>
              </fill>
            </x14:dxf>
          </x14:cfRule>
          <x14:cfRule type="containsText" priority="8" operator="containsText" id="{F3E437C9-A287-460F-8D34-DE8CFC8A8206}">
            <xm:f>NOT(ISERROR(SEARCH($AO$13,C17)))</xm:f>
            <xm:f>$AO$13</xm:f>
            <x14:dxf>
              <fill>
                <patternFill>
                  <bgColor theme="2" tint="-0.24994659260841701"/>
                </patternFill>
              </fill>
            </x14:dxf>
          </x14:cfRule>
          <xm:sqref>C17:D17</xm:sqref>
        </x14:conditionalFormatting>
        <x14:conditionalFormatting xmlns:xm="http://schemas.microsoft.com/office/excel/2006/main">
          <x14:cfRule type="containsText" priority="1" operator="containsText" id="{10326ABC-D40F-4698-A332-71062637CCF9}">
            <xm:f>NOT(ISERROR(SEARCH($AO$16,AC25)))</xm:f>
            <xm:f>$AO$16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2AE9CA8-6570-4452-8366-9BA719A312D9}">
            <xm:f>NOT(ISERROR(SEARCH($AO$15,AC25)))</xm:f>
            <xm:f>$AO$15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D0C85602-7685-4DEE-BE4B-3F5EE92C274E}">
            <xm:f>NOT(ISERROR(SEARCH($AO$14,AC25)))</xm:f>
            <xm:f>$AO$14</xm:f>
            <x14:dxf>
              <fill>
                <patternFill>
                  <bgColor rgb="FF0070C0"/>
                </patternFill>
              </fill>
            </x14:dxf>
          </x14:cfRule>
          <x14:cfRule type="containsText" priority="4" operator="containsText" id="{BE783EF8-E3C8-482C-A512-0DFCE9946DC1}">
            <xm:f>NOT(ISERROR(SEARCH($AO$13,AC25)))</xm:f>
            <xm:f>$AO$13</xm:f>
            <x14:dxf>
              <fill>
                <patternFill>
                  <bgColor theme="2" tint="-0.24994659260841701"/>
                </patternFill>
              </fill>
            </x14:dxf>
          </x14:cfRule>
          <xm:sqref>AC25:AC50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/>
  <dimension ref="A1:O50"/>
  <sheetViews>
    <sheetView workbookViewId="0">
      <selection activeCell="G17" sqref="G17"/>
    </sheetView>
  </sheetViews>
  <sheetFormatPr baseColWidth="10" defaultRowHeight="14.25" x14ac:dyDescent="0.45"/>
  <sheetData>
    <row r="1" spans="1:15" x14ac:dyDescent="0.45">
      <c r="A1" s="1"/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  <c r="O1" s="1"/>
    </row>
    <row r="2" spans="1:15" x14ac:dyDescent="0.45">
      <c r="A2" s="1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  <c r="O2" s="1"/>
    </row>
    <row r="3" spans="1:15" x14ac:dyDescent="0.45">
      <c r="A3" s="1"/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  <c r="O3" s="1"/>
    </row>
    <row r="4" spans="1:15" x14ac:dyDescent="0.45">
      <c r="A4" s="1"/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2"/>
      <c r="O4" s="1"/>
    </row>
    <row r="5" spans="1:15" ht="14.65" thickBot="1" x14ac:dyDescent="0.5">
      <c r="A5" s="1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5"/>
      <c r="O5" s="1"/>
    </row>
    <row r="6" spans="1:15" x14ac:dyDescent="0.4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</row>
    <row r="7" spans="1:15" x14ac:dyDescent="0.4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 spans="1:15" x14ac:dyDescent="0.4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1:15" x14ac:dyDescent="0.45">
      <c r="A9" s="1"/>
      <c r="B9" s="47" t="s">
        <v>52</v>
      </c>
      <c r="C9" s="47"/>
      <c r="D9" s="47"/>
      <c r="E9" s="47" t="s">
        <v>53</v>
      </c>
      <c r="F9" s="47"/>
      <c r="G9" s="47"/>
      <c r="H9" s="47"/>
      <c r="I9" s="47"/>
      <c r="J9" s="47"/>
      <c r="K9" s="47"/>
      <c r="L9" s="47"/>
      <c r="M9" s="47"/>
      <c r="N9" s="47"/>
      <c r="O9" s="1"/>
    </row>
    <row r="10" spans="1:15" x14ac:dyDescent="0.45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</row>
    <row r="11" spans="1:15" ht="15" customHeight="1" x14ac:dyDescent="0.45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</row>
    <row r="12" spans="1:15" x14ac:dyDescent="0.4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</row>
    <row r="13" spans="1:15" x14ac:dyDescent="0.45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"/>
    </row>
    <row r="14" spans="1:15" x14ac:dyDescent="0.45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"/>
    </row>
    <row r="15" spans="1:15" x14ac:dyDescent="0.4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"/>
    </row>
    <row r="16" spans="1:15" x14ac:dyDescent="0.45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"/>
    </row>
    <row r="17" spans="1:15" x14ac:dyDescent="0.45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"/>
    </row>
    <row r="18" spans="1:15" x14ac:dyDescent="0.45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"/>
    </row>
    <row r="19" spans="1:15" x14ac:dyDescent="0.4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"/>
    </row>
    <row r="20" spans="1:15" x14ac:dyDescent="0.4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"/>
    </row>
    <row r="21" spans="1:15" x14ac:dyDescent="0.4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4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4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4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spans="1:15" x14ac:dyDescent="0.4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spans="1:15" x14ac:dyDescent="0.4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spans="1:15" x14ac:dyDescent="0.4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x14ac:dyDescent="0.4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</row>
    <row r="29" spans="1:15" x14ac:dyDescent="0.4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spans="1:15" x14ac:dyDescent="0.4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</row>
    <row r="31" spans="1:15" x14ac:dyDescent="0.4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</row>
    <row r="32" spans="1:15" x14ac:dyDescent="0.4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spans="1:15" x14ac:dyDescent="0.4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x14ac:dyDescent="0.4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</row>
    <row r="35" spans="1:15" x14ac:dyDescent="0.4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</row>
    <row r="36" spans="1:15" x14ac:dyDescent="0.4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</row>
    <row r="37" spans="1:15" x14ac:dyDescent="0.4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</row>
    <row r="38" spans="1:15" x14ac:dyDescent="0.4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</row>
    <row r="39" spans="1:15" x14ac:dyDescent="0.4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</row>
    <row r="40" spans="1:15" x14ac:dyDescent="0.4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</row>
    <row r="41" spans="1:15" x14ac:dyDescent="0.4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</row>
    <row r="42" spans="1:15" x14ac:dyDescent="0.4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</row>
    <row r="43" spans="1:15" x14ac:dyDescent="0.4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</row>
    <row r="44" spans="1:15" x14ac:dyDescent="0.4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</row>
    <row r="45" spans="1:15" x14ac:dyDescent="0.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</row>
    <row r="46" spans="1:15" x14ac:dyDescent="0.4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</row>
    <row r="47" spans="1:15" x14ac:dyDescent="0.4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</row>
    <row r="48" spans="1:15" x14ac:dyDescent="0.4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</row>
    <row r="49" spans="1:15" x14ac:dyDescent="0.4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</row>
    <row r="50" spans="1:15" x14ac:dyDescent="0.4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</row>
  </sheetData>
  <mergeCells count="3">
    <mergeCell ref="B1:N5"/>
    <mergeCell ref="B9:D9"/>
    <mergeCell ref="E9:N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Opciones</vt:lpstr>
      <vt:lpstr>Información Gral</vt:lpstr>
      <vt:lpstr>Sp1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Henao</dc:creator>
  <cp:lastModifiedBy>bryan</cp:lastModifiedBy>
  <dcterms:created xsi:type="dcterms:W3CDTF">2017-06-27T18:33:22Z</dcterms:created>
  <dcterms:modified xsi:type="dcterms:W3CDTF">2019-02-23T12:48:16Z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