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G:\FCHCO\Analytics\Ever-enrolled\ever_enrollment_2006_thru_2015\"/>
    </mc:Choice>
  </mc:AlternateContent>
  <bookViews>
    <workbookView xWindow="-15" yWindow="-15" windowWidth="19620" windowHeight="2970" tabRatio="841" activeTab="9"/>
  </bookViews>
  <sheets>
    <sheet name="CY_2006" sheetId="29" r:id="rId1"/>
    <sheet name="CY_2007" sheetId="30" r:id="rId2"/>
    <sheet name="CY_2008" sheetId="31" r:id="rId3"/>
    <sheet name="CY_2009" sheetId="32" r:id="rId4"/>
    <sheet name="CY_2010" sheetId="33" r:id="rId5"/>
    <sheet name="CY_2011" sheetId="28" r:id="rId6"/>
    <sheet name="CY_2012" sheetId="27" r:id="rId7"/>
    <sheet name="CY_2013" sheetId="26" r:id="rId8"/>
    <sheet name="CY_2014" sheetId="34" r:id="rId9"/>
    <sheet name="CY_2015" sheetId="25" r:id="rId10"/>
  </sheets>
  <externalReferences>
    <externalReference r:id="rId11"/>
  </externalReferences>
  <calcPr calcId="152511"/>
</workbook>
</file>

<file path=xl/calcChain.xml><?xml version="1.0" encoding="utf-8"?>
<calcChain xmlns="http://schemas.openxmlformats.org/spreadsheetml/2006/main">
  <c r="P59" i="29" l="1"/>
  <c r="L59" i="29"/>
  <c r="C59" i="29"/>
  <c r="P58" i="29"/>
  <c r="L58" i="29"/>
  <c r="C58" i="29"/>
  <c r="P57" i="29"/>
  <c r="L57" i="29"/>
  <c r="C57" i="29"/>
  <c r="P56" i="29"/>
  <c r="L56" i="29"/>
  <c r="C56" i="29"/>
  <c r="P53" i="29"/>
  <c r="L53" i="29"/>
  <c r="C53" i="29"/>
  <c r="P52" i="29"/>
  <c r="L52" i="29"/>
  <c r="C52" i="29"/>
  <c r="P51" i="29"/>
  <c r="L51" i="29"/>
  <c r="C51" i="29"/>
  <c r="P50" i="29"/>
  <c r="L50" i="29"/>
  <c r="C50" i="29"/>
  <c r="L47" i="29"/>
  <c r="P46" i="29"/>
  <c r="P45" i="29"/>
  <c r="L44" i="29"/>
  <c r="P43" i="29"/>
  <c r="L42" i="29"/>
  <c r="P41" i="29"/>
  <c r="P34" i="29"/>
  <c r="L34" i="29"/>
  <c r="C34" i="29"/>
  <c r="P33" i="29"/>
  <c r="L33" i="29"/>
  <c r="C33" i="29"/>
  <c r="P26" i="29"/>
  <c r="L26" i="29"/>
  <c r="C26" i="29"/>
  <c r="P25" i="29"/>
  <c r="L25" i="29"/>
  <c r="C25" i="29"/>
  <c r="P24" i="29"/>
  <c r="L24" i="29"/>
  <c r="C24" i="29"/>
  <c r="P23" i="29"/>
  <c r="L23" i="29"/>
  <c r="C23" i="29"/>
  <c r="P22" i="29"/>
  <c r="L22" i="29"/>
  <c r="C22" i="29"/>
  <c r="P21" i="29"/>
  <c r="L21" i="29"/>
  <c r="C21" i="29"/>
  <c r="P20" i="29"/>
  <c r="L20" i="29"/>
  <c r="C20" i="29"/>
  <c r="P13" i="29"/>
  <c r="L13" i="29"/>
  <c r="C13" i="29"/>
  <c r="P12" i="29"/>
  <c r="L12" i="29"/>
  <c r="C12" i="29"/>
  <c r="P11" i="29"/>
  <c r="L11" i="29"/>
  <c r="C11" i="29"/>
  <c r="P10" i="29"/>
  <c r="L10" i="29"/>
  <c r="C10" i="29"/>
  <c r="P9" i="29"/>
  <c r="L9" i="29"/>
  <c r="C9" i="29"/>
  <c r="P8" i="29"/>
  <c r="L8" i="29"/>
  <c r="C8" i="29"/>
  <c r="P7" i="29"/>
  <c r="L7" i="29"/>
  <c r="C7" i="29"/>
  <c r="P5" i="29"/>
  <c r="L5" i="29"/>
  <c r="C5" i="29"/>
  <c r="P59" i="30"/>
  <c r="L59" i="30"/>
  <c r="C59" i="30"/>
  <c r="P58" i="30"/>
  <c r="L58" i="30"/>
  <c r="C58" i="30"/>
  <c r="P57" i="30"/>
  <c r="L57" i="30"/>
  <c r="C57" i="30"/>
  <c r="P56" i="30"/>
  <c r="L56" i="30"/>
  <c r="C56" i="30"/>
  <c r="P53" i="30"/>
  <c r="L53" i="30"/>
  <c r="C53" i="30"/>
  <c r="P52" i="30"/>
  <c r="L52" i="30"/>
  <c r="C52" i="30"/>
  <c r="P51" i="30"/>
  <c r="L51" i="30"/>
  <c r="C51" i="30"/>
  <c r="P50" i="30"/>
  <c r="L50" i="30"/>
  <c r="C50" i="30"/>
  <c r="L47" i="30"/>
  <c r="P46" i="30"/>
  <c r="P45" i="30"/>
  <c r="L44" i="30"/>
  <c r="P43" i="30"/>
  <c r="L42" i="30"/>
  <c r="P41" i="30"/>
  <c r="P34" i="30"/>
  <c r="L34" i="30"/>
  <c r="C34" i="30"/>
  <c r="P33" i="30"/>
  <c r="L33" i="30"/>
  <c r="C33" i="30"/>
  <c r="P26" i="30"/>
  <c r="L26" i="30"/>
  <c r="C26" i="30"/>
  <c r="P25" i="30"/>
  <c r="L25" i="30"/>
  <c r="C25" i="30"/>
  <c r="C29" i="30" s="1"/>
  <c r="P24" i="30"/>
  <c r="L24" i="30"/>
  <c r="C24" i="30"/>
  <c r="P23" i="30"/>
  <c r="L23" i="30"/>
  <c r="C23" i="30"/>
  <c r="P22" i="30"/>
  <c r="L22" i="30"/>
  <c r="C22" i="30"/>
  <c r="P21" i="30"/>
  <c r="L21" i="30"/>
  <c r="C21" i="30"/>
  <c r="P20" i="30"/>
  <c r="L20" i="30"/>
  <c r="C20" i="30"/>
  <c r="P13" i="30"/>
  <c r="L13" i="30"/>
  <c r="C13" i="30"/>
  <c r="P12" i="30"/>
  <c r="L12" i="30"/>
  <c r="C12" i="30"/>
  <c r="P11" i="30"/>
  <c r="L11" i="30"/>
  <c r="C11" i="30"/>
  <c r="C17" i="30" s="1"/>
  <c r="D17" i="30" s="1"/>
  <c r="P10" i="30"/>
  <c r="L10" i="30"/>
  <c r="C10" i="30"/>
  <c r="P9" i="30"/>
  <c r="L9" i="30"/>
  <c r="C9" i="30"/>
  <c r="P8" i="30"/>
  <c r="L8" i="30"/>
  <c r="C8" i="30"/>
  <c r="P7" i="30"/>
  <c r="L7" i="30"/>
  <c r="C7" i="30"/>
  <c r="C16" i="30" s="1"/>
  <c r="P5" i="30"/>
  <c r="L5" i="30"/>
  <c r="C5" i="30"/>
  <c r="P59" i="31"/>
  <c r="L59" i="31"/>
  <c r="C59" i="31"/>
  <c r="P58" i="31"/>
  <c r="L58" i="31"/>
  <c r="C58" i="31"/>
  <c r="P57" i="31"/>
  <c r="L57" i="31"/>
  <c r="C57" i="31"/>
  <c r="P56" i="31"/>
  <c r="L56" i="31"/>
  <c r="C56" i="31"/>
  <c r="P53" i="31"/>
  <c r="L53" i="31"/>
  <c r="C53" i="31"/>
  <c r="P52" i="31"/>
  <c r="L52" i="31"/>
  <c r="C52" i="31"/>
  <c r="P51" i="31"/>
  <c r="L51" i="31"/>
  <c r="C51" i="31"/>
  <c r="P50" i="31"/>
  <c r="L50" i="31"/>
  <c r="C50" i="31"/>
  <c r="L47" i="31"/>
  <c r="P46" i="31"/>
  <c r="P45" i="31"/>
  <c r="L44" i="31"/>
  <c r="P43" i="31"/>
  <c r="L42" i="31"/>
  <c r="P41" i="31"/>
  <c r="P34" i="31"/>
  <c r="L34" i="31"/>
  <c r="C34" i="31"/>
  <c r="P33" i="31"/>
  <c r="L33" i="31"/>
  <c r="C33" i="31"/>
  <c r="P26" i="31"/>
  <c r="L26" i="31"/>
  <c r="C26" i="31"/>
  <c r="P25" i="31"/>
  <c r="L25" i="31"/>
  <c r="C25" i="31"/>
  <c r="P24" i="31"/>
  <c r="L24" i="31"/>
  <c r="C24" i="31"/>
  <c r="P23" i="31"/>
  <c r="L23" i="31"/>
  <c r="C23" i="31"/>
  <c r="P22" i="31"/>
  <c r="L22" i="31"/>
  <c r="C22" i="31"/>
  <c r="P21" i="31"/>
  <c r="L21" i="31"/>
  <c r="C21" i="31"/>
  <c r="P20" i="31"/>
  <c r="L20" i="31"/>
  <c r="C20" i="31"/>
  <c r="P13" i="31"/>
  <c r="L13" i="31"/>
  <c r="C13" i="31"/>
  <c r="P12" i="31"/>
  <c r="L12" i="31"/>
  <c r="C12" i="31"/>
  <c r="P11" i="31"/>
  <c r="L11" i="31"/>
  <c r="C11" i="31"/>
  <c r="P10" i="31"/>
  <c r="L10" i="31"/>
  <c r="C10" i="31"/>
  <c r="P9" i="31"/>
  <c r="L9" i="31"/>
  <c r="C9" i="31"/>
  <c r="P8" i="31"/>
  <c r="L8" i="31"/>
  <c r="C8" i="31"/>
  <c r="P7" i="31"/>
  <c r="L7" i="31"/>
  <c r="C7" i="31"/>
  <c r="P5" i="31"/>
  <c r="L5" i="31"/>
  <c r="C5" i="31"/>
  <c r="P59" i="32"/>
  <c r="L59" i="32"/>
  <c r="C59" i="32"/>
  <c r="P58" i="32"/>
  <c r="L58" i="32"/>
  <c r="C58" i="32"/>
  <c r="P57" i="32"/>
  <c r="L57" i="32"/>
  <c r="C57" i="32"/>
  <c r="P56" i="32"/>
  <c r="L56" i="32"/>
  <c r="C56" i="32"/>
  <c r="P53" i="32"/>
  <c r="L53" i="32"/>
  <c r="C53" i="32"/>
  <c r="P52" i="32"/>
  <c r="L52" i="32"/>
  <c r="C52" i="32"/>
  <c r="P51" i="32"/>
  <c r="L51" i="32"/>
  <c r="C51" i="32"/>
  <c r="P50" i="32"/>
  <c r="L50" i="32"/>
  <c r="C50" i="32"/>
  <c r="L47" i="32"/>
  <c r="P46" i="32"/>
  <c r="P45" i="32"/>
  <c r="L44" i="32"/>
  <c r="P43" i="32"/>
  <c r="L42" i="32"/>
  <c r="P41" i="32"/>
  <c r="P34" i="32"/>
  <c r="L34" i="32"/>
  <c r="C34" i="32"/>
  <c r="P33" i="32"/>
  <c r="L33" i="32"/>
  <c r="C33" i="32"/>
  <c r="P26" i="32"/>
  <c r="L26" i="32"/>
  <c r="C26" i="32"/>
  <c r="P25" i="32"/>
  <c r="P29" i="32" s="1"/>
  <c r="L25" i="32"/>
  <c r="C25" i="32"/>
  <c r="C29" i="32" s="1"/>
  <c r="P24" i="32"/>
  <c r="L24" i="32"/>
  <c r="C24" i="32"/>
  <c r="P23" i="32"/>
  <c r="L23" i="32"/>
  <c r="C23" i="32"/>
  <c r="P22" i="32"/>
  <c r="L22" i="32"/>
  <c r="C22" i="32"/>
  <c r="P21" i="32"/>
  <c r="L21" i="32"/>
  <c r="C21" i="32"/>
  <c r="P20" i="32"/>
  <c r="L20" i="32"/>
  <c r="C20" i="32"/>
  <c r="P13" i="32"/>
  <c r="L13" i="32"/>
  <c r="C13" i="32"/>
  <c r="P12" i="32"/>
  <c r="L12" i="32"/>
  <c r="C12" i="32"/>
  <c r="P11" i="32"/>
  <c r="L11" i="32"/>
  <c r="C11" i="32"/>
  <c r="C17" i="32" s="1"/>
  <c r="D17" i="32" s="1"/>
  <c r="P10" i="32"/>
  <c r="L10" i="32"/>
  <c r="C10" i="32"/>
  <c r="P9" i="32"/>
  <c r="L9" i="32"/>
  <c r="C9" i="32"/>
  <c r="P8" i="32"/>
  <c r="L8" i="32"/>
  <c r="C8" i="32"/>
  <c r="P7" i="32"/>
  <c r="L7" i="32"/>
  <c r="C7" i="32"/>
  <c r="C16" i="32" s="1"/>
  <c r="P5" i="32"/>
  <c r="L5" i="32"/>
  <c r="C5" i="32"/>
  <c r="H40" i="29"/>
  <c r="Q38" i="29"/>
  <c r="M38" i="29"/>
  <c r="J38" i="29"/>
  <c r="G38" i="29"/>
  <c r="D38" i="29"/>
  <c r="C29" i="29"/>
  <c r="N5" i="29"/>
  <c r="N38" i="29" s="1"/>
  <c r="K5" i="29"/>
  <c r="K38" i="29" s="1"/>
  <c r="H40" i="30"/>
  <c r="Q38" i="30"/>
  <c r="M38" i="30"/>
  <c r="J38" i="30"/>
  <c r="G38" i="30"/>
  <c r="D38" i="30"/>
  <c r="N5" i="30"/>
  <c r="N38" i="30" s="1"/>
  <c r="K5" i="30"/>
  <c r="K38" i="30" s="1"/>
  <c r="H40" i="31"/>
  <c r="Q38" i="31"/>
  <c r="M38" i="31"/>
  <c r="J38" i="31"/>
  <c r="G38" i="31"/>
  <c r="D38" i="31"/>
  <c r="N5" i="31"/>
  <c r="N38" i="31" s="1"/>
  <c r="K5" i="31"/>
  <c r="K38" i="31" s="1"/>
  <c r="H40" i="32"/>
  <c r="Q38" i="32"/>
  <c r="M38" i="32"/>
  <c r="J38" i="32"/>
  <c r="G38" i="32"/>
  <c r="D38" i="32"/>
  <c r="N5" i="32"/>
  <c r="N38" i="32" s="1"/>
  <c r="K5" i="32"/>
  <c r="R5" i="32" s="1"/>
  <c r="R38" i="32" s="1"/>
  <c r="P59" i="33"/>
  <c r="L59" i="33"/>
  <c r="C59" i="33"/>
  <c r="P58" i="33"/>
  <c r="L58" i="33"/>
  <c r="C58" i="33"/>
  <c r="P57" i="33"/>
  <c r="L57" i="33"/>
  <c r="C57" i="33"/>
  <c r="P56" i="33"/>
  <c r="L56" i="33"/>
  <c r="C56" i="33"/>
  <c r="P53" i="33"/>
  <c r="L53" i="33"/>
  <c r="C53" i="33"/>
  <c r="P52" i="33"/>
  <c r="L52" i="33"/>
  <c r="C52" i="33"/>
  <c r="P51" i="33"/>
  <c r="L51" i="33"/>
  <c r="C51" i="33"/>
  <c r="P50" i="33"/>
  <c r="L50" i="33"/>
  <c r="C50" i="33"/>
  <c r="L47" i="33"/>
  <c r="P46" i="33"/>
  <c r="P45" i="33"/>
  <c r="L44" i="33"/>
  <c r="P43" i="33"/>
  <c r="L42" i="33"/>
  <c r="P41" i="33"/>
  <c r="P34" i="33"/>
  <c r="L34" i="33"/>
  <c r="C34" i="33"/>
  <c r="P33" i="33"/>
  <c r="L33" i="33"/>
  <c r="C33" i="33"/>
  <c r="P26" i="33"/>
  <c r="L26" i="33"/>
  <c r="C26" i="33"/>
  <c r="P25" i="33"/>
  <c r="L25" i="33"/>
  <c r="C25" i="33"/>
  <c r="P24" i="33"/>
  <c r="L24" i="33"/>
  <c r="C24" i="33"/>
  <c r="P23" i="33"/>
  <c r="L23" i="33"/>
  <c r="C23" i="33"/>
  <c r="P22" i="33"/>
  <c r="L22" i="33"/>
  <c r="C22" i="33"/>
  <c r="P21" i="33"/>
  <c r="L21" i="33"/>
  <c r="C21" i="33"/>
  <c r="P20" i="33"/>
  <c r="L20" i="33"/>
  <c r="C20" i="33"/>
  <c r="P13" i="33"/>
  <c r="L13" i="33"/>
  <c r="C13" i="33"/>
  <c r="P12" i="33"/>
  <c r="L12" i="33"/>
  <c r="C12" i="33"/>
  <c r="P11" i="33"/>
  <c r="L11" i="33"/>
  <c r="C11" i="33"/>
  <c r="C17" i="33" s="1"/>
  <c r="P10" i="33"/>
  <c r="L10" i="33"/>
  <c r="C10" i="33"/>
  <c r="P9" i="33"/>
  <c r="L9" i="33"/>
  <c r="P8" i="33"/>
  <c r="L8" i="33"/>
  <c r="P7" i="33"/>
  <c r="L7" i="33"/>
  <c r="P5" i="33"/>
  <c r="Q33" i="32" l="1"/>
  <c r="S7" i="31"/>
  <c r="P16" i="31"/>
  <c r="P17" i="31"/>
  <c r="O20" i="31"/>
  <c r="O58" i="31"/>
  <c r="Q33" i="30"/>
  <c r="Q35" i="30" s="1"/>
  <c r="P29" i="29"/>
  <c r="S29" i="29" s="1"/>
  <c r="H47" i="29"/>
  <c r="O47" i="29"/>
  <c r="L17" i="33"/>
  <c r="H7" i="32"/>
  <c r="L16" i="32"/>
  <c r="S8" i="32"/>
  <c r="H11" i="32"/>
  <c r="L17" i="32"/>
  <c r="S12" i="32"/>
  <c r="S26" i="32"/>
  <c r="C35" i="32"/>
  <c r="S50" i="32"/>
  <c r="H53" i="32"/>
  <c r="H59" i="32"/>
  <c r="I59" i="32" s="1"/>
  <c r="O13" i="31"/>
  <c r="O33" i="31"/>
  <c r="Q34" i="31"/>
  <c r="O51" i="31"/>
  <c r="O7" i="30"/>
  <c r="L16" i="30"/>
  <c r="L17" i="30"/>
  <c r="O25" i="30"/>
  <c r="H42" i="30"/>
  <c r="S46" i="30"/>
  <c r="O59" i="30"/>
  <c r="S20" i="29"/>
  <c r="Q34" i="29"/>
  <c r="S52" i="29"/>
  <c r="S23" i="32"/>
  <c r="H47" i="31"/>
  <c r="O47" i="31"/>
  <c r="S13" i="30"/>
  <c r="P16" i="29"/>
  <c r="P16" i="32"/>
  <c r="P17" i="32"/>
  <c r="O24" i="32"/>
  <c r="H47" i="32"/>
  <c r="C47" i="32" s="1"/>
  <c r="O58" i="32"/>
  <c r="C16" i="31"/>
  <c r="S9" i="31"/>
  <c r="C17" i="31"/>
  <c r="D17" i="31" s="1"/>
  <c r="O22" i="31"/>
  <c r="Q33" i="31"/>
  <c r="Q35" i="31" s="1"/>
  <c r="S33" i="31"/>
  <c r="S51" i="31"/>
  <c r="P16" i="30"/>
  <c r="P17" i="30"/>
  <c r="O20" i="30"/>
  <c r="P29" i="30"/>
  <c r="S25" i="30"/>
  <c r="H47" i="30"/>
  <c r="O47" i="30"/>
  <c r="S59" i="30"/>
  <c r="C16" i="29"/>
  <c r="C17" i="29"/>
  <c r="D17" i="29" s="1"/>
  <c r="S23" i="29"/>
  <c r="Q33" i="29"/>
  <c r="S41" i="29"/>
  <c r="O56" i="29"/>
  <c r="P16" i="33"/>
  <c r="Q33" i="33"/>
  <c r="D16" i="32"/>
  <c r="D18" i="32" s="1"/>
  <c r="C18" i="32"/>
  <c r="S9" i="32"/>
  <c r="O50" i="32"/>
  <c r="S25" i="31"/>
  <c r="C18" i="30"/>
  <c r="D16" i="30"/>
  <c r="D18" i="30" s="1"/>
  <c r="O8" i="30"/>
  <c r="S51" i="30"/>
  <c r="P17" i="29"/>
  <c r="O20" i="29"/>
  <c r="O58" i="29"/>
  <c r="P17" i="33"/>
  <c r="L16" i="33"/>
  <c r="Q34" i="33"/>
  <c r="O9" i="32"/>
  <c r="O23" i="32"/>
  <c r="Q34" i="32"/>
  <c r="O57" i="32"/>
  <c r="L16" i="31"/>
  <c r="S8" i="31"/>
  <c r="L17" i="31"/>
  <c r="O21" i="31"/>
  <c r="H42" i="31"/>
  <c r="I42" i="31" s="1"/>
  <c r="O53" i="31"/>
  <c r="S10" i="30"/>
  <c r="S24" i="30"/>
  <c r="Q34" i="30"/>
  <c r="H44" i="30"/>
  <c r="C44" i="30" s="1"/>
  <c r="O57" i="30"/>
  <c r="L16" i="29"/>
  <c r="S8" i="29"/>
  <c r="L17" i="29"/>
  <c r="O21" i="29"/>
  <c r="L29" i="29"/>
  <c r="S26" i="29"/>
  <c r="H42" i="29"/>
  <c r="S50" i="29"/>
  <c r="H24" i="32"/>
  <c r="I24" i="32" s="1"/>
  <c r="H12" i="31"/>
  <c r="Q59" i="32"/>
  <c r="H10" i="32"/>
  <c r="E10" i="32" s="1"/>
  <c r="H20" i="32"/>
  <c r="E20" i="32" s="1"/>
  <c r="F20" i="32" s="1"/>
  <c r="H34" i="32"/>
  <c r="H8" i="31"/>
  <c r="H22" i="31"/>
  <c r="I22" i="31" s="1"/>
  <c r="H26" i="31"/>
  <c r="I26" i="31" s="1"/>
  <c r="H50" i="31"/>
  <c r="H56" i="31"/>
  <c r="Q25" i="30"/>
  <c r="M9" i="30"/>
  <c r="H10" i="30"/>
  <c r="H20" i="30"/>
  <c r="H24" i="30"/>
  <c r="M33" i="30"/>
  <c r="M35" i="30" s="1"/>
  <c r="H34" i="30"/>
  <c r="H52" i="30"/>
  <c r="H8" i="29"/>
  <c r="I8" i="29" s="1"/>
  <c r="H12" i="29"/>
  <c r="H22" i="29"/>
  <c r="H26" i="29"/>
  <c r="H50" i="29"/>
  <c r="H56" i="29"/>
  <c r="I56" i="29" s="1"/>
  <c r="H7" i="30"/>
  <c r="H11" i="30"/>
  <c r="H25" i="30"/>
  <c r="I25" i="30" s="1"/>
  <c r="C35" i="30"/>
  <c r="H53" i="30"/>
  <c r="P35" i="29"/>
  <c r="H23" i="32"/>
  <c r="M8" i="31"/>
  <c r="H7" i="31"/>
  <c r="H11" i="31"/>
  <c r="H21" i="31"/>
  <c r="E21" i="31" s="1"/>
  <c r="F21" i="31" s="1"/>
  <c r="H25" i="31"/>
  <c r="C35" i="31"/>
  <c r="M21" i="30"/>
  <c r="H52" i="32"/>
  <c r="H59" i="29"/>
  <c r="E59" i="29" s="1"/>
  <c r="F59" i="29" s="1"/>
  <c r="M9" i="32"/>
  <c r="M8" i="32"/>
  <c r="H9" i="32"/>
  <c r="H33" i="32"/>
  <c r="M8" i="30"/>
  <c r="Q13" i="32"/>
  <c r="H53" i="31"/>
  <c r="E53" i="31" s="1"/>
  <c r="F53" i="31" s="1"/>
  <c r="H59" i="31"/>
  <c r="Q9" i="30"/>
  <c r="L48" i="30"/>
  <c r="Q13" i="30"/>
  <c r="M24" i="31"/>
  <c r="M21" i="32"/>
  <c r="M25" i="32"/>
  <c r="M34" i="31"/>
  <c r="M25" i="29"/>
  <c r="H7" i="29"/>
  <c r="H11" i="29"/>
  <c r="H21" i="29"/>
  <c r="C35" i="29"/>
  <c r="H53" i="29"/>
  <c r="P48" i="29"/>
  <c r="R5" i="29"/>
  <c r="R38" i="29" s="1"/>
  <c r="H51" i="29"/>
  <c r="H57" i="29"/>
  <c r="H25" i="29"/>
  <c r="E25" i="29" s="1"/>
  <c r="E29" i="29" s="1"/>
  <c r="C47" i="31"/>
  <c r="H13" i="32"/>
  <c r="H9" i="30"/>
  <c r="E9" i="30" s="1"/>
  <c r="F9" i="30" s="1"/>
  <c r="M8" i="29"/>
  <c r="H8" i="32"/>
  <c r="E8" i="32" s="1"/>
  <c r="F8" i="32" s="1"/>
  <c r="P48" i="32"/>
  <c r="Q59" i="31"/>
  <c r="M9" i="31"/>
  <c r="H10" i="31"/>
  <c r="I10" i="31" s="1"/>
  <c r="M13" i="31"/>
  <c r="M23" i="31"/>
  <c r="C54" i="31"/>
  <c r="C60" i="31"/>
  <c r="H58" i="31"/>
  <c r="I58" i="31" s="1"/>
  <c r="H8" i="30"/>
  <c r="H12" i="30"/>
  <c r="L27" i="30"/>
  <c r="H22" i="30"/>
  <c r="E22" i="30" s="1"/>
  <c r="H26" i="30"/>
  <c r="I26" i="30" s="1"/>
  <c r="H50" i="30"/>
  <c r="C54" i="30"/>
  <c r="H56" i="30"/>
  <c r="I56" i="30" s="1"/>
  <c r="Q59" i="29"/>
  <c r="M9" i="29"/>
  <c r="H10" i="29"/>
  <c r="I10" i="29" s="1"/>
  <c r="M13" i="29"/>
  <c r="P27" i="29"/>
  <c r="C27" i="29"/>
  <c r="L27" i="29"/>
  <c r="L35" i="29"/>
  <c r="H52" i="29"/>
  <c r="M12" i="31"/>
  <c r="M21" i="29"/>
  <c r="H51" i="32"/>
  <c r="E51" i="32" s="1"/>
  <c r="H57" i="32"/>
  <c r="H13" i="30"/>
  <c r="I13" i="30" s="1"/>
  <c r="H33" i="30"/>
  <c r="H51" i="30"/>
  <c r="I51" i="30" s="1"/>
  <c r="H58" i="29"/>
  <c r="E58" i="29" s="1"/>
  <c r="F58" i="29" s="1"/>
  <c r="C47" i="29"/>
  <c r="C30" i="30"/>
  <c r="C31" i="30" s="1"/>
  <c r="L29" i="30"/>
  <c r="R5" i="30"/>
  <c r="R38" i="30" s="1"/>
  <c r="H58" i="30"/>
  <c r="E58" i="30" s="1"/>
  <c r="F58" i="30" s="1"/>
  <c r="R5" i="31"/>
  <c r="R38" i="31" s="1"/>
  <c r="Q10" i="31"/>
  <c r="Q24" i="31"/>
  <c r="H25" i="32"/>
  <c r="E25" i="32" s="1"/>
  <c r="E29" i="32" s="1"/>
  <c r="M33" i="32"/>
  <c r="M35" i="32" s="1"/>
  <c r="H58" i="32"/>
  <c r="E58" i="32" s="1"/>
  <c r="F58" i="32" s="1"/>
  <c r="C42" i="30"/>
  <c r="L29" i="32"/>
  <c r="C42" i="31"/>
  <c r="H52" i="31"/>
  <c r="M25" i="30"/>
  <c r="H59" i="30"/>
  <c r="H44" i="29"/>
  <c r="H21" i="32"/>
  <c r="H33" i="31"/>
  <c r="H21" i="30"/>
  <c r="I21" i="30" s="1"/>
  <c r="Q8" i="29"/>
  <c r="H23" i="29"/>
  <c r="L48" i="32"/>
  <c r="C54" i="32"/>
  <c r="C27" i="30"/>
  <c r="Q20" i="31"/>
  <c r="H42" i="32"/>
  <c r="I42" i="32" s="1"/>
  <c r="I13" i="32"/>
  <c r="H20" i="29"/>
  <c r="E20" i="29" s="1"/>
  <c r="F20" i="29" s="1"/>
  <c r="H24" i="29"/>
  <c r="E24" i="29" s="1"/>
  <c r="F24" i="29" s="1"/>
  <c r="H34" i="29"/>
  <c r="E34" i="29" s="1"/>
  <c r="F34" i="29" s="1"/>
  <c r="E53" i="29"/>
  <c r="F53" i="29" s="1"/>
  <c r="H12" i="32"/>
  <c r="E12" i="32" s="1"/>
  <c r="F12" i="32" s="1"/>
  <c r="H22" i="32"/>
  <c r="H50" i="32"/>
  <c r="E53" i="32"/>
  <c r="F53" i="32" s="1"/>
  <c r="H56" i="32"/>
  <c r="E56" i="32" s="1"/>
  <c r="H5" i="29"/>
  <c r="H13" i="29"/>
  <c r="Q21" i="29"/>
  <c r="Q25" i="29"/>
  <c r="H33" i="29"/>
  <c r="L48" i="29"/>
  <c r="C54" i="29"/>
  <c r="H9" i="29"/>
  <c r="Q9" i="29"/>
  <c r="Q13" i="29"/>
  <c r="L14" i="29"/>
  <c r="C42" i="29"/>
  <c r="E20" i="30"/>
  <c r="F20" i="30" s="1"/>
  <c r="L14" i="30"/>
  <c r="P27" i="30"/>
  <c r="C47" i="30"/>
  <c r="Q8" i="30"/>
  <c r="M13" i="30"/>
  <c r="H23" i="30"/>
  <c r="H57" i="30"/>
  <c r="Q59" i="30"/>
  <c r="H5" i="30"/>
  <c r="O26" i="30" s="1"/>
  <c r="Q21" i="30"/>
  <c r="Q9" i="31"/>
  <c r="I11" i="31"/>
  <c r="Q13" i="31"/>
  <c r="Q21" i="31"/>
  <c r="Q22" i="31"/>
  <c r="H23" i="31"/>
  <c r="Q23" i="31"/>
  <c r="L35" i="31"/>
  <c r="H34" i="31"/>
  <c r="P35" i="31"/>
  <c r="H57" i="31"/>
  <c r="E7" i="31"/>
  <c r="E11" i="31"/>
  <c r="H44" i="31"/>
  <c r="I44" i="31" s="1"/>
  <c r="Q7" i="31"/>
  <c r="Q8" i="31"/>
  <c r="Q11" i="31"/>
  <c r="Q12" i="31"/>
  <c r="L48" i="31"/>
  <c r="Q57" i="31"/>
  <c r="Q9" i="32"/>
  <c r="Q8" i="32"/>
  <c r="M13" i="32"/>
  <c r="Q21" i="32"/>
  <c r="Q25" i="32"/>
  <c r="H44" i="32"/>
  <c r="H5" i="32"/>
  <c r="I47" i="32"/>
  <c r="I26" i="29"/>
  <c r="C14" i="29"/>
  <c r="D29" i="29" s="1"/>
  <c r="E7" i="29"/>
  <c r="E26" i="29"/>
  <c r="M22" i="29"/>
  <c r="E11" i="29"/>
  <c r="P30" i="29"/>
  <c r="S30" i="29" s="1"/>
  <c r="Q26" i="29"/>
  <c r="P14" i="29"/>
  <c r="M10" i="29"/>
  <c r="E22" i="29"/>
  <c r="Q22" i="29"/>
  <c r="M29" i="29"/>
  <c r="I53" i="29"/>
  <c r="I40" i="29"/>
  <c r="F47" i="29"/>
  <c r="F46" i="29"/>
  <c r="F45" i="29"/>
  <c r="F44" i="29"/>
  <c r="F43" i="29"/>
  <c r="F42" i="29"/>
  <c r="F41" i="29"/>
  <c r="I42" i="29"/>
  <c r="I47" i="29"/>
  <c r="I11" i="29"/>
  <c r="I7" i="29"/>
  <c r="C38" i="29"/>
  <c r="Q10" i="29"/>
  <c r="L30" i="29"/>
  <c r="O30" i="29" s="1"/>
  <c r="M26" i="29"/>
  <c r="C30" i="29"/>
  <c r="Q58" i="29"/>
  <c r="Q53" i="29"/>
  <c r="Q57" i="29"/>
  <c r="Q52" i="29"/>
  <c r="Q40" i="29"/>
  <c r="Q47" i="29"/>
  <c r="Q44" i="29"/>
  <c r="Q42" i="29"/>
  <c r="P38" i="29"/>
  <c r="H45" i="29"/>
  <c r="Q45" i="29"/>
  <c r="Q50" i="29"/>
  <c r="M51" i="29"/>
  <c r="H46" i="29"/>
  <c r="Q46" i="29"/>
  <c r="M58" i="29"/>
  <c r="M53" i="29"/>
  <c r="M47" i="29"/>
  <c r="M44" i="29"/>
  <c r="M42" i="29"/>
  <c r="M57" i="29"/>
  <c r="M52" i="29"/>
  <c r="M46" i="29"/>
  <c r="M45" i="29"/>
  <c r="M43" i="29"/>
  <c r="M41" i="29"/>
  <c r="M40" i="29"/>
  <c r="M48" i="29" s="1"/>
  <c r="L38" i="29"/>
  <c r="M7" i="29"/>
  <c r="Q7" i="29"/>
  <c r="M11" i="29"/>
  <c r="Q11" i="29"/>
  <c r="M23" i="29"/>
  <c r="Q23" i="29"/>
  <c r="M34" i="29"/>
  <c r="Q51" i="29"/>
  <c r="P54" i="29"/>
  <c r="L60" i="29"/>
  <c r="M56" i="29"/>
  <c r="M60" i="29" s="1"/>
  <c r="M59" i="29"/>
  <c r="H43" i="29"/>
  <c r="Q43" i="29"/>
  <c r="M12" i="29"/>
  <c r="Q12" i="29"/>
  <c r="M20" i="29"/>
  <c r="Q20" i="29"/>
  <c r="Q27" i="29" s="1"/>
  <c r="M24" i="29"/>
  <c r="Q24" i="29"/>
  <c r="M33" i="29"/>
  <c r="H41" i="29"/>
  <c r="Q41" i="29"/>
  <c r="M50" i="29"/>
  <c r="C60" i="29"/>
  <c r="P60" i="29"/>
  <c r="Q56" i="29"/>
  <c r="Q60" i="29" s="1"/>
  <c r="L54" i="29"/>
  <c r="H46" i="30"/>
  <c r="Q46" i="30"/>
  <c r="M22" i="30"/>
  <c r="L30" i="30"/>
  <c r="O30" i="30" s="1"/>
  <c r="P30" i="30"/>
  <c r="Q26" i="30"/>
  <c r="H43" i="30"/>
  <c r="Q43" i="30"/>
  <c r="P14" i="30"/>
  <c r="M10" i="30"/>
  <c r="Q22" i="30"/>
  <c r="Q29" i="30"/>
  <c r="E33" i="30"/>
  <c r="I33" i="30"/>
  <c r="C14" i="30"/>
  <c r="D29" i="30" s="1"/>
  <c r="E7" i="30"/>
  <c r="E11" i="30"/>
  <c r="I40" i="30"/>
  <c r="I52" i="30"/>
  <c r="F47" i="30"/>
  <c r="F46" i="30"/>
  <c r="F45" i="30"/>
  <c r="F44" i="30"/>
  <c r="F43" i="30"/>
  <c r="F42" i="30"/>
  <c r="F41" i="30"/>
  <c r="I42" i="30"/>
  <c r="I20" i="30"/>
  <c r="I11" i="30"/>
  <c r="C38" i="30"/>
  <c r="E10" i="30"/>
  <c r="Q10" i="30"/>
  <c r="M26" i="30"/>
  <c r="P48" i="30"/>
  <c r="I47" i="30"/>
  <c r="Q58" i="30"/>
  <c r="Q53" i="30"/>
  <c r="Q57" i="30"/>
  <c r="Q52" i="30"/>
  <c r="Q40" i="30"/>
  <c r="Q47" i="30"/>
  <c r="Q44" i="30"/>
  <c r="Q42" i="30"/>
  <c r="P38" i="30"/>
  <c r="H45" i="30"/>
  <c r="Q45" i="30"/>
  <c r="Q50" i="30"/>
  <c r="Q54" i="30" s="1"/>
  <c r="M51" i="30"/>
  <c r="M58" i="30"/>
  <c r="M53" i="30"/>
  <c r="M47" i="30"/>
  <c r="M44" i="30"/>
  <c r="M42" i="30"/>
  <c r="M57" i="30"/>
  <c r="M52" i="30"/>
  <c r="M46" i="30"/>
  <c r="M45" i="30"/>
  <c r="M43" i="30"/>
  <c r="M41" i="30"/>
  <c r="M40" i="30"/>
  <c r="L38" i="30"/>
  <c r="M7" i="30"/>
  <c r="Q7" i="30"/>
  <c r="M11" i="30"/>
  <c r="Q11" i="30"/>
  <c r="M23" i="30"/>
  <c r="Q23" i="30"/>
  <c r="P35" i="30"/>
  <c r="Q51" i="30"/>
  <c r="P54" i="30"/>
  <c r="L60" i="30"/>
  <c r="M56" i="30"/>
  <c r="M59" i="30"/>
  <c r="M12" i="30"/>
  <c r="Q12" i="30"/>
  <c r="M20" i="30"/>
  <c r="M27" i="30" s="1"/>
  <c r="Q20" i="30"/>
  <c r="M24" i="30"/>
  <c r="Q24" i="30"/>
  <c r="L35" i="30"/>
  <c r="M34" i="30"/>
  <c r="H41" i="30"/>
  <c r="Q41" i="30"/>
  <c r="M50" i="30"/>
  <c r="E52" i="30"/>
  <c r="C60" i="30"/>
  <c r="P60" i="30"/>
  <c r="Q56" i="30"/>
  <c r="L54" i="30"/>
  <c r="E8" i="31"/>
  <c r="I8" i="31"/>
  <c r="E12" i="31"/>
  <c r="I12" i="31"/>
  <c r="L14" i="31"/>
  <c r="L27" i="31"/>
  <c r="C29" i="31"/>
  <c r="C30" i="31"/>
  <c r="H5" i="31"/>
  <c r="P14" i="31"/>
  <c r="M20" i="31"/>
  <c r="M21" i="31"/>
  <c r="L29" i="31"/>
  <c r="O29" i="31" s="1"/>
  <c r="M25" i="31"/>
  <c r="H9" i="31"/>
  <c r="M10" i="31"/>
  <c r="H13" i="31"/>
  <c r="H20" i="31"/>
  <c r="P27" i="31"/>
  <c r="H24" i="31"/>
  <c r="Q26" i="31"/>
  <c r="Q51" i="31"/>
  <c r="P54" i="31"/>
  <c r="H51" i="31"/>
  <c r="C14" i="31"/>
  <c r="D22" i="31" s="1"/>
  <c r="M58" i="31"/>
  <c r="M53" i="31"/>
  <c r="M47" i="31"/>
  <c r="M44" i="31"/>
  <c r="M42" i="31"/>
  <c r="M33" i="31"/>
  <c r="M35" i="31" s="1"/>
  <c r="M46" i="31"/>
  <c r="M45" i="31"/>
  <c r="M43" i="31"/>
  <c r="M41" i="31"/>
  <c r="M40" i="31"/>
  <c r="L38" i="31"/>
  <c r="M50" i="31"/>
  <c r="M54" i="31" s="1"/>
  <c r="M59" i="31"/>
  <c r="M7" i="31"/>
  <c r="M11" i="31"/>
  <c r="C27" i="31"/>
  <c r="M22" i="31"/>
  <c r="P29" i="31"/>
  <c r="S29" i="31" s="1"/>
  <c r="Q25" i="31"/>
  <c r="P30" i="31"/>
  <c r="S30" i="31" s="1"/>
  <c r="I56" i="31"/>
  <c r="E56" i="31"/>
  <c r="L60" i="31"/>
  <c r="M56" i="31"/>
  <c r="M60" i="31" s="1"/>
  <c r="I40" i="31"/>
  <c r="F47" i="31"/>
  <c r="F46" i="31"/>
  <c r="F45" i="31"/>
  <c r="F44" i="31"/>
  <c r="F43" i="31"/>
  <c r="F42" i="31"/>
  <c r="F41" i="31"/>
  <c r="H43" i="31"/>
  <c r="Q43" i="31"/>
  <c r="H46" i="31"/>
  <c r="Q46" i="31"/>
  <c r="I47" i="31"/>
  <c r="P60" i="31"/>
  <c r="Q56" i="31"/>
  <c r="Q60" i="31" s="1"/>
  <c r="H41" i="31"/>
  <c r="Q41" i="31"/>
  <c r="M52" i="31"/>
  <c r="Q58" i="31"/>
  <c r="Q53" i="31"/>
  <c r="Q40" i="31"/>
  <c r="Q47" i="31"/>
  <c r="Q44" i="31"/>
  <c r="Q42" i="31"/>
  <c r="P38" i="31"/>
  <c r="M26" i="31"/>
  <c r="L30" i="31"/>
  <c r="O30" i="31" s="1"/>
  <c r="C38" i="31"/>
  <c r="H45" i="31"/>
  <c r="Q45" i="31"/>
  <c r="P48" i="31"/>
  <c r="I50" i="31"/>
  <c r="Q50" i="31"/>
  <c r="M51" i="31"/>
  <c r="Q52" i="31"/>
  <c r="M57" i="31"/>
  <c r="L54" i="31"/>
  <c r="Q10" i="32"/>
  <c r="C14" i="32"/>
  <c r="D11" i="32" s="1"/>
  <c r="E7" i="32"/>
  <c r="L14" i="32"/>
  <c r="E11" i="32"/>
  <c r="P27" i="32"/>
  <c r="C30" i="32"/>
  <c r="P30" i="32"/>
  <c r="Q26" i="32"/>
  <c r="H43" i="32"/>
  <c r="Q43" i="32"/>
  <c r="H46" i="32"/>
  <c r="Q46" i="32"/>
  <c r="M26" i="32"/>
  <c r="I53" i="32"/>
  <c r="I40" i="32"/>
  <c r="F47" i="32"/>
  <c r="F46" i="32"/>
  <c r="F45" i="32"/>
  <c r="F44" i="32"/>
  <c r="F43" i="32"/>
  <c r="F42" i="32"/>
  <c r="F41" i="32"/>
  <c r="I11" i="32"/>
  <c r="I7" i="32"/>
  <c r="C38" i="32"/>
  <c r="M22" i="32"/>
  <c r="C27" i="32"/>
  <c r="L30" i="32"/>
  <c r="O30" i="32" s="1"/>
  <c r="P14" i="32"/>
  <c r="M10" i="32"/>
  <c r="L27" i="32"/>
  <c r="Q22" i="32"/>
  <c r="Q29" i="32"/>
  <c r="H26" i="32"/>
  <c r="Q58" i="32"/>
  <c r="Q53" i="32"/>
  <c r="Q57" i="32"/>
  <c r="Q52" i="32"/>
  <c r="Q40" i="32"/>
  <c r="Q47" i="32"/>
  <c r="Q44" i="32"/>
  <c r="Q42" i="32"/>
  <c r="P38" i="32"/>
  <c r="K38" i="32"/>
  <c r="H45" i="32"/>
  <c r="Q45" i="32"/>
  <c r="Q50" i="32"/>
  <c r="Q54" i="32" s="1"/>
  <c r="M51" i="32"/>
  <c r="M58" i="32"/>
  <c r="M53" i="32"/>
  <c r="M47" i="32"/>
  <c r="M44" i="32"/>
  <c r="M42" i="32"/>
  <c r="M57" i="32"/>
  <c r="M52" i="32"/>
  <c r="M46" i="32"/>
  <c r="M45" i="32"/>
  <c r="M43" i="32"/>
  <c r="M41" i="32"/>
  <c r="M40" i="32"/>
  <c r="L38" i="32"/>
  <c r="M7" i="32"/>
  <c r="Q7" i="32"/>
  <c r="M11" i="32"/>
  <c r="Q11" i="32"/>
  <c r="M23" i="32"/>
  <c r="Q23" i="32"/>
  <c r="P35" i="32"/>
  <c r="Q51" i="32"/>
  <c r="P54" i="32"/>
  <c r="L60" i="32"/>
  <c r="M56" i="32"/>
  <c r="M59" i="32"/>
  <c r="M12" i="32"/>
  <c r="Q12" i="32"/>
  <c r="M20" i="32"/>
  <c r="Q20" i="32"/>
  <c r="M24" i="32"/>
  <c r="Q24" i="32"/>
  <c r="L35" i="32"/>
  <c r="M34" i="32"/>
  <c r="H41" i="32"/>
  <c r="Q41" i="32"/>
  <c r="M50" i="32"/>
  <c r="C60" i="32"/>
  <c r="P60" i="32"/>
  <c r="Q56" i="32"/>
  <c r="Q60" i="32" s="1"/>
  <c r="L54" i="32"/>
  <c r="C9" i="33"/>
  <c r="C8" i="33"/>
  <c r="C7" i="33"/>
  <c r="C16" i="33" s="1"/>
  <c r="L5" i="33"/>
  <c r="M25" i="33" s="1"/>
  <c r="C5" i="33"/>
  <c r="D17" i="33" s="1"/>
  <c r="H59" i="33"/>
  <c r="E59" i="33" s="1"/>
  <c r="H57" i="33"/>
  <c r="H56" i="33"/>
  <c r="H52" i="33"/>
  <c r="H50" i="33"/>
  <c r="C54" i="33"/>
  <c r="H47" i="33"/>
  <c r="C47" i="33" s="1"/>
  <c r="P48" i="33"/>
  <c r="H44" i="33"/>
  <c r="C44" i="33" s="1"/>
  <c r="H43" i="33"/>
  <c r="H42" i="33"/>
  <c r="H41" i="33"/>
  <c r="C41" i="33" s="1"/>
  <c r="H40" i="33"/>
  <c r="Q38" i="33"/>
  <c r="M38" i="33"/>
  <c r="J38" i="33"/>
  <c r="G38" i="33"/>
  <c r="D38" i="33"/>
  <c r="H33" i="33"/>
  <c r="E33" i="33" s="1"/>
  <c r="C35" i="33"/>
  <c r="C29" i="33"/>
  <c r="P29" i="33"/>
  <c r="L29" i="33"/>
  <c r="Q23" i="33"/>
  <c r="H23" i="33"/>
  <c r="H22" i="33"/>
  <c r="H13" i="33"/>
  <c r="H12" i="33"/>
  <c r="Q10" i="33"/>
  <c r="Q25" i="33"/>
  <c r="N5" i="33"/>
  <c r="N38" i="33" s="1"/>
  <c r="K5" i="33"/>
  <c r="D16" i="33" l="1"/>
  <c r="D18" i="33" s="1"/>
  <c r="C18" i="33"/>
  <c r="Q48" i="32"/>
  <c r="O27" i="29"/>
  <c r="Q16" i="30"/>
  <c r="S16" i="30"/>
  <c r="S18" i="30" s="1"/>
  <c r="P18" i="30"/>
  <c r="Q16" i="29"/>
  <c r="S16" i="29"/>
  <c r="P18" i="29"/>
  <c r="S31" i="29"/>
  <c r="Q35" i="32"/>
  <c r="O31" i="31"/>
  <c r="O5" i="31"/>
  <c r="O38" i="31" s="1"/>
  <c r="S44" i="31"/>
  <c r="S40" i="31"/>
  <c r="S47" i="31"/>
  <c r="S42" i="31"/>
  <c r="O45" i="31"/>
  <c r="O43" i="31"/>
  <c r="O41" i="31"/>
  <c r="O40" i="31"/>
  <c r="O46" i="31"/>
  <c r="I44" i="30"/>
  <c r="P31" i="30"/>
  <c r="S30" i="30"/>
  <c r="J11" i="32"/>
  <c r="S44" i="32"/>
  <c r="S40" i="32"/>
  <c r="S47" i="32"/>
  <c r="S42" i="32"/>
  <c r="O40" i="32"/>
  <c r="O46" i="32"/>
  <c r="O45" i="32"/>
  <c r="O43" i="32"/>
  <c r="O41" i="32"/>
  <c r="F7" i="31"/>
  <c r="E58" i="31"/>
  <c r="F58" i="31" s="1"/>
  <c r="J42" i="29"/>
  <c r="S44" i="29"/>
  <c r="S40" i="29"/>
  <c r="S47" i="29"/>
  <c r="S42" i="29"/>
  <c r="O40" i="29"/>
  <c r="O46" i="29"/>
  <c r="O43" i="29"/>
  <c r="O41" i="29"/>
  <c r="O45" i="29"/>
  <c r="M29" i="32"/>
  <c r="O29" i="32"/>
  <c r="O31" i="32" s="1"/>
  <c r="O59" i="29"/>
  <c r="S46" i="29"/>
  <c r="O25" i="29"/>
  <c r="S12" i="29"/>
  <c r="O16" i="29"/>
  <c r="O18" i="29" s="1"/>
  <c r="M16" i="29"/>
  <c r="L18" i="29"/>
  <c r="S52" i="30"/>
  <c r="S34" i="30"/>
  <c r="O23" i="30"/>
  <c r="O9" i="30"/>
  <c r="O14" i="30" s="1"/>
  <c r="S50" i="31"/>
  <c r="S26" i="31"/>
  <c r="S12" i="31"/>
  <c r="O16" i="31"/>
  <c r="L18" i="31"/>
  <c r="M16" i="31"/>
  <c r="S52" i="32"/>
  <c r="S34" i="32"/>
  <c r="S20" i="32"/>
  <c r="Q17" i="33"/>
  <c r="O52" i="29"/>
  <c r="Q17" i="29"/>
  <c r="S17" i="29"/>
  <c r="S41" i="30"/>
  <c r="S21" i="31"/>
  <c r="S41" i="32"/>
  <c r="Q35" i="33"/>
  <c r="Q16" i="33"/>
  <c r="P18" i="33"/>
  <c r="S51" i="29"/>
  <c r="S54" i="29" s="1"/>
  <c r="Q35" i="29"/>
  <c r="O22" i="29"/>
  <c r="S9" i="29"/>
  <c r="O58" i="30"/>
  <c r="S29" i="30"/>
  <c r="S31" i="30" s="1"/>
  <c r="Q17" i="30"/>
  <c r="S17" i="30"/>
  <c r="S7" i="30"/>
  <c r="S14" i="30" s="1"/>
  <c r="O50" i="31"/>
  <c r="S13" i="31"/>
  <c r="O8" i="31"/>
  <c r="S53" i="32"/>
  <c r="S43" i="32"/>
  <c r="S21" i="32"/>
  <c r="O10" i="32"/>
  <c r="S7" i="29"/>
  <c r="S9" i="30"/>
  <c r="S13" i="32"/>
  <c r="O51" i="29"/>
  <c r="O33" i="29"/>
  <c r="O13" i="29"/>
  <c r="S56" i="30"/>
  <c r="O42" i="30"/>
  <c r="S22" i="30"/>
  <c r="O11" i="30"/>
  <c r="S58" i="31"/>
  <c r="O44" i="31"/>
  <c r="S24" i="31"/>
  <c r="S10" i="31"/>
  <c r="S56" i="32"/>
  <c r="S46" i="32"/>
  <c r="O25" i="32"/>
  <c r="O17" i="32"/>
  <c r="M17" i="32"/>
  <c r="M16" i="32"/>
  <c r="L18" i="32"/>
  <c r="O16" i="32"/>
  <c r="O18" i="32" s="1"/>
  <c r="S21" i="29"/>
  <c r="S33" i="30"/>
  <c r="O52" i="31"/>
  <c r="Q17" i="31"/>
  <c r="S17" i="31"/>
  <c r="S57" i="32"/>
  <c r="Q54" i="31"/>
  <c r="Q48" i="31"/>
  <c r="S31" i="31"/>
  <c r="M48" i="31"/>
  <c r="Q27" i="30"/>
  <c r="M35" i="29"/>
  <c r="M27" i="29"/>
  <c r="Q48" i="29"/>
  <c r="Q29" i="29"/>
  <c r="H29" i="29"/>
  <c r="E59" i="32"/>
  <c r="F59" i="32" s="1"/>
  <c r="E24" i="32"/>
  <c r="F24" i="32" s="1"/>
  <c r="H17" i="29"/>
  <c r="H17" i="31"/>
  <c r="H17" i="30"/>
  <c r="S56" i="29"/>
  <c r="O42" i="29"/>
  <c r="O29" i="29"/>
  <c r="O31" i="29" s="1"/>
  <c r="O11" i="29"/>
  <c r="O7" i="29"/>
  <c r="O51" i="30"/>
  <c r="S20" i="30"/>
  <c r="O59" i="31"/>
  <c r="S46" i="31"/>
  <c r="O25" i="31"/>
  <c r="O17" i="31"/>
  <c r="M17" i="31"/>
  <c r="O7" i="31"/>
  <c r="O51" i="32"/>
  <c r="O54" i="32" s="1"/>
  <c r="O33" i="32"/>
  <c r="O13" i="32"/>
  <c r="S43" i="29"/>
  <c r="S11" i="29"/>
  <c r="S23" i="30"/>
  <c r="O10" i="31"/>
  <c r="O22" i="32"/>
  <c r="O50" i="29"/>
  <c r="S33" i="29"/>
  <c r="S13" i="29"/>
  <c r="O8" i="29"/>
  <c r="S53" i="30"/>
  <c r="S43" i="30"/>
  <c r="O24" i="30"/>
  <c r="S11" i="30"/>
  <c r="S57" i="31"/>
  <c r="S45" i="31"/>
  <c r="O26" i="31"/>
  <c r="O12" i="31"/>
  <c r="C18" i="31"/>
  <c r="D16" i="31"/>
  <c r="D18" i="31" s="1"/>
  <c r="O52" i="32"/>
  <c r="O34" i="32"/>
  <c r="O20" i="32"/>
  <c r="S7" i="32"/>
  <c r="O56" i="30"/>
  <c r="O60" i="30" s="1"/>
  <c r="S59" i="31"/>
  <c r="S45" i="32"/>
  <c r="O8" i="32"/>
  <c r="S58" i="29"/>
  <c r="O44" i="29"/>
  <c r="S24" i="29"/>
  <c r="S10" i="29"/>
  <c r="O53" i="30"/>
  <c r="O21" i="30"/>
  <c r="S8" i="30"/>
  <c r="O57" i="31"/>
  <c r="O23" i="31"/>
  <c r="O27" i="31" s="1"/>
  <c r="O9" i="31"/>
  <c r="O53" i="32"/>
  <c r="O42" i="32"/>
  <c r="S22" i="32"/>
  <c r="O11" i="32"/>
  <c r="O7" i="32"/>
  <c r="S59" i="29"/>
  <c r="O34" i="29"/>
  <c r="O10" i="29"/>
  <c r="O34" i="31"/>
  <c r="O35" i="31" s="1"/>
  <c r="S11" i="31"/>
  <c r="S51" i="32"/>
  <c r="S54" i="32" s="1"/>
  <c r="F11" i="31"/>
  <c r="O27" i="30"/>
  <c r="Q17" i="32"/>
  <c r="S17" i="32"/>
  <c r="M17" i="30"/>
  <c r="O17" i="30"/>
  <c r="S14" i="31"/>
  <c r="Q27" i="32"/>
  <c r="P31" i="32"/>
  <c r="S30" i="32"/>
  <c r="O29" i="33"/>
  <c r="M54" i="32"/>
  <c r="M27" i="32"/>
  <c r="M60" i="32"/>
  <c r="M48" i="32"/>
  <c r="M27" i="31"/>
  <c r="Q60" i="30"/>
  <c r="M54" i="30"/>
  <c r="M60" i="30"/>
  <c r="M48" i="30"/>
  <c r="Q48" i="30"/>
  <c r="I22" i="30"/>
  <c r="I27" i="30" s="1"/>
  <c r="M54" i="29"/>
  <c r="Q54" i="29"/>
  <c r="S44" i="30"/>
  <c r="S40" i="30"/>
  <c r="S47" i="30"/>
  <c r="S42" i="30"/>
  <c r="O45" i="30"/>
  <c r="O43" i="30"/>
  <c r="O41" i="30"/>
  <c r="O40" i="30"/>
  <c r="O46" i="30"/>
  <c r="Q27" i="31"/>
  <c r="H29" i="30"/>
  <c r="I29" i="30" s="1"/>
  <c r="O29" i="30"/>
  <c r="O31" i="30" s="1"/>
  <c r="H16" i="29"/>
  <c r="H16" i="31"/>
  <c r="H16" i="30"/>
  <c r="O53" i="29"/>
  <c r="S22" i="29"/>
  <c r="S27" i="29" s="1"/>
  <c r="O17" i="29"/>
  <c r="M17" i="29"/>
  <c r="S58" i="30"/>
  <c r="O44" i="30"/>
  <c r="O33" i="30"/>
  <c r="O13" i="30"/>
  <c r="S56" i="31"/>
  <c r="S60" i="31" s="1"/>
  <c r="O42" i="31"/>
  <c r="S22" i="31"/>
  <c r="O11" i="31"/>
  <c r="S58" i="32"/>
  <c r="O44" i="32"/>
  <c r="S24" i="32"/>
  <c r="S10" i="32"/>
  <c r="L18" i="33"/>
  <c r="M16" i="33"/>
  <c r="O24" i="29"/>
  <c r="S57" i="30"/>
  <c r="O12" i="30"/>
  <c r="S43" i="31"/>
  <c r="O56" i="32"/>
  <c r="O12" i="32"/>
  <c r="S57" i="29"/>
  <c r="S45" i="29"/>
  <c r="O26" i="29"/>
  <c r="O12" i="29"/>
  <c r="D16" i="29"/>
  <c r="D18" i="29" s="1"/>
  <c r="C18" i="29"/>
  <c r="O52" i="30"/>
  <c r="O34" i="30"/>
  <c r="S21" i="30"/>
  <c r="O10" i="30"/>
  <c r="O56" i="31"/>
  <c r="S41" i="31"/>
  <c r="S23" i="31"/>
  <c r="S59" i="32"/>
  <c r="O47" i="32"/>
  <c r="S25" i="32"/>
  <c r="S11" i="32"/>
  <c r="Q16" i="32"/>
  <c r="S16" i="32"/>
  <c r="S18" i="32" s="1"/>
  <c r="P18" i="32"/>
  <c r="S45" i="30"/>
  <c r="S53" i="31"/>
  <c r="O26" i="32"/>
  <c r="O57" i="29"/>
  <c r="O60" i="29" s="1"/>
  <c r="S34" i="29"/>
  <c r="O23" i="29"/>
  <c r="O9" i="29"/>
  <c r="S50" i="30"/>
  <c r="S54" i="30" s="1"/>
  <c r="S26" i="30"/>
  <c r="S12" i="30"/>
  <c r="O16" i="30"/>
  <c r="O18" i="30" s="1"/>
  <c r="L18" i="30"/>
  <c r="M16" i="30"/>
  <c r="S52" i="31"/>
  <c r="S34" i="31"/>
  <c r="S35" i="31" s="1"/>
  <c r="S20" i="31"/>
  <c r="O59" i="32"/>
  <c r="O21" i="32"/>
  <c r="H17" i="32"/>
  <c r="H16" i="32"/>
  <c r="O17" i="33"/>
  <c r="M17" i="33"/>
  <c r="S53" i="29"/>
  <c r="S25" i="29"/>
  <c r="O50" i="30"/>
  <c r="O54" i="30" s="1"/>
  <c r="O22" i="30"/>
  <c r="O24" i="31"/>
  <c r="Q16" i="31"/>
  <c r="S16" i="31"/>
  <c r="S18" i="31" s="1"/>
  <c r="P18" i="31"/>
  <c r="S33" i="32"/>
  <c r="S35" i="32" s="1"/>
  <c r="S29" i="32"/>
  <c r="S31" i="32" s="1"/>
  <c r="E25" i="30"/>
  <c r="F25" i="30" s="1"/>
  <c r="I21" i="31"/>
  <c r="I23" i="32"/>
  <c r="I24" i="30"/>
  <c r="I9" i="32"/>
  <c r="E8" i="29"/>
  <c r="F8" i="29" s="1"/>
  <c r="E52" i="32"/>
  <c r="I52" i="32"/>
  <c r="E23" i="32"/>
  <c r="F23" i="32" s="1"/>
  <c r="I10" i="32"/>
  <c r="E22" i="31"/>
  <c r="F22" i="31" s="1"/>
  <c r="I50" i="29"/>
  <c r="E9" i="32"/>
  <c r="F9" i="32" s="1"/>
  <c r="E24" i="30"/>
  <c r="F24" i="30" s="1"/>
  <c r="E50" i="29"/>
  <c r="F50" i="29" s="1"/>
  <c r="F54" i="29" s="1"/>
  <c r="D57" i="32"/>
  <c r="D23" i="32"/>
  <c r="D30" i="32"/>
  <c r="I12" i="30"/>
  <c r="M29" i="30"/>
  <c r="L31" i="30"/>
  <c r="I12" i="29"/>
  <c r="E26" i="31"/>
  <c r="F26" i="31" s="1"/>
  <c r="E12" i="29"/>
  <c r="F12" i="29" s="1"/>
  <c r="I34" i="30"/>
  <c r="I35" i="30" s="1"/>
  <c r="E50" i="31"/>
  <c r="F50" i="31" s="1"/>
  <c r="H35" i="32"/>
  <c r="I20" i="32"/>
  <c r="I34" i="32"/>
  <c r="I7" i="30"/>
  <c r="H35" i="30"/>
  <c r="E34" i="30"/>
  <c r="E35" i="30" s="1"/>
  <c r="I10" i="30"/>
  <c r="I7" i="31"/>
  <c r="J12" i="29"/>
  <c r="I53" i="30"/>
  <c r="E34" i="32"/>
  <c r="F34" i="32" s="1"/>
  <c r="I25" i="31"/>
  <c r="E56" i="29"/>
  <c r="I22" i="29"/>
  <c r="E53" i="30"/>
  <c r="F53" i="30" s="1"/>
  <c r="I59" i="29"/>
  <c r="E25" i="31"/>
  <c r="E29" i="31" s="1"/>
  <c r="D52" i="30"/>
  <c r="E57" i="32"/>
  <c r="F57" i="32" s="1"/>
  <c r="I57" i="32"/>
  <c r="I51" i="29"/>
  <c r="J12" i="30"/>
  <c r="E26" i="30"/>
  <c r="E59" i="31"/>
  <c r="F59" i="31" s="1"/>
  <c r="E12" i="30"/>
  <c r="F12" i="30" s="1"/>
  <c r="I59" i="31"/>
  <c r="I51" i="32"/>
  <c r="I33" i="31"/>
  <c r="H27" i="32"/>
  <c r="E33" i="31"/>
  <c r="F33" i="31" s="1"/>
  <c r="E57" i="31"/>
  <c r="F57" i="31" s="1"/>
  <c r="H60" i="31"/>
  <c r="I57" i="31"/>
  <c r="I60" i="31" s="1"/>
  <c r="I53" i="31"/>
  <c r="I59" i="30"/>
  <c r="J52" i="32"/>
  <c r="I33" i="32"/>
  <c r="I22" i="32"/>
  <c r="E8" i="30"/>
  <c r="F8" i="30" s="1"/>
  <c r="E33" i="32"/>
  <c r="F33" i="32" s="1"/>
  <c r="F25" i="32"/>
  <c r="I8" i="32"/>
  <c r="I14" i="32" s="1"/>
  <c r="D29" i="32"/>
  <c r="D31" i="32" s="1"/>
  <c r="E13" i="30"/>
  <c r="F13" i="30" s="1"/>
  <c r="D52" i="32"/>
  <c r="E52" i="31"/>
  <c r="F52" i="31" s="1"/>
  <c r="C31" i="32"/>
  <c r="I52" i="31"/>
  <c r="E13" i="32"/>
  <c r="F13" i="32" s="1"/>
  <c r="H60" i="32"/>
  <c r="H14" i="30"/>
  <c r="J51" i="32"/>
  <c r="E56" i="30"/>
  <c r="E51" i="30"/>
  <c r="I25" i="32"/>
  <c r="H54" i="32"/>
  <c r="J33" i="32"/>
  <c r="J25" i="30"/>
  <c r="J47" i="32"/>
  <c r="J53" i="32"/>
  <c r="I12" i="32"/>
  <c r="I8" i="30"/>
  <c r="I21" i="29"/>
  <c r="E21" i="29"/>
  <c r="F21" i="29" s="1"/>
  <c r="E52" i="29"/>
  <c r="F52" i="29" s="1"/>
  <c r="H54" i="29"/>
  <c r="E51" i="29"/>
  <c r="F51" i="29" s="1"/>
  <c r="I44" i="29"/>
  <c r="I57" i="29"/>
  <c r="I60" i="29" s="1"/>
  <c r="I52" i="29"/>
  <c r="J57" i="29"/>
  <c r="E57" i="29"/>
  <c r="F57" i="29" s="1"/>
  <c r="C44" i="29"/>
  <c r="D44" i="29" s="1"/>
  <c r="F25" i="29"/>
  <c r="F27" i="29" s="1"/>
  <c r="H35" i="29"/>
  <c r="D57" i="29"/>
  <c r="D30" i="29"/>
  <c r="D31" i="29" s="1"/>
  <c r="I25" i="29"/>
  <c r="I34" i="29"/>
  <c r="E10" i="29"/>
  <c r="F10" i="29" s="1"/>
  <c r="I58" i="29"/>
  <c r="H60" i="29"/>
  <c r="D11" i="29"/>
  <c r="I21" i="32"/>
  <c r="D52" i="31"/>
  <c r="J34" i="30"/>
  <c r="I20" i="29"/>
  <c r="J8" i="32"/>
  <c r="I50" i="30"/>
  <c r="I54" i="30" s="1"/>
  <c r="E50" i="30"/>
  <c r="F50" i="30" s="1"/>
  <c r="E10" i="31"/>
  <c r="J42" i="30"/>
  <c r="J7" i="30"/>
  <c r="I9" i="30"/>
  <c r="J29" i="30"/>
  <c r="H54" i="30"/>
  <c r="J8" i="29"/>
  <c r="J8" i="31"/>
  <c r="J8" i="30"/>
  <c r="J53" i="29"/>
  <c r="I23" i="29"/>
  <c r="I9" i="29"/>
  <c r="I14" i="29" s="1"/>
  <c r="J56" i="29"/>
  <c r="H14" i="29"/>
  <c r="J7" i="29"/>
  <c r="J51" i="29"/>
  <c r="E23" i="29"/>
  <c r="F23" i="29" s="1"/>
  <c r="J50" i="30"/>
  <c r="J59" i="30"/>
  <c r="S5" i="30"/>
  <c r="S38" i="30" s="1"/>
  <c r="I58" i="30"/>
  <c r="J56" i="30"/>
  <c r="J26" i="30"/>
  <c r="J47" i="30"/>
  <c r="J53" i="30"/>
  <c r="J23" i="30"/>
  <c r="H38" i="30"/>
  <c r="E38" i="30" s="1"/>
  <c r="E40" i="30" s="1"/>
  <c r="J51" i="30"/>
  <c r="E5" i="30"/>
  <c r="G47" i="30" s="1"/>
  <c r="J44" i="30"/>
  <c r="J11" i="30"/>
  <c r="J52" i="30"/>
  <c r="J22" i="30"/>
  <c r="J33" i="30"/>
  <c r="I5" i="30"/>
  <c r="I38" i="30" s="1"/>
  <c r="J10" i="30"/>
  <c r="E22" i="32"/>
  <c r="F22" i="32" s="1"/>
  <c r="H29" i="32"/>
  <c r="J29" i="32" s="1"/>
  <c r="I56" i="32"/>
  <c r="I58" i="32"/>
  <c r="L31" i="32"/>
  <c r="I40" i="33"/>
  <c r="E21" i="30"/>
  <c r="F21" i="30" s="1"/>
  <c r="I50" i="32"/>
  <c r="I54" i="32" s="1"/>
  <c r="D58" i="31"/>
  <c r="D33" i="31"/>
  <c r="J57" i="30"/>
  <c r="E57" i="30"/>
  <c r="I57" i="30"/>
  <c r="I60" i="30" s="1"/>
  <c r="I24" i="29"/>
  <c r="H27" i="29"/>
  <c r="H14" i="32"/>
  <c r="E50" i="32"/>
  <c r="F50" i="32" s="1"/>
  <c r="J21" i="30"/>
  <c r="J9" i="30"/>
  <c r="J58" i="30"/>
  <c r="C42" i="32"/>
  <c r="D42" i="32" s="1"/>
  <c r="D25" i="31"/>
  <c r="H48" i="32"/>
  <c r="H14" i="31"/>
  <c r="H60" i="30"/>
  <c r="J44" i="32"/>
  <c r="E21" i="32"/>
  <c r="F21" i="32" s="1"/>
  <c r="E59" i="30"/>
  <c r="F59" i="30" s="1"/>
  <c r="J50" i="29"/>
  <c r="D52" i="29"/>
  <c r="J34" i="29"/>
  <c r="S5" i="29"/>
  <c r="S38" i="29" s="1"/>
  <c r="J26" i="29"/>
  <c r="J33" i="29"/>
  <c r="J35" i="29" s="1"/>
  <c r="O5" i="29"/>
  <c r="O38" i="29" s="1"/>
  <c r="J40" i="29"/>
  <c r="J48" i="29" s="1"/>
  <c r="J47" i="29"/>
  <c r="J23" i="29"/>
  <c r="H38" i="29"/>
  <c r="E38" i="29" s="1"/>
  <c r="E40" i="29" s="1"/>
  <c r="D23" i="29"/>
  <c r="J22" i="29"/>
  <c r="D7" i="29"/>
  <c r="J25" i="29"/>
  <c r="J21" i="29"/>
  <c r="J58" i="29"/>
  <c r="E33" i="29"/>
  <c r="I33" i="29"/>
  <c r="I35" i="29" s="1"/>
  <c r="J13" i="29"/>
  <c r="I13" i="29"/>
  <c r="E13" i="29"/>
  <c r="F13" i="29" s="1"/>
  <c r="J44" i="29"/>
  <c r="J59" i="29"/>
  <c r="H48" i="29"/>
  <c r="J11" i="29"/>
  <c r="J52" i="29"/>
  <c r="E5" i="29"/>
  <c r="I5" i="29"/>
  <c r="I38" i="29" s="1"/>
  <c r="J10" i="29"/>
  <c r="J9" i="29"/>
  <c r="E9" i="29"/>
  <c r="F9" i="29" s="1"/>
  <c r="J24" i="29"/>
  <c r="J20" i="29"/>
  <c r="E23" i="30"/>
  <c r="F23" i="30" s="1"/>
  <c r="J20" i="30"/>
  <c r="J27" i="30" s="1"/>
  <c r="I23" i="30"/>
  <c r="D11" i="30"/>
  <c r="H27" i="30"/>
  <c r="O5" i="30"/>
  <c r="O38" i="30" s="1"/>
  <c r="J40" i="30"/>
  <c r="J24" i="30"/>
  <c r="J13" i="30"/>
  <c r="E34" i="31"/>
  <c r="F34" i="31" s="1"/>
  <c r="H48" i="31"/>
  <c r="J21" i="31"/>
  <c r="Q14" i="31"/>
  <c r="C44" i="31"/>
  <c r="D44" i="31" s="1"/>
  <c r="I34" i="31"/>
  <c r="H54" i="31"/>
  <c r="E23" i="31"/>
  <c r="F23" i="31" s="1"/>
  <c r="I23" i="31"/>
  <c r="H35" i="31"/>
  <c r="J40" i="32"/>
  <c r="O5" i="32"/>
  <c r="O38" i="32" s="1"/>
  <c r="I5" i="32"/>
  <c r="I38" i="32" s="1"/>
  <c r="J13" i="32"/>
  <c r="J20" i="32"/>
  <c r="J57" i="32"/>
  <c r="J21" i="32"/>
  <c r="J42" i="32"/>
  <c r="S5" i="32"/>
  <c r="S38" i="32" s="1"/>
  <c r="J10" i="32"/>
  <c r="J24" i="32"/>
  <c r="J25" i="32"/>
  <c r="J12" i="32"/>
  <c r="J58" i="32"/>
  <c r="I44" i="32"/>
  <c r="C44" i="32"/>
  <c r="D44" i="32" s="1"/>
  <c r="J7" i="32"/>
  <c r="J34" i="32"/>
  <c r="J9" i="32"/>
  <c r="J50" i="32"/>
  <c r="J54" i="32" s="1"/>
  <c r="J59" i="32"/>
  <c r="J23" i="32"/>
  <c r="H38" i="32"/>
  <c r="E38" i="32" s="1"/>
  <c r="E40" i="32" s="1"/>
  <c r="J56" i="32"/>
  <c r="E5" i="32"/>
  <c r="J22" i="32"/>
  <c r="C45" i="29"/>
  <c r="D45" i="29" s="1"/>
  <c r="J45" i="29"/>
  <c r="I45" i="29"/>
  <c r="Q30" i="29"/>
  <c r="F29" i="29"/>
  <c r="C43" i="29"/>
  <c r="D43" i="29" s="1"/>
  <c r="J43" i="29"/>
  <c r="I43" i="29"/>
  <c r="F26" i="29"/>
  <c r="D59" i="29"/>
  <c r="D50" i="29"/>
  <c r="D58" i="29"/>
  <c r="D53" i="29"/>
  <c r="D33" i="29"/>
  <c r="D51" i="29"/>
  <c r="D25" i="29"/>
  <c r="D21" i="29"/>
  <c r="D13" i="29"/>
  <c r="D9" i="29"/>
  <c r="D47" i="29"/>
  <c r="D24" i="29"/>
  <c r="D20" i="29"/>
  <c r="D12" i="29"/>
  <c r="D8" i="29"/>
  <c r="D56" i="29"/>
  <c r="D60" i="29" s="1"/>
  <c r="D42" i="29"/>
  <c r="D34" i="29"/>
  <c r="D22" i="29"/>
  <c r="D10" i="29"/>
  <c r="D26" i="29"/>
  <c r="C41" i="29"/>
  <c r="D41" i="29" s="1"/>
  <c r="J41" i="29"/>
  <c r="I41" i="29"/>
  <c r="I48" i="29" s="1"/>
  <c r="C46" i="29"/>
  <c r="D46" i="29" s="1"/>
  <c r="J46" i="29"/>
  <c r="I46" i="29"/>
  <c r="J29" i="29"/>
  <c r="I29" i="29"/>
  <c r="C31" i="29"/>
  <c r="F7" i="29"/>
  <c r="Q14" i="29"/>
  <c r="P31" i="29"/>
  <c r="F22" i="29"/>
  <c r="M14" i="29"/>
  <c r="M30" i="29"/>
  <c r="M31" i="29" s="1"/>
  <c r="H30" i="29"/>
  <c r="F11" i="29"/>
  <c r="L31" i="29"/>
  <c r="C41" i="30"/>
  <c r="D41" i="30" s="1"/>
  <c r="J41" i="30"/>
  <c r="I41" i="30"/>
  <c r="C45" i="30"/>
  <c r="D45" i="30" s="1"/>
  <c r="J45" i="30"/>
  <c r="I45" i="30"/>
  <c r="C43" i="30"/>
  <c r="D43" i="30" s="1"/>
  <c r="J43" i="30"/>
  <c r="I43" i="30"/>
  <c r="I48" i="30" s="1"/>
  <c r="F52" i="30"/>
  <c r="H48" i="30"/>
  <c r="F11" i="30"/>
  <c r="F33" i="30"/>
  <c r="F35" i="30" s="1"/>
  <c r="M30" i="30"/>
  <c r="H30" i="30"/>
  <c r="D59" i="30"/>
  <c r="D50" i="30"/>
  <c r="D54" i="30" s="1"/>
  <c r="D58" i="30"/>
  <c r="D53" i="30"/>
  <c r="D51" i="30"/>
  <c r="D25" i="30"/>
  <c r="D21" i="30"/>
  <c r="D13" i="30"/>
  <c r="D9" i="30"/>
  <c r="D47" i="30"/>
  <c r="D44" i="30"/>
  <c r="D34" i="30"/>
  <c r="D24" i="30"/>
  <c r="D20" i="30"/>
  <c r="D27" i="30" s="1"/>
  <c r="D12" i="30"/>
  <c r="D8" i="30"/>
  <c r="D56" i="30"/>
  <c r="D42" i="30"/>
  <c r="D33" i="30"/>
  <c r="D22" i="30"/>
  <c r="D26" i="30"/>
  <c r="D10" i="30"/>
  <c r="Q14" i="30"/>
  <c r="D23" i="30"/>
  <c r="D7" i="30"/>
  <c r="F22" i="30"/>
  <c r="F34" i="30"/>
  <c r="Q30" i="30"/>
  <c r="Q31" i="30" s="1"/>
  <c r="C46" i="30"/>
  <c r="D46" i="30" s="1"/>
  <c r="J46" i="30"/>
  <c r="I46" i="30"/>
  <c r="D30" i="30"/>
  <c r="D31" i="30" s="1"/>
  <c r="M14" i="30"/>
  <c r="D57" i="30"/>
  <c r="F10" i="30"/>
  <c r="F7" i="30"/>
  <c r="C46" i="31"/>
  <c r="D46" i="31" s="1"/>
  <c r="J46" i="31"/>
  <c r="I46" i="31"/>
  <c r="C45" i="31"/>
  <c r="D45" i="31" s="1"/>
  <c r="J45" i="31"/>
  <c r="I45" i="31"/>
  <c r="I48" i="31" s="1"/>
  <c r="J9" i="31"/>
  <c r="I9" i="31"/>
  <c r="D26" i="31"/>
  <c r="D21" i="31"/>
  <c r="J12" i="31"/>
  <c r="D53" i="31"/>
  <c r="D57" i="31"/>
  <c r="E5" i="31"/>
  <c r="G56" i="31" s="1"/>
  <c r="J57" i="31"/>
  <c r="J56" i="31"/>
  <c r="Q30" i="31"/>
  <c r="E9" i="31"/>
  <c r="E16" i="31" s="1"/>
  <c r="D11" i="31"/>
  <c r="J51" i="31"/>
  <c r="I51" i="31"/>
  <c r="I54" i="31" s="1"/>
  <c r="E51" i="31"/>
  <c r="D30" i="31"/>
  <c r="M30" i="31"/>
  <c r="H30" i="31"/>
  <c r="C43" i="31"/>
  <c r="D43" i="31" s="1"/>
  <c r="J43" i="31"/>
  <c r="I43" i="31"/>
  <c r="F56" i="31"/>
  <c r="M14" i="31"/>
  <c r="J50" i="31"/>
  <c r="J47" i="31"/>
  <c r="J44" i="31"/>
  <c r="J42" i="31"/>
  <c r="H38" i="31"/>
  <c r="E38" i="31" s="1"/>
  <c r="E40" i="31" s="1"/>
  <c r="J34" i="31"/>
  <c r="J58" i="31"/>
  <c r="J40" i="31"/>
  <c r="I5" i="31"/>
  <c r="I38" i="31" s="1"/>
  <c r="J26" i="31"/>
  <c r="S5" i="31"/>
  <c r="S38" i="31" s="1"/>
  <c r="J23" i="31"/>
  <c r="J53" i="31"/>
  <c r="J10" i="31"/>
  <c r="J22" i="31"/>
  <c r="J11" i="31"/>
  <c r="J7" i="31"/>
  <c r="J33" i="31"/>
  <c r="J35" i="31" s="1"/>
  <c r="D29" i="31"/>
  <c r="D31" i="31" s="1"/>
  <c r="C31" i="31"/>
  <c r="F12" i="31"/>
  <c r="J52" i="31"/>
  <c r="C41" i="31"/>
  <c r="D41" i="31" s="1"/>
  <c r="J41" i="31"/>
  <c r="I41" i="31"/>
  <c r="P31" i="31"/>
  <c r="Q29" i="31"/>
  <c r="Q31" i="31" s="1"/>
  <c r="D59" i="31"/>
  <c r="D50" i="31"/>
  <c r="D34" i="31"/>
  <c r="D56" i="31"/>
  <c r="D42" i="31"/>
  <c r="D51" i="31"/>
  <c r="D47" i="31"/>
  <c r="D12" i="31"/>
  <c r="D8" i="31"/>
  <c r="D20" i="31"/>
  <c r="D13" i="31"/>
  <c r="D9" i="31"/>
  <c r="D24" i="31"/>
  <c r="D7" i="31"/>
  <c r="J24" i="31"/>
  <c r="I24" i="31"/>
  <c r="E24" i="31"/>
  <c r="J13" i="31"/>
  <c r="I13" i="31"/>
  <c r="D23" i="31"/>
  <c r="J59" i="31"/>
  <c r="J25" i="31"/>
  <c r="E13" i="31"/>
  <c r="E17" i="31" s="1"/>
  <c r="D10" i="31"/>
  <c r="J20" i="31"/>
  <c r="I20" i="31"/>
  <c r="H27" i="31"/>
  <c r="E20" i="31"/>
  <c r="L31" i="31"/>
  <c r="H29" i="31"/>
  <c r="M29" i="31"/>
  <c r="F25" i="31"/>
  <c r="F8" i="31"/>
  <c r="C43" i="32"/>
  <c r="D43" i="32" s="1"/>
  <c r="J43" i="32"/>
  <c r="I43" i="32"/>
  <c r="Q14" i="32"/>
  <c r="E26" i="32"/>
  <c r="F10" i="32"/>
  <c r="C46" i="32"/>
  <c r="D46" i="32" s="1"/>
  <c r="J46" i="32"/>
  <c r="I46" i="32"/>
  <c r="Q30" i="32"/>
  <c r="Q31" i="32" s="1"/>
  <c r="D7" i="32"/>
  <c r="F52" i="32"/>
  <c r="M14" i="32"/>
  <c r="C45" i="32"/>
  <c r="D45" i="32" s="1"/>
  <c r="J45" i="32"/>
  <c r="I45" i="32"/>
  <c r="M30" i="32"/>
  <c r="H30" i="32"/>
  <c r="F7" i="32"/>
  <c r="F14" i="32" s="1"/>
  <c r="F29" i="32"/>
  <c r="F56" i="32"/>
  <c r="C41" i="32"/>
  <c r="D41" i="32" s="1"/>
  <c r="J41" i="32"/>
  <c r="I41" i="32"/>
  <c r="I48" i="32" s="1"/>
  <c r="F51" i="32"/>
  <c r="J26" i="32"/>
  <c r="I26" i="32"/>
  <c r="F11" i="32"/>
  <c r="D59" i="32"/>
  <c r="D50" i="32"/>
  <c r="D54" i="32" s="1"/>
  <c r="D58" i="32"/>
  <c r="D53" i="32"/>
  <c r="D51" i="32"/>
  <c r="D25" i="32"/>
  <c r="D21" i="32"/>
  <c r="D13" i="32"/>
  <c r="D9" i="32"/>
  <c r="D47" i="32"/>
  <c r="D34" i="32"/>
  <c r="D24" i="32"/>
  <c r="D20" i="32"/>
  <c r="D12" i="32"/>
  <c r="D8" i="32"/>
  <c r="D56" i="32"/>
  <c r="D60" i="32" s="1"/>
  <c r="D33" i="32"/>
  <c r="D35" i="32" s="1"/>
  <c r="D26" i="32"/>
  <c r="D10" i="32"/>
  <c r="D22" i="32"/>
  <c r="H29" i="33"/>
  <c r="I29" i="33" s="1"/>
  <c r="H8" i="33"/>
  <c r="E12" i="33"/>
  <c r="F12" i="33" s="1"/>
  <c r="H21" i="33"/>
  <c r="I21" i="33" s="1"/>
  <c r="M22" i="33"/>
  <c r="H25" i="33"/>
  <c r="M9" i="33"/>
  <c r="H46" i="33"/>
  <c r="I46" i="33" s="1"/>
  <c r="H9" i="33"/>
  <c r="E9" i="33" s="1"/>
  <c r="F9" i="33" s="1"/>
  <c r="L48" i="33"/>
  <c r="H53" i="33"/>
  <c r="E53" i="33" s="1"/>
  <c r="F53" i="33" s="1"/>
  <c r="H58" i="33"/>
  <c r="M21" i="33"/>
  <c r="I22" i="33"/>
  <c r="L14" i="33"/>
  <c r="M7" i="33"/>
  <c r="L30" i="33"/>
  <c r="I56" i="33"/>
  <c r="H11" i="33"/>
  <c r="H17" i="33" s="1"/>
  <c r="Q11" i="33"/>
  <c r="P30" i="33"/>
  <c r="H26" i="33"/>
  <c r="Q26" i="33"/>
  <c r="H34" i="33"/>
  <c r="I23" i="33"/>
  <c r="K38" i="33"/>
  <c r="R5" i="33"/>
  <c r="R38" i="33" s="1"/>
  <c r="Q58" i="33"/>
  <c r="Q57" i="33"/>
  <c r="Q52" i="33"/>
  <c r="Q40" i="33"/>
  <c r="Q47" i="33"/>
  <c r="Q44" i="33"/>
  <c r="Q42" i="33"/>
  <c r="P38" i="33"/>
  <c r="Q53" i="33"/>
  <c r="Q50" i="33"/>
  <c r="Q8" i="33"/>
  <c r="H5" i="33"/>
  <c r="S16" i="33" s="1"/>
  <c r="Q13" i="33"/>
  <c r="H7" i="33"/>
  <c r="Q7" i="33"/>
  <c r="Q9" i="33"/>
  <c r="M10" i="33"/>
  <c r="E13" i="33"/>
  <c r="P14" i="33"/>
  <c r="Q20" i="33"/>
  <c r="H20" i="33"/>
  <c r="E23" i="33"/>
  <c r="M23" i="33"/>
  <c r="M24" i="33"/>
  <c r="H24" i="33"/>
  <c r="I57" i="33"/>
  <c r="I52" i="33"/>
  <c r="F47" i="33"/>
  <c r="F46" i="33"/>
  <c r="F45" i="33"/>
  <c r="F44" i="33"/>
  <c r="F43" i="33"/>
  <c r="F42" i="33"/>
  <c r="F41" i="33"/>
  <c r="C38" i="33"/>
  <c r="I13" i="33"/>
  <c r="I59" i="33"/>
  <c r="I44" i="33"/>
  <c r="C14" i="33"/>
  <c r="D29" i="33" s="1"/>
  <c r="H10" i="33"/>
  <c r="I12" i="33"/>
  <c r="Q21" i="33"/>
  <c r="E22" i="33"/>
  <c r="Q24" i="33"/>
  <c r="C27" i="33"/>
  <c r="P27" i="33"/>
  <c r="I33" i="33"/>
  <c r="I41" i="33"/>
  <c r="I50" i="33"/>
  <c r="Q59" i="33"/>
  <c r="P35" i="33"/>
  <c r="I42" i="33"/>
  <c r="Q51" i="33"/>
  <c r="M57" i="33"/>
  <c r="M52" i="33"/>
  <c r="M46" i="33"/>
  <c r="M45" i="33"/>
  <c r="M43" i="33"/>
  <c r="M41" i="33"/>
  <c r="M40" i="33"/>
  <c r="L38" i="33"/>
  <c r="M59" i="33"/>
  <c r="M53" i="33"/>
  <c r="M44" i="33"/>
  <c r="Q12" i="33"/>
  <c r="M13" i="33"/>
  <c r="L27" i="33"/>
  <c r="M20" i="33"/>
  <c r="F33" i="33"/>
  <c r="Q43" i="33"/>
  <c r="Q45" i="33"/>
  <c r="H45" i="33"/>
  <c r="M47" i="33"/>
  <c r="H51" i="33"/>
  <c r="P54" i="33"/>
  <c r="Q29" i="33"/>
  <c r="C43" i="33"/>
  <c r="I43" i="33"/>
  <c r="M8" i="33"/>
  <c r="M11" i="33"/>
  <c r="M12" i="33"/>
  <c r="Q22" i="33"/>
  <c r="M26" i="33"/>
  <c r="M29" i="33"/>
  <c r="C30" i="33"/>
  <c r="C31" i="33" s="1"/>
  <c r="M33" i="33"/>
  <c r="M34" i="33"/>
  <c r="C42" i="33"/>
  <c r="M42" i="33"/>
  <c r="E50" i="33"/>
  <c r="C60" i="33"/>
  <c r="E56" i="33"/>
  <c r="P60" i="33"/>
  <c r="Q56" i="33"/>
  <c r="M58" i="33"/>
  <c r="L54" i="33"/>
  <c r="L60" i="33"/>
  <c r="M56" i="33"/>
  <c r="E57" i="33"/>
  <c r="F59" i="33"/>
  <c r="L35" i="33"/>
  <c r="Q41" i="33"/>
  <c r="Q46" i="33"/>
  <c r="I47" i="33"/>
  <c r="M50" i="33"/>
  <c r="M51" i="33"/>
  <c r="E52" i="33"/>
  <c r="F17" i="31" l="1"/>
  <c r="G17" i="31"/>
  <c r="G16" i="31"/>
  <c r="G18" i="31" s="1"/>
  <c r="E18" i="31"/>
  <c r="F16" i="31"/>
  <c r="F18" i="31" s="1"/>
  <c r="F27" i="32"/>
  <c r="N56" i="31"/>
  <c r="J16" i="29"/>
  <c r="I16" i="29"/>
  <c r="I18" i="29" s="1"/>
  <c r="H18" i="29"/>
  <c r="S48" i="30"/>
  <c r="I17" i="30"/>
  <c r="J17" i="30"/>
  <c r="S14" i="29"/>
  <c r="M18" i="31"/>
  <c r="E16" i="30"/>
  <c r="M60" i="33"/>
  <c r="Q60" i="33"/>
  <c r="M35" i="33"/>
  <c r="E7" i="33"/>
  <c r="H16" i="33"/>
  <c r="Q54" i="33"/>
  <c r="P31" i="33"/>
  <c r="S30" i="33"/>
  <c r="L31" i="33"/>
  <c r="O30" i="33"/>
  <c r="O31" i="33" s="1"/>
  <c r="D27" i="32"/>
  <c r="M31" i="31"/>
  <c r="D60" i="31"/>
  <c r="F60" i="31"/>
  <c r="D60" i="30"/>
  <c r="F14" i="29"/>
  <c r="I60" i="32"/>
  <c r="J35" i="32"/>
  <c r="E29" i="30"/>
  <c r="F29" i="30" s="1"/>
  <c r="F35" i="31"/>
  <c r="I27" i="32"/>
  <c r="M31" i="30"/>
  <c r="I54" i="29"/>
  <c r="Q18" i="31"/>
  <c r="J16" i="32"/>
  <c r="H18" i="32"/>
  <c r="I16" i="32"/>
  <c r="S27" i="31"/>
  <c r="O16" i="33"/>
  <c r="O18" i="33" s="1"/>
  <c r="E17" i="30"/>
  <c r="S14" i="32"/>
  <c r="S35" i="29"/>
  <c r="O35" i="32"/>
  <c r="S27" i="30"/>
  <c r="I17" i="31"/>
  <c r="J17" i="31"/>
  <c r="K17" i="31" s="1"/>
  <c r="S35" i="30"/>
  <c r="M18" i="32"/>
  <c r="S27" i="32"/>
  <c r="S54" i="31"/>
  <c r="S48" i="31"/>
  <c r="E17" i="32"/>
  <c r="S18" i="29"/>
  <c r="Q18" i="30"/>
  <c r="M54" i="33"/>
  <c r="J60" i="31"/>
  <c r="F14" i="30"/>
  <c r="D54" i="29"/>
  <c r="J27" i="32"/>
  <c r="J48" i="32"/>
  <c r="J27" i="29"/>
  <c r="D35" i="31"/>
  <c r="J35" i="30"/>
  <c r="J60" i="30"/>
  <c r="J54" i="30"/>
  <c r="I35" i="32"/>
  <c r="I17" i="32"/>
  <c r="J17" i="32"/>
  <c r="O60" i="31"/>
  <c r="O60" i="32"/>
  <c r="J16" i="30"/>
  <c r="I16" i="30"/>
  <c r="H18" i="30"/>
  <c r="O48" i="30"/>
  <c r="O14" i="32"/>
  <c r="O27" i="32"/>
  <c r="O54" i="29"/>
  <c r="J17" i="29"/>
  <c r="I17" i="29"/>
  <c r="S60" i="32"/>
  <c r="S60" i="30"/>
  <c r="O18" i="31"/>
  <c r="M31" i="32"/>
  <c r="S48" i="29"/>
  <c r="E16" i="29"/>
  <c r="Q18" i="29"/>
  <c r="J48" i="31"/>
  <c r="M18" i="30"/>
  <c r="N17" i="31"/>
  <c r="O35" i="29"/>
  <c r="O48" i="32"/>
  <c r="F60" i="32"/>
  <c r="I27" i="31"/>
  <c r="M31" i="33"/>
  <c r="M27" i="33"/>
  <c r="M48" i="33"/>
  <c r="Q27" i="33"/>
  <c r="S44" i="33"/>
  <c r="S40" i="33"/>
  <c r="S47" i="33"/>
  <c r="S42" i="33"/>
  <c r="O40" i="33"/>
  <c r="O46" i="33"/>
  <c r="O45" i="33"/>
  <c r="O43" i="33"/>
  <c r="O41" i="33"/>
  <c r="O26" i="33"/>
  <c r="O25" i="33"/>
  <c r="S50" i="33"/>
  <c r="S54" i="33" s="1"/>
  <c r="S57" i="33"/>
  <c r="O10" i="33"/>
  <c r="O52" i="33"/>
  <c r="S23" i="33"/>
  <c r="O56" i="33"/>
  <c r="S8" i="33"/>
  <c r="O24" i="33"/>
  <c r="S20" i="33"/>
  <c r="S52" i="33"/>
  <c r="O47" i="33"/>
  <c r="S45" i="33"/>
  <c r="S21" i="33"/>
  <c r="O7" i="33"/>
  <c r="O33" i="33"/>
  <c r="S9" i="33"/>
  <c r="S41" i="33"/>
  <c r="S12" i="33"/>
  <c r="S26" i="33"/>
  <c r="O53" i="33"/>
  <c r="O20" i="33"/>
  <c r="S53" i="33"/>
  <c r="S7" i="33"/>
  <c r="S33" i="33"/>
  <c r="S11" i="33"/>
  <c r="S25" i="33"/>
  <c r="O9" i="33"/>
  <c r="O23" i="33"/>
  <c r="S34" i="33"/>
  <c r="O57" i="33"/>
  <c r="S13" i="33"/>
  <c r="O13" i="33"/>
  <c r="O51" i="33"/>
  <c r="O12" i="33"/>
  <c r="S51" i="33"/>
  <c r="O8" i="33"/>
  <c r="O21" i="33"/>
  <c r="O42" i="33"/>
  <c r="S56" i="33"/>
  <c r="O34" i="33"/>
  <c r="O58" i="33"/>
  <c r="S43" i="33"/>
  <c r="S10" i="33"/>
  <c r="S24" i="33"/>
  <c r="O44" i="33"/>
  <c r="S58" i="33"/>
  <c r="O22" i="33"/>
  <c r="O11" i="33"/>
  <c r="S22" i="33"/>
  <c r="S46" i="33"/>
  <c r="O59" i="33"/>
  <c r="O50" i="33"/>
  <c r="S59" i="33"/>
  <c r="Q48" i="33"/>
  <c r="I17" i="33"/>
  <c r="J17" i="33"/>
  <c r="J27" i="31"/>
  <c r="D27" i="31"/>
  <c r="D54" i="31"/>
  <c r="J54" i="31"/>
  <c r="D35" i="30"/>
  <c r="D27" i="29"/>
  <c r="D35" i="29"/>
  <c r="J60" i="32"/>
  <c r="J48" i="30"/>
  <c r="J54" i="29"/>
  <c r="F54" i="32"/>
  <c r="J60" i="29"/>
  <c r="I27" i="29"/>
  <c r="F35" i="32"/>
  <c r="I35" i="31"/>
  <c r="I14" i="31"/>
  <c r="I14" i="30"/>
  <c r="F54" i="31"/>
  <c r="Q18" i="32"/>
  <c r="M18" i="33"/>
  <c r="O35" i="30"/>
  <c r="H18" i="31"/>
  <c r="J16" i="31"/>
  <c r="I16" i="31"/>
  <c r="I18" i="31" s="1"/>
  <c r="E16" i="32"/>
  <c r="O14" i="31"/>
  <c r="O14" i="29"/>
  <c r="S60" i="29"/>
  <c r="Q31" i="29"/>
  <c r="R17" i="31"/>
  <c r="O54" i="31"/>
  <c r="Q18" i="33"/>
  <c r="S17" i="33"/>
  <c r="S18" i="33" s="1"/>
  <c r="M18" i="29"/>
  <c r="O48" i="29"/>
  <c r="F14" i="31"/>
  <c r="S48" i="32"/>
  <c r="E17" i="29"/>
  <c r="O48" i="31"/>
  <c r="S29" i="33"/>
  <c r="S31" i="33" s="1"/>
  <c r="E60" i="31"/>
  <c r="E35" i="32"/>
  <c r="E60" i="32"/>
  <c r="G56" i="30"/>
  <c r="E60" i="29"/>
  <c r="F56" i="30"/>
  <c r="F60" i="30" s="1"/>
  <c r="F56" i="29"/>
  <c r="F60" i="29" s="1"/>
  <c r="G57" i="32"/>
  <c r="N57" i="32" s="1"/>
  <c r="G34" i="30"/>
  <c r="N34" i="30" s="1"/>
  <c r="F5" i="30"/>
  <c r="F38" i="30" s="1"/>
  <c r="E54" i="29"/>
  <c r="G9" i="30"/>
  <c r="K9" i="30" s="1"/>
  <c r="G11" i="30"/>
  <c r="G44" i="30"/>
  <c r="G52" i="29"/>
  <c r="N52" i="29" s="1"/>
  <c r="G26" i="30"/>
  <c r="R26" i="30" s="1"/>
  <c r="H54" i="33"/>
  <c r="E14" i="30"/>
  <c r="F26" i="30"/>
  <c r="F27" i="30" s="1"/>
  <c r="G21" i="30"/>
  <c r="K21" i="30" s="1"/>
  <c r="G59" i="30"/>
  <c r="R59" i="30" s="1"/>
  <c r="E60" i="30"/>
  <c r="G52" i="31"/>
  <c r="R52" i="31" s="1"/>
  <c r="E14" i="32"/>
  <c r="F57" i="30"/>
  <c r="E54" i="30"/>
  <c r="C46" i="33"/>
  <c r="D46" i="33" s="1"/>
  <c r="F51" i="30"/>
  <c r="F54" i="30" s="1"/>
  <c r="K11" i="30"/>
  <c r="G7" i="30"/>
  <c r="R7" i="30" s="1"/>
  <c r="G10" i="30"/>
  <c r="N10" i="30" s="1"/>
  <c r="G8" i="30"/>
  <c r="N8" i="30" s="1"/>
  <c r="G57" i="30"/>
  <c r="R57" i="30" s="1"/>
  <c r="E30" i="30"/>
  <c r="E31" i="30" s="1"/>
  <c r="G52" i="30"/>
  <c r="K52" i="30" s="1"/>
  <c r="G12" i="30"/>
  <c r="K12" i="30" s="1"/>
  <c r="G41" i="30"/>
  <c r="G45" i="30"/>
  <c r="G20" i="30"/>
  <c r="G13" i="30"/>
  <c r="R13" i="30" s="1"/>
  <c r="G23" i="30"/>
  <c r="R23" i="30" s="1"/>
  <c r="G51" i="30"/>
  <c r="R51" i="30" s="1"/>
  <c r="G22" i="30"/>
  <c r="R22" i="30" s="1"/>
  <c r="G58" i="30"/>
  <c r="K58" i="30" s="1"/>
  <c r="G53" i="30"/>
  <c r="R53" i="30" s="1"/>
  <c r="G25" i="30"/>
  <c r="K25" i="30" s="1"/>
  <c r="G42" i="30"/>
  <c r="G46" i="30"/>
  <c r="E27" i="30"/>
  <c r="G50" i="30"/>
  <c r="G10" i="31"/>
  <c r="R10" i="31" s="1"/>
  <c r="G33" i="32"/>
  <c r="E54" i="32"/>
  <c r="G29" i="30"/>
  <c r="G24" i="30"/>
  <c r="R24" i="30" s="1"/>
  <c r="G33" i="30"/>
  <c r="G43" i="30"/>
  <c r="J14" i="30"/>
  <c r="G44" i="29"/>
  <c r="G12" i="29"/>
  <c r="K12" i="29" s="1"/>
  <c r="G7" i="29"/>
  <c r="N7" i="29" s="1"/>
  <c r="F5" i="29"/>
  <c r="F38" i="29" s="1"/>
  <c r="G24" i="29"/>
  <c r="R24" i="29" s="1"/>
  <c r="G51" i="29"/>
  <c r="R51" i="29" s="1"/>
  <c r="G25" i="29"/>
  <c r="N25" i="29" s="1"/>
  <c r="G41" i="29"/>
  <c r="G45" i="29"/>
  <c r="G22" i="29"/>
  <c r="R22" i="29" s="1"/>
  <c r="G29" i="29"/>
  <c r="G11" i="29"/>
  <c r="R11" i="29" s="1"/>
  <c r="G42" i="29"/>
  <c r="G46" i="29"/>
  <c r="G57" i="29"/>
  <c r="K57" i="29" s="1"/>
  <c r="G10" i="29"/>
  <c r="N10" i="29" s="1"/>
  <c r="G43" i="29"/>
  <c r="G47" i="29"/>
  <c r="G56" i="29"/>
  <c r="G26" i="29"/>
  <c r="N26" i="29" s="1"/>
  <c r="E30" i="29"/>
  <c r="E31" i="29" s="1"/>
  <c r="G23" i="29"/>
  <c r="K23" i="29" s="1"/>
  <c r="E27" i="29"/>
  <c r="K52" i="29"/>
  <c r="K56" i="30"/>
  <c r="F10" i="31"/>
  <c r="D43" i="33"/>
  <c r="J14" i="29"/>
  <c r="J8" i="33"/>
  <c r="E24" i="33"/>
  <c r="F24" i="33" s="1"/>
  <c r="I53" i="33"/>
  <c r="J29" i="33"/>
  <c r="G26" i="31"/>
  <c r="R26" i="31" s="1"/>
  <c r="G12" i="31"/>
  <c r="N12" i="31" s="1"/>
  <c r="G25" i="31"/>
  <c r="N25" i="31" s="1"/>
  <c r="G8" i="31"/>
  <c r="R8" i="31" s="1"/>
  <c r="G22" i="31"/>
  <c r="R22" i="31" s="1"/>
  <c r="G57" i="31"/>
  <c r="R57" i="31" s="1"/>
  <c r="G33" i="31"/>
  <c r="I29" i="32"/>
  <c r="J42" i="33"/>
  <c r="J22" i="33"/>
  <c r="E8" i="33"/>
  <c r="F8" i="33" s="1"/>
  <c r="E51" i="33"/>
  <c r="E54" i="33" s="1"/>
  <c r="I8" i="33"/>
  <c r="G7" i="32"/>
  <c r="K7" i="32" s="1"/>
  <c r="G41" i="32"/>
  <c r="E35" i="31"/>
  <c r="E14" i="29"/>
  <c r="G20" i="32"/>
  <c r="J44" i="33"/>
  <c r="J46" i="33"/>
  <c r="D8" i="33"/>
  <c r="G45" i="32"/>
  <c r="G10" i="32"/>
  <c r="K10" i="32" s="1"/>
  <c r="E30" i="31"/>
  <c r="F30" i="31" s="1"/>
  <c r="J14" i="32"/>
  <c r="D14" i="29"/>
  <c r="J41" i="33"/>
  <c r="J59" i="33"/>
  <c r="D51" i="33"/>
  <c r="D57" i="33"/>
  <c r="J47" i="33"/>
  <c r="J50" i="33"/>
  <c r="J43" i="33"/>
  <c r="G23" i="32"/>
  <c r="K23" i="32" s="1"/>
  <c r="G29" i="32"/>
  <c r="G52" i="32"/>
  <c r="N52" i="32" s="1"/>
  <c r="N11" i="30"/>
  <c r="G9" i="29"/>
  <c r="K9" i="29" s="1"/>
  <c r="G33" i="29"/>
  <c r="F33" i="29"/>
  <c r="F35" i="29" s="1"/>
  <c r="E35" i="29"/>
  <c r="G8" i="29"/>
  <c r="G34" i="29"/>
  <c r="K34" i="29" s="1"/>
  <c r="G53" i="29"/>
  <c r="G20" i="29"/>
  <c r="G27" i="29" s="1"/>
  <c r="G58" i="29"/>
  <c r="G59" i="29"/>
  <c r="G21" i="29"/>
  <c r="G50" i="29"/>
  <c r="G13" i="29"/>
  <c r="K13" i="29" s="1"/>
  <c r="R11" i="30"/>
  <c r="G11" i="32"/>
  <c r="G51" i="32"/>
  <c r="N51" i="32" s="1"/>
  <c r="G34" i="32"/>
  <c r="G42" i="32"/>
  <c r="G46" i="32"/>
  <c r="G22" i="32"/>
  <c r="G56" i="32"/>
  <c r="G53" i="32"/>
  <c r="G43" i="32"/>
  <c r="G47" i="32"/>
  <c r="G8" i="32"/>
  <c r="N8" i="32" s="1"/>
  <c r="G24" i="32"/>
  <c r="G25" i="32"/>
  <c r="G58" i="32"/>
  <c r="K58" i="32" s="1"/>
  <c r="G50" i="32"/>
  <c r="G12" i="32"/>
  <c r="G21" i="32"/>
  <c r="G13" i="32"/>
  <c r="G59" i="32"/>
  <c r="G9" i="32"/>
  <c r="N9" i="32" s="1"/>
  <c r="F5" i="32"/>
  <c r="F38" i="32" s="1"/>
  <c r="G44" i="32"/>
  <c r="H31" i="29"/>
  <c r="J30" i="29"/>
  <c r="J31" i="29" s="1"/>
  <c r="I30" i="29"/>
  <c r="I31" i="29" s="1"/>
  <c r="N12" i="29"/>
  <c r="G40" i="29"/>
  <c r="C40" i="29"/>
  <c r="E48" i="29"/>
  <c r="F40" i="29"/>
  <c r="F48" i="29" s="1"/>
  <c r="D14" i="30"/>
  <c r="I30" i="30"/>
  <c r="I31" i="30" s="1"/>
  <c r="J30" i="30"/>
  <c r="J31" i="30" s="1"/>
  <c r="H31" i="30"/>
  <c r="G40" i="30"/>
  <c r="G48" i="30" s="1"/>
  <c r="C40" i="30"/>
  <c r="E48" i="30"/>
  <c r="F40" i="30"/>
  <c r="F48" i="30" s="1"/>
  <c r="G51" i="31"/>
  <c r="K51" i="31" s="1"/>
  <c r="F51" i="31"/>
  <c r="E54" i="31"/>
  <c r="F9" i="31"/>
  <c r="G9" i="31"/>
  <c r="E14" i="31"/>
  <c r="G40" i="31"/>
  <c r="C40" i="31"/>
  <c r="E48" i="31"/>
  <c r="F40" i="31"/>
  <c r="F48" i="31" s="1"/>
  <c r="F13" i="31"/>
  <c r="G13" i="31"/>
  <c r="D14" i="31"/>
  <c r="J14" i="31"/>
  <c r="R56" i="31"/>
  <c r="G29" i="31"/>
  <c r="F29" i="31"/>
  <c r="F31" i="31" s="1"/>
  <c r="H31" i="31"/>
  <c r="I29" i="31"/>
  <c r="J29" i="31"/>
  <c r="E27" i="31"/>
  <c r="G20" i="31"/>
  <c r="F20" i="31"/>
  <c r="G24" i="31"/>
  <c r="K24" i="31" s="1"/>
  <c r="F24" i="31"/>
  <c r="J30" i="31"/>
  <c r="I30" i="31"/>
  <c r="K56" i="31"/>
  <c r="G47" i="31"/>
  <c r="G46" i="31"/>
  <c r="G45" i="31"/>
  <c r="G44" i="31"/>
  <c r="G43" i="31"/>
  <c r="G42" i="31"/>
  <c r="G41" i="31"/>
  <c r="F5" i="31"/>
  <c r="F38" i="31" s="1"/>
  <c r="G59" i="31"/>
  <c r="K59" i="31" s="1"/>
  <c r="G7" i="31"/>
  <c r="K7" i="31" s="1"/>
  <c r="G34" i="31"/>
  <c r="K34" i="31" s="1"/>
  <c r="G21" i="31"/>
  <c r="G50" i="31"/>
  <c r="G11" i="31"/>
  <c r="G23" i="31"/>
  <c r="G53" i="31"/>
  <c r="G58" i="31"/>
  <c r="K58" i="31" s="1"/>
  <c r="E30" i="32"/>
  <c r="G26" i="32"/>
  <c r="K26" i="32" s="1"/>
  <c r="F26" i="32"/>
  <c r="E27" i="32"/>
  <c r="H31" i="32"/>
  <c r="D14" i="32"/>
  <c r="I30" i="32"/>
  <c r="J30" i="32"/>
  <c r="J31" i="32" s="1"/>
  <c r="G40" i="32"/>
  <c r="C40" i="32"/>
  <c r="E48" i="32"/>
  <c r="F40" i="32"/>
  <c r="F48" i="32" s="1"/>
  <c r="D21" i="33"/>
  <c r="E21" i="33"/>
  <c r="F21" i="33" s="1"/>
  <c r="S5" i="33"/>
  <c r="S38" i="33" s="1"/>
  <c r="I9" i="33"/>
  <c r="E58" i="33"/>
  <c r="F58" i="33" s="1"/>
  <c r="I58" i="33"/>
  <c r="I60" i="33" s="1"/>
  <c r="H60" i="33"/>
  <c r="I25" i="33"/>
  <c r="E25" i="33"/>
  <c r="D25" i="33"/>
  <c r="D42" i="33"/>
  <c r="D30" i="33"/>
  <c r="D31" i="33" s="1"/>
  <c r="D24" i="33"/>
  <c r="D52" i="33"/>
  <c r="D56" i="33"/>
  <c r="D44" i="33"/>
  <c r="F7" i="33"/>
  <c r="F13" i="33"/>
  <c r="J34" i="33"/>
  <c r="E34" i="33"/>
  <c r="I34" i="33"/>
  <c r="I35" i="33" s="1"/>
  <c r="F50" i="33"/>
  <c r="J45" i="33"/>
  <c r="I45" i="33"/>
  <c r="I48" i="33" s="1"/>
  <c r="C45" i="33"/>
  <c r="D45" i="33" s="1"/>
  <c r="H48" i="33"/>
  <c r="D59" i="33"/>
  <c r="D58" i="33"/>
  <c r="D53" i="33"/>
  <c r="D50" i="33"/>
  <c r="D9" i="33"/>
  <c r="D33" i="33"/>
  <c r="D35" i="33" s="1"/>
  <c r="D22" i="33"/>
  <c r="D11" i="33"/>
  <c r="D26" i="33"/>
  <c r="D7" i="33"/>
  <c r="D34" i="33"/>
  <c r="D20" i="33"/>
  <c r="D10" i="33"/>
  <c r="D13" i="33"/>
  <c r="H38" i="33"/>
  <c r="E38" i="33" s="1"/>
  <c r="E40" i="33" s="1"/>
  <c r="J58" i="33"/>
  <c r="J52" i="33"/>
  <c r="J57" i="33"/>
  <c r="J13" i="33"/>
  <c r="J33" i="33"/>
  <c r="J21" i="33"/>
  <c r="J40" i="33"/>
  <c r="J48" i="33" s="1"/>
  <c r="O5" i="33"/>
  <c r="O38" i="33" s="1"/>
  <c r="J25" i="33"/>
  <c r="E5" i="33"/>
  <c r="G23" i="33" s="1"/>
  <c r="R23" i="33" s="1"/>
  <c r="J9" i="33"/>
  <c r="I5" i="33"/>
  <c r="I38" i="33" s="1"/>
  <c r="J53" i="33"/>
  <c r="J12" i="33"/>
  <c r="J23" i="33"/>
  <c r="J26" i="33"/>
  <c r="I26" i="33"/>
  <c r="E26" i="33"/>
  <c r="J11" i="33"/>
  <c r="E11" i="33"/>
  <c r="E17" i="33" s="1"/>
  <c r="I11" i="33"/>
  <c r="F56" i="33"/>
  <c r="F22" i="33"/>
  <c r="F23" i="33"/>
  <c r="J7" i="33"/>
  <c r="I7" i="33"/>
  <c r="H14" i="33"/>
  <c r="Q30" i="33"/>
  <c r="Q31" i="33" s="1"/>
  <c r="I20" i="33"/>
  <c r="H27" i="33"/>
  <c r="J20" i="33"/>
  <c r="M30" i="33"/>
  <c r="H30" i="33"/>
  <c r="F52" i="33"/>
  <c r="F57" i="33"/>
  <c r="E20" i="33"/>
  <c r="J51" i="33"/>
  <c r="I51" i="33"/>
  <c r="I54" i="33" s="1"/>
  <c r="J10" i="33"/>
  <c r="E10" i="33"/>
  <c r="I10" i="33"/>
  <c r="I24" i="33"/>
  <c r="J24" i="33"/>
  <c r="D23" i="33"/>
  <c r="D12" i="33"/>
  <c r="Q14" i="33"/>
  <c r="D41" i="33"/>
  <c r="H35" i="33"/>
  <c r="D47" i="33"/>
  <c r="J56" i="33"/>
  <c r="M14" i="33"/>
  <c r="J27" i="33" l="1"/>
  <c r="K50" i="31"/>
  <c r="G54" i="31"/>
  <c r="J31" i="33"/>
  <c r="N33" i="30"/>
  <c r="G35" i="30"/>
  <c r="K16" i="31"/>
  <c r="J18" i="31"/>
  <c r="S27" i="33"/>
  <c r="J18" i="30"/>
  <c r="G60" i="31"/>
  <c r="J60" i="33"/>
  <c r="R20" i="32"/>
  <c r="G27" i="32"/>
  <c r="K22" i="29"/>
  <c r="K20" i="30"/>
  <c r="G27" i="30"/>
  <c r="O54" i="33"/>
  <c r="S35" i="33"/>
  <c r="F17" i="32"/>
  <c r="G17" i="32"/>
  <c r="R16" i="31"/>
  <c r="N16" i="31"/>
  <c r="J18" i="29"/>
  <c r="K33" i="31"/>
  <c r="G35" i="31"/>
  <c r="N33" i="32"/>
  <c r="G35" i="32"/>
  <c r="N56" i="30"/>
  <c r="G60" i="30"/>
  <c r="F60" i="33"/>
  <c r="D60" i="33"/>
  <c r="K29" i="31"/>
  <c r="J31" i="31"/>
  <c r="N9" i="30"/>
  <c r="I27" i="33"/>
  <c r="F27" i="31"/>
  <c r="I31" i="31"/>
  <c r="G48" i="31"/>
  <c r="K8" i="30"/>
  <c r="G35" i="29"/>
  <c r="J54" i="33"/>
  <c r="N12" i="30"/>
  <c r="K29" i="30"/>
  <c r="K50" i="30"/>
  <c r="G54" i="30"/>
  <c r="F17" i="29"/>
  <c r="G17" i="29"/>
  <c r="G16" i="32"/>
  <c r="E18" i="32"/>
  <c r="F16" i="32"/>
  <c r="F18" i="32" s="1"/>
  <c r="S60" i="33"/>
  <c r="S14" i="33"/>
  <c r="O35" i="33"/>
  <c r="S48" i="33"/>
  <c r="G16" i="29"/>
  <c r="K16" i="29" s="1"/>
  <c r="F16" i="29"/>
  <c r="E18" i="29"/>
  <c r="I18" i="32"/>
  <c r="I16" i="33"/>
  <c r="I18" i="33" s="1"/>
  <c r="J16" i="33"/>
  <c r="H18" i="33"/>
  <c r="K50" i="29"/>
  <c r="G54" i="29"/>
  <c r="O27" i="33"/>
  <c r="K17" i="32"/>
  <c r="K16" i="32"/>
  <c r="J18" i="32"/>
  <c r="K17" i="30"/>
  <c r="I14" i="33"/>
  <c r="N29" i="31"/>
  <c r="R56" i="30"/>
  <c r="J35" i="33"/>
  <c r="D27" i="33"/>
  <c r="D54" i="33"/>
  <c r="G17" i="33"/>
  <c r="K17" i="33" s="1"/>
  <c r="F17" i="33"/>
  <c r="G48" i="32"/>
  <c r="G27" i="31"/>
  <c r="K22" i="30"/>
  <c r="G48" i="29"/>
  <c r="G54" i="32"/>
  <c r="G60" i="32"/>
  <c r="N29" i="32"/>
  <c r="G31" i="32"/>
  <c r="I31" i="32"/>
  <c r="N24" i="30"/>
  <c r="K24" i="29"/>
  <c r="N56" i="29"/>
  <c r="G60" i="29"/>
  <c r="R29" i="29"/>
  <c r="O14" i="33"/>
  <c r="O60" i="33"/>
  <c r="O48" i="33"/>
  <c r="K17" i="29"/>
  <c r="I18" i="30"/>
  <c r="G17" i="30"/>
  <c r="F17" i="30"/>
  <c r="E16" i="33"/>
  <c r="G16" i="30"/>
  <c r="K16" i="30" s="1"/>
  <c r="E18" i="30"/>
  <c r="F16" i="30"/>
  <c r="K57" i="32"/>
  <c r="N8" i="31"/>
  <c r="K8" i="31"/>
  <c r="R9" i="30"/>
  <c r="N26" i="30"/>
  <c r="N26" i="31"/>
  <c r="K26" i="31"/>
  <c r="K53" i="30"/>
  <c r="K26" i="30"/>
  <c r="R52" i="29"/>
  <c r="R58" i="30"/>
  <c r="N58" i="30"/>
  <c r="F51" i="33"/>
  <c r="F54" i="33" s="1"/>
  <c r="R34" i="30"/>
  <c r="R57" i="32"/>
  <c r="K7" i="29"/>
  <c r="K34" i="30"/>
  <c r="N52" i="31"/>
  <c r="R12" i="29"/>
  <c r="N22" i="30"/>
  <c r="R50" i="30"/>
  <c r="R33" i="30"/>
  <c r="N57" i="30"/>
  <c r="N13" i="30"/>
  <c r="N7" i="30"/>
  <c r="K33" i="32"/>
  <c r="R52" i="30"/>
  <c r="R7" i="29"/>
  <c r="N59" i="30"/>
  <c r="R33" i="32"/>
  <c r="K57" i="31"/>
  <c r="G30" i="31"/>
  <c r="R30" i="31" s="1"/>
  <c r="N51" i="30"/>
  <c r="K29" i="32"/>
  <c r="R29" i="32"/>
  <c r="K51" i="30"/>
  <c r="N53" i="30"/>
  <c r="K59" i="30"/>
  <c r="N21" i="30"/>
  <c r="K52" i="31"/>
  <c r="R21" i="30"/>
  <c r="F30" i="30"/>
  <c r="F31" i="30" s="1"/>
  <c r="R9" i="32"/>
  <c r="R8" i="30"/>
  <c r="R12" i="30"/>
  <c r="K52" i="32"/>
  <c r="K13" i="30"/>
  <c r="K10" i="30"/>
  <c r="R10" i="30"/>
  <c r="K24" i="30"/>
  <c r="R52" i="32"/>
  <c r="K25" i="31"/>
  <c r="G30" i="30"/>
  <c r="R30" i="30" s="1"/>
  <c r="R25" i="31"/>
  <c r="N50" i="30"/>
  <c r="N23" i="30"/>
  <c r="K10" i="31"/>
  <c r="K33" i="30"/>
  <c r="N10" i="31"/>
  <c r="K23" i="30"/>
  <c r="N52" i="30"/>
  <c r="N22" i="31"/>
  <c r="N25" i="30"/>
  <c r="K7" i="30"/>
  <c r="R29" i="30"/>
  <c r="K9" i="32"/>
  <c r="R25" i="30"/>
  <c r="N29" i="30"/>
  <c r="K57" i="30"/>
  <c r="K12" i="31"/>
  <c r="G14" i="30"/>
  <c r="N20" i="30"/>
  <c r="R20" i="30"/>
  <c r="G30" i="29"/>
  <c r="N30" i="29" s="1"/>
  <c r="F30" i="29"/>
  <c r="F31" i="29" s="1"/>
  <c r="K51" i="29"/>
  <c r="K26" i="29"/>
  <c r="R10" i="29"/>
  <c r="K10" i="29"/>
  <c r="R26" i="29"/>
  <c r="N51" i="29"/>
  <c r="N24" i="29"/>
  <c r="K25" i="29"/>
  <c r="R25" i="29"/>
  <c r="N23" i="29"/>
  <c r="N22" i="29"/>
  <c r="N57" i="29"/>
  <c r="R13" i="29"/>
  <c r="R57" i="29"/>
  <c r="N29" i="29"/>
  <c r="K29" i="29"/>
  <c r="K56" i="29"/>
  <c r="K11" i="29"/>
  <c r="N11" i="29"/>
  <c r="R56" i="29"/>
  <c r="N9" i="29"/>
  <c r="R23" i="29"/>
  <c r="N7" i="32"/>
  <c r="R23" i="32"/>
  <c r="R12" i="31"/>
  <c r="R7" i="32"/>
  <c r="R8" i="32"/>
  <c r="K22" i="31"/>
  <c r="N23" i="32"/>
  <c r="G14" i="32"/>
  <c r="R9" i="29"/>
  <c r="N57" i="31"/>
  <c r="R33" i="31"/>
  <c r="N33" i="31"/>
  <c r="E14" i="33"/>
  <c r="E60" i="33"/>
  <c r="E31" i="31"/>
  <c r="N10" i="32"/>
  <c r="R10" i="32"/>
  <c r="K20" i="32"/>
  <c r="N20" i="32"/>
  <c r="R59" i="29"/>
  <c r="K59" i="29"/>
  <c r="N59" i="29"/>
  <c r="R58" i="29"/>
  <c r="N58" i="29"/>
  <c r="N8" i="29"/>
  <c r="R8" i="29"/>
  <c r="K8" i="29"/>
  <c r="K58" i="29"/>
  <c r="R34" i="29"/>
  <c r="N34" i="29"/>
  <c r="N13" i="29"/>
  <c r="N50" i="29"/>
  <c r="R50" i="29"/>
  <c r="K20" i="29"/>
  <c r="R20" i="29"/>
  <c r="N20" i="29"/>
  <c r="G14" i="29"/>
  <c r="K21" i="29"/>
  <c r="R21" i="29"/>
  <c r="N21" i="29"/>
  <c r="R53" i="29"/>
  <c r="K53" i="29"/>
  <c r="N53" i="29"/>
  <c r="K33" i="29"/>
  <c r="R33" i="29"/>
  <c r="N33" i="29"/>
  <c r="R29" i="31"/>
  <c r="R59" i="32"/>
  <c r="K59" i="32"/>
  <c r="N59" i="32"/>
  <c r="K53" i="32"/>
  <c r="R53" i="32"/>
  <c r="N53" i="32"/>
  <c r="K13" i="32"/>
  <c r="R13" i="32"/>
  <c r="N13" i="32"/>
  <c r="N58" i="32"/>
  <c r="R58" i="32"/>
  <c r="R56" i="32"/>
  <c r="K56" i="32"/>
  <c r="N56" i="32"/>
  <c r="K8" i="32"/>
  <c r="K21" i="32"/>
  <c r="N21" i="32"/>
  <c r="R21" i="32"/>
  <c r="K25" i="32"/>
  <c r="N25" i="32"/>
  <c r="R25" i="32"/>
  <c r="N34" i="32"/>
  <c r="R34" i="32"/>
  <c r="K34" i="32"/>
  <c r="K50" i="32"/>
  <c r="N50" i="32"/>
  <c r="R50" i="32"/>
  <c r="K11" i="32"/>
  <c r="N11" i="32"/>
  <c r="R11" i="32"/>
  <c r="K12" i="32"/>
  <c r="R12" i="32"/>
  <c r="N12" i="32"/>
  <c r="K24" i="32"/>
  <c r="R24" i="32"/>
  <c r="N24" i="32"/>
  <c r="K22" i="32"/>
  <c r="N22" i="32"/>
  <c r="R22" i="32"/>
  <c r="R51" i="32"/>
  <c r="K51" i="32"/>
  <c r="C48" i="29"/>
  <c r="D40" i="29"/>
  <c r="D48" i="29" s="1"/>
  <c r="C48" i="30"/>
  <c r="D40" i="30"/>
  <c r="D48" i="30" s="1"/>
  <c r="R53" i="31"/>
  <c r="N53" i="31"/>
  <c r="R23" i="31"/>
  <c r="N23" i="31"/>
  <c r="N9" i="31"/>
  <c r="R9" i="31"/>
  <c r="R51" i="31"/>
  <c r="N51" i="31"/>
  <c r="R11" i="31"/>
  <c r="N11" i="31"/>
  <c r="K23" i="31"/>
  <c r="C48" i="31"/>
  <c r="D40" i="31"/>
  <c r="D48" i="31" s="1"/>
  <c r="R21" i="31"/>
  <c r="N21" i="31"/>
  <c r="K21" i="31"/>
  <c r="N34" i="31"/>
  <c r="R34" i="31"/>
  <c r="N13" i="31"/>
  <c r="R13" i="31"/>
  <c r="R7" i="31"/>
  <c r="G14" i="31"/>
  <c r="N7" i="31"/>
  <c r="N58" i="31"/>
  <c r="R58" i="31"/>
  <c r="R50" i="31"/>
  <c r="N50" i="31"/>
  <c r="R59" i="31"/>
  <c r="N59" i="31"/>
  <c r="K11" i="31"/>
  <c r="R24" i="31"/>
  <c r="N24" i="31"/>
  <c r="R20" i="31"/>
  <c r="N20" i="31"/>
  <c r="K53" i="31"/>
  <c r="K13" i="31"/>
  <c r="K20" i="31"/>
  <c r="K9" i="31"/>
  <c r="C48" i="32"/>
  <c r="D40" i="32"/>
  <c r="D48" i="32" s="1"/>
  <c r="F30" i="32"/>
  <c r="F31" i="32" s="1"/>
  <c r="G30" i="32"/>
  <c r="K30" i="32" s="1"/>
  <c r="E31" i="32"/>
  <c r="N26" i="32"/>
  <c r="R26" i="32"/>
  <c r="F25" i="33"/>
  <c r="E29" i="33"/>
  <c r="F29" i="33" s="1"/>
  <c r="G13" i="33"/>
  <c r="K13" i="33" s="1"/>
  <c r="G57" i="33"/>
  <c r="K57" i="33" s="1"/>
  <c r="G52" i="33"/>
  <c r="K52" i="33" s="1"/>
  <c r="G56" i="33"/>
  <c r="G50" i="33"/>
  <c r="G22" i="33"/>
  <c r="G20" i="33"/>
  <c r="E27" i="33"/>
  <c r="F20" i="33"/>
  <c r="F27" i="33" s="1"/>
  <c r="G34" i="33"/>
  <c r="K34" i="33" s="1"/>
  <c r="F34" i="33"/>
  <c r="F35" i="33" s="1"/>
  <c r="E35" i="33"/>
  <c r="J14" i="33"/>
  <c r="I30" i="33"/>
  <c r="I31" i="33" s="1"/>
  <c r="J30" i="33"/>
  <c r="H31" i="33"/>
  <c r="G40" i="33"/>
  <c r="C40" i="33"/>
  <c r="E48" i="33"/>
  <c r="F40" i="33"/>
  <c r="F48" i="33" s="1"/>
  <c r="F11" i="33"/>
  <c r="F14" i="33" s="1"/>
  <c r="G11" i="33"/>
  <c r="K11" i="33" s="1"/>
  <c r="G10" i="33"/>
  <c r="F10" i="33"/>
  <c r="E30" i="33"/>
  <c r="G26" i="33"/>
  <c r="K26" i="33" s="1"/>
  <c r="F26" i="33"/>
  <c r="K23" i="33"/>
  <c r="G47" i="33"/>
  <c r="G46" i="33"/>
  <c r="G45" i="33"/>
  <c r="G44" i="33"/>
  <c r="G43" i="33"/>
  <c r="G42" i="33"/>
  <c r="G41" i="33"/>
  <c r="F5" i="33"/>
  <c r="F38" i="33" s="1"/>
  <c r="G12" i="33"/>
  <c r="K12" i="33" s="1"/>
  <c r="G9" i="33"/>
  <c r="K9" i="33" s="1"/>
  <c r="G53" i="33"/>
  <c r="G59" i="33"/>
  <c r="G21" i="33"/>
  <c r="K21" i="33" s="1"/>
  <c r="G33" i="33"/>
  <c r="G35" i="33" s="1"/>
  <c r="G58" i="33"/>
  <c r="K58" i="33" s="1"/>
  <c r="G25" i="33"/>
  <c r="N23" i="33"/>
  <c r="D14" i="33"/>
  <c r="G24" i="33"/>
  <c r="K24" i="33" s="1"/>
  <c r="G51" i="33"/>
  <c r="G8" i="33"/>
  <c r="K8" i="33" s="1"/>
  <c r="G7" i="33"/>
  <c r="G60" i="33" l="1"/>
  <c r="F18" i="30"/>
  <c r="G31" i="29"/>
  <c r="R17" i="32"/>
  <c r="N17" i="32"/>
  <c r="G27" i="33"/>
  <c r="N17" i="33"/>
  <c r="R17" i="33"/>
  <c r="J18" i="33"/>
  <c r="F18" i="29"/>
  <c r="G18" i="32"/>
  <c r="N16" i="32"/>
  <c r="R16" i="32"/>
  <c r="G48" i="33"/>
  <c r="R50" i="33"/>
  <c r="G54" i="33"/>
  <c r="G16" i="33"/>
  <c r="F16" i="33"/>
  <c r="F18" i="33" s="1"/>
  <c r="E18" i="33"/>
  <c r="G18" i="30"/>
  <c r="R16" i="30"/>
  <c r="N16" i="30"/>
  <c r="R17" i="30"/>
  <c r="N17" i="30"/>
  <c r="G31" i="31"/>
  <c r="G18" i="29"/>
  <c r="N16" i="29"/>
  <c r="R16" i="29"/>
  <c r="R17" i="29"/>
  <c r="N17" i="29"/>
  <c r="G31" i="30"/>
  <c r="K30" i="31"/>
  <c r="K30" i="29"/>
  <c r="R30" i="29"/>
  <c r="N30" i="31"/>
  <c r="N50" i="33"/>
  <c r="N30" i="30"/>
  <c r="K30" i="30"/>
  <c r="G29" i="33"/>
  <c r="N30" i="32"/>
  <c r="R30" i="32"/>
  <c r="N22" i="33"/>
  <c r="R22" i="33"/>
  <c r="K22" i="33"/>
  <c r="R52" i="33"/>
  <c r="N52" i="33"/>
  <c r="K50" i="33"/>
  <c r="N56" i="33"/>
  <c r="R56" i="33"/>
  <c r="N57" i="33"/>
  <c r="R57" i="33"/>
  <c r="K56" i="33"/>
  <c r="N13" i="33"/>
  <c r="R13" i="33"/>
  <c r="N25" i="33"/>
  <c r="R25" i="33"/>
  <c r="R59" i="33"/>
  <c r="K59" i="33"/>
  <c r="N59" i="33"/>
  <c r="D40" i="33"/>
  <c r="D48" i="33" s="1"/>
  <c r="C48" i="33"/>
  <c r="R53" i="33"/>
  <c r="N53" i="33"/>
  <c r="N20" i="33"/>
  <c r="R20" i="33"/>
  <c r="G14" i="33"/>
  <c r="R7" i="33"/>
  <c r="N7" i="33"/>
  <c r="N51" i="33"/>
  <c r="R51" i="33"/>
  <c r="N33" i="33"/>
  <c r="R33" i="33"/>
  <c r="N9" i="33"/>
  <c r="R9" i="33"/>
  <c r="K33" i="33"/>
  <c r="K20" i="33"/>
  <c r="F30" i="33"/>
  <c r="F31" i="33" s="1"/>
  <c r="G30" i="33"/>
  <c r="K30" i="33" s="1"/>
  <c r="E31" i="33"/>
  <c r="R8" i="33"/>
  <c r="N8" i="33"/>
  <c r="N58" i="33"/>
  <c r="R58" i="33"/>
  <c r="N24" i="33"/>
  <c r="R24" i="33"/>
  <c r="N21" i="33"/>
  <c r="R21" i="33"/>
  <c r="R12" i="33"/>
  <c r="N12" i="33"/>
  <c r="N26" i="33"/>
  <c r="R26" i="33"/>
  <c r="R10" i="33"/>
  <c r="N10" i="33"/>
  <c r="R11" i="33"/>
  <c r="N11" i="33"/>
  <c r="K53" i="33"/>
  <c r="K10" i="33"/>
  <c r="K7" i="33"/>
  <c r="R34" i="33"/>
  <c r="N34" i="33"/>
  <c r="K25" i="33"/>
  <c r="K51" i="33"/>
  <c r="G18" i="33" l="1"/>
  <c r="N16" i="33"/>
  <c r="R16" i="33"/>
  <c r="K16" i="33"/>
  <c r="G31" i="33"/>
  <c r="R29" i="33"/>
  <c r="N29" i="33"/>
  <c r="K29" i="33"/>
  <c r="R30" i="33"/>
  <c r="N30" i="33"/>
  <c r="P59" i="28" l="1"/>
  <c r="L59" i="28"/>
  <c r="C59" i="28"/>
  <c r="P58" i="28"/>
  <c r="L58" i="28"/>
  <c r="C58" i="28"/>
  <c r="P57" i="28"/>
  <c r="L57" i="28"/>
  <c r="C57" i="28"/>
  <c r="P56" i="28"/>
  <c r="L56" i="28"/>
  <c r="C56" i="28"/>
  <c r="P53" i="28"/>
  <c r="L53" i="28"/>
  <c r="C53" i="28"/>
  <c r="P52" i="28"/>
  <c r="L52" i="28"/>
  <c r="C52" i="28"/>
  <c r="P51" i="28"/>
  <c r="L51" i="28"/>
  <c r="C51" i="28"/>
  <c r="P50" i="28"/>
  <c r="L50" i="28"/>
  <c r="C50" i="28"/>
  <c r="L47" i="28"/>
  <c r="P46" i="28"/>
  <c r="P45" i="28"/>
  <c r="L44" i="28"/>
  <c r="P43" i="28"/>
  <c r="L42" i="28"/>
  <c r="P41" i="28"/>
  <c r="P34" i="28"/>
  <c r="L34" i="28"/>
  <c r="C34" i="28"/>
  <c r="P33" i="28"/>
  <c r="L33" i="28"/>
  <c r="C33" i="28"/>
  <c r="P26" i="28"/>
  <c r="L26" i="28"/>
  <c r="C26" i="28"/>
  <c r="P25" i="28"/>
  <c r="L25" i="28"/>
  <c r="C25" i="28"/>
  <c r="C29" i="28" s="1"/>
  <c r="P24" i="28"/>
  <c r="L24" i="28"/>
  <c r="C24" i="28"/>
  <c r="P23" i="28"/>
  <c r="L23" i="28"/>
  <c r="C23" i="28"/>
  <c r="P22" i="28"/>
  <c r="L22" i="28"/>
  <c r="C22" i="28"/>
  <c r="P21" i="28"/>
  <c r="L21" i="28"/>
  <c r="C21" i="28"/>
  <c r="P20" i="28"/>
  <c r="L20" i="28"/>
  <c r="C20" i="28"/>
  <c r="P13" i="28"/>
  <c r="L13" i="28"/>
  <c r="C13" i="28"/>
  <c r="P12" i="28"/>
  <c r="L12" i="28"/>
  <c r="C12" i="28"/>
  <c r="P11" i="28"/>
  <c r="L11" i="28"/>
  <c r="C11" i="28"/>
  <c r="P10" i="28"/>
  <c r="L10" i="28"/>
  <c r="C10" i="28"/>
  <c r="P9" i="28"/>
  <c r="L9" i="28"/>
  <c r="C9" i="28"/>
  <c r="P8" i="28"/>
  <c r="L8" i="28"/>
  <c r="C8" i="28"/>
  <c r="P7" i="28"/>
  <c r="L7" i="28"/>
  <c r="C7" i="28"/>
  <c r="P5" i="28"/>
  <c r="Q22" i="28" s="1"/>
  <c r="L5" i="28"/>
  <c r="M25" i="28" s="1"/>
  <c r="C5" i="28"/>
  <c r="H56" i="28"/>
  <c r="H46" i="28"/>
  <c r="H42" i="28"/>
  <c r="H40" i="28"/>
  <c r="Q38" i="28"/>
  <c r="M38" i="28"/>
  <c r="J38" i="28"/>
  <c r="G38" i="28"/>
  <c r="D38" i="28"/>
  <c r="H11" i="28"/>
  <c r="N5" i="28"/>
  <c r="N38" i="28" s="1"/>
  <c r="K5" i="28"/>
  <c r="K38" i="28" s="1"/>
  <c r="P59" i="27"/>
  <c r="L59" i="27"/>
  <c r="C59" i="27"/>
  <c r="P58" i="27"/>
  <c r="L58" i="27"/>
  <c r="C58" i="27"/>
  <c r="P57" i="27"/>
  <c r="L57" i="27"/>
  <c r="C57" i="27"/>
  <c r="P56" i="27"/>
  <c r="L56" i="27"/>
  <c r="C56" i="27"/>
  <c r="P53" i="27"/>
  <c r="L53" i="27"/>
  <c r="C53" i="27"/>
  <c r="P52" i="27"/>
  <c r="L52" i="27"/>
  <c r="C52" i="27"/>
  <c r="P51" i="27"/>
  <c r="L51" i="27"/>
  <c r="C51" i="27"/>
  <c r="P50" i="27"/>
  <c r="L50" i="27"/>
  <c r="C50" i="27"/>
  <c r="L47" i="27"/>
  <c r="P46" i="27"/>
  <c r="P45" i="27"/>
  <c r="L44" i="27"/>
  <c r="P43" i="27"/>
  <c r="L42" i="27"/>
  <c r="P41" i="27"/>
  <c r="P34" i="27"/>
  <c r="L34" i="27"/>
  <c r="C34" i="27"/>
  <c r="P33" i="27"/>
  <c r="L33" i="27"/>
  <c r="C33" i="27"/>
  <c r="P26" i="27"/>
  <c r="L26" i="27"/>
  <c r="C26" i="27"/>
  <c r="P25" i="27"/>
  <c r="L25" i="27"/>
  <c r="C25" i="27"/>
  <c r="C29" i="27" s="1"/>
  <c r="P24" i="27"/>
  <c r="L24" i="27"/>
  <c r="C24" i="27"/>
  <c r="P23" i="27"/>
  <c r="L23" i="27"/>
  <c r="C23" i="27"/>
  <c r="P22" i="27"/>
  <c r="L22" i="27"/>
  <c r="C22" i="27"/>
  <c r="P21" i="27"/>
  <c r="L21" i="27"/>
  <c r="C21" i="27"/>
  <c r="P20" i="27"/>
  <c r="L20" i="27"/>
  <c r="C20" i="27"/>
  <c r="P13" i="27"/>
  <c r="L13" i="27"/>
  <c r="C13" i="27"/>
  <c r="P12" i="27"/>
  <c r="L12" i="27"/>
  <c r="C12" i="27"/>
  <c r="P11" i="27"/>
  <c r="L11" i="27"/>
  <c r="C11" i="27"/>
  <c r="P10" i="27"/>
  <c r="L10" i="27"/>
  <c r="C10" i="27"/>
  <c r="P9" i="27"/>
  <c r="L9" i="27"/>
  <c r="C9" i="27"/>
  <c r="P8" i="27"/>
  <c r="L8" i="27"/>
  <c r="C8" i="27"/>
  <c r="P7" i="27"/>
  <c r="L7" i="27"/>
  <c r="C7" i="27"/>
  <c r="P5" i="27"/>
  <c r="L5" i="27"/>
  <c r="M45" i="27" s="1"/>
  <c r="C5" i="27"/>
  <c r="H40" i="27"/>
  <c r="Q38" i="27"/>
  <c r="M38" i="27"/>
  <c r="J38" i="27"/>
  <c r="G38" i="27"/>
  <c r="D38" i="27"/>
  <c r="N5" i="27"/>
  <c r="N38" i="27" s="1"/>
  <c r="K5" i="27"/>
  <c r="R5" i="27" s="1"/>
  <c r="R38" i="27" s="1"/>
  <c r="P59" i="26"/>
  <c r="L59" i="26"/>
  <c r="C59" i="26"/>
  <c r="P58" i="26"/>
  <c r="L58" i="26"/>
  <c r="C58" i="26"/>
  <c r="P57" i="26"/>
  <c r="L57" i="26"/>
  <c r="C57" i="26"/>
  <c r="P56" i="26"/>
  <c r="L56" i="26"/>
  <c r="C56" i="26"/>
  <c r="P53" i="26"/>
  <c r="L53" i="26"/>
  <c r="C53" i="26"/>
  <c r="P52" i="26"/>
  <c r="L52" i="26"/>
  <c r="C52" i="26"/>
  <c r="P51" i="26"/>
  <c r="L51" i="26"/>
  <c r="C51" i="26"/>
  <c r="P50" i="26"/>
  <c r="L50" i="26"/>
  <c r="C50" i="26"/>
  <c r="L47" i="26"/>
  <c r="P46" i="26"/>
  <c r="P45" i="26"/>
  <c r="L44" i="26"/>
  <c r="P43" i="26"/>
  <c r="L42" i="26"/>
  <c r="P41" i="26"/>
  <c r="P34" i="26"/>
  <c r="L34" i="26"/>
  <c r="C34" i="26"/>
  <c r="P33" i="26"/>
  <c r="L33" i="26"/>
  <c r="C33" i="26"/>
  <c r="P26" i="26"/>
  <c r="L26" i="26"/>
  <c r="C26" i="26"/>
  <c r="P25" i="26"/>
  <c r="L25" i="26"/>
  <c r="C25" i="26"/>
  <c r="C29" i="26" s="1"/>
  <c r="P24" i="26"/>
  <c r="L24" i="26"/>
  <c r="C24" i="26"/>
  <c r="P23" i="26"/>
  <c r="L23" i="26"/>
  <c r="C23" i="26"/>
  <c r="P22" i="26"/>
  <c r="L22" i="26"/>
  <c r="C22" i="26"/>
  <c r="P21" i="26"/>
  <c r="L21" i="26"/>
  <c r="C21" i="26"/>
  <c r="P20" i="26"/>
  <c r="L20" i="26"/>
  <c r="C20" i="26"/>
  <c r="P13" i="26"/>
  <c r="L13" i="26"/>
  <c r="C13" i="26"/>
  <c r="P12" i="26"/>
  <c r="L12" i="26"/>
  <c r="C12" i="26"/>
  <c r="P11" i="26"/>
  <c r="L11" i="26"/>
  <c r="C11" i="26"/>
  <c r="P10" i="26"/>
  <c r="L10" i="26"/>
  <c r="C10" i="26"/>
  <c r="P9" i="26"/>
  <c r="L9" i="26"/>
  <c r="C9" i="26"/>
  <c r="P8" i="26"/>
  <c r="L8" i="26"/>
  <c r="C8" i="26"/>
  <c r="P7" i="26"/>
  <c r="L7" i="26"/>
  <c r="C7" i="26"/>
  <c r="P5" i="26"/>
  <c r="L5" i="26"/>
  <c r="C5" i="26"/>
  <c r="F44" i="26" s="1"/>
  <c r="H40" i="26"/>
  <c r="Q38" i="26"/>
  <c r="M38" i="26"/>
  <c r="J38" i="26"/>
  <c r="G38" i="26"/>
  <c r="D38" i="26"/>
  <c r="N5" i="26"/>
  <c r="N38" i="26" s="1"/>
  <c r="K5" i="26"/>
  <c r="P59" i="34"/>
  <c r="L59" i="34"/>
  <c r="C59" i="34"/>
  <c r="P58" i="34"/>
  <c r="L58" i="34"/>
  <c r="C58" i="34"/>
  <c r="P57" i="34"/>
  <c r="L57" i="34"/>
  <c r="C57" i="34"/>
  <c r="P56" i="34"/>
  <c r="L56" i="34"/>
  <c r="C56" i="34"/>
  <c r="P53" i="34"/>
  <c r="L53" i="34"/>
  <c r="C53" i="34"/>
  <c r="P52" i="34"/>
  <c r="L52" i="34"/>
  <c r="C52" i="34"/>
  <c r="P51" i="34"/>
  <c r="L51" i="34"/>
  <c r="C51" i="34"/>
  <c r="P50" i="34"/>
  <c r="L50" i="34"/>
  <c r="C50" i="34"/>
  <c r="L47" i="34"/>
  <c r="P46" i="34"/>
  <c r="P45" i="34"/>
  <c r="L44" i="34"/>
  <c r="P43" i="34"/>
  <c r="L42" i="34"/>
  <c r="P41" i="34"/>
  <c r="P34" i="34"/>
  <c r="L34" i="34"/>
  <c r="C34" i="34"/>
  <c r="P33" i="34"/>
  <c r="L33" i="34"/>
  <c r="C33" i="34"/>
  <c r="P26" i="34"/>
  <c r="L26" i="34"/>
  <c r="C26" i="34"/>
  <c r="P25" i="34"/>
  <c r="L25" i="34"/>
  <c r="C25" i="34"/>
  <c r="P24" i="34"/>
  <c r="L24" i="34"/>
  <c r="C24" i="34"/>
  <c r="P23" i="34"/>
  <c r="L23" i="34"/>
  <c r="C23" i="34"/>
  <c r="P22" i="34"/>
  <c r="L22" i="34"/>
  <c r="C22" i="34"/>
  <c r="P21" i="34"/>
  <c r="L21" i="34"/>
  <c r="C21" i="34"/>
  <c r="P20" i="34"/>
  <c r="L20" i="34"/>
  <c r="C20" i="34"/>
  <c r="P13" i="34"/>
  <c r="L13" i="34"/>
  <c r="C13" i="34"/>
  <c r="P12" i="34"/>
  <c r="L12" i="34"/>
  <c r="C12" i="34"/>
  <c r="P11" i="34"/>
  <c r="L11" i="34"/>
  <c r="C11" i="34"/>
  <c r="P10" i="34"/>
  <c r="L10" i="34"/>
  <c r="C10" i="34"/>
  <c r="P9" i="34"/>
  <c r="L9" i="34"/>
  <c r="C9" i="34"/>
  <c r="P8" i="34"/>
  <c r="L8" i="34"/>
  <c r="C8" i="34"/>
  <c r="P7" i="34"/>
  <c r="L7" i="34"/>
  <c r="C7" i="34"/>
  <c r="P5" i="34"/>
  <c r="L5" i="34"/>
  <c r="M58" i="34" s="1"/>
  <c r="C5" i="34"/>
  <c r="H45" i="34"/>
  <c r="C45" i="34" s="1"/>
  <c r="H40" i="34"/>
  <c r="Q38" i="34"/>
  <c r="M38" i="34"/>
  <c r="J38" i="34"/>
  <c r="G38" i="34"/>
  <c r="D38" i="34"/>
  <c r="C29" i="34"/>
  <c r="N5" i="34"/>
  <c r="N38" i="34" s="1"/>
  <c r="K5" i="34"/>
  <c r="K38" i="34" s="1"/>
  <c r="P46" i="25"/>
  <c r="P45" i="25"/>
  <c r="P43" i="25"/>
  <c r="P41" i="25"/>
  <c r="L47" i="25"/>
  <c r="L44" i="25"/>
  <c r="L42" i="25"/>
  <c r="P59" i="25"/>
  <c r="P58" i="25"/>
  <c r="P57" i="25"/>
  <c r="P56" i="25"/>
  <c r="P53" i="25"/>
  <c r="P52" i="25"/>
  <c r="P51" i="25"/>
  <c r="P50" i="25"/>
  <c r="P34" i="25"/>
  <c r="P33" i="25"/>
  <c r="P26" i="25"/>
  <c r="P25" i="25"/>
  <c r="P24" i="25"/>
  <c r="P23" i="25"/>
  <c r="P22" i="25"/>
  <c r="P21" i="25"/>
  <c r="P20" i="25"/>
  <c r="P13" i="25"/>
  <c r="P12" i="25"/>
  <c r="P11" i="25"/>
  <c r="P10" i="25"/>
  <c r="P9" i="25"/>
  <c r="P8" i="25"/>
  <c r="P7" i="25"/>
  <c r="L59" i="25"/>
  <c r="L58" i="25"/>
  <c r="L57" i="25"/>
  <c r="L56" i="25"/>
  <c r="L53" i="25"/>
  <c r="L52" i="25"/>
  <c r="L51" i="25"/>
  <c r="L50" i="25"/>
  <c r="L34" i="25"/>
  <c r="L33" i="25"/>
  <c r="L26" i="25"/>
  <c r="L25" i="25"/>
  <c r="L24" i="25"/>
  <c r="L23" i="25"/>
  <c r="L22" i="25"/>
  <c r="L21" i="25"/>
  <c r="L20" i="25"/>
  <c r="L13" i="25"/>
  <c r="L12" i="25"/>
  <c r="L11" i="25"/>
  <c r="L10" i="25"/>
  <c r="L9" i="25"/>
  <c r="L8" i="25"/>
  <c r="L7" i="25"/>
  <c r="C59" i="25"/>
  <c r="C58" i="25"/>
  <c r="C57" i="25"/>
  <c r="C56" i="25"/>
  <c r="C53" i="25"/>
  <c r="C52" i="25"/>
  <c r="C51" i="25"/>
  <c r="C50" i="25"/>
  <c r="C34" i="25"/>
  <c r="C33" i="25"/>
  <c r="C5" i="25"/>
  <c r="C13" i="25"/>
  <c r="C12" i="25"/>
  <c r="C11" i="25"/>
  <c r="C17" i="25" s="1"/>
  <c r="C10" i="25"/>
  <c r="C9" i="25"/>
  <c r="C8" i="25"/>
  <c r="C7" i="25"/>
  <c r="C26" i="25"/>
  <c r="C25" i="25"/>
  <c r="C24" i="25"/>
  <c r="C23" i="25"/>
  <c r="C22" i="25"/>
  <c r="C21" i="25"/>
  <c r="C20" i="25"/>
  <c r="H42" i="34" l="1"/>
  <c r="C42" i="34" s="1"/>
  <c r="O42" i="34"/>
  <c r="S58" i="26"/>
  <c r="D17" i="25"/>
  <c r="S7" i="34"/>
  <c r="P16" i="34"/>
  <c r="P17" i="34"/>
  <c r="S25" i="34"/>
  <c r="H43" i="34"/>
  <c r="O47" i="34"/>
  <c r="S59" i="34"/>
  <c r="C16" i="26"/>
  <c r="C17" i="26"/>
  <c r="D17" i="26" s="1"/>
  <c r="S23" i="26"/>
  <c r="Q33" i="26"/>
  <c r="H41" i="26"/>
  <c r="I41" i="26" s="1"/>
  <c r="H45" i="26"/>
  <c r="O50" i="26"/>
  <c r="P16" i="27"/>
  <c r="P17" i="27"/>
  <c r="C16" i="28"/>
  <c r="C17" i="28"/>
  <c r="D17" i="28" s="1"/>
  <c r="O12" i="28"/>
  <c r="H26" i="28"/>
  <c r="I26" i="28" s="1"/>
  <c r="Q33" i="28"/>
  <c r="H41" i="28"/>
  <c r="C41" i="28" s="1"/>
  <c r="H45" i="28"/>
  <c r="O50" i="28"/>
  <c r="L16" i="34"/>
  <c r="S26" i="34"/>
  <c r="H46" i="34"/>
  <c r="C46" i="34" s="1"/>
  <c r="O9" i="26"/>
  <c r="H44" i="26"/>
  <c r="C44" i="26" s="1"/>
  <c r="H46" i="27"/>
  <c r="S24" i="28"/>
  <c r="H44" i="28"/>
  <c r="O51" i="28"/>
  <c r="C16" i="25"/>
  <c r="S10" i="34"/>
  <c r="S24" i="34"/>
  <c r="Q34" i="34"/>
  <c r="O44" i="34"/>
  <c r="S58" i="34"/>
  <c r="L16" i="26"/>
  <c r="O11" i="26"/>
  <c r="L17" i="26"/>
  <c r="S22" i="26"/>
  <c r="H42" i="26"/>
  <c r="C42" i="26" s="1"/>
  <c r="O42" i="26"/>
  <c r="H46" i="26"/>
  <c r="O53" i="26"/>
  <c r="Q34" i="27"/>
  <c r="L16" i="28"/>
  <c r="O11" i="28"/>
  <c r="L17" i="28"/>
  <c r="S22" i="28"/>
  <c r="S46" i="28"/>
  <c r="O59" i="28"/>
  <c r="L17" i="34"/>
  <c r="S10" i="26"/>
  <c r="Q34" i="26"/>
  <c r="O57" i="26"/>
  <c r="L16" i="27"/>
  <c r="L17" i="27"/>
  <c r="Q34" i="28"/>
  <c r="L16" i="25"/>
  <c r="L17" i="25"/>
  <c r="P16" i="25"/>
  <c r="P17" i="25"/>
  <c r="C16" i="34"/>
  <c r="C17" i="34"/>
  <c r="D17" i="34" s="1"/>
  <c r="O12" i="34"/>
  <c r="O26" i="34"/>
  <c r="Q33" i="34"/>
  <c r="Q35" i="34" s="1"/>
  <c r="H41" i="34"/>
  <c r="C41" i="34" s="1"/>
  <c r="S41" i="34"/>
  <c r="O56" i="34"/>
  <c r="P16" i="26"/>
  <c r="O10" i="26"/>
  <c r="P17" i="26"/>
  <c r="S21" i="26"/>
  <c r="H43" i="26"/>
  <c r="C43" i="26" s="1"/>
  <c r="H47" i="26"/>
  <c r="C47" i="26" s="1"/>
  <c r="O52" i="26"/>
  <c r="C16" i="27"/>
  <c r="C17" i="27"/>
  <c r="D17" i="27" s="1"/>
  <c r="Q33" i="27"/>
  <c r="Q35" i="27" s="1"/>
  <c r="H41" i="27"/>
  <c r="H45" i="27"/>
  <c r="H7" i="28"/>
  <c r="S7" i="28"/>
  <c r="P16" i="28"/>
  <c r="P17" i="28"/>
  <c r="S25" i="28"/>
  <c r="H43" i="28"/>
  <c r="C43" i="28" s="1"/>
  <c r="H47" i="28"/>
  <c r="C47" i="28" s="1"/>
  <c r="O58" i="28"/>
  <c r="H58" i="34"/>
  <c r="E58" i="34" s="1"/>
  <c r="F58" i="34" s="1"/>
  <c r="L35" i="27"/>
  <c r="P48" i="28"/>
  <c r="M20" i="27"/>
  <c r="M56" i="26"/>
  <c r="H8" i="34"/>
  <c r="I8" i="34" s="1"/>
  <c r="H12" i="34"/>
  <c r="E12" i="34" s="1"/>
  <c r="F12" i="34" s="1"/>
  <c r="H26" i="34"/>
  <c r="H50" i="28"/>
  <c r="M41" i="27"/>
  <c r="M10" i="26"/>
  <c r="H7" i="27"/>
  <c r="H11" i="27"/>
  <c r="H59" i="27"/>
  <c r="E59" i="27" s="1"/>
  <c r="F59" i="27" s="1"/>
  <c r="H11" i="34"/>
  <c r="H7" i="26"/>
  <c r="H11" i="26"/>
  <c r="H25" i="26"/>
  <c r="H53" i="26"/>
  <c r="E53" i="26" s="1"/>
  <c r="F53" i="26" s="1"/>
  <c r="H59" i="26"/>
  <c r="H23" i="28"/>
  <c r="H33" i="28"/>
  <c r="H22" i="28"/>
  <c r="H21" i="28"/>
  <c r="H25" i="28"/>
  <c r="C35" i="28"/>
  <c r="L27" i="28"/>
  <c r="H20" i="26"/>
  <c r="I20" i="26" s="1"/>
  <c r="H34" i="26"/>
  <c r="Q11" i="27"/>
  <c r="H10" i="27"/>
  <c r="M11" i="26"/>
  <c r="E22" i="28"/>
  <c r="F22" i="28" s="1"/>
  <c r="M13" i="27"/>
  <c r="H52" i="27"/>
  <c r="E52" i="27" s="1"/>
  <c r="F52" i="27" s="1"/>
  <c r="Q12" i="34"/>
  <c r="H22" i="34"/>
  <c r="H56" i="34"/>
  <c r="H56" i="26"/>
  <c r="H53" i="28"/>
  <c r="I53" i="28" s="1"/>
  <c r="R5" i="28"/>
  <c r="R38" i="28" s="1"/>
  <c r="H5" i="27"/>
  <c r="O53" i="27" s="1"/>
  <c r="H8" i="26"/>
  <c r="H22" i="26"/>
  <c r="H26" i="26"/>
  <c r="I26" i="26" s="1"/>
  <c r="Q13" i="26"/>
  <c r="H9" i="26"/>
  <c r="M13" i="26"/>
  <c r="H52" i="26"/>
  <c r="I52" i="26" s="1"/>
  <c r="H57" i="26"/>
  <c r="I57" i="26" s="1"/>
  <c r="H58" i="26"/>
  <c r="Q22" i="34"/>
  <c r="H7" i="34"/>
  <c r="H21" i="34"/>
  <c r="E21" i="34" s="1"/>
  <c r="C35" i="34"/>
  <c r="H53" i="34"/>
  <c r="E53" i="34" s="1"/>
  <c r="F53" i="34" s="1"/>
  <c r="H59" i="34"/>
  <c r="I59" i="34" s="1"/>
  <c r="M10" i="34"/>
  <c r="Q9" i="27"/>
  <c r="Q13" i="27"/>
  <c r="M26" i="27"/>
  <c r="P35" i="27"/>
  <c r="H57" i="27"/>
  <c r="M11" i="27"/>
  <c r="M21" i="27"/>
  <c r="H53" i="27"/>
  <c r="C43" i="34"/>
  <c r="M8" i="34"/>
  <c r="C14" i="34"/>
  <c r="D9" i="34" s="1"/>
  <c r="L14" i="34"/>
  <c r="H20" i="34"/>
  <c r="Q24" i="34"/>
  <c r="H33" i="34"/>
  <c r="I33" i="34" s="1"/>
  <c r="H34" i="34"/>
  <c r="E34" i="34" s="1"/>
  <c r="C54" i="34"/>
  <c r="H52" i="34"/>
  <c r="C60" i="34"/>
  <c r="L60" i="34"/>
  <c r="P48" i="26"/>
  <c r="H21" i="27"/>
  <c r="M59" i="27"/>
  <c r="Q9" i="28"/>
  <c r="M7" i="34"/>
  <c r="M9" i="34"/>
  <c r="H47" i="34"/>
  <c r="C47" i="34" s="1"/>
  <c r="Q10" i="26"/>
  <c r="H33" i="26"/>
  <c r="H51" i="26"/>
  <c r="L60" i="26"/>
  <c r="Q46" i="27"/>
  <c r="M53" i="34"/>
  <c r="H8" i="27"/>
  <c r="H50" i="27"/>
  <c r="E50" i="27" s="1"/>
  <c r="F50" i="27" s="1"/>
  <c r="H56" i="27"/>
  <c r="Q13" i="28"/>
  <c r="C30" i="28"/>
  <c r="C31" i="28" s="1"/>
  <c r="H34" i="28"/>
  <c r="C54" i="28"/>
  <c r="C60" i="28"/>
  <c r="P60" i="28"/>
  <c r="E7" i="28"/>
  <c r="I7" i="28"/>
  <c r="Q10" i="34"/>
  <c r="P14" i="27"/>
  <c r="I11" i="28"/>
  <c r="P29" i="28"/>
  <c r="H59" i="28"/>
  <c r="I59" i="28" s="1"/>
  <c r="Q11" i="28"/>
  <c r="H10" i="28"/>
  <c r="E10" i="28" s="1"/>
  <c r="F10" i="28" s="1"/>
  <c r="H20" i="28"/>
  <c r="E20" i="28" s="1"/>
  <c r="C27" i="28"/>
  <c r="L35" i="28"/>
  <c r="H57" i="28"/>
  <c r="H58" i="28"/>
  <c r="E58" i="28" s="1"/>
  <c r="F58" i="28" s="1"/>
  <c r="H5" i="34"/>
  <c r="S11" i="34" s="1"/>
  <c r="H57" i="34"/>
  <c r="E57" i="34" s="1"/>
  <c r="F57" i="34" s="1"/>
  <c r="H12" i="27"/>
  <c r="H9" i="27"/>
  <c r="H33" i="27"/>
  <c r="C60" i="27"/>
  <c r="E11" i="28"/>
  <c r="M21" i="28"/>
  <c r="M22" i="28"/>
  <c r="C44" i="28"/>
  <c r="H9" i="28"/>
  <c r="I9" i="28" s="1"/>
  <c r="H13" i="28"/>
  <c r="Q23" i="28"/>
  <c r="C42" i="28"/>
  <c r="C45" i="28"/>
  <c r="H51" i="28"/>
  <c r="H52" i="28"/>
  <c r="I52" i="28" s="1"/>
  <c r="M9" i="28"/>
  <c r="M13" i="28"/>
  <c r="Q21" i="28"/>
  <c r="P35" i="28"/>
  <c r="L60" i="28"/>
  <c r="H5" i="28"/>
  <c r="S10" i="28" s="1"/>
  <c r="Q7" i="28"/>
  <c r="L48" i="28"/>
  <c r="C46" i="28"/>
  <c r="Q29" i="28"/>
  <c r="M11" i="28"/>
  <c r="P14" i="28"/>
  <c r="M8" i="28"/>
  <c r="Q8" i="28"/>
  <c r="M12" i="28"/>
  <c r="Q12" i="28"/>
  <c r="C14" i="28"/>
  <c r="D22" i="28" s="1"/>
  <c r="L14" i="28"/>
  <c r="M20" i="28"/>
  <c r="Q20" i="28"/>
  <c r="M24" i="28"/>
  <c r="Q24" i="28"/>
  <c r="L29" i="28"/>
  <c r="M58" i="28"/>
  <c r="M53" i="28"/>
  <c r="M47" i="28"/>
  <c r="M44" i="28"/>
  <c r="M42" i="28"/>
  <c r="M33" i="28"/>
  <c r="M57" i="28"/>
  <c r="M52" i="28"/>
  <c r="M46" i="28"/>
  <c r="M45" i="28"/>
  <c r="M43" i="28"/>
  <c r="M41" i="28"/>
  <c r="M56" i="28"/>
  <c r="M60" i="28" s="1"/>
  <c r="M51" i="28"/>
  <c r="M40" i="28"/>
  <c r="L38" i="28"/>
  <c r="H8" i="28"/>
  <c r="H12" i="28"/>
  <c r="H17" i="28" s="1"/>
  <c r="I40" i="28"/>
  <c r="I56" i="28"/>
  <c r="F47" i="28"/>
  <c r="F46" i="28"/>
  <c r="F45" i="28"/>
  <c r="F44" i="28"/>
  <c r="F43" i="28"/>
  <c r="F42" i="28"/>
  <c r="F41" i="28"/>
  <c r="C38" i="28"/>
  <c r="Q25" i="28"/>
  <c r="L30" i="28"/>
  <c r="P30" i="28"/>
  <c r="S30" i="28" s="1"/>
  <c r="P27" i="28"/>
  <c r="M7" i="28"/>
  <c r="M23" i="28"/>
  <c r="H24" i="28"/>
  <c r="Q58" i="28"/>
  <c r="Q53" i="28"/>
  <c r="Q57" i="28"/>
  <c r="Q52" i="28"/>
  <c r="Q40" i="28"/>
  <c r="Q56" i="28"/>
  <c r="Q51" i="28"/>
  <c r="Q47" i="28"/>
  <c r="Q46" i="28"/>
  <c r="Q45" i="28"/>
  <c r="Q44" i="28"/>
  <c r="Q43" i="28"/>
  <c r="Q42" i="28"/>
  <c r="Q41" i="28"/>
  <c r="P38" i="28"/>
  <c r="M10" i="28"/>
  <c r="Q10" i="28"/>
  <c r="E26" i="28"/>
  <c r="M26" i="28"/>
  <c r="Q26" i="28"/>
  <c r="M34" i="28"/>
  <c r="I41" i="28"/>
  <c r="I42" i="28"/>
  <c r="I43" i="28"/>
  <c r="I44" i="28"/>
  <c r="I45" i="28"/>
  <c r="I46" i="28"/>
  <c r="I50" i="28"/>
  <c r="M50" i="28"/>
  <c r="M54" i="28" s="1"/>
  <c r="Q50" i="28"/>
  <c r="P54" i="28"/>
  <c r="M59" i="28"/>
  <c r="Q59" i="28"/>
  <c r="L54" i="28"/>
  <c r="E56" i="28"/>
  <c r="M9" i="27"/>
  <c r="H20" i="27"/>
  <c r="I20" i="27" s="1"/>
  <c r="Q23" i="27"/>
  <c r="Q42" i="27"/>
  <c r="L14" i="27"/>
  <c r="M8" i="27"/>
  <c r="M12" i="27"/>
  <c r="H13" i="27"/>
  <c r="I13" i="27" s="1"/>
  <c r="H22" i="27"/>
  <c r="H26" i="27"/>
  <c r="I26" i="27" s="1"/>
  <c r="P38" i="27"/>
  <c r="H34" i="27"/>
  <c r="Q10" i="27"/>
  <c r="Q24" i="27"/>
  <c r="P30" i="27"/>
  <c r="M44" i="27"/>
  <c r="H44" i="27"/>
  <c r="L48" i="27"/>
  <c r="M10" i="27"/>
  <c r="M23" i="27"/>
  <c r="H23" i="27"/>
  <c r="F47" i="27"/>
  <c r="I45" i="27"/>
  <c r="F43" i="27"/>
  <c r="I41" i="27"/>
  <c r="F46" i="27"/>
  <c r="F42" i="27"/>
  <c r="C38" i="27"/>
  <c r="F45" i="27"/>
  <c r="F41" i="27"/>
  <c r="F44" i="27"/>
  <c r="I46" i="27"/>
  <c r="E5" i="27"/>
  <c r="C14" i="27"/>
  <c r="D11" i="27" s="1"/>
  <c r="C30" i="27"/>
  <c r="L27" i="27"/>
  <c r="I40" i="27"/>
  <c r="H43" i="27"/>
  <c r="P48" i="27"/>
  <c r="Q43" i="27"/>
  <c r="H51" i="27"/>
  <c r="Q51" i="27"/>
  <c r="P54" i="27"/>
  <c r="Q58" i="27"/>
  <c r="Q56" i="27"/>
  <c r="Q52" i="27"/>
  <c r="Q45" i="27"/>
  <c r="Q41" i="27"/>
  <c r="Q40" i="27"/>
  <c r="Q48" i="27" s="1"/>
  <c r="Q44" i="27"/>
  <c r="C27" i="27"/>
  <c r="P29" i="27"/>
  <c r="Q25" i="27"/>
  <c r="Q26" i="27"/>
  <c r="K38" i="27"/>
  <c r="M53" i="27"/>
  <c r="Q57" i="27"/>
  <c r="Q59" i="27"/>
  <c r="M51" i="27"/>
  <c r="M43" i="27"/>
  <c r="M46" i="27"/>
  <c r="M40" i="27"/>
  <c r="L38" i="27"/>
  <c r="M34" i="27"/>
  <c r="M7" i="27"/>
  <c r="Q7" i="27"/>
  <c r="P27" i="27"/>
  <c r="Q21" i="27"/>
  <c r="M22" i="27"/>
  <c r="Q22" i="27"/>
  <c r="H24" i="27"/>
  <c r="M24" i="27"/>
  <c r="L29" i="27"/>
  <c r="O29" i="27" s="1"/>
  <c r="M25" i="27"/>
  <c r="L30" i="27"/>
  <c r="Q47" i="27"/>
  <c r="M50" i="27"/>
  <c r="M54" i="27" s="1"/>
  <c r="Q50" i="27"/>
  <c r="M52" i="27"/>
  <c r="L60" i="27"/>
  <c r="S5" i="27"/>
  <c r="S38" i="27" s="1"/>
  <c r="Q8" i="27"/>
  <c r="Q12" i="27"/>
  <c r="Q20" i="27"/>
  <c r="H25" i="27"/>
  <c r="C35" i="27"/>
  <c r="C54" i="27"/>
  <c r="M56" i="27"/>
  <c r="M57" i="27"/>
  <c r="M58" i="27"/>
  <c r="H58" i="27"/>
  <c r="C41" i="27"/>
  <c r="M42" i="27"/>
  <c r="H42" i="27"/>
  <c r="C45" i="27"/>
  <c r="P60" i="27"/>
  <c r="M33" i="27"/>
  <c r="M35" i="27" s="1"/>
  <c r="C46" i="27"/>
  <c r="M47" i="27"/>
  <c r="H47" i="27"/>
  <c r="Q53" i="27"/>
  <c r="L54" i="27"/>
  <c r="M9" i="26"/>
  <c r="H10" i="26"/>
  <c r="H13" i="26"/>
  <c r="H23" i="26"/>
  <c r="I23" i="26" s="1"/>
  <c r="L35" i="26"/>
  <c r="M23" i="26"/>
  <c r="L48" i="26"/>
  <c r="Q11" i="26"/>
  <c r="P14" i="26"/>
  <c r="Q7" i="26"/>
  <c r="Q8" i="26"/>
  <c r="Q24" i="26"/>
  <c r="K38" i="26"/>
  <c r="R5" i="26"/>
  <c r="R38" i="26" s="1"/>
  <c r="C14" i="26"/>
  <c r="D10" i="26" s="1"/>
  <c r="Q40" i="26"/>
  <c r="Q56" i="26"/>
  <c r="Q46" i="26"/>
  <c r="Q42" i="26"/>
  <c r="Q47" i="26"/>
  <c r="Q43" i="26"/>
  <c r="Q53" i="26"/>
  <c r="Q44" i="26"/>
  <c r="P38" i="26"/>
  <c r="Q58" i="26"/>
  <c r="Q45" i="26"/>
  <c r="Q23" i="26"/>
  <c r="Q41" i="26"/>
  <c r="Q51" i="26"/>
  <c r="M7" i="26"/>
  <c r="L14" i="26"/>
  <c r="Q9" i="26"/>
  <c r="Q12" i="26"/>
  <c r="Q22" i="26"/>
  <c r="H24" i="26"/>
  <c r="P54" i="26"/>
  <c r="Q50" i="26"/>
  <c r="Q54" i="26" s="1"/>
  <c r="Q21" i="26"/>
  <c r="M22" i="26"/>
  <c r="H5" i="26"/>
  <c r="M8" i="26"/>
  <c r="L27" i="26"/>
  <c r="Q25" i="26"/>
  <c r="C27" i="26"/>
  <c r="P35" i="26"/>
  <c r="I40" i="26"/>
  <c r="I45" i="26"/>
  <c r="C45" i="26"/>
  <c r="H50" i="26"/>
  <c r="E50" i="26" s="1"/>
  <c r="P27" i="26"/>
  <c r="M46" i="26"/>
  <c r="M45" i="26"/>
  <c r="M43" i="26"/>
  <c r="M41" i="26"/>
  <c r="M53" i="26"/>
  <c r="M42" i="26"/>
  <c r="L38" i="26"/>
  <c r="M58" i="26"/>
  <c r="M51" i="26"/>
  <c r="M47" i="26"/>
  <c r="M40" i="26"/>
  <c r="M48" i="26" s="1"/>
  <c r="Q20" i="26"/>
  <c r="H21" i="26"/>
  <c r="L29" i="26"/>
  <c r="O29" i="26" s="1"/>
  <c r="M25" i="26"/>
  <c r="M44" i="26"/>
  <c r="C38" i="26"/>
  <c r="F45" i="26"/>
  <c r="F41" i="26"/>
  <c r="F46" i="26"/>
  <c r="F42" i="26"/>
  <c r="F47" i="26"/>
  <c r="F43" i="26"/>
  <c r="H12" i="26"/>
  <c r="M12" i="26"/>
  <c r="M20" i="26"/>
  <c r="M21" i="26"/>
  <c r="M24" i="26"/>
  <c r="C30" i="26"/>
  <c r="P29" i="26"/>
  <c r="S29" i="26" s="1"/>
  <c r="M33" i="26"/>
  <c r="M35" i="26" s="1"/>
  <c r="Q57" i="26"/>
  <c r="L30" i="26"/>
  <c r="O30" i="26" s="1"/>
  <c r="P30" i="26"/>
  <c r="S30" i="26" s="1"/>
  <c r="C46" i="26"/>
  <c r="C54" i="26"/>
  <c r="Q52" i="26"/>
  <c r="Q59" i="26"/>
  <c r="M26" i="26"/>
  <c r="Q26" i="26"/>
  <c r="M34" i="26"/>
  <c r="C35" i="26"/>
  <c r="I47" i="26"/>
  <c r="M50" i="26"/>
  <c r="L54" i="26"/>
  <c r="P60" i="26"/>
  <c r="M57" i="26"/>
  <c r="E59" i="26"/>
  <c r="I42" i="26"/>
  <c r="I46" i="26"/>
  <c r="M52" i="26"/>
  <c r="M59" i="26"/>
  <c r="C60" i="26"/>
  <c r="P14" i="34"/>
  <c r="Q9" i="34"/>
  <c r="P27" i="34"/>
  <c r="H23" i="34"/>
  <c r="H24" i="34"/>
  <c r="I24" i="34" s="1"/>
  <c r="H44" i="34"/>
  <c r="C44" i="34" s="1"/>
  <c r="P60" i="34"/>
  <c r="Q7" i="34"/>
  <c r="Q8" i="34"/>
  <c r="Q20" i="34"/>
  <c r="P35" i="34"/>
  <c r="L48" i="34"/>
  <c r="H51" i="34"/>
  <c r="H9" i="34"/>
  <c r="H10" i="34"/>
  <c r="E10" i="34" s="1"/>
  <c r="Q13" i="34"/>
  <c r="M21" i="34"/>
  <c r="Q25" i="34"/>
  <c r="L54" i="34"/>
  <c r="M50" i="34"/>
  <c r="M54" i="34" s="1"/>
  <c r="H50" i="34"/>
  <c r="F47" i="34"/>
  <c r="F46" i="34"/>
  <c r="F45" i="34"/>
  <c r="F44" i="34"/>
  <c r="F43" i="34"/>
  <c r="F42" i="34"/>
  <c r="F41" i="34"/>
  <c r="C38" i="34"/>
  <c r="I58" i="34"/>
  <c r="I40" i="34"/>
  <c r="M13" i="34"/>
  <c r="L29" i="34"/>
  <c r="O29" i="34" s="1"/>
  <c r="O31" i="34" s="1"/>
  <c r="M25" i="34"/>
  <c r="M57" i="34"/>
  <c r="M52" i="34"/>
  <c r="M46" i="34"/>
  <c r="M45" i="34"/>
  <c r="M43" i="34"/>
  <c r="M41" i="34"/>
  <c r="M56" i="34"/>
  <c r="M51" i="34"/>
  <c r="M40" i="34"/>
  <c r="M48" i="34" s="1"/>
  <c r="L38" i="34"/>
  <c r="M33" i="34"/>
  <c r="M35" i="34" s="1"/>
  <c r="M23" i="34"/>
  <c r="M11" i="34"/>
  <c r="M47" i="34"/>
  <c r="M44" i="34"/>
  <c r="M42" i="34"/>
  <c r="R5" i="34"/>
  <c r="R38" i="34" s="1"/>
  <c r="M12" i="34"/>
  <c r="C27" i="34"/>
  <c r="Q21" i="34"/>
  <c r="M24" i="34"/>
  <c r="C30" i="34"/>
  <c r="P29" i="34"/>
  <c r="S29" i="34" s="1"/>
  <c r="H13" i="34"/>
  <c r="M20" i="34"/>
  <c r="M22" i="34"/>
  <c r="H25" i="34"/>
  <c r="L27" i="34"/>
  <c r="L30" i="34"/>
  <c r="O30" i="34" s="1"/>
  <c r="P30" i="34"/>
  <c r="S30" i="34" s="1"/>
  <c r="M34" i="34"/>
  <c r="Q41" i="34"/>
  <c r="Q43" i="34"/>
  <c r="Q45" i="34"/>
  <c r="P54" i="34"/>
  <c r="Q50" i="34"/>
  <c r="Q54" i="34" s="1"/>
  <c r="Q57" i="34"/>
  <c r="Q52" i="34"/>
  <c r="Q40" i="34"/>
  <c r="Q56" i="34"/>
  <c r="Q51" i="34"/>
  <c r="Q47" i="34"/>
  <c r="Q46" i="34"/>
  <c r="Q44" i="34"/>
  <c r="Q42" i="34"/>
  <c r="P38" i="34"/>
  <c r="M26" i="34"/>
  <c r="Q26" i="34"/>
  <c r="L35" i="34"/>
  <c r="Q53" i="34"/>
  <c r="Q58" i="34"/>
  <c r="M59" i="34"/>
  <c r="Q11" i="34"/>
  <c r="Q23" i="34"/>
  <c r="I41" i="34"/>
  <c r="I42" i="34"/>
  <c r="I43" i="34"/>
  <c r="I45" i="34"/>
  <c r="I46" i="34"/>
  <c r="Q59" i="34"/>
  <c r="P48" i="34"/>
  <c r="C60" i="25"/>
  <c r="C54" i="25"/>
  <c r="L5" i="25"/>
  <c r="P5" i="25"/>
  <c r="Q33" i="25" s="1"/>
  <c r="J17" i="28" l="1"/>
  <c r="I17" i="28"/>
  <c r="Q60" i="34"/>
  <c r="Q27" i="28"/>
  <c r="Q17" i="28"/>
  <c r="S17" i="28"/>
  <c r="S41" i="27"/>
  <c r="O12" i="27"/>
  <c r="D16" i="34"/>
  <c r="D18" i="34" s="1"/>
  <c r="C18" i="34"/>
  <c r="O17" i="27"/>
  <c r="M17" i="27"/>
  <c r="O44" i="27"/>
  <c r="S10" i="27"/>
  <c r="S46" i="27"/>
  <c r="S12" i="27"/>
  <c r="C18" i="28"/>
  <c r="D16" i="28"/>
  <c r="D18" i="28" s="1"/>
  <c r="O52" i="27"/>
  <c r="S25" i="27"/>
  <c r="Q17" i="27"/>
  <c r="S17" i="27"/>
  <c r="S7" i="27"/>
  <c r="Q17" i="34"/>
  <c r="S17" i="34"/>
  <c r="Q48" i="34"/>
  <c r="I12" i="34"/>
  <c r="M54" i="26"/>
  <c r="E57" i="26"/>
  <c r="I44" i="26"/>
  <c r="H48" i="26"/>
  <c r="S31" i="26"/>
  <c r="M27" i="26"/>
  <c r="O31" i="26"/>
  <c r="S44" i="26"/>
  <c r="S40" i="26"/>
  <c r="S42" i="26"/>
  <c r="S47" i="26"/>
  <c r="O40" i="26"/>
  <c r="O46" i="26"/>
  <c r="O45" i="26"/>
  <c r="O43" i="26"/>
  <c r="O41" i="26"/>
  <c r="Q48" i="26"/>
  <c r="J59" i="27"/>
  <c r="M60" i="27"/>
  <c r="Q27" i="27"/>
  <c r="S29" i="27"/>
  <c r="I54" i="28"/>
  <c r="Q48" i="28"/>
  <c r="O29" i="28"/>
  <c r="M27" i="28"/>
  <c r="H48" i="28"/>
  <c r="F7" i="28"/>
  <c r="H16" i="34"/>
  <c r="H17" i="26"/>
  <c r="I11" i="27"/>
  <c r="H17" i="27"/>
  <c r="S53" i="28"/>
  <c r="S43" i="28"/>
  <c r="O24" i="28"/>
  <c r="S11" i="28"/>
  <c r="H16" i="28"/>
  <c r="O50" i="27"/>
  <c r="S23" i="27"/>
  <c r="S59" i="26"/>
  <c r="O47" i="26"/>
  <c r="O34" i="26"/>
  <c r="O20" i="26"/>
  <c r="S7" i="26"/>
  <c r="S51" i="34"/>
  <c r="S23" i="34"/>
  <c r="Q16" i="25"/>
  <c r="P18" i="25"/>
  <c r="S58" i="28"/>
  <c r="O23" i="28"/>
  <c r="S50" i="27"/>
  <c r="S54" i="27" s="1"/>
  <c r="O11" i="27"/>
  <c r="S56" i="34"/>
  <c r="O11" i="34"/>
  <c r="S56" i="28"/>
  <c r="O42" i="28"/>
  <c r="O21" i="28"/>
  <c r="S8" i="28"/>
  <c r="O57" i="27"/>
  <c r="O23" i="27"/>
  <c r="O9" i="27"/>
  <c r="S50" i="26"/>
  <c r="O21" i="26"/>
  <c r="S8" i="26"/>
  <c r="O57" i="34"/>
  <c r="S34" i="34"/>
  <c r="O23" i="34"/>
  <c r="O9" i="34"/>
  <c r="O44" i="28"/>
  <c r="O13" i="28"/>
  <c r="S8" i="27"/>
  <c r="O33" i="26"/>
  <c r="O53" i="34"/>
  <c r="S22" i="34"/>
  <c r="S57" i="28"/>
  <c r="S45" i="28"/>
  <c r="Q35" i="28"/>
  <c r="S23" i="28"/>
  <c r="S59" i="27"/>
  <c r="O47" i="27"/>
  <c r="O24" i="27"/>
  <c r="S11" i="27"/>
  <c r="S57" i="26"/>
  <c r="S45" i="26"/>
  <c r="S33" i="26"/>
  <c r="O22" i="26"/>
  <c r="S9" i="26"/>
  <c r="O58" i="34"/>
  <c r="S43" i="34"/>
  <c r="O24" i="34"/>
  <c r="O51" i="26"/>
  <c r="O54" i="26" s="1"/>
  <c r="Q60" i="27"/>
  <c r="F11" i="28"/>
  <c r="S31" i="34"/>
  <c r="M60" i="34"/>
  <c r="Q27" i="34"/>
  <c r="C41" i="26"/>
  <c r="O30" i="27"/>
  <c r="O31" i="27" s="1"/>
  <c r="I47" i="28"/>
  <c r="I48" i="28"/>
  <c r="M48" i="28"/>
  <c r="Q31" i="28"/>
  <c r="E5" i="28"/>
  <c r="S44" i="28"/>
  <c r="S40" i="28"/>
  <c r="S47" i="28"/>
  <c r="S42" i="28"/>
  <c r="O45" i="28"/>
  <c r="O43" i="28"/>
  <c r="O41" i="28"/>
  <c r="O40" i="28"/>
  <c r="O46" i="28"/>
  <c r="J12" i="34"/>
  <c r="S44" i="34"/>
  <c r="S40" i="34"/>
  <c r="S42" i="34"/>
  <c r="S47" i="34"/>
  <c r="O40" i="34"/>
  <c r="O48" i="34" s="1"/>
  <c r="O46" i="34"/>
  <c r="O45" i="34"/>
  <c r="O43" i="34"/>
  <c r="O41" i="34"/>
  <c r="H16" i="26"/>
  <c r="I7" i="27"/>
  <c r="H16" i="27"/>
  <c r="M60" i="26"/>
  <c r="O52" i="28"/>
  <c r="O54" i="28" s="1"/>
  <c r="S21" i="28"/>
  <c r="O10" i="28"/>
  <c r="S57" i="27"/>
  <c r="S45" i="27"/>
  <c r="S33" i="27"/>
  <c r="O22" i="27"/>
  <c r="S9" i="27"/>
  <c r="O58" i="26"/>
  <c r="S25" i="26"/>
  <c r="S11" i="26"/>
  <c r="Q16" i="26"/>
  <c r="P18" i="26"/>
  <c r="S16" i="26"/>
  <c r="O50" i="34"/>
  <c r="O54" i="34" s="1"/>
  <c r="O22" i="34"/>
  <c r="S9" i="34"/>
  <c r="M16" i="25"/>
  <c r="L18" i="25"/>
  <c r="S52" i="28"/>
  <c r="S20" i="28"/>
  <c r="O42" i="27"/>
  <c r="O16" i="27"/>
  <c r="O18" i="27" s="1"/>
  <c r="M16" i="27"/>
  <c r="L18" i="27"/>
  <c r="S34" i="26"/>
  <c r="S50" i="34"/>
  <c r="S8" i="34"/>
  <c r="S14" i="34" s="1"/>
  <c r="O53" i="28"/>
  <c r="S26" i="28"/>
  <c r="S12" i="28"/>
  <c r="M16" i="28"/>
  <c r="L18" i="28"/>
  <c r="O16" i="28"/>
  <c r="O18" i="28" s="1"/>
  <c r="S52" i="27"/>
  <c r="S34" i="27"/>
  <c r="S20" i="27"/>
  <c r="O59" i="26"/>
  <c r="S46" i="26"/>
  <c r="S26" i="26"/>
  <c r="S12" i="26"/>
  <c r="M16" i="26"/>
  <c r="L18" i="26"/>
  <c r="O16" i="26"/>
  <c r="S52" i="34"/>
  <c r="S20" i="34"/>
  <c r="S27" i="34" s="1"/>
  <c r="Q34" i="25"/>
  <c r="Q35" i="25" s="1"/>
  <c r="C18" i="25"/>
  <c r="D16" i="25"/>
  <c r="D18" i="25" s="1"/>
  <c r="O9" i="28"/>
  <c r="S26" i="27"/>
  <c r="S52" i="26"/>
  <c r="O23" i="26"/>
  <c r="S46" i="34"/>
  <c r="O16" i="34"/>
  <c r="M16" i="34"/>
  <c r="L18" i="34"/>
  <c r="O56" i="28"/>
  <c r="S33" i="28"/>
  <c r="O22" i="28"/>
  <c r="S9" i="28"/>
  <c r="S14" i="28" s="1"/>
  <c r="O58" i="27"/>
  <c r="S43" i="27"/>
  <c r="S21" i="27"/>
  <c r="O10" i="27"/>
  <c r="O56" i="26"/>
  <c r="O60" i="26" s="1"/>
  <c r="Q35" i="26"/>
  <c r="S13" i="26"/>
  <c r="O8" i="26"/>
  <c r="S53" i="34"/>
  <c r="S21" i="34"/>
  <c r="O10" i="34"/>
  <c r="S24" i="26"/>
  <c r="O25" i="34"/>
  <c r="Q60" i="26"/>
  <c r="Q60" i="28"/>
  <c r="I5" i="27"/>
  <c r="I38" i="27" s="1"/>
  <c r="S44" i="27"/>
  <c r="S40" i="27"/>
  <c r="S47" i="27"/>
  <c r="S42" i="27"/>
  <c r="O45" i="27"/>
  <c r="O43" i="27"/>
  <c r="O41" i="27"/>
  <c r="O40" i="27"/>
  <c r="O46" i="27"/>
  <c r="S51" i="27"/>
  <c r="O26" i="27"/>
  <c r="D16" i="27"/>
  <c r="D18" i="27" s="1"/>
  <c r="C18" i="27"/>
  <c r="S56" i="27"/>
  <c r="O17" i="34"/>
  <c r="M17" i="34"/>
  <c r="S58" i="27"/>
  <c r="S24" i="27"/>
  <c r="M27" i="34"/>
  <c r="I43" i="26"/>
  <c r="I48" i="26" s="1"/>
  <c r="Q27" i="26"/>
  <c r="Q54" i="27"/>
  <c r="M48" i="27"/>
  <c r="I59" i="27"/>
  <c r="S30" i="27"/>
  <c r="Q54" i="28"/>
  <c r="O30" i="28"/>
  <c r="M35" i="28"/>
  <c r="S29" i="28"/>
  <c r="S31" i="28" s="1"/>
  <c r="H17" i="34"/>
  <c r="M27" i="27"/>
  <c r="S59" i="28"/>
  <c r="O47" i="28"/>
  <c r="O34" i="28"/>
  <c r="O20" i="28"/>
  <c r="Q16" i="28"/>
  <c r="S16" i="28"/>
  <c r="P18" i="28"/>
  <c r="O56" i="27"/>
  <c r="S13" i="27"/>
  <c r="O8" i="27"/>
  <c r="S53" i="26"/>
  <c r="S43" i="26"/>
  <c r="O24" i="26"/>
  <c r="Q17" i="26"/>
  <c r="S17" i="26"/>
  <c r="S57" i="34"/>
  <c r="S45" i="34"/>
  <c r="S33" i="34"/>
  <c r="S35" i="34" s="1"/>
  <c r="S13" i="34"/>
  <c r="O8" i="34"/>
  <c r="Q17" i="25"/>
  <c r="M17" i="25"/>
  <c r="S34" i="28"/>
  <c r="O59" i="27"/>
  <c r="O21" i="27"/>
  <c r="O7" i="27"/>
  <c r="S20" i="26"/>
  <c r="S27" i="26" s="1"/>
  <c r="O21" i="34"/>
  <c r="S50" i="28"/>
  <c r="S54" i="28" s="1"/>
  <c r="O25" i="28"/>
  <c r="O17" i="28"/>
  <c r="M17" i="28"/>
  <c r="O7" i="28"/>
  <c r="O14" i="28" s="1"/>
  <c r="O51" i="27"/>
  <c r="O33" i="27"/>
  <c r="O13" i="27"/>
  <c r="S56" i="26"/>
  <c r="S60" i="26" s="1"/>
  <c r="O25" i="26"/>
  <c r="O17" i="26"/>
  <c r="M17" i="26"/>
  <c r="O7" i="26"/>
  <c r="O51" i="34"/>
  <c r="O33" i="34"/>
  <c r="O13" i="34"/>
  <c r="O57" i="28"/>
  <c r="O33" i="28"/>
  <c r="S22" i="27"/>
  <c r="O44" i="26"/>
  <c r="O13" i="26"/>
  <c r="O7" i="34"/>
  <c r="O14" i="34" s="1"/>
  <c r="S51" i="28"/>
  <c r="S41" i="28"/>
  <c r="O26" i="28"/>
  <c r="S13" i="28"/>
  <c r="O8" i="28"/>
  <c r="S53" i="27"/>
  <c r="O34" i="27"/>
  <c r="O20" i="27"/>
  <c r="Q16" i="27"/>
  <c r="S16" i="27"/>
  <c r="S18" i="27" s="1"/>
  <c r="P18" i="27"/>
  <c r="S51" i="26"/>
  <c r="S41" i="26"/>
  <c r="O26" i="26"/>
  <c r="O12" i="26"/>
  <c r="C18" i="26"/>
  <c r="D16" i="26"/>
  <c r="D18" i="26" s="1"/>
  <c r="O52" i="34"/>
  <c r="O34" i="34"/>
  <c r="O20" i="34"/>
  <c r="Q16" i="34"/>
  <c r="S16" i="34"/>
  <c r="S18" i="34" s="1"/>
  <c r="P18" i="34"/>
  <c r="O25" i="27"/>
  <c r="O59" i="34"/>
  <c r="O60" i="34" s="1"/>
  <c r="S12" i="34"/>
  <c r="I22" i="28"/>
  <c r="D10" i="34"/>
  <c r="J21" i="27"/>
  <c r="E21" i="27"/>
  <c r="F21" i="27" s="1"/>
  <c r="D58" i="34"/>
  <c r="E7" i="34"/>
  <c r="E20" i="26"/>
  <c r="F20" i="26" s="1"/>
  <c r="E11" i="26"/>
  <c r="E8" i="34"/>
  <c r="F8" i="34" s="1"/>
  <c r="I34" i="34"/>
  <c r="I35" i="34" s="1"/>
  <c r="E56" i="26"/>
  <c r="I52" i="27"/>
  <c r="E50" i="28"/>
  <c r="G50" i="28" s="1"/>
  <c r="E23" i="28"/>
  <c r="F23" i="28" s="1"/>
  <c r="I21" i="34"/>
  <c r="I56" i="26"/>
  <c r="E8" i="26"/>
  <c r="F8" i="26" s="1"/>
  <c r="I8" i="26"/>
  <c r="J40" i="27"/>
  <c r="E11" i="27"/>
  <c r="E25" i="28"/>
  <c r="E29" i="28" s="1"/>
  <c r="I23" i="28"/>
  <c r="I11" i="26"/>
  <c r="E9" i="27"/>
  <c r="F9" i="27" s="1"/>
  <c r="I25" i="28"/>
  <c r="E59" i="34"/>
  <c r="F59" i="34" s="1"/>
  <c r="O5" i="27"/>
  <c r="O38" i="27" s="1"/>
  <c r="I53" i="26"/>
  <c r="E11" i="34"/>
  <c r="E17" i="34" s="1"/>
  <c r="J53" i="27"/>
  <c r="D43" i="34"/>
  <c r="E26" i="34"/>
  <c r="F26" i="34" s="1"/>
  <c r="I26" i="34"/>
  <c r="I11" i="34"/>
  <c r="J10" i="27"/>
  <c r="I50" i="27"/>
  <c r="I10" i="27"/>
  <c r="I21" i="28"/>
  <c r="E21" i="28"/>
  <c r="F21" i="28" s="1"/>
  <c r="J8" i="27"/>
  <c r="E33" i="34"/>
  <c r="E35" i="34" s="1"/>
  <c r="I59" i="26"/>
  <c r="I7" i="26"/>
  <c r="J11" i="27"/>
  <c r="H38" i="27"/>
  <c r="E38" i="27" s="1"/>
  <c r="E40" i="27" s="1"/>
  <c r="I53" i="27"/>
  <c r="E7" i="27"/>
  <c r="E10" i="27"/>
  <c r="F10" i="27" s="1"/>
  <c r="J45" i="27"/>
  <c r="J41" i="27"/>
  <c r="J46" i="27"/>
  <c r="J57" i="27"/>
  <c r="I47" i="34"/>
  <c r="D23" i="34"/>
  <c r="D30" i="34"/>
  <c r="I56" i="34"/>
  <c r="D50" i="34"/>
  <c r="E52" i="34"/>
  <c r="F52" i="34" s="1"/>
  <c r="J59" i="26"/>
  <c r="E7" i="26"/>
  <c r="J52" i="27"/>
  <c r="E56" i="34"/>
  <c r="I7" i="34"/>
  <c r="D41" i="34"/>
  <c r="D34" i="34"/>
  <c r="E26" i="26"/>
  <c r="F26" i="26" s="1"/>
  <c r="J7" i="27"/>
  <c r="E53" i="27"/>
  <c r="G53" i="27" s="1"/>
  <c r="N53" i="27" s="1"/>
  <c r="J12" i="27"/>
  <c r="I25" i="26"/>
  <c r="I33" i="28"/>
  <c r="H35" i="28"/>
  <c r="E25" i="26"/>
  <c r="E29" i="26" s="1"/>
  <c r="E33" i="28"/>
  <c r="F33" i="28" s="1"/>
  <c r="J46" i="28"/>
  <c r="H38" i="34"/>
  <c r="E38" i="34" s="1"/>
  <c r="E40" i="34" s="1"/>
  <c r="J21" i="34"/>
  <c r="O5" i="34"/>
  <c r="O38" i="34" s="1"/>
  <c r="J42" i="28"/>
  <c r="I34" i="26"/>
  <c r="H60" i="26"/>
  <c r="E8" i="27"/>
  <c r="F8" i="27" s="1"/>
  <c r="E33" i="26"/>
  <c r="F33" i="26" s="1"/>
  <c r="E34" i="26"/>
  <c r="I33" i="26"/>
  <c r="I35" i="26" s="1"/>
  <c r="I58" i="26"/>
  <c r="I8" i="27"/>
  <c r="J52" i="28"/>
  <c r="J42" i="34"/>
  <c r="J56" i="34"/>
  <c r="J7" i="34"/>
  <c r="E5" i="34"/>
  <c r="G12" i="34" s="1"/>
  <c r="K12" i="34" s="1"/>
  <c r="E22" i="26"/>
  <c r="F22" i="26" s="1"/>
  <c r="H27" i="26"/>
  <c r="E9" i="26"/>
  <c r="F9" i="26" s="1"/>
  <c r="E58" i="26"/>
  <c r="F58" i="26" s="1"/>
  <c r="J8" i="28"/>
  <c r="E53" i="28"/>
  <c r="F53" i="28" s="1"/>
  <c r="I9" i="26"/>
  <c r="J40" i="34"/>
  <c r="G59" i="27"/>
  <c r="R59" i="27" s="1"/>
  <c r="G11" i="28"/>
  <c r="R11" i="28" s="1"/>
  <c r="J43" i="34"/>
  <c r="J59" i="34"/>
  <c r="H35" i="26"/>
  <c r="I22" i="26"/>
  <c r="J34" i="26"/>
  <c r="J47" i="34"/>
  <c r="I22" i="34"/>
  <c r="J33" i="34"/>
  <c r="I53" i="34"/>
  <c r="E51" i="26"/>
  <c r="F51" i="26" s="1"/>
  <c r="O5" i="28"/>
  <c r="O38" i="28" s="1"/>
  <c r="J33" i="28"/>
  <c r="E22" i="34"/>
  <c r="F22" i="34" s="1"/>
  <c r="I51" i="26"/>
  <c r="I23" i="34"/>
  <c r="I13" i="26"/>
  <c r="J8" i="26"/>
  <c r="J8" i="34"/>
  <c r="J10" i="28"/>
  <c r="I10" i="28"/>
  <c r="J23" i="28"/>
  <c r="E57" i="27"/>
  <c r="F57" i="27" s="1"/>
  <c r="J33" i="27"/>
  <c r="J35" i="27" s="1"/>
  <c r="I33" i="27"/>
  <c r="I57" i="27"/>
  <c r="E33" i="27"/>
  <c r="G33" i="27" s="1"/>
  <c r="J26" i="27"/>
  <c r="E52" i="26"/>
  <c r="D45" i="34"/>
  <c r="D21" i="34"/>
  <c r="J45" i="34"/>
  <c r="D51" i="34"/>
  <c r="J58" i="34"/>
  <c r="J11" i="34"/>
  <c r="S5" i="34"/>
  <c r="S38" i="34" s="1"/>
  <c r="D7" i="34"/>
  <c r="D26" i="34"/>
  <c r="I52" i="34"/>
  <c r="D29" i="34"/>
  <c r="D31" i="34" s="1"/>
  <c r="D42" i="34"/>
  <c r="D13" i="34"/>
  <c r="D59" i="34"/>
  <c r="D20" i="34"/>
  <c r="D57" i="34"/>
  <c r="J26" i="34"/>
  <c r="D44" i="34"/>
  <c r="D22" i="34"/>
  <c r="D8" i="34"/>
  <c r="D12" i="34"/>
  <c r="D52" i="34"/>
  <c r="J46" i="34"/>
  <c r="J41" i="34"/>
  <c r="D56" i="34"/>
  <c r="J53" i="34"/>
  <c r="D11" i="34"/>
  <c r="J52" i="34"/>
  <c r="D46" i="34"/>
  <c r="I5" i="34"/>
  <c r="I38" i="34" s="1"/>
  <c r="D47" i="34"/>
  <c r="J22" i="34"/>
  <c r="D25" i="34"/>
  <c r="D33" i="34"/>
  <c r="D35" i="34" s="1"/>
  <c r="D24" i="34"/>
  <c r="D53" i="34"/>
  <c r="J22" i="27"/>
  <c r="I56" i="27"/>
  <c r="E56" i="27"/>
  <c r="G56" i="27" s="1"/>
  <c r="J45" i="28"/>
  <c r="J41" i="28"/>
  <c r="D51" i="28"/>
  <c r="I34" i="28"/>
  <c r="J53" i="28"/>
  <c r="J21" i="28"/>
  <c r="J25" i="28"/>
  <c r="S5" i="28"/>
  <c r="S38" i="28" s="1"/>
  <c r="J26" i="28"/>
  <c r="H38" i="28"/>
  <c r="E38" i="28" s="1"/>
  <c r="E40" i="28" s="1"/>
  <c r="E48" i="28" s="1"/>
  <c r="E34" i="28"/>
  <c r="J59" i="28"/>
  <c r="H48" i="34"/>
  <c r="J20" i="34"/>
  <c r="I20" i="34"/>
  <c r="I27" i="34" s="1"/>
  <c r="E58" i="27"/>
  <c r="G58" i="27" s="1"/>
  <c r="R58" i="27" s="1"/>
  <c r="E22" i="27"/>
  <c r="F22" i="27" s="1"/>
  <c r="J56" i="27"/>
  <c r="D30" i="27"/>
  <c r="I22" i="27"/>
  <c r="I12" i="27"/>
  <c r="J50" i="28"/>
  <c r="J44" i="28"/>
  <c r="J34" i="28"/>
  <c r="J40" i="28"/>
  <c r="D46" i="28"/>
  <c r="I58" i="28"/>
  <c r="J9" i="28"/>
  <c r="J7" i="28"/>
  <c r="I5" i="28"/>
  <c r="I38" i="28" s="1"/>
  <c r="J56" i="28"/>
  <c r="J60" i="28" s="1"/>
  <c r="J51" i="28"/>
  <c r="H27" i="34"/>
  <c r="E20" i="34"/>
  <c r="F20" i="34" s="1"/>
  <c r="E51" i="34"/>
  <c r="F51" i="34" s="1"/>
  <c r="J24" i="34"/>
  <c r="J47" i="28"/>
  <c r="J43" i="28"/>
  <c r="G7" i="28"/>
  <c r="R7" i="28" s="1"/>
  <c r="J11" i="28"/>
  <c r="J22" i="28"/>
  <c r="J34" i="34"/>
  <c r="J52" i="26"/>
  <c r="J56" i="26"/>
  <c r="H35" i="27"/>
  <c r="E34" i="27"/>
  <c r="F34" i="27" s="1"/>
  <c r="I44" i="34"/>
  <c r="I48" i="34" s="1"/>
  <c r="D46" i="26"/>
  <c r="D33" i="26"/>
  <c r="J41" i="26"/>
  <c r="D29" i="26"/>
  <c r="D31" i="26" s="1"/>
  <c r="J50" i="27"/>
  <c r="I21" i="27"/>
  <c r="I27" i="27" s="1"/>
  <c r="H35" i="34"/>
  <c r="J44" i="34"/>
  <c r="J51" i="34"/>
  <c r="I51" i="34"/>
  <c r="J58" i="28"/>
  <c r="M14" i="34"/>
  <c r="J23" i="34"/>
  <c r="E13" i="26"/>
  <c r="F13" i="26" s="1"/>
  <c r="D45" i="27"/>
  <c r="D41" i="27"/>
  <c r="I9" i="27"/>
  <c r="D56" i="28"/>
  <c r="D45" i="28"/>
  <c r="D29" i="28"/>
  <c r="D31" i="28" s="1"/>
  <c r="D42" i="28"/>
  <c r="J20" i="28"/>
  <c r="I57" i="28"/>
  <c r="I60" i="28" s="1"/>
  <c r="I20" i="28"/>
  <c r="I27" i="28" s="1"/>
  <c r="J57" i="28"/>
  <c r="D47" i="28"/>
  <c r="E57" i="28"/>
  <c r="F57" i="28" s="1"/>
  <c r="J57" i="34"/>
  <c r="I57" i="34"/>
  <c r="J9" i="27"/>
  <c r="D41" i="28"/>
  <c r="D26" i="28"/>
  <c r="D10" i="28"/>
  <c r="I51" i="28"/>
  <c r="G58" i="28"/>
  <c r="N58" i="28" s="1"/>
  <c r="G22" i="28"/>
  <c r="N22" i="28" s="1"/>
  <c r="H60" i="28"/>
  <c r="H60" i="34"/>
  <c r="H14" i="27"/>
  <c r="G10" i="28"/>
  <c r="N10" i="28" s="1"/>
  <c r="D44" i="28"/>
  <c r="E12" i="27"/>
  <c r="F12" i="27" s="1"/>
  <c r="E59" i="28"/>
  <c r="E52" i="28"/>
  <c r="I13" i="28"/>
  <c r="E51" i="28"/>
  <c r="E9" i="28"/>
  <c r="E13" i="28"/>
  <c r="J13" i="28"/>
  <c r="H54" i="28"/>
  <c r="G26" i="28"/>
  <c r="R26" i="28" s="1"/>
  <c r="F26" i="28"/>
  <c r="I8" i="28"/>
  <c r="I14" i="28" s="1"/>
  <c r="E8" i="28"/>
  <c r="E16" i="28" s="1"/>
  <c r="D59" i="28"/>
  <c r="D50" i="28"/>
  <c r="D54" i="28" s="1"/>
  <c r="D34" i="28"/>
  <c r="D58" i="28"/>
  <c r="D53" i="28"/>
  <c r="D33" i="28"/>
  <c r="D35" i="28" s="1"/>
  <c r="D57" i="28"/>
  <c r="D52" i="28"/>
  <c r="D11" i="28"/>
  <c r="D7" i="28"/>
  <c r="D24" i="28"/>
  <c r="D12" i="28"/>
  <c r="D20" i="28"/>
  <c r="D8" i="28"/>
  <c r="H14" i="28"/>
  <c r="J24" i="28"/>
  <c r="I24" i="28"/>
  <c r="E24" i="28"/>
  <c r="D43" i="28"/>
  <c r="M29" i="28"/>
  <c r="H29" i="28"/>
  <c r="L31" i="28"/>
  <c r="D13" i="28"/>
  <c r="D9" i="28"/>
  <c r="D23" i="28"/>
  <c r="G56" i="28"/>
  <c r="F56" i="28"/>
  <c r="Q30" i="28"/>
  <c r="D25" i="28"/>
  <c r="D21" i="28"/>
  <c r="G20" i="28"/>
  <c r="F20" i="28"/>
  <c r="D30" i="28"/>
  <c r="P31" i="28"/>
  <c r="G47" i="28"/>
  <c r="G46" i="28"/>
  <c r="G45" i="28"/>
  <c r="G44" i="28"/>
  <c r="G43" i="28"/>
  <c r="G42" i="28"/>
  <c r="G41" i="28"/>
  <c r="F5" i="28"/>
  <c r="F38" i="28" s="1"/>
  <c r="M14" i="28"/>
  <c r="M30" i="28"/>
  <c r="H30" i="28"/>
  <c r="J12" i="28"/>
  <c r="I12" i="28"/>
  <c r="E12" i="28"/>
  <c r="E17" i="28" s="1"/>
  <c r="H27" i="28"/>
  <c r="Q14" i="28"/>
  <c r="D46" i="27"/>
  <c r="E25" i="27"/>
  <c r="E29" i="27" s="1"/>
  <c r="D34" i="27"/>
  <c r="D59" i="27"/>
  <c r="D50" i="27"/>
  <c r="D52" i="27"/>
  <c r="H27" i="27"/>
  <c r="E26" i="27"/>
  <c r="G26" i="27" s="1"/>
  <c r="N26" i="27" s="1"/>
  <c r="D12" i="27"/>
  <c r="D7" i="27"/>
  <c r="E20" i="27"/>
  <c r="J20" i="27"/>
  <c r="D57" i="27"/>
  <c r="D22" i="27"/>
  <c r="J34" i="27"/>
  <c r="D53" i="27"/>
  <c r="D20" i="27"/>
  <c r="D26" i="27"/>
  <c r="I34" i="27"/>
  <c r="J13" i="27"/>
  <c r="E13" i="27"/>
  <c r="F13" i="27" s="1"/>
  <c r="J23" i="27"/>
  <c r="E23" i="27"/>
  <c r="I23" i="27"/>
  <c r="C44" i="27"/>
  <c r="D44" i="27" s="1"/>
  <c r="J44" i="27"/>
  <c r="I44" i="27"/>
  <c r="Q30" i="27"/>
  <c r="L31" i="27"/>
  <c r="H29" i="27"/>
  <c r="M29" i="27"/>
  <c r="G46" i="27"/>
  <c r="G42" i="27"/>
  <c r="G45" i="27"/>
  <c r="G41" i="27"/>
  <c r="G44" i="27"/>
  <c r="G47" i="27"/>
  <c r="G43" i="27"/>
  <c r="F5" i="27"/>
  <c r="F38" i="27" s="1"/>
  <c r="I58" i="27"/>
  <c r="J58" i="27"/>
  <c r="M30" i="27"/>
  <c r="H30" i="27"/>
  <c r="G9" i="27"/>
  <c r="D58" i="27"/>
  <c r="D56" i="27"/>
  <c r="D24" i="27"/>
  <c r="D21" i="27"/>
  <c r="D13" i="27"/>
  <c r="D9" i="27"/>
  <c r="D51" i="27"/>
  <c r="D23" i="27"/>
  <c r="D33" i="27"/>
  <c r="D35" i="27" s="1"/>
  <c r="D10" i="27"/>
  <c r="D25" i="27"/>
  <c r="C31" i="27"/>
  <c r="D8" i="27"/>
  <c r="C47" i="27"/>
  <c r="D47" i="27" s="1"/>
  <c r="J47" i="27"/>
  <c r="I47" i="27"/>
  <c r="M14" i="27"/>
  <c r="P31" i="27"/>
  <c r="Q29" i="27"/>
  <c r="C43" i="27"/>
  <c r="D43" i="27" s="1"/>
  <c r="J43" i="27"/>
  <c r="I43" i="27"/>
  <c r="G10" i="27"/>
  <c r="C42" i="27"/>
  <c r="D42" i="27" s="1"/>
  <c r="J42" i="27"/>
  <c r="I42" i="27"/>
  <c r="I48" i="27" s="1"/>
  <c r="I25" i="27"/>
  <c r="J25" i="27"/>
  <c r="J24" i="27"/>
  <c r="I24" i="27"/>
  <c r="E24" i="27"/>
  <c r="Q14" i="27"/>
  <c r="G52" i="27"/>
  <c r="R52" i="27" s="1"/>
  <c r="H60" i="27"/>
  <c r="G50" i="27"/>
  <c r="H54" i="27"/>
  <c r="E51" i="27"/>
  <c r="J51" i="27"/>
  <c r="I51" i="27"/>
  <c r="H48" i="27"/>
  <c r="F11" i="27"/>
  <c r="D29" i="27"/>
  <c r="E10" i="26"/>
  <c r="F10" i="26" s="1"/>
  <c r="I10" i="26"/>
  <c r="D51" i="26"/>
  <c r="J44" i="26"/>
  <c r="J58" i="26"/>
  <c r="D26" i="26"/>
  <c r="D43" i="26"/>
  <c r="S5" i="26"/>
  <c r="S38" i="26" s="1"/>
  <c r="J57" i="26"/>
  <c r="J40" i="26"/>
  <c r="D58" i="26"/>
  <c r="J51" i="26"/>
  <c r="D41" i="26"/>
  <c r="D23" i="26"/>
  <c r="D21" i="26"/>
  <c r="D11" i="26"/>
  <c r="J33" i="26"/>
  <c r="J35" i="26" s="1"/>
  <c r="J45" i="26"/>
  <c r="D9" i="26"/>
  <c r="D47" i="26"/>
  <c r="D8" i="26"/>
  <c r="J7" i="26"/>
  <c r="E23" i="26"/>
  <c r="F23" i="26" s="1"/>
  <c r="D53" i="26"/>
  <c r="D44" i="26"/>
  <c r="D56" i="26"/>
  <c r="D30" i="26"/>
  <c r="D22" i="26"/>
  <c r="O5" i="26"/>
  <c r="O38" i="26" s="1"/>
  <c r="D45" i="26"/>
  <c r="D42" i="26"/>
  <c r="E21" i="26"/>
  <c r="F21" i="26" s="1"/>
  <c r="F50" i="26"/>
  <c r="H30" i="26"/>
  <c r="M30" i="26"/>
  <c r="C31" i="26"/>
  <c r="M14" i="26"/>
  <c r="F56" i="26"/>
  <c r="J12" i="26"/>
  <c r="E12" i="26"/>
  <c r="I12" i="26"/>
  <c r="J53" i="26"/>
  <c r="J47" i="26"/>
  <c r="J43" i="26"/>
  <c r="J26" i="26"/>
  <c r="J42" i="26"/>
  <c r="H38" i="26"/>
  <c r="E38" i="26" s="1"/>
  <c r="E40" i="26" s="1"/>
  <c r="J22" i="26"/>
  <c r="I5" i="26"/>
  <c r="I38" i="26" s="1"/>
  <c r="J11" i="26"/>
  <c r="J46" i="26"/>
  <c r="J10" i="26"/>
  <c r="J23" i="26"/>
  <c r="J9" i="26"/>
  <c r="E5" i="26"/>
  <c r="J25" i="26"/>
  <c r="J13" i="26"/>
  <c r="D59" i="26"/>
  <c r="D52" i="26"/>
  <c r="D57" i="26"/>
  <c r="D50" i="26"/>
  <c r="D34" i="26"/>
  <c r="D25" i="26"/>
  <c r="D24" i="26"/>
  <c r="D20" i="26"/>
  <c r="D12" i="26"/>
  <c r="D7" i="26"/>
  <c r="D13" i="26"/>
  <c r="H54" i="26"/>
  <c r="I50" i="26"/>
  <c r="I54" i="26" s="1"/>
  <c r="J50" i="26"/>
  <c r="F59" i="26"/>
  <c r="P31" i="26"/>
  <c r="Q29" i="26"/>
  <c r="Q31" i="26" s="1"/>
  <c r="M29" i="26"/>
  <c r="M31" i="26" s="1"/>
  <c r="L31" i="26"/>
  <c r="H29" i="26"/>
  <c r="F57" i="26"/>
  <c r="Q30" i="26"/>
  <c r="J21" i="26"/>
  <c r="I21" i="26"/>
  <c r="I27" i="26" s="1"/>
  <c r="J24" i="26"/>
  <c r="E24" i="26"/>
  <c r="I24" i="26"/>
  <c r="H14" i="26"/>
  <c r="J20" i="26"/>
  <c r="Q14" i="26"/>
  <c r="E50" i="34"/>
  <c r="E24" i="34"/>
  <c r="E23" i="34"/>
  <c r="F23" i="34" s="1"/>
  <c r="F10" i="34"/>
  <c r="M29" i="34"/>
  <c r="M31" i="34" s="1"/>
  <c r="L31" i="34"/>
  <c r="H29" i="34"/>
  <c r="F21" i="34"/>
  <c r="C31" i="34"/>
  <c r="Q30" i="34"/>
  <c r="J25" i="34"/>
  <c r="I25" i="34"/>
  <c r="E25" i="34"/>
  <c r="Q29" i="34"/>
  <c r="Q31" i="34" s="1"/>
  <c r="P31" i="34"/>
  <c r="F7" i="34"/>
  <c r="J9" i="34"/>
  <c r="E9" i="34"/>
  <c r="I9" i="34"/>
  <c r="J10" i="34"/>
  <c r="I10" i="34"/>
  <c r="F34" i="34"/>
  <c r="M30" i="34"/>
  <c r="H30" i="34"/>
  <c r="J13" i="34"/>
  <c r="I13" i="34"/>
  <c r="E13" i="34"/>
  <c r="H54" i="34"/>
  <c r="J50" i="34"/>
  <c r="I50" i="34"/>
  <c r="Q14" i="34"/>
  <c r="H14" i="34"/>
  <c r="F17" i="28" l="1"/>
  <c r="G17" i="28"/>
  <c r="G16" i="28"/>
  <c r="G18" i="28" s="1"/>
  <c r="E18" i="28"/>
  <c r="F16" i="28"/>
  <c r="F18" i="28" s="1"/>
  <c r="D60" i="26"/>
  <c r="J48" i="26"/>
  <c r="J27" i="27"/>
  <c r="N56" i="28"/>
  <c r="D54" i="34"/>
  <c r="G54" i="28"/>
  <c r="O14" i="26"/>
  <c r="F11" i="34"/>
  <c r="D27" i="26"/>
  <c r="D54" i="26"/>
  <c r="Q31" i="27"/>
  <c r="M31" i="27"/>
  <c r="D27" i="28"/>
  <c r="J54" i="28"/>
  <c r="J60" i="27"/>
  <c r="J27" i="34"/>
  <c r="D60" i="34"/>
  <c r="K33" i="27"/>
  <c r="G35" i="27"/>
  <c r="J48" i="34"/>
  <c r="F7" i="26"/>
  <c r="E16" i="26"/>
  <c r="I60" i="34"/>
  <c r="I54" i="27"/>
  <c r="G11" i="27"/>
  <c r="E17" i="27"/>
  <c r="I60" i="26"/>
  <c r="F11" i="26"/>
  <c r="E17" i="26"/>
  <c r="N17" i="28"/>
  <c r="S18" i="28"/>
  <c r="O48" i="27"/>
  <c r="S27" i="27"/>
  <c r="S27" i="28"/>
  <c r="M18" i="25"/>
  <c r="S18" i="26"/>
  <c r="S35" i="27"/>
  <c r="I14" i="27"/>
  <c r="S48" i="28"/>
  <c r="S54" i="26"/>
  <c r="Q18" i="25"/>
  <c r="O27" i="26"/>
  <c r="O31" i="28"/>
  <c r="S31" i="27"/>
  <c r="S48" i="26"/>
  <c r="R17" i="28"/>
  <c r="I60" i="27"/>
  <c r="F17" i="34"/>
  <c r="G17" i="34"/>
  <c r="N17" i="34" s="1"/>
  <c r="D60" i="27"/>
  <c r="F27" i="28"/>
  <c r="M31" i="28"/>
  <c r="J27" i="28"/>
  <c r="D60" i="28"/>
  <c r="D35" i="26"/>
  <c r="J48" i="28"/>
  <c r="I35" i="28"/>
  <c r="I14" i="34"/>
  <c r="F7" i="27"/>
  <c r="F14" i="27" s="1"/>
  <c r="E16" i="27"/>
  <c r="I14" i="26"/>
  <c r="J48" i="27"/>
  <c r="Q18" i="34"/>
  <c r="Q18" i="27"/>
  <c r="O35" i="34"/>
  <c r="O35" i="27"/>
  <c r="R16" i="28"/>
  <c r="Q18" i="28"/>
  <c r="S60" i="27"/>
  <c r="M18" i="34"/>
  <c r="O18" i="26"/>
  <c r="N16" i="28"/>
  <c r="M18" i="28"/>
  <c r="M18" i="27"/>
  <c r="I16" i="26"/>
  <c r="H18" i="26"/>
  <c r="J16" i="26"/>
  <c r="S35" i="26"/>
  <c r="S60" i="34"/>
  <c r="O54" i="27"/>
  <c r="J17" i="26"/>
  <c r="I17" i="26"/>
  <c r="O48" i="26"/>
  <c r="S14" i="27"/>
  <c r="K17" i="28"/>
  <c r="F60" i="26"/>
  <c r="J17" i="34"/>
  <c r="K17" i="34" s="1"/>
  <c r="I17" i="34"/>
  <c r="O60" i="28"/>
  <c r="M18" i="26"/>
  <c r="I16" i="27"/>
  <c r="H18" i="27"/>
  <c r="J16" i="27"/>
  <c r="S60" i="28"/>
  <c r="S14" i="26"/>
  <c r="J17" i="27"/>
  <c r="I17" i="27"/>
  <c r="I54" i="34"/>
  <c r="D31" i="27"/>
  <c r="J54" i="34"/>
  <c r="J27" i="26"/>
  <c r="J54" i="26"/>
  <c r="D27" i="27"/>
  <c r="D54" i="27"/>
  <c r="N20" i="28"/>
  <c r="J54" i="27"/>
  <c r="J60" i="26"/>
  <c r="N56" i="27"/>
  <c r="D27" i="34"/>
  <c r="N59" i="27"/>
  <c r="I35" i="27"/>
  <c r="J35" i="28"/>
  <c r="J35" i="34"/>
  <c r="J60" i="34"/>
  <c r="E16" i="34"/>
  <c r="O27" i="34"/>
  <c r="O27" i="27"/>
  <c r="O35" i="28"/>
  <c r="O14" i="27"/>
  <c r="O60" i="27"/>
  <c r="O27" i="28"/>
  <c r="S48" i="27"/>
  <c r="S35" i="28"/>
  <c r="O18" i="34"/>
  <c r="S54" i="34"/>
  <c r="Q18" i="26"/>
  <c r="S48" i="34"/>
  <c r="O48" i="28"/>
  <c r="O35" i="26"/>
  <c r="I16" i="28"/>
  <c r="I18" i="28" s="1"/>
  <c r="H18" i="28"/>
  <c r="J16" i="28"/>
  <c r="J16" i="34"/>
  <c r="I16" i="34"/>
  <c r="I18" i="34" s="1"/>
  <c r="H18" i="34"/>
  <c r="F50" i="28"/>
  <c r="G21" i="27"/>
  <c r="F33" i="34"/>
  <c r="F35" i="34" s="1"/>
  <c r="E60" i="34"/>
  <c r="F53" i="27"/>
  <c r="G23" i="28"/>
  <c r="R23" i="28" s="1"/>
  <c r="G11" i="34"/>
  <c r="K11" i="34" s="1"/>
  <c r="F5" i="34"/>
  <c r="F38" i="34" s="1"/>
  <c r="K11" i="27"/>
  <c r="G25" i="28"/>
  <c r="N25" i="28" s="1"/>
  <c r="F25" i="28"/>
  <c r="K10" i="27"/>
  <c r="E35" i="27"/>
  <c r="F56" i="34"/>
  <c r="F60" i="34" s="1"/>
  <c r="G7" i="27"/>
  <c r="N7" i="27" s="1"/>
  <c r="G21" i="28"/>
  <c r="N21" i="28" s="1"/>
  <c r="K7" i="28"/>
  <c r="K59" i="27"/>
  <c r="N10" i="27"/>
  <c r="F25" i="26"/>
  <c r="E27" i="28"/>
  <c r="G33" i="28"/>
  <c r="E35" i="28"/>
  <c r="E60" i="26"/>
  <c r="E54" i="26"/>
  <c r="E35" i="26"/>
  <c r="F34" i="26"/>
  <c r="F35" i="26" s="1"/>
  <c r="G57" i="27"/>
  <c r="R57" i="27" s="1"/>
  <c r="C40" i="28"/>
  <c r="C48" i="28" s="1"/>
  <c r="F52" i="26"/>
  <c r="F54" i="26" s="1"/>
  <c r="G22" i="27"/>
  <c r="K22" i="27" s="1"/>
  <c r="F33" i="27"/>
  <c r="F35" i="27" s="1"/>
  <c r="G40" i="28"/>
  <c r="G48" i="28" s="1"/>
  <c r="K11" i="28"/>
  <c r="G13" i="26"/>
  <c r="K13" i="26" s="1"/>
  <c r="N11" i="28"/>
  <c r="F40" i="28"/>
  <c r="F48" i="28" s="1"/>
  <c r="G53" i="28"/>
  <c r="K53" i="28" s="1"/>
  <c r="G8" i="27"/>
  <c r="R8" i="27" s="1"/>
  <c r="R22" i="28"/>
  <c r="G44" i="34"/>
  <c r="G57" i="28"/>
  <c r="R57" i="28" s="1"/>
  <c r="G34" i="28"/>
  <c r="R34" i="28" s="1"/>
  <c r="G22" i="34"/>
  <c r="R22" i="34" s="1"/>
  <c r="N12" i="34"/>
  <c r="G10" i="34"/>
  <c r="N10" i="34" s="1"/>
  <c r="G56" i="34"/>
  <c r="K22" i="28"/>
  <c r="G34" i="34"/>
  <c r="R34" i="34" s="1"/>
  <c r="G7" i="34"/>
  <c r="K7" i="34" s="1"/>
  <c r="G41" i="34"/>
  <c r="G45" i="34"/>
  <c r="G51" i="34"/>
  <c r="N51" i="34" s="1"/>
  <c r="G33" i="34"/>
  <c r="G50" i="34"/>
  <c r="N26" i="28"/>
  <c r="F34" i="28"/>
  <c r="F35" i="28" s="1"/>
  <c r="G53" i="34"/>
  <c r="N53" i="34" s="1"/>
  <c r="G52" i="34"/>
  <c r="K52" i="34" s="1"/>
  <c r="R12" i="34"/>
  <c r="E60" i="28"/>
  <c r="G59" i="34"/>
  <c r="R59" i="34" s="1"/>
  <c r="G42" i="34"/>
  <c r="G46" i="34"/>
  <c r="G26" i="34"/>
  <c r="K26" i="34" s="1"/>
  <c r="G57" i="34"/>
  <c r="N57" i="34" s="1"/>
  <c r="G58" i="34"/>
  <c r="N58" i="34" s="1"/>
  <c r="G43" i="34"/>
  <c r="G47" i="34"/>
  <c r="G21" i="34"/>
  <c r="G8" i="34"/>
  <c r="K8" i="34" s="1"/>
  <c r="N33" i="28"/>
  <c r="K50" i="28"/>
  <c r="E54" i="28"/>
  <c r="J14" i="27"/>
  <c r="E54" i="34"/>
  <c r="F58" i="27"/>
  <c r="F26" i="27"/>
  <c r="F25" i="27"/>
  <c r="R50" i="28"/>
  <c r="D14" i="34"/>
  <c r="K26" i="28"/>
  <c r="K10" i="28"/>
  <c r="G12" i="27"/>
  <c r="R12" i="27" s="1"/>
  <c r="E60" i="27"/>
  <c r="E14" i="26"/>
  <c r="E30" i="34"/>
  <c r="F30" i="34" s="1"/>
  <c r="G20" i="34"/>
  <c r="G25" i="27"/>
  <c r="N25" i="27" s="1"/>
  <c r="N7" i="28"/>
  <c r="G23" i="34"/>
  <c r="K23" i="34" s="1"/>
  <c r="E27" i="26"/>
  <c r="G34" i="27"/>
  <c r="N34" i="27" s="1"/>
  <c r="F56" i="27"/>
  <c r="F60" i="27" s="1"/>
  <c r="F50" i="34"/>
  <c r="F54" i="34" s="1"/>
  <c r="N58" i="27"/>
  <c r="D14" i="27"/>
  <c r="R10" i="28"/>
  <c r="K50" i="27"/>
  <c r="E27" i="34"/>
  <c r="N50" i="27"/>
  <c r="G8" i="26"/>
  <c r="K8" i="26" s="1"/>
  <c r="G21" i="26"/>
  <c r="N21" i="26" s="1"/>
  <c r="R50" i="27"/>
  <c r="G33" i="26"/>
  <c r="G7" i="26"/>
  <c r="N7" i="26" s="1"/>
  <c r="K58" i="28"/>
  <c r="R56" i="28"/>
  <c r="K56" i="28"/>
  <c r="R58" i="28"/>
  <c r="G59" i="28"/>
  <c r="F59" i="28"/>
  <c r="F60" i="28" s="1"/>
  <c r="K20" i="28"/>
  <c r="R20" i="28"/>
  <c r="F13" i="28"/>
  <c r="G13" i="28"/>
  <c r="G9" i="28"/>
  <c r="F9" i="28"/>
  <c r="G52" i="28"/>
  <c r="F52" i="28"/>
  <c r="G51" i="28"/>
  <c r="F51" i="28"/>
  <c r="G24" i="28"/>
  <c r="K24" i="28" s="1"/>
  <c r="F24" i="28"/>
  <c r="N50" i="28"/>
  <c r="G29" i="28"/>
  <c r="F29" i="28"/>
  <c r="J29" i="28"/>
  <c r="J31" i="28" s="1"/>
  <c r="H31" i="28"/>
  <c r="I29" i="28"/>
  <c r="I31" i="28" s="1"/>
  <c r="J14" i="28"/>
  <c r="D14" i="28"/>
  <c r="G12" i="28"/>
  <c r="K12" i="28" s="1"/>
  <c r="F12" i="28"/>
  <c r="J30" i="28"/>
  <c r="I30" i="28"/>
  <c r="G8" i="28"/>
  <c r="F8" i="28"/>
  <c r="F14" i="28" s="1"/>
  <c r="E14" i="28"/>
  <c r="E30" i="28"/>
  <c r="R10" i="27"/>
  <c r="G13" i="27"/>
  <c r="N13" i="27" s="1"/>
  <c r="K56" i="27"/>
  <c r="K58" i="27"/>
  <c r="F20" i="27"/>
  <c r="G20" i="27"/>
  <c r="G27" i="27" s="1"/>
  <c r="E14" i="27"/>
  <c r="K53" i="27"/>
  <c r="E48" i="27"/>
  <c r="G40" i="27"/>
  <c r="G48" i="27" s="1"/>
  <c r="F40" i="27"/>
  <c r="F48" i="27" s="1"/>
  <c r="C40" i="27"/>
  <c r="N9" i="27"/>
  <c r="K9" i="27"/>
  <c r="R9" i="27"/>
  <c r="N21" i="27"/>
  <c r="K21" i="27"/>
  <c r="G51" i="27"/>
  <c r="K51" i="27" s="1"/>
  <c r="F51" i="27"/>
  <c r="F54" i="27" s="1"/>
  <c r="E54" i="27"/>
  <c r="R33" i="27"/>
  <c r="R56" i="27"/>
  <c r="I30" i="27"/>
  <c r="J30" i="27"/>
  <c r="K52" i="27"/>
  <c r="J29" i="27"/>
  <c r="J31" i="27" s="1"/>
  <c r="I29" i="27"/>
  <c r="I31" i="27" s="1"/>
  <c r="H31" i="27"/>
  <c r="N52" i="27"/>
  <c r="F24" i="27"/>
  <c r="G24" i="27"/>
  <c r="K24" i="27" s="1"/>
  <c r="G29" i="27"/>
  <c r="F29" i="27"/>
  <c r="R26" i="27"/>
  <c r="R53" i="27"/>
  <c r="N33" i="27"/>
  <c r="G23" i="27"/>
  <c r="K23" i="27" s="1"/>
  <c r="F23" i="27"/>
  <c r="E27" i="27"/>
  <c r="N11" i="27"/>
  <c r="R11" i="27"/>
  <c r="R21" i="27"/>
  <c r="K26" i="27"/>
  <c r="E30" i="27"/>
  <c r="E31" i="27" s="1"/>
  <c r="G20" i="26"/>
  <c r="G57" i="26"/>
  <c r="N57" i="26" s="1"/>
  <c r="G22" i="26"/>
  <c r="K22" i="26" s="1"/>
  <c r="G59" i="26"/>
  <c r="R59" i="26" s="1"/>
  <c r="G26" i="26"/>
  <c r="R26" i="26" s="1"/>
  <c r="G25" i="26"/>
  <c r="K25" i="26" s="1"/>
  <c r="G34" i="26"/>
  <c r="E48" i="26"/>
  <c r="F40" i="26"/>
  <c r="F48" i="26" s="1"/>
  <c r="G40" i="26"/>
  <c r="C40" i="26"/>
  <c r="G29" i="26"/>
  <c r="F29" i="26"/>
  <c r="J14" i="26"/>
  <c r="H31" i="26"/>
  <c r="I29" i="26"/>
  <c r="I31" i="26" s="1"/>
  <c r="J29" i="26"/>
  <c r="D14" i="26"/>
  <c r="G12" i="26"/>
  <c r="F12" i="26"/>
  <c r="G56" i="26"/>
  <c r="J30" i="26"/>
  <c r="I30" i="26"/>
  <c r="E30" i="26"/>
  <c r="E31" i="26" s="1"/>
  <c r="G24" i="26"/>
  <c r="F24" i="26"/>
  <c r="F27" i="26" s="1"/>
  <c r="G47" i="26"/>
  <c r="G46" i="26"/>
  <c r="G45" i="26"/>
  <c r="G44" i="26"/>
  <c r="G43" i="26"/>
  <c r="G42" i="26"/>
  <c r="G41" i="26"/>
  <c r="G51" i="26"/>
  <c r="G58" i="26"/>
  <c r="F5" i="26"/>
  <c r="F38" i="26" s="1"/>
  <c r="G9" i="26"/>
  <c r="K9" i="26" s="1"/>
  <c r="G11" i="26"/>
  <c r="K11" i="26" s="1"/>
  <c r="G23" i="26"/>
  <c r="G53" i="26"/>
  <c r="G10" i="26"/>
  <c r="K10" i="26" s="1"/>
  <c r="G52" i="26"/>
  <c r="G50" i="26"/>
  <c r="G24" i="34"/>
  <c r="F24" i="34"/>
  <c r="F27" i="34" s="1"/>
  <c r="R11" i="34"/>
  <c r="N11" i="34"/>
  <c r="J29" i="34"/>
  <c r="J31" i="34" s="1"/>
  <c r="H31" i="34"/>
  <c r="I29" i="34"/>
  <c r="I31" i="34" s="1"/>
  <c r="G9" i="34"/>
  <c r="K9" i="34" s="1"/>
  <c r="F9" i="34"/>
  <c r="F14" i="34" s="1"/>
  <c r="R7" i="34"/>
  <c r="R10" i="34"/>
  <c r="G40" i="34"/>
  <c r="C40" i="34"/>
  <c r="E48" i="34"/>
  <c r="F40" i="34"/>
  <c r="F48" i="34" s="1"/>
  <c r="I30" i="34"/>
  <c r="J30" i="34"/>
  <c r="J14" i="34"/>
  <c r="G13" i="34"/>
  <c r="K13" i="34" s="1"/>
  <c r="F13" i="34"/>
  <c r="E14" i="34"/>
  <c r="E29" i="34"/>
  <c r="G25" i="34"/>
  <c r="F25" i="34"/>
  <c r="R29" i="28" l="1"/>
  <c r="G60" i="26"/>
  <c r="J31" i="26"/>
  <c r="G27" i="26"/>
  <c r="F27" i="27"/>
  <c r="N33" i="26"/>
  <c r="G35" i="26"/>
  <c r="R50" i="34"/>
  <c r="G54" i="34"/>
  <c r="K56" i="34"/>
  <c r="G60" i="34"/>
  <c r="I18" i="26"/>
  <c r="F17" i="27"/>
  <c r="G17" i="27"/>
  <c r="K17" i="27" s="1"/>
  <c r="G16" i="26"/>
  <c r="E18" i="26"/>
  <c r="F16" i="26"/>
  <c r="R17" i="34"/>
  <c r="G48" i="26"/>
  <c r="J18" i="27"/>
  <c r="R29" i="26"/>
  <c r="R29" i="27"/>
  <c r="R20" i="34"/>
  <c r="G27" i="34"/>
  <c r="R33" i="34"/>
  <c r="G35" i="34"/>
  <c r="R33" i="28"/>
  <c r="G35" i="28"/>
  <c r="J18" i="34"/>
  <c r="G16" i="34"/>
  <c r="F16" i="34"/>
  <c r="F18" i="34" s="1"/>
  <c r="E18" i="34"/>
  <c r="G60" i="27"/>
  <c r="I18" i="27"/>
  <c r="G16" i="27"/>
  <c r="E18" i="27"/>
  <c r="F16" i="27"/>
  <c r="F18" i="27" s="1"/>
  <c r="G17" i="26"/>
  <c r="F17" i="26"/>
  <c r="F14" i="26"/>
  <c r="G54" i="27"/>
  <c r="G60" i="28"/>
  <c r="G48" i="34"/>
  <c r="K50" i="26"/>
  <c r="G54" i="26"/>
  <c r="K21" i="28"/>
  <c r="K57" i="34"/>
  <c r="F54" i="28"/>
  <c r="K16" i="28"/>
  <c r="J18" i="28"/>
  <c r="G27" i="28"/>
  <c r="K16" i="26"/>
  <c r="J18" i="26"/>
  <c r="N13" i="26"/>
  <c r="K23" i="28"/>
  <c r="R22" i="27"/>
  <c r="N23" i="28"/>
  <c r="K7" i="27"/>
  <c r="K20" i="34"/>
  <c r="N50" i="34"/>
  <c r="N20" i="34"/>
  <c r="K57" i="27"/>
  <c r="R7" i="27"/>
  <c r="R25" i="28"/>
  <c r="K25" i="28"/>
  <c r="R13" i="27"/>
  <c r="K10" i="34"/>
  <c r="N7" i="34"/>
  <c r="R13" i="26"/>
  <c r="N22" i="27"/>
  <c r="K33" i="28"/>
  <c r="D40" i="28"/>
  <c r="D48" i="28" s="1"/>
  <c r="N26" i="34"/>
  <c r="R26" i="34"/>
  <c r="R21" i="28"/>
  <c r="K12" i="27"/>
  <c r="R23" i="34"/>
  <c r="K33" i="34"/>
  <c r="N33" i="34"/>
  <c r="K50" i="34"/>
  <c r="K53" i="34"/>
  <c r="R57" i="34"/>
  <c r="K59" i="34"/>
  <c r="N56" i="34"/>
  <c r="K8" i="27"/>
  <c r="N57" i="28"/>
  <c r="K57" i="28"/>
  <c r="N8" i="27"/>
  <c r="R56" i="34"/>
  <c r="N12" i="27"/>
  <c r="N57" i="27"/>
  <c r="G30" i="34"/>
  <c r="N30" i="34" s="1"/>
  <c r="N23" i="34"/>
  <c r="K22" i="34"/>
  <c r="K34" i="28"/>
  <c r="R8" i="34"/>
  <c r="N22" i="34"/>
  <c r="N53" i="28"/>
  <c r="R53" i="28"/>
  <c r="R58" i="34"/>
  <c r="N34" i="34"/>
  <c r="K34" i="34"/>
  <c r="N8" i="34"/>
  <c r="K58" i="34"/>
  <c r="K51" i="34"/>
  <c r="R51" i="34"/>
  <c r="N34" i="28"/>
  <c r="R21" i="34"/>
  <c r="N21" i="34"/>
  <c r="R53" i="34"/>
  <c r="N59" i="34"/>
  <c r="K21" i="34"/>
  <c r="K33" i="26"/>
  <c r="R52" i="34"/>
  <c r="N52" i="34"/>
  <c r="R25" i="27"/>
  <c r="K25" i="27"/>
  <c r="K34" i="27"/>
  <c r="R34" i="27"/>
  <c r="R7" i="26"/>
  <c r="N26" i="26"/>
  <c r="K29" i="26"/>
  <c r="K26" i="26"/>
  <c r="R33" i="26"/>
  <c r="K57" i="26"/>
  <c r="K7" i="26"/>
  <c r="G14" i="27"/>
  <c r="K13" i="27"/>
  <c r="K59" i="28"/>
  <c r="R59" i="28"/>
  <c r="N59" i="28"/>
  <c r="R57" i="26"/>
  <c r="K21" i="26"/>
  <c r="N8" i="26"/>
  <c r="R8" i="26"/>
  <c r="R21" i="26"/>
  <c r="G14" i="34"/>
  <c r="R51" i="28"/>
  <c r="K51" i="28"/>
  <c r="N51" i="28"/>
  <c r="N9" i="28"/>
  <c r="R9" i="28"/>
  <c r="K9" i="28"/>
  <c r="R13" i="28"/>
  <c r="K13" i="28"/>
  <c r="N13" i="28"/>
  <c r="R52" i="28"/>
  <c r="K52" i="28"/>
  <c r="N52" i="28"/>
  <c r="N8" i="28"/>
  <c r="G14" i="28"/>
  <c r="R8" i="28"/>
  <c r="N12" i="28"/>
  <c r="R12" i="28"/>
  <c r="F30" i="28"/>
  <c r="F31" i="28" s="1"/>
  <c r="G30" i="28"/>
  <c r="K30" i="28" s="1"/>
  <c r="N29" i="28"/>
  <c r="K8" i="28"/>
  <c r="K29" i="28"/>
  <c r="E31" i="28"/>
  <c r="R24" i="28"/>
  <c r="N24" i="28"/>
  <c r="K29" i="27"/>
  <c r="N20" i="27"/>
  <c r="R20" i="27"/>
  <c r="N29" i="27"/>
  <c r="K20" i="27"/>
  <c r="R51" i="27"/>
  <c r="N51" i="27"/>
  <c r="C48" i="27"/>
  <c r="D40" i="27"/>
  <c r="D48" i="27" s="1"/>
  <c r="G30" i="27"/>
  <c r="G31" i="27" s="1"/>
  <c r="F30" i="27"/>
  <c r="F31" i="27" s="1"/>
  <c r="R23" i="27"/>
  <c r="N23" i="27"/>
  <c r="N24" i="27"/>
  <c r="R24" i="27"/>
  <c r="K30" i="27"/>
  <c r="N34" i="26"/>
  <c r="K34" i="26"/>
  <c r="R34" i="26"/>
  <c r="N59" i="26"/>
  <c r="K59" i="26"/>
  <c r="N20" i="26"/>
  <c r="R20" i="26"/>
  <c r="R25" i="26"/>
  <c r="N25" i="26"/>
  <c r="R22" i="26"/>
  <c r="N22" i="26"/>
  <c r="K20" i="26"/>
  <c r="N23" i="26"/>
  <c r="R23" i="26"/>
  <c r="R12" i="26"/>
  <c r="N12" i="26"/>
  <c r="N51" i="26"/>
  <c r="K51" i="26"/>
  <c r="R51" i="26"/>
  <c r="N24" i="26"/>
  <c r="R24" i="26"/>
  <c r="N29" i="26"/>
  <c r="K52" i="26"/>
  <c r="N52" i="26"/>
  <c r="R52" i="26"/>
  <c r="R58" i="26"/>
  <c r="K58" i="26"/>
  <c r="N58" i="26"/>
  <c r="G14" i="26"/>
  <c r="D40" i="26"/>
  <c r="D48" i="26" s="1"/>
  <c r="C48" i="26"/>
  <c r="R11" i="26"/>
  <c r="N11" i="26"/>
  <c r="R10" i="26"/>
  <c r="N10" i="26"/>
  <c r="N9" i="26"/>
  <c r="R9" i="26"/>
  <c r="F30" i="26"/>
  <c r="F31" i="26" s="1"/>
  <c r="G30" i="26"/>
  <c r="G31" i="26" s="1"/>
  <c r="N56" i="26"/>
  <c r="R56" i="26"/>
  <c r="K56" i="26"/>
  <c r="K23" i="26"/>
  <c r="R50" i="26"/>
  <c r="N50" i="26"/>
  <c r="N53" i="26"/>
  <c r="R53" i="26"/>
  <c r="K24" i="26"/>
  <c r="K12" i="26"/>
  <c r="K53" i="26"/>
  <c r="R24" i="34"/>
  <c r="K24" i="34"/>
  <c r="N24" i="34"/>
  <c r="D40" i="34"/>
  <c r="D48" i="34" s="1"/>
  <c r="C48" i="34"/>
  <c r="N25" i="34"/>
  <c r="R25" i="34"/>
  <c r="E31" i="34"/>
  <c r="F29" i="34"/>
  <c r="F31" i="34" s="1"/>
  <c r="G29" i="34"/>
  <c r="G31" i="34" s="1"/>
  <c r="R13" i="34"/>
  <c r="N13" i="34"/>
  <c r="R9" i="34"/>
  <c r="N9" i="34"/>
  <c r="K25" i="34"/>
  <c r="G18" i="27" l="1"/>
  <c r="R16" i="27"/>
  <c r="N16" i="27"/>
  <c r="G18" i="26"/>
  <c r="R16" i="26"/>
  <c r="N16" i="26"/>
  <c r="R17" i="26"/>
  <c r="N17" i="26"/>
  <c r="G18" i="34"/>
  <c r="N16" i="34"/>
  <c r="R16" i="34"/>
  <c r="N17" i="27"/>
  <c r="R17" i="27"/>
  <c r="G31" i="28"/>
  <c r="K17" i="26"/>
  <c r="K16" i="34"/>
  <c r="K16" i="27"/>
  <c r="F18" i="26"/>
  <c r="R30" i="34"/>
  <c r="K30" i="34"/>
  <c r="N30" i="28"/>
  <c r="R30" i="28"/>
  <c r="R30" i="27"/>
  <c r="N30" i="27"/>
  <c r="R30" i="26"/>
  <c r="N30" i="26"/>
  <c r="K30" i="26"/>
  <c r="N29" i="34"/>
  <c r="R29" i="34"/>
  <c r="K29" i="34"/>
  <c r="H5" i="25" l="1"/>
  <c r="H59" i="25"/>
  <c r="H58" i="25"/>
  <c r="H57" i="25"/>
  <c r="H56" i="25"/>
  <c r="H53" i="25"/>
  <c r="H52" i="25"/>
  <c r="H51" i="25"/>
  <c r="H50" i="25"/>
  <c r="H34" i="25"/>
  <c r="H33" i="25"/>
  <c r="H26" i="25"/>
  <c r="E26" i="25" s="1"/>
  <c r="H25" i="25"/>
  <c r="E25" i="25" s="1"/>
  <c r="H24" i="25"/>
  <c r="E24" i="25" s="1"/>
  <c r="H23" i="25"/>
  <c r="E23" i="25" s="1"/>
  <c r="H22" i="25"/>
  <c r="E22" i="25" s="1"/>
  <c r="H21" i="25"/>
  <c r="E21" i="25" s="1"/>
  <c r="H20" i="25"/>
  <c r="E20" i="25" s="1"/>
  <c r="H13" i="25"/>
  <c r="H12" i="25"/>
  <c r="H11" i="25"/>
  <c r="H10" i="25"/>
  <c r="H9" i="25"/>
  <c r="H8" i="25"/>
  <c r="H7" i="25"/>
  <c r="H16" i="25" l="1"/>
  <c r="H17" i="25"/>
  <c r="S44" i="25"/>
  <c r="S40" i="25"/>
  <c r="S42" i="25"/>
  <c r="S47" i="25"/>
  <c r="O45" i="25"/>
  <c r="O43" i="25"/>
  <c r="O41" i="25"/>
  <c r="O40" i="25"/>
  <c r="O46" i="25"/>
  <c r="O12" i="25"/>
  <c r="O23" i="25"/>
  <c r="S23" i="25"/>
  <c r="S58" i="25"/>
  <c r="O26" i="25"/>
  <c r="O10" i="25"/>
  <c r="O53" i="25"/>
  <c r="S24" i="25"/>
  <c r="S59" i="25"/>
  <c r="O22" i="25"/>
  <c r="S45" i="25"/>
  <c r="O33" i="25"/>
  <c r="O56" i="25"/>
  <c r="S56" i="25"/>
  <c r="O11" i="25"/>
  <c r="S50" i="25"/>
  <c r="O57" i="25"/>
  <c r="O58" i="25"/>
  <c r="O47" i="25"/>
  <c r="S8" i="25"/>
  <c r="O20" i="25"/>
  <c r="O59" i="25"/>
  <c r="S41" i="25"/>
  <c r="O51" i="25"/>
  <c r="O21" i="25"/>
  <c r="S7" i="25"/>
  <c r="S21" i="25"/>
  <c r="O42" i="25"/>
  <c r="S11" i="25"/>
  <c r="S22" i="25"/>
  <c r="S9" i="25"/>
  <c r="S33" i="25"/>
  <c r="S46" i="25"/>
  <c r="S26" i="25"/>
  <c r="O9" i="25"/>
  <c r="O24" i="25"/>
  <c r="S10" i="25"/>
  <c r="S34" i="25"/>
  <c r="S12" i="25"/>
  <c r="O7" i="25"/>
  <c r="O25" i="25"/>
  <c r="S25" i="25"/>
  <c r="S43" i="25"/>
  <c r="S57" i="25"/>
  <c r="S13" i="25"/>
  <c r="S52" i="25"/>
  <c r="O8" i="25"/>
  <c r="O44" i="25"/>
  <c r="O52" i="25"/>
  <c r="O34" i="25"/>
  <c r="S20" i="25"/>
  <c r="S27" i="25" s="1"/>
  <c r="S53" i="25"/>
  <c r="S51" i="25"/>
  <c r="O13" i="25"/>
  <c r="O50" i="25"/>
  <c r="O16" i="25"/>
  <c r="O17" i="25"/>
  <c r="S17" i="25"/>
  <c r="S16" i="25"/>
  <c r="S18" i="25" s="1"/>
  <c r="J8" i="25"/>
  <c r="M47" i="25"/>
  <c r="M46" i="25"/>
  <c r="M45" i="25"/>
  <c r="M44" i="25"/>
  <c r="M43" i="25"/>
  <c r="M42" i="25"/>
  <c r="M41" i="25"/>
  <c r="L60" i="25"/>
  <c r="H60" i="25"/>
  <c r="H54" i="25"/>
  <c r="L54" i="25"/>
  <c r="P60" i="25"/>
  <c r="P54" i="25"/>
  <c r="Q25" i="25"/>
  <c r="M25" i="25"/>
  <c r="J25" i="25"/>
  <c r="I25" i="25"/>
  <c r="E59" i="25"/>
  <c r="E58" i="25"/>
  <c r="E57" i="25"/>
  <c r="E56" i="25"/>
  <c r="E53" i="25"/>
  <c r="E52" i="25"/>
  <c r="E51" i="25"/>
  <c r="E50" i="25"/>
  <c r="E34" i="25"/>
  <c r="E33" i="25"/>
  <c r="F25" i="25"/>
  <c r="E13" i="25"/>
  <c r="E12" i="25"/>
  <c r="E11" i="25"/>
  <c r="E10" i="25"/>
  <c r="E9" i="25"/>
  <c r="E8" i="25"/>
  <c r="E7" i="25"/>
  <c r="E5" i="25"/>
  <c r="G25" i="25" s="1"/>
  <c r="H47" i="25"/>
  <c r="C47" i="25" s="1"/>
  <c r="H46" i="25"/>
  <c r="H45" i="25"/>
  <c r="C45" i="25" s="1"/>
  <c r="H44" i="25"/>
  <c r="H43" i="25"/>
  <c r="C43" i="25" s="1"/>
  <c r="H42" i="25"/>
  <c r="C42" i="25" s="1"/>
  <c r="H41" i="25"/>
  <c r="C41" i="25" s="1"/>
  <c r="H40" i="25"/>
  <c r="Q47" i="25"/>
  <c r="Q46" i="25"/>
  <c r="Q45" i="25"/>
  <c r="Q44" i="25"/>
  <c r="Q43" i="25"/>
  <c r="Q42" i="25"/>
  <c r="Q41" i="25"/>
  <c r="O27" i="25" l="1"/>
  <c r="O60" i="25"/>
  <c r="S48" i="25"/>
  <c r="O18" i="25"/>
  <c r="O14" i="25"/>
  <c r="S35" i="25"/>
  <c r="S54" i="25"/>
  <c r="O35" i="25"/>
  <c r="E16" i="25"/>
  <c r="O54" i="25"/>
  <c r="O48" i="25"/>
  <c r="J17" i="25"/>
  <c r="I17" i="25"/>
  <c r="E17" i="25"/>
  <c r="S14" i="25"/>
  <c r="S60" i="25"/>
  <c r="J16" i="25"/>
  <c r="I16" i="25"/>
  <c r="I18" i="25" s="1"/>
  <c r="H18" i="25"/>
  <c r="C46" i="25"/>
  <c r="C44" i="25"/>
  <c r="N25" i="25"/>
  <c r="E60" i="25"/>
  <c r="E54" i="25"/>
  <c r="K25" i="25"/>
  <c r="R25" i="25"/>
  <c r="P48" i="25"/>
  <c r="L48" i="25"/>
  <c r="H48" i="25"/>
  <c r="P35" i="25"/>
  <c r="P30" i="25"/>
  <c r="S30" i="25" s="1"/>
  <c r="P29" i="25"/>
  <c r="S29" i="25" s="1"/>
  <c r="S31" i="25" s="1"/>
  <c r="P27" i="25"/>
  <c r="P14" i="25"/>
  <c r="L35" i="25"/>
  <c r="L30" i="25"/>
  <c r="O30" i="25" s="1"/>
  <c r="L29" i="25"/>
  <c r="O29" i="25" s="1"/>
  <c r="L27" i="25"/>
  <c r="L14" i="25"/>
  <c r="H35" i="25"/>
  <c r="H27" i="25"/>
  <c r="H14" i="25"/>
  <c r="E35" i="25"/>
  <c r="E30" i="25"/>
  <c r="G30" i="25" s="1"/>
  <c r="E29" i="25"/>
  <c r="G29" i="25" s="1"/>
  <c r="E27" i="25"/>
  <c r="E14" i="25"/>
  <c r="Q59" i="25"/>
  <c r="M59" i="25"/>
  <c r="J59" i="25"/>
  <c r="I59" i="25"/>
  <c r="G59" i="25"/>
  <c r="Q58" i="25"/>
  <c r="M58" i="25"/>
  <c r="J58" i="25"/>
  <c r="I58" i="25"/>
  <c r="G58" i="25"/>
  <c r="Q57" i="25"/>
  <c r="M57" i="25"/>
  <c r="J57" i="25"/>
  <c r="I57" i="25"/>
  <c r="G57" i="25"/>
  <c r="F57" i="25"/>
  <c r="Q56" i="25"/>
  <c r="Q60" i="25" s="1"/>
  <c r="M56" i="25"/>
  <c r="J56" i="25"/>
  <c r="I56" i="25"/>
  <c r="G56" i="25"/>
  <c r="G60" i="25" s="1"/>
  <c r="F56" i="25"/>
  <c r="Q53" i="25"/>
  <c r="M53" i="25"/>
  <c r="J53" i="25"/>
  <c r="I53" i="25"/>
  <c r="G53" i="25"/>
  <c r="F53" i="25"/>
  <c r="Q52" i="25"/>
  <c r="M52" i="25"/>
  <c r="J52" i="25"/>
  <c r="I52" i="25"/>
  <c r="G52" i="25"/>
  <c r="F52" i="25"/>
  <c r="Q51" i="25"/>
  <c r="M51" i="25"/>
  <c r="J51" i="25"/>
  <c r="I51" i="25"/>
  <c r="G51" i="25"/>
  <c r="F51" i="25"/>
  <c r="Q50" i="25"/>
  <c r="Q54" i="25" s="1"/>
  <c r="M50" i="25"/>
  <c r="M54" i="25" s="1"/>
  <c r="J50" i="25"/>
  <c r="I50" i="25"/>
  <c r="I54" i="25" s="1"/>
  <c r="G50" i="25"/>
  <c r="G54" i="25" s="1"/>
  <c r="F50" i="25"/>
  <c r="F54" i="25" s="1"/>
  <c r="J47" i="25"/>
  <c r="I47" i="25"/>
  <c r="G47" i="25"/>
  <c r="F47" i="25"/>
  <c r="G46" i="25"/>
  <c r="G45" i="25"/>
  <c r="F45" i="25"/>
  <c r="J44" i="25"/>
  <c r="I44" i="25"/>
  <c r="G44" i="25"/>
  <c r="F44" i="25"/>
  <c r="J43" i="25"/>
  <c r="I43" i="25"/>
  <c r="G43" i="25"/>
  <c r="F43" i="25"/>
  <c r="G42" i="25"/>
  <c r="F42" i="25"/>
  <c r="G41" i="25"/>
  <c r="F41" i="25"/>
  <c r="Q40" i="25"/>
  <c r="Q48" i="25" s="1"/>
  <c r="M40" i="25"/>
  <c r="M48" i="25" s="1"/>
  <c r="J40" i="25"/>
  <c r="I40" i="25"/>
  <c r="Q38" i="25"/>
  <c r="P38" i="25"/>
  <c r="M38" i="25"/>
  <c r="L38" i="25"/>
  <c r="J38" i="25"/>
  <c r="H38" i="25"/>
  <c r="G38" i="25"/>
  <c r="D38" i="25"/>
  <c r="C38" i="25"/>
  <c r="C35" i="25"/>
  <c r="M34" i="25"/>
  <c r="J34" i="25"/>
  <c r="I34" i="25"/>
  <c r="G34" i="25"/>
  <c r="F34" i="25"/>
  <c r="M33" i="25"/>
  <c r="M35" i="25" s="1"/>
  <c r="J33" i="25"/>
  <c r="I33" i="25"/>
  <c r="I35" i="25" s="1"/>
  <c r="G33" i="25"/>
  <c r="F33" i="25"/>
  <c r="F35" i="25" s="1"/>
  <c r="C30" i="25"/>
  <c r="C29" i="25"/>
  <c r="C27" i="25"/>
  <c r="Q26" i="25"/>
  <c r="M26" i="25"/>
  <c r="J26" i="25"/>
  <c r="I26" i="25"/>
  <c r="G26" i="25"/>
  <c r="F26" i="25"/>
  <c r="Q24" i="25"/>
  <c r="M24" i="25"/>
  <c r="J24" i="25"/>
  <c r="I24" i="25"/>
  <c r="G24" i="25"/>
  <c r="F24" i="25"/>
  <c r="Q23" i="25"/>
  <c r="M23" i="25"/>
  <c r="J23" i="25"/>
  <c r="I23" i="25"/>
  <c r="G23" i="25"/>
  <c r="F23" i="25"/>
  <c r="Q22" i="25"/>
  <c r="M22" i="25"/>
  <c r="J22" i="25"/>
  <c r="I22" i="25"/>
  <c r="G22" i="25"/>
  <c r="F22" i="25"/>
  <c r="Q21" i="25"/>
  <c r="M21" i="25"/>
  <c r="J21" i="25"/>
  <c r="I21" i="25"/>
  <c r="G21" i="25"/>
  <c r="F21" i="25"/>
  <c r="Q20" i="25"/>
  <c r="M20" i="25"/>
  <c r="M27" i="25" s="1"/>
  <c r="J20" i="25"/>
  <c r="J27" i="25" s="1"/>
  <c r="I20" i="25"/>
  <c r="I27" i="25" s="1"/>
  <c r="G20" i="25"/>
  <c r="F20" i="25"/>
  <c r="F27" i="25" s="1"/>
  <c r="C14" i="25"/>
  <c r="Q13" i="25"/>
  <c r="M13" i="25"/>
  <c r="J13" i="25"/>
  <c r="I13" i="25"/>
  <c r="G13" i="25"/>
  <c r="F13" i="25"/>
  <c r="Q12" i="25"/>
  <c r="M12" i="25"/>
  <c r="J12" i="25"/>
  <c r="I12" i="25"/>
  <c r="G12" i="25"/>
  <c r="F12" i="25"/>
  <c r="Q11" i="25"/>
  <c r="M11" i="25"/>
  <c r="J11" i="25"/>
  <c r="I11" i="25"/>
  <c r="G11" i="25"/>
  <c r="F11" i="25"/>
  <c r="Q10" i="25"/>
  <c r="M10" i="25"/>
  <c r="J10" i="25"/>
  <c r="I10" i="25"/>
  <c r="G10" i="25"/>
  <c r="F10" i="25"/>
  <c r="Q9" i="25"/>
  <c r="M9" i="25"/>
  <c r="J9" i="25"/>
  <c r="I9" i="25"/>
  <c r="G9" i="25"/>
  <c r="F9" i="25"/>
  <c r="Q8" i="25"/>
  <c r="M8" i="25"/>
  <c r="I8" i="25"/>
  <c r="G8" i="25"/>
  <c r="F8" i="25"/>
  <c r="Q7" i="25"/>
  <c r="M7" i="25"/>
  <c r="J7" i="25"/>
  <c r="I7" i="25"/>
  <c r="G7" i="25"/>
  <c r="F7" i="25"/>
  <c r="S5" i="25"/>
  <c r="S38" i="25" s="1"/>
  <c r="O5" i="25"/>
  <c r="O38" i="25" s="1"/>
  <c r="N5" i="25"/>
  <c r="N38" i="25" s="1"/>
  <c r="K5" i="25"/>
  <c r="K38" i="25" s="1"/>
  <c r="I5" i="25"/>
  <c r="I38" i="25" s="1"/>
  <c r="F5" i="25"/>
  <c r="F38" i="25" s="1"/>
  <c r="I14" i="25" l="1"/>
  <c r="G35" i="25"/>
  <c r="I60" i="25"/>
  <c r="G27" i="25"/>
  <c r="Q27" i="25"/>
  <c r="J54" i="25"/>
  <c r="J60" i="25"/>
  <c r="F17" i="25"/>
  <c r="G17" i="25"/>
  <c r="F14" i="25"/>
  <c r="J35" i="25"/>
  <c r="M60" i="25"/>
  <c r="G31" i="25"/>
  <c r="O31" i="25"/>
  <c r="K16" i="25"/>
  <c r="J18" i="25"/>
  <c r="G16" i="25"/>
  <c r="F16" i="25"/>
  <c r="F18" i="25" s="1"/>
  <c r="E18" i="25"/>
  <c r="M14" i="25"/>
  <c r="H29" i="25"/>
  <c r="H30" i="25"/>
  <c r="D34" i="25"/>
  <c r="D25" i="25"/>
  <c r="E38" i="25"/>
  <c r="E40" i="25" s="1"/>
  <c r="C40" i="25" s="1"/>
  <c r="D40" i="25" s="1"/>
  <c r="R58" i="25"/>
  <c r="M30" i="25"/>
  <c r="N30" i="25" s="1"/>
  <c r="L31" i="25"/>
  <c r="N11" i="25"/>
  <c r="N12" i="25"/>
  <c r="N7" i="25"/>
  <c r="N10" i="25"/>
  <c r="R50" i="25"/>
  <c r="R51" i="25"/>
  <c r="R52" i="25"/>
  <c r="R57" i="25"/>
  <c r="N33" i="25"/>
  <c r="N34" i="25"/>
  <c r="F30" i="25"/>
  <c r="E31" i="25"/>
  <c r="R59" i="25"/>
  <c r="R56" i="25"/>
  <c r="R53" i="25"/>
  <c r="Q30" i="25"/>
  <c r="R30" i="25" s="1"/>
  <c r="P31" i="25"/>
  <c r="K22" i="25"/>
  <c r="K23" i="25"/>
  <c r="K24" i="25"/>
  <c r="K26" i="25"/>
  <c r="D46" i="25"/>
  <c r="D10" i="25"/>
  <c r="D47" i="25"/>
  <c r="D9" i="25"/>
  <c r="D11" i="25"/>
  <c r="D43" i="25"/>
  <c r="D42" i="25"/>
  <c r="D7" i="25"/>
  <c r="D8" i="25"/>
  <c r="D13" i="25"/>
  <c r="D29" i="25"/>
  <c r="D31" i="25" s="1"/>
  <c r="D33" i="25"/>
  <c r="D35" i="25" s="1"/>
  <c r="K13" i="25"/>
  <c r="F46" i="25"/>
  <c r="F58" i="25"/>
  <c r="F60" i="25" s="1"/>
  <c r="F59" i="25"/>
  <c r="R13" i="25"/>
  <c r="R21" i="25"/>
  <c r="Q14" i="25"/>
  <c r="K51" i="25"/>
  <c r="K52" i="25"/>
  <c r="K57" i="25"/>
  <c r="K58" i="25"/>
  <c r="N8" i="25"/>
  <c r="N13" i="25"/>
  <c r="N9" i="25"/>
  <c r="K20" i="25"/>
  <c r="K21" i="25"/>
  <c r="K12" i="25"/>
  <c r="R12" i="25"/>
  <c r="N20" i="25"/>
  <c r="N21" i="25"/>
  <c r="R22" i="25"/>
  <c r="K33" i="25"/>
  <c r="R33" i="25"/>
  <c r="N51" i="25"/>
  <c r="K53" i="25"/>
  <c r="N57" i="25"/>
  <c r="K59" i="25"/>
  <c r="K10" i="25"/>
  <c r="R10" i="25"/>
  <c r="N22" i="25"/>
  <c r="R26" i="25"/>
  <c r="K34" i="25"/>
  <c r="R34" i="25"/>
  <c r="K50" i="25"/>
  <c r="N52" i="25"/>
  <c r="K56" i="25"/>
  <c r="N58" i="25"/>
  <c r="K8" i="25"/>
  <c r="G14" i="25"/>
  <c r="N24" i="25"/>
  <c r="N26" i="25"/>
  <c r="N53" i="25"/>
  <c r="N59" i="25"/>
  <c r="R8" i="25"/>
  <c r="R7" i="25"/>
  <c r="K9" i="25"/>
  <c r="R9" i="25"/>
  <c r="K11" i="25"/>
  <c r="R11" i="25"/>
  <c r="N50" i="25"/>
  <c r="N56" i="25"/>
  <c r="D45" i="25"/>
  <c r="D12" i="25"/>
  <c r="Q29" i="25"/>
  <c r="J14" i="25"/>
  <c r="K7" i="25"/>
  <c r="D30" i="25"/>
  <c r="C31" i="25"/>
  <c r="R23" i="25"/>
  <c r="J29" i="25"/>
  <c r="D44" i="25"/>
  <c r="D26" i="25"/>
  <c r="D24" i="25"/>
  <c r="D23" i="25"/>
  <c r="D22" i="25"/>
  <c r="D21" i="25"/>
  <c r="D20" i="25"/>
  <c r="D27" i="25" s="1"/>
  <c r="D59" i="25"/>
  <c r="D58" i="25"/>
  <c r="D57" i="25"/>
  <c r="D56" i="25"/>
  <c r="D60" i="25" s="1"/>
  <c r="D53" i="25"/>
  <c r="D52" i="25"/>
  <c r="D51" i="25"/>
  <c r="D50" i="25"/>
  <c r="D54" i="25" s="1"/>
  <c r="R20" i="25"/>
  <c r="N23" i="25"/>
  <c r="R24" i="25"/>
  <c r="M29" i="25"/>
  <c r="J42" i="25"/>
  <c r="I42" i="25"/>
  <c r="J46" i="25"/>
  <c r="I46" i="25"/>
  <c r="R5" i="25"/>
  <c r="R38" i="25" s="1"/>
  <c r="F29" i="25"/>
  <c r="F31" i="25" s="1"/>
  <c r="I41" i="25"/>
  <c r="I45" i="25"/>
  <c r="I48" i="25" s="1"/>
  <c r="D41" i="25"/>
  <c r="J41" i="25"/>
  <c r="J48" i="25" s="1"/>
  <c r="J45" i="25"/>
  <c r="R29" i="25" l="1"/>
  <c r="Q31" i="25"/>
  <c r="N17" i="25"/>
  <c r="R17" i="25"/>
  <c r="N29" i="25"/>
  <c r="M31" i="25"/>
  <c r="K29" i="25"/>
  <c r="J31" i="25"/>
  <c r="D48" i="25"/>
  <c r="G18" i="25"/>
  <c r="R16" i="25"/>
  <c r="N16" i="25"/>
  <c r="K17" i="25"/>
  <c r="I29" i="25"/>
  <c r="I31" i="25" s="1"/>
  <c r="I30" i="25"/>
  <c r="D14" i="25"/>
  <c r="J30" i="25"/>
  <c r="K30" i="25" s="1"/>
  <c r="H31" i="25"/>
  <c r="F40" i="25"/>
  <c r="F48" i="25" s="1"/>
  <c r="G40" i="25"/>
  <c r="G48" i="25" s="1"/>
  <c r="E48" i="25"/>
  <c r="C48" i="25"/>
</calcChain>
</file>

<file path=xl/sharedStrings.xml><?xml version="1.0" encoding="utf-8"?>
<sst xmlns="http://schemas.openxmlformats.org/spreadsheetml/2006/main" count="1361" uniqueCount="78">
  <si>
    <t>TOTAL</t>
  </si>
  <si>
    <t>Age</t>
  </si>
  <si>
    <t>21-44</t>
  </si>
  <si>
    <t>45-54</t>
  </si>
  <si>
    <t>55-64</t>
  </si>
  <si>
    <t>65-74</t>
  </si>
  <si>
    <t>75-84</t>
  </si>
  <si>
    <t>85+</t>
  </si>
  <si>
    <t>Race</t>
  </si>
  <si>
    <t>White</t>
  </si>
  <si>
    <t>Asian</t>
  </si>
  <si>
    <t>Hispanic/Latino</t>
  </si>
  <si>
    <t>Sex</t>
  </si>
  <si>
    <t xml:space="preserve"> </t>
  </si>
  <si>
    <t>Unknown</t>
  </si>
  <si>
    <t>Female</t>
  </si>
  <si>
    <t xml:space="preserve">Original Reason for Medicare Entitlement* </t>
  </si>
  <si>
    <t>Current Medicare Status*</t>
  </si>
  <si>
    <t xml:space="preserve">* Original Reason for Medicare Entitlement differs from Current Medicare Status in that the former is an indication of Beneficiaries' health status and Medicare eligibility </t>
  </si>
  <si>
    <t xml:space="preserve">    qualifications at the time of enrollment in Medicare while the latter is an indication of beneficiaries' health status at the time of this report. </t>
  </si>
  <si>
    <t>&lt;21</t>
  </si>
  <si>
    <t>00. Medicare Only (Non-dual)</t>
  </si>
  <si>
    <t>01. QMB-only</t>
  </si>
  <si>
    <t># Code #7 (Qualifying Individuals (2)) is no longer in use.</t>
  </si>
  <si>
    <t>Non-Hispanic/Non-Latino</t>
  </si>
  <si>
    <t>Demographic Information</t>
  </si>
  <si>
    <t>Eligibility Information</t>
  </si>
  <si>
    <t>N/A</t>
  </si>
  <si>
    <t xml:space="preserve">N/A </t>
  </si>
  <si>
    <t>Age (OASI)</t>
  </si>
  <si>
    <t>Disability</t>
  </si>
  <si>
    <t>ESRD</t>
  </si>
  <si>
    <t xml:space="preserve">Disability and current ESRD </t>
  </si>
  <si>
    <r>
      <t>Ethnicity</t>
    </r>
    <r>
      <rPr>
        <b/>
        <vertAlign val="superscript"/>
        <sz val="16"/>
        <rFont val="Calibri"/>
        <family val="2"/>
      </rPr>
      <t>4</t>
    </r>
  </si>
  <si>
    <r>
      <t>Eligibility Status</t>
    </r>
    <r>
      <rPr>
        <b/>
        <vertAlign val="superscript"/>
        <sz val="16"/>
        <rFont val="Calibri"/>
        <family val="2"/>
      </rPr>
      <t>#</t>
    </r>
  </si>
  <si>
    <r>
      <t>02.</t>
    </r>
    <r>
      <rPr>
        <sz val="16"/>
        <rFont val="Times New Roman"/>
        <family val="1"/>
      </rPr>
      <t> </t>
    </r>
    <r>
      <rPr>
        <sz val="16"/>
        <rFont val="Calibri"/>
        <family val="2"/>
      </rPr>
      <t>QMB w/ Medicaid+RX</t>
    </r>
  </si>
  <si>
    <r>
      <t>03.</t>
    </r>
    <r>
      <rPr>
        <sz val="16"/>
        <rFont val="Times New Roman"/>
        <family val="1"/>
      </rPr>
      <t xml:space="preserve"> </t>
    </r>
    <r>
      <rPr>
        <sz val="16"/>
        <rFont val="Calibri"/>
        <family val="2"/>
      </rPr>
      <t>SLMB-only</t>
    </r>
  </si>
  <si>
    <r>
      <t>04.</t>
    </r>
    <r>
      <rPr>
        <sz val="16"/>
        <rFont val="Times New Roman"/>
        <family val="1"/>
      </rPr>
      <t> </t>
    </r>
    <r>
      <rPr>
        <sz val="16"/>
        <rFont val="Calibri"/>
        <family val="2"/>
      </rPr>
      <t>SLMB w/ Medicaid+RX</t>
    </r>
  </si>
  <si>
    <r>
      <t>05.</t>
    </r>
    <r>
      <rPr>
        <sz val="16"/>
        <rFont val="Times New Roman"/>
        <family val="1"/>
      </rPr>
      <t> </t>
    </r>
    <r>
      <rPr>
        <sz val="16"/>
        <rFont val="Calibri"/>
        <family val="2"/>
      </rPr>
      <t>QDWI</t>
    </r>
  </si>
  <si>
    <r>
      <t>06.</t>
    </r>
    <r>
      <rPr>
        <sz val="16"/>
        <rFont val="Times New Roman"/>
        <family val="1"/>
      </rPr>
      <t> </t>
    </r>
    <r>
      <rPr>
        <sz val="16"/>
        <rFont val="Calibri"/>
        <family val="2"/>
      </rPr>
      <t xml:space="preserve">Qualifying Individuals </t>
    </r>
  </si>
  <si>
    <r>
      <t>08.</t>
    </r>
    <r>
      <rPr>
        <sz val="16"/>
        <rFont val="Times New Roman"/>
        <family val="1"/>
      </rPr>
      <t> </t>
    </r>
    <r>
      <rPr>
        <sz val="16"/>
        <rFont val="Calibri"/>
        <family val="2"/>
      </rPr>
      <t>Other (Non QMB, SLMB, QWDI or QI) w/ Medicaid + RX</t>
    </r>
  </si>
  <si>
    <t>Ever-Enrolled in Calendar Year 2011 (Period Prevalence)</t>
  </si>
  <si>
    <t>Ever-Enrolled in Calendar Year 2012 (Period Prevalence)</t>
  </si>
  <si>
    <t>Ever-Enrolled in Calendar Year 2013 (Period Prevalence)</t>
  </si>
  <si>
    <t>Ever-Enrolled in Calendar Year 2014 (Period Prevalence)</t>
  </si>
  <si>
    <t xml:space="preserve">Black/African American </t>
  </si>
  <si>
    <t>Other</t>
  </si>
  <si>
    <t>North American Native</t>
  </si>
  <si>
    <t>1: All Duals is simply the sum of full and partial duals.  Among those with any Full and/or Partial status in a given year, assignment is by most recent Full or Partial status.</t>
  </si>
  <si>
    <t>2: Full benefit duals are to be determined from the IDR, data element BENE_DUAL_STUS (sourced from CME_DUAL_MDCR Table): values 2, 4, 8.</t>
  </si>
  <si>
    <t>3: Partial benefit duals are to be determined from the IDR, data element BENE_DUAL_STUS (sourced from CME_DUAL_MDCR Table): values 1, 3, 5, 6</t>
  </si>
  <si>
    <t>Ever-Enrolled in Calendar Year 2015 (Period Prevalence)</t>
  </si>
  <si>
    <t>Male</t>
  </si>
  <si>
    <t>Ever-Enrolled in Calendar Year 2009 (Period Prevalence)</t>
  </si>
  <si>
    <t>Ever-Enrolled in Calendar Year 2008 (Period Prevalence)</t>
  </si>
  <si>
    <t>Ever-Enrolled in Calendar Year 2007 (Period Prevalence)</t>
  </si>
  <si>
    <t>Ever-Enrolled in Calendar Year 2006 (Period Prevalence)</t>
  </si>
  <si>
    <r>
      <t xml:space="preserve">All Medicare: </t>
    </r>
    <r>
      <rPr>
        <sz val="16"/>
        <rFont val="Calibri"/>
        <family val="2"/>
      </rPr>
      <t>Number</t>
    </r>
  </si>
  <si>
    <r>
      <t>All Medicare:</t>
    </r>
    <r>
      <rPr>
        <sz val="16"/>
        <rFont val="Calibri"/>
        <family val="2"/>
      </rPr>
      <t xml:space="preserve"> Percent within Category</t>
    </r>
  </si>
  <si>
    <r>
      <t xml:space="preserve">Medicare-only (Non-Dual): </t>
    </r>
    <r>
      <rPr>
        <sz val="16"/>
        <rFont val="Calibri"/>
        <family val="2"/>
      </rPr>
      <t>Number</t>
    </r>
  </si>
  <si>
    <r>
      <t xml:space="preserve">Medicare-only (Non-Dual): </t>
    </r>
    <r>
      <rPr>
        <sz val="16"/>
        <rFont val="Calibri"/>
        <family val="2"/>
      </rPr>
      <t>Percent within Category</t>
    </r>
  </si>
  <si>
    <r>
      <t xml:space="preserve">Medicare-only (Non-Dual): </t>
    </r>
    <r>
      <rPr>
        <sz val="16"/>
        <rFont val="Calibri"/>
        <family val="2"/>
      </rPr>
      <t>Percent of Medicare Population</t>
    </r>
  </si>
  <si>
    <r>
      <t xml:space="preserve">Full-Benefit Medicare-Medicaid Dual Enrollees: </t>
    </r>
    <r>
      <rPr>
        <sz val="16"/>
        <rFont val="Calibri"/>
        <family val="2"/>
      </rPr>
      <t>Number</t>
    </r>
  </si>
  <si>
    <t>Ever-Enrolled in Calendar Year 2010 (Period Prevalence)</t>
  </si>
  <si>
    <r>
      <t xml:space="preserve">Full-Benefit Medicare-Medicaid Dual Enrollees: </t>
    </r>
    <r>
      <rPr>
        <sz val="16"/>
        <rFont val="Calibri"/>
        <family val="2"/>
      </rPr>
      <t>Percent within Category</t>
    </r>
  </si>
  <si>
    <r>
      <t xml:space="preserve">Full-Benefit Medicare-Medicaid Dual Enrollees: </t>
    </r>
    <r>
      <rPr>
        <sz val="16"/>
        <rFont val="Calibri"/>
        <family val="2"/>
      </rPr>
      <t>Prevalence Rate Ratio (Duals vs. Nonduals)</t>
    </r>
  </si>
  <si>
    <r>
      <t xml:space="preserve">Partial-Benefit Medicare-Medicaid Dual Enrollees: </t>
    </r>
    <r>
      <rPr>
        <sz val="16"/>
        <rFont val="Calibri"/>
        <family val="2"/>
      </rPr>
      <t>Number</t>
    </r>
  </si>
  <si>
    <r>
      <t>Partial-Benefit Medicare-Medicaid Dual Enrollees:</t>
    </r>
    <r>
      <rPr>
        <sz val="16"/>
        <rFont val="Calibri"/>
        <family val="2"/>
      </rPr>
      <t xml:space="preserve"> Percent within Category</t>
    </r>
  </si>
  <si>
    <r>
      <t xml:space="preserve">Partial-Benefit Medicare-Medicaid Dual Enrollees: </t>
    </r>
    <r>
      <rPr>
        <sz val="16"/>
        <rFont val="Calibri"/>
        <family val="2"/>
      </rPr>
      <t>Prevalence Rate Ratio (Duals vs. Nonduals)</t>
    </r>
  </si>
  <si>
    <r>
      <t xml:space="preserve">All Dual (Medicare-Medicaid) Enrollees: </t>
    </r>
    <r>
      <rPr>
        <sz val="16"/>
        <rFont val="Calibri"/>
        <family val="2"/>
      </rPr>
      <t>Percent within Category</t>
    </r>
  </si>
  <si>
    <r>
      <t xml:space="preserve">All Dual (Medicare-Medicaid) Enrollees: </t>
    </r>
    <r>
      <rPr>
        <sz val="16"/>
        <rFont val="Calibri"/>
        <family val="2"/>
      </rPr>
      <t>Number</t>
    </r>
  </si>
  <si>
    <r>
      <t xml:space="preserve">All Dual (Medicare-Medicaid) Enrollees: </t>
    </r>
    <r>
      <rPr>
        <sz val="16"/>
        <rFont val="Calibri"/>
        <family val="2"/>
        <scheme val="minor"/>
      </rPr>
      <t>Prevalence Rate Ratio (Duals vs. Nonduals)</t>
    </r>
  </si>
  <si>
    <t>Age (binary)</t>
  </si>
  <si>
    <t>&lt;65</t>
  </si>
  <si>
    <t>65+</t>
  </si>
  <si>
    <r>
      <t>Partial-Benefit Medicare-Medicaid Dual Enrollees:</t>
    </r>
    <r>
      <rPr>
        <sz val="16"/>
        <rFont val="Calibri"/>
        <family val="2"/>
        <scheme val="minor"/>
      </rPr>
      <t xml:space="preserve"> Proportion of All Dual (Medicare-Medicaid) Population </t>
    </r>
  </si>
  <si>
    <r>
      <t xml:space="preserve">All Dual (Medicare-Medicaid) Enrollees: </t>
    </r>
    <r>
      <rPr>
        <sz val="16"/>
        <rFont val="Calibri"/>
        <family val="2"/>
      </rPr>
      <t xml:space="preserve">Proportion of Medicare Population </t>
    </r>
  </si>
  <si>
    <r>
      <t xml:space="preserve">Full-Benefit Medicare-Medicaid Dual Enrollees: </t>
    </r>
    <r>
      <rPr>
        <sz val="16"/>
        <rFont val="Calibri"/>
        <family val="2"/>
        <scheme val="minor"/>
      </rPr>
      <t xml:space="preserve">Proportion of All Dual (Medicare-Medicaid) Population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</si>
</sst>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name val="Calibri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</font>
    <font>
      <sz val="16"/>
      <color theme="1"/>
      <name val="Calibri"/>
      <family val="2"/>
      <scheme val="minor"/>
    </font>
    <font>
      <sz val="16"/>
      <name val="Calibri"/>
      <family val="2"/>
    </font>
    <font>
      <i/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i/>
      <sz val="16"/>
      <name val="Calibri"/>
      <family val="2"/>
    </font>
    <font>
      <i/>
      <sz val="16"/>
      <name val="Calibri"/>
      <family val="2"/>
      <scheme val="minor"/>
    </font>
    <font>
      <b/>
      <vertAlign val="superscript"/>
      <sz val="16"/>
      <name val="Calibri"/>
      <family val="2"/>
    </font>
    <font>
      <sz val="16"/>
      <name val="Times New Roman"/>
      <family val="1"/>
    </font>
    <font>
      <b/>
      <sz val="20"/>
      <name val="Calibri"/>
      <family val="2"/>
    </font>
    <font>
      <sz val="2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476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</cellStyleXfs>
  <cellXfs count="117">
    <xf numFmtId="0" fontId="0" fillId="0" borderId="0" xfId="0"/>
    <xf numFmtId="165" fontId="5" fillId="0" borderId="23" xfId="0" applyNumberFormat="1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vertical="center"/>
    </xf>
    <xf numFmtId="165" fontId="5" fillId="0" borderId="22" xfId="0" applyNumberFormat="1" applyFont="1" applyFill="1" applyBorder="1" applyAlignment="1">
      <alignment horizontal="center" vertical="center"/>
    </xf>
    <xf numFmtId="165" fontId="5" fillId="0" borderId="22" xfId="0" applyNumberFormat="1" applyFont="1" applyFill="1" applyBorder="1" applyAlignment="1">
      <alignment vertical="center"/>
    </xf>
    <xf numFmtId="0" fontId="5" fillId="0" borderId="22" xfId="0" applyFont="1" applyFill="1" applyBorder="1" applyAlignment="1">
      <alignment horizontal="center" vertical="center"/>
    </xf>
    <xf numFmtId="9" fontId="5" fillId="0" borderId="2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right" vertical="center"/>
    </xf>
    <xf numFmtId="166" fontId="5" fillId="0" borderId="22" xfId="2" applyNumberFormat="1" applyFont="1" applyFill="1" applyBorder="1" applyAlignment="1">
      <alignment horizontal="right" vertical="center"/>
    </xf>
    <xf numFmtId="17" fontId="4" fillId="0" borderId="0" xfId="0" applyNumberFormat="1" applyFont="1" applyFill="1" applyBorder="1" applyAlignment="1">
      <alignment vertical="center"/>
    </xf>
    <xf numFmtId="165" fontId="5" fillId="0" borderId="0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9" fontId="5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 vertical="center"/>
    </xf>
    <xf numFmtId="165" fontId="10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9" fontId="10" fillId="0" borderId="0" xfId="0" applyNumberFormat="1" applyFont="1" applyFill="1" applyBorder="1" applyAlignment="1">
      <alignment horizontal="center" vertical="center"/>
    </xf>
    <xf numFmtId="166" fontId="10" fillId="0" borderId="0" xfId="2" applyNumberFormat="1" applyFont="1" applyFill="1" applyBorder="1" applyAlignment="1">
      <alignment horizontal="right" vertical="center"/>
    </xf>
    <xf numFmtId="165" fontId="10" fillId="0" borderId="0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right" vertical="center"/>
    </xf>
    <xf numFmtId="164" fontId="10" fillId="0" borderId="0" xfId="0" applyNumberFormat="1" applyFont="1" applyFill="1" applyBorder="1" applyAlignment="1">
      <alignment horizontal="center" vertical="center"/>
    </xf>
    <xf numFmtId="165" fontId="8" fillId="0" borderId="14" xfId="0" applyNumberFormat="1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vertical="center" wrapText="1"/>
    </xf>
    <xf numFmtId="165" fontId="8" fillId="0" borderId="5" xfId="0" applyNumberFormat="1" applyFont="1" applyFill="1" applyBorder="1" applyAlignment="1">
      <alignment horizontal="center" vertical="center" wrapText="1"/>
    </xf>
    <xf numFmtId="165" fontId="8" fillId="0" borderId="4" xfId="0" applyNumberFormat="1" applyFont="1" applyFill="1" applyBorder="1" applyAlignment="1">
      <alignment horizontal="center" vertical="center" wrapText="1"/>
    </xf>
    <xf numFmtId="9" fontId="8" fillId="0" borderId="5" xfId="0" applyNumberFormat="1" applyFont="1" applyFill="1" applyBorder="1" applyAlignment="1">
      <alignment horizontal="center" vertical="center" wrapText="1"/>
    </xf>
    <xf numFmtId="9" fontId="8" fillId="0" borderId="4" xfId="0" applyNumberFormat="1" applyFont="1" applyFill="1" applyBorder="1" applyAlignment="1">
      <alignment horizontal="center" vertical="center" wrapText="1"/>
    </xf>
    <xf numFmtId="2" fontId="8" fillId="0" borderId="0" xfId="0" applyNumberFormat="1" applyFont="1" applyFill="1" applyBorder="1" applyAlignment="1">
      <alignment horizontal="center" vertical="center" wrapText="1"/>
    </xf>
    <xf numFmtId="165" fontId="8" fillId="0" borderId="11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left" vertical="center" wrapText="1" indent="2"/>
    </xf>
    <xf numFmtId="165" fontId="11" fillId="0" borderId="1" xfId="0" applyNumberFormat="1" applyFont="1" applyFill="1" applyBorder="1" applyAlignment="1">
      <alignment horizontal="center" vertical="center" wrapText="1"/>
    </xf>
    <xf numFmtId="165" fontId="11" fillId="0" borderId="0" xfId="0" applyNumberFormat="1" applyFont="1" applyFill="1" applyBorder="1" applyAlignment="1">
      <alignment horizontal="center" vertical="center" wrapText="1"/>
    </xf>
    <xf numFmtId="9" fontId="11" fillId="0" borderId="1" xfId="0" applyNumberFormat="1" applyFont="1" applyFill="1" applyBorder="1" applyAlignment="1">
      <alignment horizontal="center" vertical="center" wrapText="1"/>
    </xf>
    <xf numFmtId="9" fontId="11" fillId="0" borderId="0" xfId="0" applyNumberFormat="1" applyFont="1" applyFill="1" applyBorder="1" applyAlignment="1">
      <alignment horizontal="center" vertical="center" wrapText="1"/>
    </xf>
    <xf numFmtId="165" fontId="11" fillId="0" borderId="11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vertical="center"/>
    </xf>
    <xf numFmtId="165" fontId="8" fillId="0" borderId="1" xfId="0" applyNumberFormat="1" applyFont="1" applyFill="1" applyBorder="1" applyAlignment="1">
      <alignment horizontal="center" vertical="center" wrapText="1"/>
    </xf>
    <xf numFmtId="9" fontId="8" fillId="0" borderId="1" xfId="0" applyNumberFormat="1" applyFont="1" applyFill="1" applyBorder="1" applyAlignment="1">
      <alignment horizontal="center" vertical="center" wrapText="1"/>
    </xf>
    <xf numFmtId="9" fontId="8" fillId="0" borderId="0" xfId="0" applyNumberFormat="1" applyFont="1" applyFill="1" applyBorder="1" applyAlignment="1">
      <alignment horizontal="center" vertical="center" wrapText="1"/>
    </xf>
    <xf numFmtId="2" fontId="11" fillId="0" borderId="0" xfId="0" applyNumberFormat="1" applyFont="1" applyFill="1" applyBorder="1" applyAlignment="1">
      <alignment horizontal="center" vertical="center" wrapText="1"/>
    </xf>
    <xf numFmtId="3" fontId="11" fillId="0" borderId="18" xfId="0" applyNumberFormat="1" applyFont="1" applyFill="1" applyBorder="1" applyAlignment="1">
      <alignment vertical="center" wrapText="1"/>
    </xf>
    <xf numFmtId="165" fontId="11" fillId="0" borderId="19" xfId="0" applyNumberFormat="1" applyFont="1" applyFill="1" applyBorder="1" applyAlignment="1">
      <alignment horizontal="center" vertical="center" wrapText="1"/>
    </xf>
    <xf numFmtId="9" fontId="11" fillId="0" borderId="17" xfId="0" applyNumberFormat="1" applyFont="1" applyFill="1" applyBorder="1" applyAlignment="1">
      <alignment horizontal="center" vertical="center" wrapText="1"/>
    </xf>
    <xf numFmtId="9" fontId="11" fillId="0" borderId="19" xfId="0" applyNumberFormat="1" applyFont="1" applyFill="1" applyBorder="1" applyAlignment="1">
      <alignment horizontal="center" vertical="center" wrapText="1"/>
    </xf>
    <xf numFmtId="165" fontId="11" fillId="0" borderId="20" xfId="0" applyNumberFormat="1" applyFont="1" applyFill="1" applyBorder="1" applyAlignment="1">
      <alignment horizontal="center" vertical="center" wrapText="1"/>
    </xf>
    <xf numFmtId="165" fontId="8" fillId="0" borderId="0" xfId="1" applyNumberFormat="1" applyFont="1" applyFill="1" applyBorder="1" applyAlignment="1">
      <alignment horizontal="center" vertical="center" wrapText="1"/>
    </xf>
    <xf numFmtId="3" fontId="8" fillId="0" borderId="26" xfId="0" applyNumberFormat="1" applyFont="1" applyFill="1" applyBorder="1" applyAlignment="1">
      <alignment vertical="center" wrapText="1"/>
    </xf>
    <xf numFmtId="9" fontId="8" fillId="0" borderId="25" xfId="0" applyNumberFormat="1" applyFont="1" applyFill="1" applyBorder="1" applyAlignment="1">
      <alignment horizontal="center" vertical="center" wrapText="1"/>
    </xf>
    <xf numFmtId="165" fontId="8" fillId="0" borderId="26" xfId="1" applyNumberFormat="1" applyFont="1" applyFill="1" applyBorder="1" applyAlignment="1">
      <alignment horizontal="center" vertical="center" wrapText="1"/>
    </xf>
    <xf numFmtId="9" fontId="8" fillId="0" borderId="26" xfId="0" applyNumberFormat="1" applyFont="1" applyFill="1" applyBorder="1" applyAlignment="1">
      <alignment horizontal="center" vertical="center" wrapText="1"/>
    </xf>
    <xf numFmtId="3" fontId="8" fillId="0" borderId="26" xfId="0" applyNumberFormat="1" applyFont="1" applyFill="1" applyBorder="1" applyAlignment="1">
      <alignment horizontal="center" vertical="center" wrapText="1"/>
    </xf>
    <xf numFmtId="165" fontId="8" fillId="0" borderId="25" xfId="0" applyNumberFormat="1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right" vertical="center" wrapText="1"/>
    </xf>
    <xf numFmtId="2" fontId="8" fillId="0" borderId="3" xfId="2" applyNumberFormat="1" applyFont="1" applyFill="1" applyBorder="1" applyAlignment="1">
      <alignment horizontal="right" vertical="center" wrapText="1"/>
    </xf>
    <xf numFmtId="166" fontId="8" fillId="0" borderId="0" xfId="2" applyNumberFormat="1" applyFont="1" applyFill="1" applyBorder="1" applyAlignment="1">
      <alignment horizontal="right" vertical="center" wrapText="1"/>
    </xf>
    <xf numFmtId="3" fontId="8" fillId="0" borderId="27" xfId="0" applyNumberFormat="1" applyFont="1" applyFill="1" applyBorder="1" applyAlignment="1">
      <alignment vertical="center" wrapText="1"/>
    </xf>
    <xf numFmtId="3" fontId="11" fillId="0" borderId="27" xfId="0" applyNumberFormat="1" applyFont="1" applyFill="1" applyBorder="1" applyAlignment="1">
      <alignment vertical="center" wrapText="1"/>
    </xf>
    <xf numFmtId="166" fontId="11" fillId="0" borderId="0" xfId="2" applyNumberFormat="1" applyFont="1" applyFill="1" applyBorder="1" applyAlignment="1">
      <alignment horizontal="center" vertical="center" wrapText="1"/>
    </xf>
    <xf numFmtId="2" fontId="11" fillId="0" borderId="19" xfId="0" applyNumberFormat="1" applyFont="1" applyFill="1" applyBorder="1" applyAlignment="1">
      <alignment horizontal="center" vertical="center" wrapText="1"/>
    </xf>
    <xf numFmtId="3" fontId="11" fillId="0" borderId="0" xfId="0" applyNumberFormat="1" applyFont="1" applyFill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center" vertical="center" wrapText="1"/>
    </xf>
    <xf numFmtId="166" fontId="11" fillId="0" borderId="0" xfId="2" applyNumberFormat="1" applyFont="1" applyFill="1" applyBorder="1" applyAlignment="1">
      <alignment horizontal="right" vertical="center" wrapText="1"/>
    </xf>
    <xf numFmtId="9" fontId="8" fillId="0" borderId="0" xfId="1" applyFont="1" applyFill="1" applyBorder="1" applyAlignment="1">
      <alignment horizontal="center" vertical="center" wrapText="1"/>
    </xf>
    <xf numFmtId="17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165" fontId="15" fillId="0" borderId="0" xfId="0" applyNumberFormat="1" applyFont="1" applyFill="1" applyBorder="1" applyAlignment="1">
      <alignment horizontal="center" vertical="center"/>
    </xf>
    <xf numFmtId="165" fontId="15" fillId="0" borderId="0" xfId="0" applyNumberFormat="1" applyFont="1" applyFill="1" applyBorder="1" applyAlignment="1">
      <alignment vertical="center"/>
    </xf>
    <xf numFmtId="0" fontId="15" fillId="0" borderId="0" xfId="0" applyFont="1" applyFill="1" applyBorder="1" applyAlignment="1">
      <alignment horizontal="center" vertical="center"/>
    </xf>
    <xf numFmtId="9" fontId="15" fillId="0" borderId="0" xfId="0" applyNumberFormat="1" applyFont="1" applyFill="1" applyBorder="1" applyAlignment="1">
      <alignment horizontal="center" vertical="center"/>
    </xf>
    <xf numFmtId="165" fontId="8" fillId="0" borderId="2" xfId="1" applyNumberFormat="1" applyFont="1" applyFill="1" applyBorder="1" applyAlignment="1">
      <alignment horizontal="center" vertical="center" wrapText="1"/>
    </xf>
    <xf numFmtId="9" fontId="8" fillId="0" borderId="2" xfId="0" applyNumberFormat="1" applyFont="1" applyFill="1" applyBorder="1" applyAlignment="1">
      <alignment horizontal="center" vertical="center" wrapText="1"/>
    </xf>
    <xf numFmtId="3" fontId="8" fillId="0" borderId="2" xfId="0" applyNumberFormat="1" applyFont="1" applyFill="1" applyBorder="1" applyAlignment="1">
      <alignment horizontal="center" vertical="center" wrapText="1"/>
    </xf>
    <xf numFmtId="1" fontId="8" fillId="0" borderId="26" xfId="0" applyNumberFormat="1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right" vertic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 indent="2"/>
    </xf>
    <xf numFmtId="0" fontId="4" fillId="0" borderId="13" xfId="0" applyFont="1" applyFill="1" applyBorder="1" applyAlignment="1">
      <alignment vertical="center" wrapText="1"/>
    </xf>
    <xf numFmtId="0" fontId="4" fillId="0" borderId="15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4" fillId="0" borderId="12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/>
    </xf>
    <xf numFmtId="3" fontId="8" fillId="0" borderId="24" xfId="0" applyNumberFormat="1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top" wrapText="1"/>
    </xf>
    <xf numFmtId="0" fontId="11" fillId="0" borderId="10" xfId="0" applyFont="1" applyFill="1" applyBorder="1" applyAlignment="1">
      <alignment horizontal="right" vertical="center" wrapText="1" indent="2"/>
    </xf>
    <xf numFmtId="0" fontId="11" fillId="0" borderId="16" xfId="0" applyFont="1" applyFill="1" applyBorder="1" applyAlignment="1">
      <alignment horizontal="right" vertical="center" wrapText="1" indent="2"/>
    </xf>
    <xf numFmtId="0" fontId="4" fillId="0" borderId="29" xfId="0" applyFont="1" applyFill="1" applyBorder="1" applyAlignment="1">
      <alignment horizontal="center" vertical="top" wrapText="1"/>
    </xf>
    <xf numFmtId="165" fontId="4" fillId="0" borderId="28" xfId="0" applyNumberFormat="1" applyFont="1" applyFill="1" applyBorder="1" applyAlignment="1">
      <alignment horizontal="center" vertical="top" wrapText="1"/>
    </xf>
    <xf numFmtId="165" fontId="4" fillId="0" borderId="7" xfId="0" applyNumberFormat="1" applyFont="1" applyFill="1" applyBorder="1" applyAlignment="1">
      <alignment horizontal="center" vertical="top" wrapText="1"/>
    </xf>
    <xf numFmtId="165" fontId="4" fillId="0" borderId="8" xfId="0" applyNumberFormat="1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164" fontId="5" fillId="0" borderId="7" xfId="0" applyNumberFormat="1" applyFont="1" applyFill="1" applyBorder="1" applyAlignment="1">
      <alignment horizontal="center" vertical="top" wrapText="1"/>
    </xf>
    <xf numFmtId="164" fontId="5" fillId="0" borderId="9" xfId="0" applyNumberFormat="1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left" vertical="center"/>
    </xf>
    <xf numFmtId="9" fontId="11" fillId="0" borderId="0" xfId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vertical="top"/>
    </xf>
    <xf numFmtId="166" fontId="7" fillId="0" borderId="24" xfId="2" applyNumberFormat="1" applyFont="1" applyFill="1" applyBorder="1" applyAlignment="1">
      <alignment horizontal="right"/>
    </xf>
    <xf numFmtId="0" fontId="0" fillId="0" borderId="0" xfId="0" applyFill="1"/>
    <xf numFmtId="0" fontId="9" fillId="0" borderId="0" xfId="0" applyFont="1" applyFill="1" applyAlignment="1">
      <alignment vertical="center"/>
    </xf>
    <xf numFmtId="0" fontId="6" fillId="0" borderId="10" xfId="0" applyFont="1" applyFill="1" applyBorder="1" applyAlignment="1">
      <alignment horizontal="left" wrapText="1" indent="2"/>
    </xf>
    <xf numFmtId="0" fontId="7" fillId="0" borderId="0" xfId="0" applyFont="1" applyFill="1" applyAlignment="1">
      <alignment horizontal="center" vertical="center"/>
    </xf>
    <xf numFmtId="166" fontId="7" fillId="0" borderId="0" xfId="0" applyNumberFormat="1" applyFont="1" applyFill="1" applyAlignment="1">
      <alignment vertical="center"/>
    </xf>
    <xf numFmtId="9" fontId="11" fillId="0" borderId="19" xfId="1" applyFont="1" applyFill="1" applyBorder="1" applyAlignment="1">
      <alignment horizontal="center" vertical="center" wrapText="1"/>
    </xf>
  </cellXfs>
  <cellStyles count="476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Normal" xfId="0" builtinId="0"/>
    <cellStyle name="Normal 6" xfId="475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21J\Desktop\ever%20enrolled\REVISED%20-%20Unformatted%20Results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2006"/>
      <sheetName val="2007"/>
      <sheetName val="2008"/>
      <sheetName val="2009"/>
      <sheetName val="2010"/>
      <sheetName val="2011"/>
      <sheetName val="2012"/>
      <sheetName val="2013"/>
      <sheetName val="2014"/>
      <sheetName val="2015"/>
      <sheetName val="PROC CONTENTS"/>
      <sheetName val="SAS PROGRAM"/>
    </sheetNames>
    <sheetDataSet>
      <sheetData sheetId="0"/>
      <sheetData sheetId="1">
        <row r="7">
          <cell r="B7">
            <v>1794651</v>
          </cell>
        </row>
        <row r="8">
          <cell r="B8">
            <v>6658403</v>
          </cell>
        </row>
        <row r="19">
          <cell r="B19">
            <v>16636</v>
          </cell>
        </row>
        <row r="20">
          <cell r="B20">
            <v>1842697</v>
          </cell>
        </row>
        <row r="21">
          <cell r="B21">
            <v>2301602</v>
          </cell>
        </row>
        <row r="22">
          <cell r="B22">
            <v>3213592</v>
          </cell>
        </row>
        <row r="23">
          <cell r="B23">
            <v>19157825</v>
          </cell>
        </row>
        <row r="24">
          <cell r="B24">
            <v>13388032</v>
          </cell>
        </row>
        <row r="25">
          <cell r="B25">
            <v>5697935</v>
          </cell>
          <cell r="D25">
            <v>45618319</v>
          </cell>
        </row>
        <row r="29">
          <cell r="B29">
            <v>91475</v>
          </cell>
        </row>
        <row r="30">
          <cell r="B30">
            <v>38076165</v>
          </cell>
        </row>
        <row r="31">
          <cell r="B31">
            <v>4559591</v>
          </cell>
        </row>
        <row r="32">
          <cell r="B32">
            <v>819164</v>
          </cell>
        </row>
        <row r="33">
          <cell r="B33">
            <v>793374</v>
          </cell>
        </row>
        <row r="34">
          <cell r="B34">
            <v>1089433</v>
          </cell>
        </row>
        <row r="35">
          <cell r="B35">
            <v>189117</v>
          </cell>
        </row>
        <row r="39">
          <cell r="B39">
            <v>20216862</v>
          </cell>
        </row>
        <row r="40">
          <cell r="B40">
            <v>25401457</v>
          </cell>
        </row>
        <row r="44">
          <cell r="B44">
            <v>35200474</v>
          </cell>
        </row>
        <row r="45">
          <cell r="B45">
            <v>10133657</v>
          </cell>
        </row>
        <row r="46">
          <cell r="B46">
            <v>129636</v>
          </cell>
        </row>
        <row r="47">
          <cell r="B47">
            <v>154552</v>
          </cell>
        </row>
        <row r="51">
          <cell r="B51">
            <v>38157897</v>
          </cell>
        </row>
        <row r="52">
          <cell r="B52">
            <v>7196473</v>
          </cell>
        </row>
        <row r="53">
          <cell r="B53">
            <v>145106</v>
          </cell>
        </row>
        <row r="54">
          <cell r="B54">
            <v>118843</v>
          </cell>
        </row>
        <row r="64">
          <cell r="B64">
            <v>9867</v>
          </cell>
        </row>
        <row r="65">
          <cell r="B65">
            <v>980851</v>
          </cell>
        </row>
        <row r="66">
          <cell r="B66">
            <v>817758</v>
          </cell>
        </row>
        <row r="67">
          <cell r="B67">
            <v>732892</v>
          </cell>
        </row>
        <row r="68">
          <cell r="B68">
            <v>1642490</v>
          </cell>
        </row>
        <row r="69">
          <cell r="B69">
            <v>1466824</v>
          </cell>
        </row>
        <row r="70">
          <cell r="B70">
            <v>1007721</v>
          </cell>
        </row>
        <row r="74">
          <cell r="B74">
            <v>17551</v>
          </cell>
        </row>
        <row r="75">
          <cell r="B75">
            <v>4233276</v>
          </cell>
        </row>
        <row r="76">
          <cell r="B76">
            <v>1308062</v>
          </cell>
        </row>
        <row r="77">
          <cell r="B77">
            <v>151093</v>
          </cell>
        </row>
        <row r="78">
          <cell r="B78">
            <v>398053</v>
          </cell>
        </row>
        <row r="79">
          <cell r="B79">
            <v>487776</v>
          </cell>
        </row>
        <row r="80">
          <cell r="B80">
            <v>62592</v>
          </cell>
        </row>
        <row r="84">
          <cell r="B84">
            <v>2472861</v>
          </cell>
        </row>
        <row r="85">
          <cell r="B85">
            <v>4185542</v>
          </cell>
        </row>
        <row r="89">
          <cell r="B89">
            <v>3424956</v>
          </cell>
        </row>
        <row r="90">
          <cell r="B90">
            <v>3134273</v>
          </cell>
        </row>
        <row r="91">
          <cell r="B91">
            <v>45984</v>
          </cell>
        </row>
        <row r="92">
          <cell r="B92">
            <v>53190</v>
          </cell>
        </row>
        <row r="96">
          <cell r="B96">
            <v>4090401</v>
          </cell>
        </row>
        <row r="97">
          <cell r="B97">
            <v>2474085</v>
          </cell>
        </row>
        <row r="98">
          <cell r="B98">
            <v>49422</v>
          </cell>
        </row>
        <row r="99">
          <cell r="B99">
            <v>44495</v>
          </cell>
        </row>
        <row r="109">
          <cell r="B109">
            <v>293</v>
          </cell>
        </row>
        <row r="110">
          <cell r="B110">
            <v>170693</v>
          </cell>
        </row>
        <row r="111">
          <cell r="B111">
            <v>236682</v>
          </cell>
        </row>
        <row r="112">
          <cell r="B112">
            <v>264718</v>
          </cell>
        </row>
        <row r="113">
          <cell r="B113">
            <v>560771</v>
          </cell>
        </row>
        <row r="114">
          <cell r="B114">
            <v>416728</v>
          </cell>
        </row>
        <row r="115">
          <cell r="B115">
            <v>144766</v>
          </cell>
        </row>
        <row r="119">
          <cell r="B119">
            <v>1602</v>
          </cell>
        </row>
        <row r="120">
          <cell r="B120">
            <v>1283191</v>
          </cell>
        </row>
        <row r="121">
          <cell r="B121">
            <v>395852</v>
          </cell>
        </row>
        <row r="122">
          <cell r="B122">
            <v>17831</v>
          </cell>
        </row>
        <row r="123">
          <cell r="B123">
            <v>16955</v>
          </cell>
        </row>
        <row r="124">
          <cell r="B124">
            <v>67421</v>
          </cell>
        </row>
        <row r="125">
          <cell r="B125">
            <v>11799</v>
          </cell>
        </row>
        <row r="129">
          <cell r="B129">
            <v>693961</v>
          </cell>
        </row>
        <row r="130">
          <cell r="B130">
            <v>1100690</v>
          </cell>
        </row>
        <row r="134">
          <cell r="B134">
            <v>890222</v>
          </cell>
        </row>
        <row r="135">
          <cell r="B135">
            <v>881815</v>
          </cell>
        </row>
        <row r="136">
          <cell r="B136">
            <v>4337</v>
          </cell>
        </row>
        <row r="137">
          <cell r="B137">
            <v>18277</v>
          </cell>
        </row>
        <row r="141">
          <cell r="B141">
            <v>1116762</v>
          </cell>
        </row>
        <row r="142">
          <cell r="B142">
            <v>657174</v>
          </cell>
        </row>
        <row r="143">
          <cell r="B143">
            <v>5221</v>
          </cell>
        </row>
        <row r="144">
          <cell r="B144">
            <v>15494</v>
          </cell>
        </row>
        <row r="154">
          <cell r="B154">
            <v>4602505</v>
          </cell>
        </row>
        <row r="155">
          <cell r="B155">
            <v>210734</v>
          </cell>
        </row>
        <row r="156">
          <cell r="B156">
            <v>1845164</v>
          </cell>
        </row>
        <row r="166">
          <cell r="B166">
            <v>801029</v>
          </cell>
        </row>
        <row r="167">
          <cell r="B167">
            <v>639207</v>
          </cell>
        </row>
        <row r="168">
          <cell r="B168">
            <v>75</v>
          </cell>
        </row>
        <row r="169">
          <cell r="B169">
            <v>354340</v>
          </cell>
        </row>
      </sheetData>
      <sheetData sheetId="2">
        <row r="7">
          <cell r="B7">
            <v>1972933</v>
          </cell>
        </row>
        <row r="8">
          <cell r="B8">
            <v>6778155</v>
          </cell>
        </row>
        <row r="19">
          <cell r="B19">
            <v>17174</v>
          </cell>
        </row>
        <row r="20">
          <cell r="B20">
            <v>1852477</v>
          </cell>
        </row>
        <row r="21">
          <cell r="B21">
            <v>2379533</v>
          </cell>
        </row>
        <row r="22">
          <cell r="B22">
            <v>3371036</v>
          </cell>
        </row>
        <row r="23">
          <cell r="B23">
            <v>19807455</v>
          </cell>
        </row>
        <row r="24">
          <cell r="B24">
            <v>13393192</v>
          </cell>
        </row>
        <row r="25">
          <cell r="B25">
            <v>5873767</v>
          </cell>
          <cell r="D25">
            <v>46694634</v>
          </cell>
        </row>
        <row r="29">
          <cell r="B29">
            <v>85312</v>
          </cell>
        </row>
        <row r="30">
          <cell r="B30">
            <v>38879102</v>
          </cell>
        </row>
        <row r="31">
          <cell r="B31">
            <v>4695334</v>
          </cell>
        </row>
        <row r="32">
          <cell r="B32">
            <v>864420</v>
          </cell>
        </row>
        <row r="33">
          <cell r="B33">
            <v>841626</v>
          </cell>
        </row>
        <row r="34">
          <cell r="B34">
            <v>1129389</v>
          </cell>
        </row>
        <row r="35">
          <cell r="B35">
            <v>199451</v>
          </cell>
        </row>
        <row r="39">
          <cell r="B39">
            <v>20769826</v>
          </cell>
        </row>
        <row r="40">
          <cell r="B40">
            <v>25924808</v>
          </cell>
        </row>
        <row r="44">
          <cell r="B44">
            <v>35884258</v>
          </cell>
        </row>
        <row r="45">
          <cell r="B45">
            <v>10517342</v>
          </cell>
        </row>
        <row r="46">
          <cell r="B46">
            <v>133471</v>
          </cell>
        </row>
        <row r="47">
          <cell r="B47">
            <v>159563</v>
          </cell>
        </row>
        <row r="51">
          <cell r="B51">
            <v>38859425</v>
          </cell>
        </row>
        <row r="52">
          <cell r="B52">
            <v>7567741</v>
          </cell>
        </row>
        <row r="53">
          <cell r="B53">
            <v>147003</v>
          </cell>
        </row>
        <row r="54">
          <cell r="B54">
            <v>120465</v>
          </cell>
        </row>
        <row r="64">
          <cell r="B64">
            <v>11256</v>
          </cell>
        </row>
        <row r="65">
          <cell r="B65">
            <v>990156</v>
          </cell>
        </row>
        <row r="66">
          <cell r="B66">
            <v>852823</v>
          </cell>
        </row>
        <row r="67">
          <cell r="B67">
            <v>766930</v>
          </cell>
        </row>
        <row r="68">
          <cell r="B68">
            <v>1659593</v>
          </cell>
        </row>
        <row r="69">
          <cell r="B69">
            <v>1468544</v>
          </cell>
        </row>
        <row r="70">
          <cell r="B70">
            <v>1028853</v>
          </cell>
        </row>
        <row r="74">
          <cell r="B74">
            <v>18555</v>
          </cell>
        </row>
        <row r="75">
          <cell r="B75">
            <v>4281086</v>
          </cell>
        </row>
        <row r="76">
          <cell r="B76">
            <v>1331456</v>
          </cell>
        </row>
        <row r="77">
          <cell r="B77">
            <v>158767</v>
          </cell>
        </row>
        <row r="78">
          <cell r="B78">
            <v>415223</v>
          </cell>
        </row>
        <row r="79">
          <cell r="B79">
            <v>507995</v>
          </cell>
        </row>
        <row r="80">
          <cell r="B80">
            <v>65073</v>
          </cell>
        </row>
        <row r="84">
          <cell r="B84">
            <v>2534566</v>
          </cell>
        </row>
        <row r="85">
          <cell r="B85">
            <v>4243589</v>
          </cell>
        </row>
        <row r="89">
          <cell r="B89">
            <v>3442437</v>
          </cell>
        </row>
        <row r="90">
          <cell r="B90">
            <v>3233828</v>
          </cell>
        </row>
        <row r="91">
          <cell r="B91">
            <v>48090</v>
          </cell>
        </row>
        <row r="92">
          <cell r="B92">
            <v>53800</v>
          </cell>
        </row>
        <row r="96">
          <cell r="B96">
            <v>4110421</v>
          </cell>
        </row>
        <row r="97">
          <cell r="B97">
            <v>2572156</v>
          </cell>
        </row>
        <row r="98">
          <cell r="B98">
            <v>51251</v>
          </cell>
        </row>
        <row r="99">
          <cell r="B99">
            <v>44327</v>
          </cell>
        </row>
        <row r="109">
          <cell r="B109">
            <v>318</v>
          </cell>
        </row>
        <row r="110">
          <cell r="B110">
            <v>187031</v>
          </cell>
        </row>
        <row r="111">
          <cell r="B111">
            <v>266672</v>
          </cell>
        </row>
        <row r="112">
          <cell r="B112">
            <v>298330</v>
          </cell>
        </row>
        <row r="113">
          <cell r="B113">
            <v>612300</v>
          </cell>
        </row>
        <row r="114">
          <cell r="B114">
            <v>447858</v>
          </cell>
        </row>
        <row r="115">
          <cell r="B115">
            <v>160424</v>
          </cell>
        </row>
        <row r="119">
          <cell r="B119">
            <v>1852</v>
          </cell>
        </row>
        <row r="120">
          <cell r="B120">
            <v>1398370</v>
          </cell>
        </row>
        <row r="121">
          <cell r="B121">
            <v>434180</v>
          </cell>
        </row>
        <row r="122">
          <cell r="B122">
            <v>22591</v>
          </cell>
        </row>
        <row r="123">
          <cell r="B123">
            <v>22322</v>
          </cell>
        </row>
        <row r="124">
          <cell r="B124">
            <v>80732</v>
          </cell>
        </row>
        <row r="125">
          <cell r="B125">
            <v>12886</v>
          </cell>
        </row>
        <row r="129">
          <cell r="B129">
            <v>765870</v>
          </cell>
        </row>
        <row r="130">
          <cell r="B130">
            <v>1207063</v>
          </cell>
        </row>
        <row r="134">
          <cell r="B134">
            <v>963944</v>
          </cell>
        </row>
        <row r="135">
          <cell r="B135">
            <v>984046</v>
          </cell>
        </row>
        <row r="136">
          <cell r="B136">
            <v>4904</v>
          </cell>
        </row>
        <row r="137">
          <cell r="B137">
            <v>20039</v>
          </cell>
        </row>
        <row r="141">
          <cell r="B141">
            <v>1205565</v>
          </cell>
        </row>
        <row r="142">
          <cell r="B142">
            <v>744863</v>
          </cell>
        </row>
        <row r="143">
          <cell r="B143">
            <v>5786</v>
          </cell>
        </row>
        <row r="144">
          <cell r="B144">
            <v>16719</v>
          </cell>
        </row>
        <row r="154">
          <cell r="B154">
            <v>4713400</v>
          </cell>
        </row>
        <row r="155">
          <cell r="B155">
            <v>208750</v>
          </cell>
        </row>
        <row r="156">
          <cell r="B156">
            <v>1856005</v>
          </cell>
        </row>
        <row r="166">
          <cell r="B166">
            <v>902002</v>
          </cell>
        </row>
        <row r="167">
          <cell r="B167">
            <v>680917</v>
          </cell>
        </row>
        <row r="168">
          <cell r="B168">
            <v>67</v>
          </cell>
        </row>
        <row r="169">
          <cell r="B169">
            <v>389947</v>
          </cell>
        </row>
      </sheetData>
      <sheetData sheetId="3">
        <row r="7">
          <cell r="B7">
            <v>2081939</v>
          </cell>
        </row>
        <row r="8">
          <cell r="B8">
            <v>6879567</v>
          </cell>
        </row>
        <row r="19">
          <cell r="B19">
            <v>17053</v>
          </cell>
        </row>
        <row r="20">
          <cell r="B20">
            <v>1859417</v>
          </cell>
        </row>
        <row r="21">
          <cell r="B21">
            <v>2447475</v>
          </cell>
        </row>
        <row r="22">
          <cell r="B22">
            <v>3518545</v>
          </cell>
        </row>
        <row r="23">
          <cell r="B23">
            <v>20611414</v>
          </cell>
        </row>
        <row r="24">
          <cell r="B24">
            <v>13348623</v>
          </cell>
        </row>
        <row r="25">
          <cell r="B25">
            <v>6047880</v>
          </cell>
          <cell r="D25">
            <v>47850407</v>
          </cell>
        </row>
        <row r="29">
          <cell r="B29">
            <v>82734</v>
          </cell>
        </row>
        <row r="30">
          <cell r="B30">
            <v>39766946</v>
          </cell>
        </row>
        <row r="31">
          <cell r="B31">
            <v>4838743</v>
          </cell>
        </row>
        <row r="32">
          <cell r="B32">
            <v>894366</v>
          </cell>
        </row>
        <row r="33">
          <cell r="B33">
            <v>888377</v>
          </cell>
        </row>
        <row r="34">
          <cell r="B34">
            <v>1172457</v>
          </cell>
        </row>
        <row r="35">
          <cell r="B35">
            <v>206784</v>
          </cell>
        </row>
        <row r="39">
          <cell r="B39">
            <v>21360276</v>
          </cell>
        </row>
        <row r="40">
          <cell r="B40">
            <v>26490131</v>
          </cell>
        </row>
        <row r="44">
          <cell r="B44">
            <v>36652671</v>
          </cell>
        </row>
        <row r="45">
          <cell r="B45">
            <v>10896306</v>
          </cell>
        </row>
        <row r="46">
          <cell r="B46">
            <v>136667</v>
          </cell>
        </row>
        <row r="47">
          <cell r="B47">
            <v>164763</v>
          </cell>
        </row>
        <row r="51">
          <cell r="B51">
            <v>39658707</v>
          </cell>
        </row>
        <row r="52">
          <cell r="B52">
            <v>7920801</v>
          </cell>
        </row>
        <row r="53">
          <cell r="B53">
            <v>148043</v>
          </cell>
        </row>
        <row r="54">
          <cell r="B54">
            <v>122856</v>
          </cell>
        </row>
        <row r="64">
          <cell r="B64">
            <v>11127</v>
          </cell>
        </row>
        <row r="65">
          <cell r="B65">
            <v>998615</v>
          </cell>
        </row>
        <row r="66">
          <cell r="B66">
            <v>884074</v>
          </cell>
        </row>
        <row r="67">
          <cell r="B67">
            <v>804717</v>
          </cell>
        </row>
        <row r="68">
          <cell r="B68">
            <v>1689579</v>
          </cell>
        </row>
        <row r="69">
          <cell r="B69">
            <v>1456320</v>
          </cell>
        </row>
        <row r="70">
          <cell r="B70">
            <v>1035135</v>
          </cell>
        </row>
        <row r="74">
          <cell r="B74">
            <v>18424</v>
          </cell>
        </row>
        <row r="75">
          <cell r="B75">
            <v>4315410</v>
          </cell>
        </row>
        <row r="76">
          <cell r="B76">
            <v>1353443</v>
          </cell>
        </row>
        <row r="77">
          <cell r="B77">
            <v>163930</v>
          </cell>
        </row>
        <row r="78">
          <cell r="B78">
            <v>432064</v>
          </cell>
        </row>
        <row r="79">
          <cell r="B79">
            <v>529834</v>
          </cell>
        </row>
        <row r="80">
          <cell r="B80">
            <v>66462</v>
          </cell>
        </row>
        <row r="84">
          <cell r="B84">
            <v>2587934</v>
          </cell>
        </row>
        <row r="85">
          <cell r="B85">
            <v>4291633</v>
          </cell>
        </row>
        <row r="89">
          <cell r="B89">
            <v>3444924</v>
          </cell>
        </row>
        <row r="90">
          <cell r="B90">
            <v>3331157</v>
          </cell>
        </row>
        <row r="91">
          <cell r="B91">
            <v>48694</v>
          </cell>
        </row>
        <row r="92">
          <cell r="B92">
            <v>54792</v>
          </cell>
        </row>
        <row r="96">
          <cell r="B96">
            <v>4120307</v>
          </cell>
        </row>
        <row r="97">
          <cell r="B97">
            <v>2663109</v>
          </cell>
        </row>
        <row r="98">
          <cell r="B98">
            <v>51513</v>
          </cell>
        </row>
        <row r="99">
          <cell r="B99">
            <v>44638</v>
          </cell>
        </row>
        <row r="109">
          <cell r="B109">
            <v>364</v>
          </cell>
        </row>
        <row r="110">
          <cell r="B110">
            <v>199029</v>
          </cell>
        </row>
        <row r="111">
          <cell r="B111">
            <v>290594</v>
          </cell>
        </row>
        <row r="112">
          <cell r="B112">
            <v>326990</v>
          </cell>
        </row>
        <row r="113">
          <cell r="B113">
            <v>643325</v>
          </cell>
        </row>
        <row r="114">
          <cell r="B114">
            <v>455082</v>
          </cell>
        </row>
        <row r="115">
          <cell r="B115">
            <v>166555</v>
          </cell>
        </row>
        <row r="119">
          <cell r="B119">
            <v>1755</v>
          </cell>
        </row>
        <row r="120">
          <cell r="B120">
            <v>1478500</v>
          </cell>
        </row>
        <row r="121">
          <cell r="B121">
            <v>456982</v>
          </cell>
        </row>
        <row r="122">
          <cell r="B122">
            <v>23515</v>
          </cell>
        </row>
        <row r="123">
          <cell r="B123">
            <v>23250</v>
          </cell>
        </row>
        <row r="124">
          <cell r="B124">
            <v>83609</v>
          </cell>
        </row>
        <row r="125">
          <cell r="B125">
            <v>14328</v>
          </cell>
        </row>
        <row r="129">
          <cell r="B129">
            <v>811542</v>
          </cell>
        </row>
        <row r="130">
          <cell r="B130">
            <v>1270397</v>
          </cell>
        </row>
        <row r="134">
          <cell r="B134">
            <v>987846</v>
          </cell>
        </row>
        <row r="135">
          <cell r="B135">
            <v>1067785</v>
          </cell>
        </row>
        <row r="136">
          <cell r="B136">
            <v>5131</v>
          </cell>
        </row>
        <row r="137">
          <cell r="B137">
            <v>21177</v>
          </cell>
        </row>
        <row r="141">
          <cell r="B141">
            <v>1242185</v>
          </cell>
        </row>
        <row r="142">
          <cell r="B142">
            <v>816361</v>
          </cell>
        </row>
        <row r="143">
          <cell r="B143">
            <v>5863</v>
          </cell>
        </row>
        <row r="144">
          <cell r="B144">
            <v>17530</v>
          </cell>
        </row>
        <row r="154">
          <cell r="B154">
            <v>4818026</v>
          </cell>
        </row>
        <row r="155">
          <cell r="B155">
            <v>222336</v>
          </cell>
        </row>
        <row r="156">
          <cell r="B156">
            <v>1839205</v>
          </cell>
        </row>
        <row r="166">
          <cell r="B166">
            <v>967266</v>
          </cell>
        </row>
        <row r="167">
          <cell r="B167">
            <v>711056</v>
          </cell>
        </row>
        <row r="168">
          <cell r="B168">
            <v>85</v>
          </cell>
        </row>
        <row r="169">
          <cell r="B169">
            <v>403532</v>
          </cell>
        </row>
      </sheetData>
      <sheetData sheetId="4">
        <row r="7">
          <cell r="B7">
            <v>2239622</v>
          </cell>
        </row>
        <row r="8">
          <cell r="B8">
            <v>7038457</v>
          </cell>
        </row>
        <row r="19">
          <cell r="B19">
            <v>17904</v>
          </cell>
        </row>
        <row r="20">
          <cell r="B20">
            <v>1867258</v>
          </cell>
        </row>
        <row r="21">
          <cell r="B21">
            <v>2507517</v>
          </cell>
        </row>
        <row r="22">
          <cell r="B22">
            <v>3691472</v>
          </cell>
        </row>
        <row r="23">
          <cell r="B23">
            <v>21277841</v>
          </cell>
        </row>
        <row r="24">
          <cell r="B24">
            <v>13345484</v>
          </cell>
        </row>
        <row r="25">
          <cell r="B25">
            <v>6215276</v>
          </cell>
          <cell r="D25">
            <v>48922752</v>
          </cell>
        </row>
        <row r="29">
          <cell r="B29">
            <v>103143</v>
          </cell>
        </row>
        <row r="30">
          <cell r="B30">
            <v>40538983</v>
          </cell>
        </row>
        <row r="31">
          <cell r="B31">
            <v>4984338</v>
          </cell>
        </row>
        <row r="32">
          <cell r="B32">
            <v>917695</v>
          </cell>
        </row>
        <row r="33">
          <cell r="B33">
            <v>941767</v>
          </cell>
        </row>
        <row r="34">
          <cell r="B34">
            <v>1222428</v>
          </cell>
        </row>
        <row r="35">
          <cell r="B35">
            <v>214398</v>
          </cell>
        </row>
        <row r="39">
          <cell r="B39">
            <v>21914576</v>
          </cell>
        </row>
        <row r="40">
          <cell r="B40">
            <v>27008176</v>
          </cell>
        </row>
        <row r="44">
          <cell r="B44">
            <v>37333666</v>
          </cell>
        </row>
        <row r="45">
          <cell r="B45">
            <v>11278207</v>
          </cell>
        </row>
        <row r="46">
          <cell r="B46">
            <v>140890</v>
          </cell>
        </row>
        <row r="47">
          <cell r="B47">
            <v>169989</v>
          </cell>
        </row>
        <row r="51">
          <cell r="B51">
            <v>40353734</v>
          </cell>
        </row>
        <row r="52">
          <cell r="B52">
            <v>8293605</v>
          </cell>
        </row>
        <row r="53">
          <cell r="B53">
            <v>150256</v>
          </cell>
        </row>
        <row r="54">
          <cell r="B54">
            <v>125157</v>
          </cell>
        </row>
        <row r="64">
          <cell r="B64">
            <v>12359</v>
          </cell>
        </row>
        <row r="65">
          <cell r="B65">
            <v>1017568</v>
          </cell>
        </row>
        <row r="66">
          <cell r="B66">
            <v>919129</v>
          </cell>
        </row>
        <row r="67">
          <cell r="B67">
            <v>853054</v>
          </cell>
        </row>
        <row r="68">
          <cell r="B68">
            <v>1720885</v>
          </cell>
        </row>
        <row r="69">
          <cell r="B69">
            <v>1459062</v>
          </cell>
        </row>
        <row r="70">
          <cell r="B70">
            <v>1056400</v>
          </cell>
        </row>
        <row r="74">
          <cell r="B74">
            <v>24067</v>
          </cell>
        </row>
        <row r="75">
          <cell r="B75">
            <v>4393115</v>
          </cell>
        </row>
        <row r="76">
          <cell r="B76">
            <v>1381406</v>
          </cell>
        </row>
        <row r="77">
          <cell r="B77">
            <v>162433</v>
          </cell>
        </row>
        <row r="78">
          <cell r="B78">
            <v>452084</v>
          </cell>
        </row>
        <row r="79">
          <cell r="B79">
            <v>556871</v>
          </cell>
        </row>
        <row r="80">
          <cell r="B80">
            <v>68481</v>
          </cell>
        </row>
        <row r="84">
          <cell r="B84">
            <v>2667611</v>
          </cell>
        </row>
        <row r="85">
          <cell r="B85">
            <v>4370846</v>
          </cell>
        </row>
        <row r="89">
          <cell r="B89">
            <v>3479240</v>
          </cell>
        </row>
        <row r="90">
          <cell r="B90">
            <v>3452675</v>
          </cell>
        </row>
        <row r="91">
          <cell r="B91">
            <v>50424</v>
          </cell>
        </row>
        <row r="92">
          <cell r="B92">
            <v>56118</v>
          </cell>
        </row>
        <row r="96">
          <cell r="B96">
            <v>4160683</v>
          </cell>
        </row>
        <row r="97">
          <cell r="B97">
            <v>2779790</v>
          </cell>
        </row>
        <row r="98">
          <cell r="B98">
            <v>52969</v>
          </cell>
        </row>
        <row r="99">
          <cell r="B99">
            <v>45015</v>
          </cell>
        </row>
        <row r="109">
          <cell r="B109">
            <v>382</v>
          </cell>
        </row>
        <row r="110">
          <cell r="B110">
            <v>211789</v>
          </cell>
        </row>
        <row r="111">
          <cell r="B111">
            <v>322684</v>
          </cell>
        </row>
        <row r="112">
          <cell r="B112">
            <v>367126</v>
          </cell>
        </row>
        <row r="113">
          <cell r="B113">
            <v>689500</v>
          </cell>
        </row>
        <row r="114">
          <cell r="B114">
            <v>473587</v>
          </cell>
        </row>
        <row r="115">
          <cell r="B115">
            <v>174554</v>
          </cell>
        </row>
        <row r="119">
          <cell r="B119">
            <v>2134</v>
          </cell>
        </row>
        <row r="120">
          <cell r="B120">
            <v>1584142</v>
          </cell>
        </row>
        <row r="121">
          <cell r="B121">
            <v>494714</v>
          </cell>
        </row>
        <row r="122">
          <cell r="B122">
            <v>25980</v>
          </cell>
        </row>
        <row r="123">
          <cell r="B123">
            <v>25492</v>
          </cell>
        </row>
        <row r="124">
          <cell r="B124">
            <v>91972</v>
          </cell>
        </row>
        <row r="125">
          <cell r="B125">
            <v>15188</v>
          </cell>
        </row>
        <row r="129">
          <cell r="B129">
            <v>879882</v>
          </cell>
        </row>
        <row r="130">
          <cell r="B130">
            <v>1359740</v>
          </cell>
        </row>
        <row r="134">
          <cell r="B134">
            <v>1036599</v>
          </cell>
        </row>
        <row r="135">
          <cell r="B135">
            <v>1174427</v>
          </cell>
        </row>
        <row r="136">
          <cell r="B136">
            <v>5700</v>
          </cell>
        </row>
        <row r="137">
          <cell r="B137">
            <v>22896</v>
          </cell>
        </row>
        <row r="141">
          <cell r="B141">
            <v>1306006</v>
          </cell>
        </row>
        <row r="142">
          <cell r="B142">
            <v>908525</v>
          </cell>
        </row>
        <row r="143">
          <cell r="B143">
            <v>6322</v>
          </cell>
        </row>
        <row r="144">
          <cell r="B144">
            <v>18769</v>
          </cell>
        </row>
        <row r="154">
          <cell r="B154">
            <v>4946894</v>
          </cell>
        </row>
        <row r="155">
          <cell r="B155">
            <v>250019</v>
          </cell>
        </row>
        <row r="156">
          <cell r="B156">
            <v>1841544</v>
          </cell>
        </row>
        <row r="166">
          <cell r="B166">
            <v>1009644</v>
          </cell>
        </row>
        <row r="167">
          <cell r="B167">
            <v>790655</v>
          </cell>
        </row>
        <row r="168">
          <cell r="B168">
            <v>220</v>
          </cell>
        </row>
        <row r="169">
          <cell r="B169">
            <v>439103</v>
          </cell>
        </row>
      </sheetData>
      <sheetData sheetId="5">
        <row r="7">
          <cell r="B7">
            <v>2465841</v>
          </cell>
        </row>
        <row r="8">
          <cell r="B8">
            <v>7193059</v>
          </cell>
        </row>
        <row r="19">
          <cell r="B19">
            <v>19476</v>
          </cell>
        </row>
        <row r="20">
          <cell r="B20">
            <v>1907108</v>
          </cell>
        </row>
        <row r="21">
          <cell r="B21">
            <v>2561448</v>
          </cell>
        </row>
        <row r="22">
          <cell r="B22">
            <v>3898135</v>
          </cell>
        </row>
        <row r="23">
          <cell r="B23">
            <v>21900899</v>
          </cell>
        </row>
        <row r="24">
          <cell r="B24">
            <v>13411635</v>
          </cell>
        </row>
        <row r="25">
          <cell r="B25">
            <v>6390134</v>
          </cell>
          <cell r="D25">
            <v>50088835</v>
          </cell>
        </row>
        <row r="29">
          <cell r="B29">
            <v>153332</v>
          </cell>
        </row>
        <row r="30">
          <cell r="B30">
            <v>41329979</v>
          </cell>
        </row>
        <row r="31">
          <cell r="B31">
            <v>5154647</v>
          </cell>
        </row>
        <row r="32">
          <cell r="B32">
            <v>956178</v>
          </cell>
        </row>
        <row r="33">
          <cell r="B33">
            <v>992077</v>
          </cell>
        </row>
        <row r="34">
          <cell r="B34">
            <v>1280584</v>
          </cell>
        </row>
        <row r="35">
          <cell r="B35">
            <v>222038</v>
          </cell>
        </row>
        <row r="39">
          <cell r="B39">
            <v>22512717</v>
          </cell>
        </row>
        <row r="40">
          <cell r="B40">
            <v>27576118</v>
          </cell>
        </row>
        <row r="44">
          <cell r="B44">
            <v>38046191</v>
          </cell>
        </row>
        <row r="45">
          <cell r="B45">
            <v>11723515</v>
          </cell>
        </row>
        <row r="46">
          <cell r="B46">
            <v>143077</v>
          </cell>
        </row>
        <row r="47">
          <cell r="B47">
            <v>176052</v>
          </cell>
        </row>
        <row r="51">
          <cell r="B51">
            <v>41101420</v>
          </cell>
        </row>
        <row r="52">
          <cell r="B52">
            <v>8708185</v>
          </cell>
        </row>
        <row r="53">
          <cell r="B53">
            <v>150301</v>
          </cell>
        </row>
        <row r="54">
          <cell r="B54">
            <v>128929</v>
          </cell>
        </row>
        <row r="64">
          <cell r="B64">
            <v>13411</v>
          </cell>
        </row>
        <row r="65">
          <cell r="B65">
            <v>1035844</v>
          </cell>
        </row>
        <row r="66">
          <cell r="B66">
            <v>938800</v>
          </cell>
        </row>
        <row r="67">
          <cell r="B67">
            <v>902797</v>
          </cell>
        </row>
        <row r="68">
          <cell r="B68">
            <v>1767990</v>
          </cell>
        </row>
        <row r="69">
          <cell r="B69">
            <v>1464238</v>
          </cell>
        </row>
        <row r="70">
          <cell r="B70">
            <v>1069979</v>
          </cell>
        </row>
        <row r="74">
          <cell r="B74">
            <v>34288</v>
          </cell>
        </row>
        <row r="75">
          <cell r="B75">
            <v>4451656</v>
          </cell>
        </row>
        <row r="76">
          <cell r="B76">
            <v>1414867</v>
          </cell>
        </row>
        <row r="77">
          <cell r="B77">
            <v>170002</v>
          </cell>
        </row>
        <row r="78">
          <cell r="B78">
            <v>468011</v>
          </cell>
        </row>
        <row r="79">
          <cell r="B79">
            <v>583702</v>
          </cell>
        </row>
        <row r="80">
          <cell r="B80">
            <v>70533</v>
          </cell>
        </row>
        <row r="84">
          <cell r="B84">
            <v>2739549</v>
          </cell>
        </row>
        <row r="85">
          <cell r="B85">
            <v>4453510</v>
          </cell>
        </row>
        <row r="89">
          <cell r="B89">
            <v>3526004</v>
          </cell>
        </row>
        <row r="90">
          <cell r="B90">
            <v>3558728</v>
          </cell>
        </row>
        <row r="91">
          <cell r="B91">
            <v>51200</v>
          </cell>
        </row>
        <row r="92">
          <cell r="B92">
            <v>57127</v>
          </cell>
        </row>
        <row r="96">
          <cell r="B96">
            <v>4213222</v>
          </cell>
        </row>
        <row r="97">
          <cell r="B97">
            <v>2880922</v>
          </cell>
        </row>
        <row r="98">
          <cell r="B98">
            <v>53361</v>
          </cell>
        </row>
        <row r="99">
          <cell r="B99">
            <v>45554</v>
          </cell>
        </row>
        <row r="109">
          <cell r="B109">
            <v>526</v>
          </cell>
        </row>
        <row r="110">
          <cell r="B110">
            <v>235779</v>
          </cell>
        </row>
        <row r="111">
          <cell r="B111">
            <v>359815</v>
          </cell>
        </row>
        <row r="112">
          <cell r="B112">
            <v>418158</v>
          </cell>
        </row>
        <row r="113">
          <cell r="B113">
            <v>753811</v>
          </cell>
        </row>
        <row r="114">
          <cell r="B114">
            <v>506189</v>
          </cell>
        </row>
        <row r="115">
          <cell r="B115">
            <v>191563</v>
          </cell>
        </row>
        <row r="119">
          <cell r="B119">
            <v>3798</v>
          </cell>
        </row>
        <row r="120">
          <cell r="B120">
            <v>1737786</v>
          </cell>
        </row>
        <row r="121">
          <cell r="B121">
            <v>543872</v>
          </cell>
        </row>
        <row r="122">
          <cell r="B122">
            <v>28922</v>
          </cell>
        </row>
        <row r="123">
          <cell r="B123">
            <v>30305</v>
          </cell>
        </row>
        <row r="124">
          <cell r="B124">
            <v>104695</v>
          </cell>
        </row>
        <row r="125">
          <cell r="B125">
            <v>16463</v>
          </cell>
        </row>
        <row r="129">
          <cell r="B129">
            <v>974557</v>
          </cell>
        </row>
        <row r="130">
          <cell r="B130">
            <v>1491284</v>
          </cell>
        </row>
        <row r="134">
          <cell r="B134">
            <v>1127403</v>
          </cell>
        </row>
        <row r="135">
          <cell r="B135">
            <v>1307162</v>
          </cell>
        </row>
        <row r="136">
          <cell r="B136">
            <v>6332</v>
          </cell>
        </row>
        <row r="137">
          <cell r="B137">
            <v>24944</v>
          </cell>
        </row>
        <row r="141">
          <cell r="B141">
            <v>1412547</v>
          </cell>
        </row>
        <row r="142">
          <cell r="B142">
            <v>1026084</v>
          </cell>
        </row>
        <row r="143">
          <cell r="B143">
            <v>6868</v>
          </cell>
        </row>
        <row r="144">
          <cell r="B144">
            <v>20342</v>
          </cell>
        </row>
        <row r="154">
          <cell r="B154">
            <v>5109846</v>
          </cell>
        </row>
        <row r="155">
          <cell r="B155">
            <v>258751</v>
          </cell>
        </row>
        <row r="156">
          <cell r="B156">
            <v>1824462</v>
          </cell>
        </row>
        <row r="166">
          <cell r="B166">
            <v>1130286</v>
          </cell>
        </row>
        <row r="167">
          <cell r="B167">
            <v>859693</v>
          </cell>
        </row>
        <row r="168">
          <cell r="B168">
            <v>102</v>
          </cell>
        </row>
        <row r="169">
          <cell r="B169">
            <v>475760</v>
          </cell>
        </row>
      </sheetData>
      <sheetData sheetId="6">
        <row r="7">
          <cell r="B7">
            <v>2723240</v>
          </cell>
        </row>
        <row r="8">
          <cell r="B8">
            <v>7407922</v>
          </cell>
        </row>
        <row r="19">
          <cell r="B19">
            <v>20068</v>
          </cell>
        </row>
        <row r="20">
          <cell r="B20">
            <v>1971332</v>
          </cell>
        </row>
        <row r="21">
          <cell r="B21">
            <v>2613179</v>
          </cell>
        </row>
        <row r="22">
          <cell r="B22">
            <v>4113952</v>
          </cell>
        </row>
        <row r="23">
          <cell r="B23">
            <v>22974790</v>
          </cell>
        </row>
        <row r="24">
          <cell r="B24">
            <v>13488586</v>
          </cell>
        </row>
        <row r="25">
          <cell r="B25">
            <v>6535308</v>
          </cell>
          <cell r="D25">
            <v>51717215</v>
          </cell>
        </row>
        <row r="29">
          <cell r="B29">
            <v>240553</v>
          </cell>
        </row>
        <row r="30">
          <cell r="B30">
            <v>42485448</v>
          </cell>
        </row>
        <row r="31">
          <cell r="B31">
            <v>5355943</v>
          </cell>
        </row>
        <row r="32">
          <cell r="B32">
            <v>1016995</v>
          </cell>
        </row>
        <row r="33">
          <cell r="B33">
            <v>1046091</v>
          </cell>
        </row>
        <row r="34">
          <cell r="B34">
            <v>1342312</v>
          </cell>
        </row>
        <row r="35">
          <cell r="B35">
            <v>229873</v>
          </cell>
        </row>
        <row r="39">
          <cell r="B39">
            <v>23347308</v>
          </cell>
        </row>
        <row r="40">
          <cell r="B40">
            <v>28369907</v>
          </cell>
        </row>
        <row r="44">
          <cell r="B44">
            <v>39137627</v>
          </cell>
        </row>
        <row r="45">
          <cell r="B45">
            <v>12252063</v>
          </cell>
        </row>
        <row r="46">
          <cell r="B46">
            <v>145744</v>
          </cell>
        </row>
        <row r="47">
          <cell r="B47">
            <v>181781</v>
          </cell>
        </row>
        <row r="51">
          <cell r="B51">
            <v>42261662</v>
          </cell>
        </row>
        <row r="52">
          <cell r="B52">
            <v>9171875</v>
          </cell>
        </row>
        <row r="53">
          <cell r="B53">
            <v>151135</v>
          </cell>
        </row>
        <row r="54">
          <cell r="B54">
            <v>132543</v>
          </cell>
        </row>
        <row r="64">
          <cell r="B64">
            <v>14103</v>
          </cell>
        </row>
        <row r="65">
          <cell r="B65">
            <v>1072122</v>
          </cell>
        </row>
        <row r="66">
          <cell r="B66">
            <v>963077</v>
          </cell>
        </row>
        <row r="67">
          <cell r="B67">
            <v>967495</v>
          </cell>
        </row>
        <row r="68">
          <cell r="B68">
            <v>1841090</v>
          </cell>
        </row>
        <row r="69">
          <cell r="B69">
            <v>1472298</v>
          </cell>
        </row>
        <row r="70">
          <cell r="B70">
            <v>1077737</v>
          </cell>
        </row>
        <row r="74">
          <cell r="B74">
            <v>47435</v>
          </cell>
        </row>
        <row r="75">
          <cell r="B75">
            <v>4552850</v>
          </cell>
        </row>
        <row r="76">
          <cell r="B76">
            <v>1462865</v>
          </cell>
        </row>
        <row r="77">
          <cell r="B77">
            <v>174287</v>
          </cell>
        </row>
        <row r="78">
          <cell r="B78">
            <v>484494</v>
          </cell>
        </row>
        <row r="79">
          <cell r="B79">
            <v>613030</v>
          </cell>
        </row>
        <row r="80">
          <cell r="B80">
            <v>72961</v>
          </cell>
        </row>
        <row r="84">
          <cell r="B84">
            <v>2843967</v>
          </cell>
        </row>
        <row r="85">
          <cell r="B85">
            <v>4563955</v>
          </cell>
        </row>
        <row r="89">
          <cell r="B89">
            <v>3582068</v>
          </cell>
        </row>
        <row r="90">
          <cell r="B90">
            <v>3714287</v>
          </cell>
        </row>
        <row r="91">
          <cell r="B91">
            <v>52431</v>
          </cell>
        </row>
        <row r="92">
          <cell r="B92">
            <v>59136</v>
          </cell>
        </row>
        <row r="96">
          <cell r="B96">
            <v>4286538</v>
          </cell>
        </row>
        <row r="97">
          <cell r="B97">
            <v>3020182</v>
          </cell>
        </row>
        <row r="98">
          <cell r="B98">
            <v>54288</v>
          </cell>
        </row>
        <row r="99">
          <cell r="B99">
            <v>46914</v>
          </cell>
        </row>
        <row r="109">
          <cell r="B109">
            <v>529</v>
          </cell>
        </row>
        <row r="110">
          <cell r="B110">
            <v>262502</v>
          </cell>
        </row>
        <row r="111">
          <cell r="B111">
            <v>396279</v>
          </cell>
        </row>
        <row r="112">
          <cell r="B112">
            <v>480481</v>
          </cell>
        </row>
        <row r="113">
          <cell r="B113">
            <v>835743</v>
          </cell>
        </row>
        <row r="114">
          <cell r="B114">
            <v>539107</v>
          </cell>
        </row>
        <row r="115">
          <cell r="B115">
            <v>208599</v>
          </cell>
        </row>
        <row r="119">
          <cell r="B119">
            <v>6340</v>
          </cell>
        </row>
        <row r="120">
          <cell r="B120">
            <v>1902033</v>
          </cell>
        </row>
        <row r="121">
          <cell r="B121">
            <v>606595</v>
          </cell>
        </row>
        <row r="122">
          <cell r="B122">
            <v>33607</v>
          </cell>
        </row>
        <row r="123">
          <cell r="B123">
            <v>36141</v>
          </cell>
        </row>
        <row r="124">
          <cell r="B124">
            <v>120637</v>
          </cell>
        </row>
        <row r="125">
          <cell r="B125">
            <v>17887</v>
          </cell>
        </row>
        <row r="129">
          <cell r="B129">
            <v>1087895</v>
          </cell>
        </row>
        <row r="130">
          <cell r="B130">
            <v>1635345</v>
          </cell>
        </row>
        <row r="134">
          <cell r="B134">
            <v>1226782</v>
          </cell>
        </row>
        <row r="135">
          <cell r="B135">
            <v>1462111</v>
          </cell>
        </row>
        <row r="136">
          <cell r="B136">
            <v>6878</v>
          </cell>
        </row>
        <row r="137">
          <cell r="B137">
            <v>27469</v>
          </cell>
        </row>
        <row r="141">
          <cell r="B141">
            <v>1536035</v>
          </cell>
        </row>
        <row r="142">
          <cell r="B142">
            <v>1157483</v>
          </cell>
        </row>
        <row r="143">
          <cell r="B143">
            <v>7395</v>
          </cell>
        </row>
        <row r="144">
          <cell r="B144">
            <v>22327</v>
          </cell>
        </row>
        <row r="154">
          <cell r="B154">
            <v>5253218</v>
          </cell>
        </row>
        <row r="155">
          <cell r="B155">
            <v>270528</v>
          </cell>
        </row>
        <row r="156">
          <cell r="B156">
            <v>1884176</v>
          </cell>
        </row>
        <row r="166">
          <cell r="B166">
            <v>1266090</v>
          </cell>
        </row>
        <row r="167">
          <cell r="B167">
            <v>934966</v>
          </cell>
        </row>
        <row r="168">
          <cell r="B168">
            <v>79</v>
          </cell>
        </row>
        <row r="169">
          <cell r="B169">
            <v>522105</v>
          </cell>
        </row>
      </sheetData>
      <sheetData sheetId="7">
        <row r="7">
          <cell r="B7">
            <v>2901093</v>
          </cell>
        </row>
        <row r="8">
          <cell r="B8">
            <v>7552108</v>
          </cell>
        </row>
        <row r="19">
          <cell r="B19">
            <v>19443</v>
          </cell>
        </row>
        <row r="20">
          <cell r="B20">
            <v>2013116</v>
          </cell>
        </row>
        <row r="21">
          <cell r="B21">
            <v>2634435</v>
          </cell>
        </row>
        <row r="22">
          <cell r="B22">
            <v>4294733</v>
          </cell>
        </row>
        <row r="23">
          <cell r="B23">
            <v>24365522</v>
          </cell>
        </row>
        <row r="24">
          <cell r="B24">
            <v>13605516</v>
          </cell>
        </row>
        <row r="25">
          <cell r="B25">
            <v>6664374</v>
          </cell>
          <cell r="D25">
            <v>53597139</v>
          </cell>
        </row>
        <row r="29">
          <cell r="B29">
            <v>370634</v>
          </cell>
        </row>
        <row r="30">
          <cell r="B30">
            <v>43819465</v>
          </cell>
        </row>
        <row r="31">
          <cell r="B31">
            <v>5574228</v>
          </cell>
        </row>
        <row r="32">
          <cell r="B32">
            <v>1064923</v>
          </cell>
        </row>
        <row r="33">
          <cell r="B33">
            <v>1111563</v>
          </cell>
        </row>
        <row r="34">
          <cell r="B34">
            <v>1415807</v>
          </cell>
        </row>
        <row r="35">
          <cell r="B35">
            <v>240519</v>
          </cell>
        </row>
        <row r="39">
          <cell r="B39">
            <v>24286842</v>
          </cell>
        </row>
        <row r="40">
          <cell r="B40">
            <v>29310297</v>
          </cell>
        </row>
        <row r="44">
          <cell r="B44">
            <v>40521346</v>
          </cell>
        </row>
        <row r="45">
          <cell r="B45">
            <v>12741516</v>
          </cell>
        </row>
        <row r="46">
          <cell r="B46">
            <v>148093</v>
          </cell>
        </row>
        <row r="47">
          <cell r="B47">
            <v>186184</v>
          </cell>
        </row>
        <row r="51">
          <cell r="B51">
            <v>43740830</v>
          </cell>
        </row>
        <row r="52">
          <cell r="B52">
            <v>9570481</v>
          </cell>
        </row>
        <row r="53">
          <cell r="B53">
            <v>151515</v>
          </cell>
        </row>
        <row r="54">
          <cell r="B54">
            <v>134313</v>
          </cell>
        </row>
        <row r="64">
          <cell r="B64">
            <v>13705</v>
          </cell>
        </row>
        <row r="65">
          <cell r="B65">
            <v>1089309</v>
          </cell>
        </row>
        <row r="66">
          <cell r="B66">
            <v>964721</v>
          </cell>
        </row>
        <row r="67">
          <cell r="B67">
            <v>1020624</v>
          </cell>
        </row>
        <row r="68">
          <cell r="B68">
            <v>1904210</v>
          </cell>
        </row>
        <row r="69">
          <cell r="B69">
            <v>1475914</v>
          </cell>
        </row>
        <row r="70">
          <cell r="B70">
            <v>1083625</v>
          </cell>
        </row>
        <row r="74">
          <cell r="B74">
            <v>62514</v>
          </cell>
        </row>
        <row r="75">
          <cell r="B75">
            <v>4603038</v>
          </cell>
        </row>
        <row r="76">
          <cell r="B76">
            <v>1497945</v>
          </cell>
        </row>
        <row r="77">
          <cell r="B77">
            <v>173365</v>
          </cell>
        </row>
        <row r="78">
          <cell r="B78">
            <v>500107</v>
          </cell>
        </row>
        <row r="79">
          <cell r="B79">
            <v>640933</v>
          </cell>
        </row>
        <row r="80">
          <cell r="B80">
            <v>74206</v>
          </cell>
        </row>
        <row r="84">
          <cell r="B84">
            <v>2915214</v>
          </cell>
        </row>
        <row r="85">
          <cell r="B85">
            <v>4636894</v>
          </cell>
        </row>
        <row r="89">
          <cell r="B89">
            <v>3622427</v>
          </cell>
        </row>
        <row r="90">
          <cell r="B90">
            <v>3816624</v>
          </cell>
        </row>
        <row r="91">
          <cell r="B91">
            <v>52833</v>
          </cell>
        </row>
        <row r="92">
          <cell r="B92">
            <v>60224</v>
          </cell>
        </row>
        <row r="96">
          <cell r="B96">
            <v>4342226</v>
          </cell>
        </row>
        <row r="97">
          <cell r="B97">
            <v>3107948</v>
          </cell>
        </row>
        <row r="98">
          <cell r="B98">
            <v>54635</v>
          </cell>
        </row>
        <row r="99">
          <cell r="B99">
            <v>47299</v>
          </cell>
        </row>
        <row r="109">
          <cell r="B109">
            <v>518</v>
          </cell>
        </row>
        <row r="110">
          <cell r="B110">
            <v>275600</v>
          </cell>
        </row>
        <row r="111">
          <cell r="B111">
            <v>416748</v>
          </cell>
        </row>
        <row r="112">
          <cell r="B112">
            <v>532044</v>
          </cell>
        </row>
        <row r="113">
          <cell r="B113">
            <v>902348</v>
          </cell>
        </row>
        <row r="114">
          <cell r="B114">
            <v>556466</v>
          </cell>
        </row>
        <row r="115">
          <cell r="B115">
            <v>217369</v>
          </cell>
        </row>
        <row r="119">
          <cell r="B119">
            <v>9150</v>
          </cell>
        </row>
        <row r="120">
          <cell r="B120">
            <v>2008361</v>
          </cell>
        </row>
        <row r="121">
          <cell r="B121">
            <v>652467</v>
          </cell>
        </row>
        <row r="122">
          <cell r="B122">
            <v>36221</v>
          </cell>
        </row>
        <row r="123">
          <cell r="B123">
            <v>40741</v>
          </cell>
        </row>
        <row r="124">
          <cell r="B124">
            <v>135059</v>
          </cell>
        </row>
        <row r="125">
          <cell r="B125">
            <v>19094</v>
          </cell>
        </row>
        <row r="129">
          <cell r="B129">
            <v>1167692</v>
          </cell>
        </row>
        <row r="130">
          <cell r="B130">
            <v>1733401</v>
          </cell>
        </row>
        <row r="134">
          <cell r="B134">
            <v>1287873</v>
          </cell>
        </row>
        <row r="135">
          <cell r="B135">
            <v>1576859</v>
          </cell>
        </row>
        <row r="136">
          <cell r="B136">
            <v>7175</v>
          </cell>
        </row>
        <row r="137">
          <cell r="B137">
            <v>29186</v>
          </cell>
        </row>
        <row r="141">
          <cell r="B141">
            <v>1618492</v>
          </cell>
        </row>
        <row r="142">
          <cell r="B142">
            <v>1251456</v>
          </cell>
        </row>
        <row r="143">
          <cell r="B143">
            <v>7617</v>
          </cell>
        </row>
        <row r="144">
          <cell r="B144">
            <v>23528</v>
          </cell>
        </row>
        <row r="154">
          <cell r="B154">
            <v>5364798</v>
          </cell>
        </row>
        <row r="155">
          <cell r="B155">
            <v>279079</v>
          </cell>
        </row>
        <row r="156">
          <cell r="B156">
            <v>1908231</v>
          </cell>
        </row>
        <row r="166">
          <cell r="B166">
            <v>1327633</v>
          </cell>
        </row>
        <row r="167">
          <cell r="B167">
            <v>997493</v>
          </cell>
        </row>
        <row r="168">
          <cell r="B168">
            <v>89</v>
          </cell>
        </row>
        <row r="169">
          <cell r="B169">
            <v>575878</v>
          </cell>
        </row>
      </sheetData>
      <sheetData sheetId="8">
        <row r="7">
          <cell r="B7">
            <v>3023977</v>
          </cell>
        </row>
        <row r="8">
          <cell r="B8">
            <v>7683021</v>
          </cell>
        </row>
        <row r="19">
          <cell r="B19">
            <v>19117</v>
          </cell>
        </row>
        <row r="20">
          <cell r="B20">
            <v>2027579</v>
          </cell>
        </row>
        <row r="21">
          <cell r="B21">
            <v>2631197</v>
          </cell>
        </row>
        <row r="22">
          <cell r="B22">
            <v>4481892</v>
          </cell>
        </row>
        <row r="23">
          <cell r="B23">
            <v>25529314</v>
          </cell>
        </row>
        <row r="24">
          <cell r="B24">
            <v>13808623</v>
          </cell>
        </row>
        <row r="25">
          <cell r="B25">
            <v>6779673</v>
          </cell>
          <cell r="D25">
            <v>55277395</v>
          </cell>
        </row>
        <row r="29">
          <cell r="B29">
            <v>519666</v>
          </cell>
        </row>
        <row r="30">
          <cell r="B30">
            <v>44933169</v>
          </cell>
        </row>
        <row r="31">
          <cell r="B31">
            <v>5792076</v>
          </cell>
        </row>
        <row r="32">
          <cell r="B32">
            <v>1110310</v>
          </cell>
        </row>
        <row r="33">
          <cell r="B33">
            <v>1182890</v>
          </cell>
        </row>
        <row r="34">
          <cell r="B34">
            <v>1491428</v>
          </cell>
        </row>
        <row r="35">
          <cell r="B35">
            <v>247856</v>
          </cell>
        </row>
        <row r="39">
          <cell r="B39">
            <v>25115048</v>
          </cell>
        </row>
        <row r="40">
          <cell r="B40">
            <v>30162347</v>
          </cell>
        </row>
        <row r="44">
          <cell r="B44">
            <v>41760993</v>
          </cell>
        </row>
        <row r="45">
          <cell r="B45">
            <v>13177246</v>
          </cell>
        </row>
        <row r="46">
          <cell r="B46">
            <v>149263</v>
          </cell>
        </row>
        <row r="47">
          <cell r="B47">
            <v>189893</v>
          </cell>
        </row>
        <row r="51">
          <cell r="B51">
            <v>45082516</v>
          </cell>
        </row>
        <row r="52">
          <cell r="B52">
            <v>9907354</v>
          </cell>
        </row>
        <row r="53">
          <cell r="B53">
            <v>151461</v>
          </cell>
        </row>
        <row r="54">
          <cell r="B54">
            <v>136064</v>
          </cell>
        </row>
        <row r="64">
          <cell r="B64">
            <v>13571</v>
          </cell>
        </row>
        <row r="65">
          <cell r="B65">
            <v>1094969</v>
          </cell>
        </row>
        <row r="66">
          <cell r="B66">
            <v>959770</v>
          </cell>
        </row>
        <row r="67">
          <cell r="B67">
            <v>1077942</v>
          </cell>
        </row>
        <row r="68">
          <cell r="B68">
            <v>1972189</v>
          </cell>
        </row>
        <row r="69">
          <cell r="B69">
            <v>1480855</v>
          </cell>
        </row>
        <row r="70">
          <cell r="B70">
            <v>1083725</v>
          </cell>
        </row>
        <row r="74">
          <cell r="B74">
            <v>78976</v>
          </cell>
        </row>
        <row r="75">
          <cell r="B75">
            <v>4640357</v>
          </cell>
        </row>
        <row r="76">
          <cell r="B76">
            <v>1530868</v>
          </cell>
        </row>
        <row r="77">
          <cell r="B77">
            <v>171858</v>
          </cell>
        </row>
        <row r="78">
          <cell r="B78">
            <v>516789</v>
          </cell>
        </row>
        <row r="79">
          <cell r="B79">
            <v>668657</v>
          </cell>
        </row>
        <row r="80">
          <cell r="B80">
            <v>75516</v>
          </cell>
        </row>
        <row r="84">
          <cell r="B84">
            <v>2981788</v>
          </cell>
        </row>
        <row r="85">
          <cell r="B85">
            <v>4701233</v>
          </cell>
        </row>
        <row r="89">
          <cell r="B89">
            <v>3658226</v>
          </cell>
        </row>
        <row r="90">
          <cell r="B90">
            <v>3911482</v>
          </cell>
        </row>
        <row r="91">
          <cell r="B91">
            <v>52689</v>
          </cell>
        </row>
        <row r="92">
          <cell r="B92">
            <v>60624</v>
          </cell>
        </row>
        <row r="96">
          <cell r="B96">
            <v>4399401</v>
          </cell>
        </row>
        <row r="97">
          <cell r="B97">
            <v>3181988</v>
          </cell>
        </row>
        <row r="98">
          <cell r="B98">
            <v>54368</v>
          </cell>
        </row>
        <row r="99">
          <cell r="B99">
            <v>47264</v>
          </cell>
        </row>
        <row r="109">
          <cell r="B109">
            <v>469</v>
          </cell>
        </row>
        <row r="110">
          <cell r="B110">
            <v>280677</v>
          </cell>
        </row>
        <row r="111">
          <cell r="B111">
            <v>426435</v>
          </cell>
        </row>
        <row r="112">
          <cell r="B112">
            <v>578151</v>
          </cell>
        </row>
        <row r="113">
          <cell r="B113">
            <v>952973</v>
          </cell>
        </row>
        <row r="114">
          <cell r="B114">
            <v>564628</v>
          </cell>
        </row>
        <row r="115">
          <cell r="B115">
            <v>220644</v>
          </cell>
        </row>
        <row r="119">
          <cell r="B119">
            <v>12442</v>
          </cell>
        </row>
        <row r="120">
          <cell r="B120">
            <v>2075245</v>
          </cell>
        </row>
        <row r="121">
          <cell r="B121">
            <v>685618</v>
          </cell>
        </row>
        <row r="122">
          <cell r="B122">
            <v>38108</v>
          </cell>
        </row>
        <row r="123">
          <cell r="B123">
            <v>45222</v>
          </cell>
        </row>
        <row r="124">
          <cell r="B124">
            <v>147575</v>
          </cell>
        </row>
        <row r="125">
          <cell r="B125">
            <v>19767</v>
          </cell>
        </row>
        <row r="129">
          <cell r="B129">
            <v>1221909</v>
          </cell>
        </row>
        <row r="130">
          <cell r="B130">
            <v>1802068</v>
          </cell>
        </row>
        <row r="134">
          <cell r="B134">
            <v>1324719</v>
          </cell>
        </row>
        <row r="135">
          <cell r="B135">
            <v>1661615</v>
          </cell>
        </row>
        <row r="136">
          <cell r="B136">
            <v>7330</v>
          </cell>
        </row>
        <row r="137">
          <cell r="B137">
            <v>30313</v>
          </cell>
        </row>
        <row r="141">
          <cell r="B141">
            <v>1670520</v>
          </cell>
        </row>
        <row r="142">
          <cell r="B142">
            <v>1321424</v>
          </cell>
        </row>
        <row r="143">
          <cell r="B143">
            <v>7738</v>
          </cell>
        </row>
        <row r="144">
          <cell r="B144">
            <v>24295</v>
          </cell>
        </row>
        <row r="154">
          <cell r="B154">
            <v>5488472</v>
          </cell>
        </row>
        <row r="155">
          <cell r="B155">
            <v>282156</v>
          </cell>
        </row>
        <row r="156">
          <cell r="B156">
            <v>1912393</v>
          </cell>
        </row>
        <row r="166">
          <cell r="B166">
            <v>1420741</v>
          </cell>
        </row>
        <row r="167">
          <cell r="B167">
            <v>1027795</v>
          </cell>
        </row>
        <row r="168">
          <cell r="B168">
            <v>106</v>
          </cell>
        </row>
        <row r="169">
          <cell r="B169">
            <v>575335</v>
          </cell>
        </row>
      </sheetData>
      <sheetData sheetId="9">
        <row r="7">
          <cell r="B7">
            <v>3129999</v>
          </cell>
        </row>
        <row r="8">
          <cell r="B8">
            <v>7949557</v>
          </cell>
        </row>
        <row r="19">
          <cell r="B19">
            <v>17823</v>
          </cell>
        </row>
        <row r="20">
          <cell r="B20">
            <v>2021432</v>
          </cell>
        </row>
        <row r="21">
          <cell r="B21">
            <v>2595633</v>
          </cell>
        </row>
        <row r="22">
          <cell r="B22">
            <v>4650326</v>
          </cell>
        </row>
        <row r="23">
          <cell r="B23">
            <v>26703520</v>
          </cell>
        </row>
        <row r="24">
          <cell r="B24">
            <v>14025104</v>
          </cell>
        </row>
        <row r="25">
          <cell r="B25">
            <v>6853718</v>
          </cell>
          <cell r="D25">
            <v>56867556</v>
          </cell>
        </row>
        <row r="29">
          <cell r="B29">
            <v>672604</v>
          </cell>
        </row>
        <row r="30">
          <cell r="B30">
            <v>45952965</v>
          </cell>
        </row>
        <row r="31">
          <cell r="B31">
            <v>6001488</v>
          </cell>
        </row>
        <row r="32">
          <cell r="B32">
            <v>1157382</v>
          </cell>
        </row>
        <row r="33">
          <cell r="B33">
            <v>1255180</v>
          </cell>
        </row>
        <row r="34">
          <cell r="B34">
            <v>1568384</v>
          </cell>
        </row>
        <row r="35">
          <cell r="B35">
            <v>259553</v>
          </cell>
        </row>
        <row r="39">
          <cell r="B39">
            <v>25885418</v>
          </cell>
        </row>
        <row r="40">
          <cell r="B40">
            <v>30982138</v>
          </cell>
        </row>
        <row r="44">
          <cell r="B44">
            <v>42984429</v>
          </cell>
        </row>
        <row r="45">
          <cell r="B45">
            <v>13541044</v>
          </cell>
        </row>
        <row r="46">
          <cell r="B46">
            <v>158832</v>
          </cell>
        </row>
        <row r="47">
          <cell r="B47">
            <v>183251</v>
          </cell>
        </row>
        <row r="51">
          <cell r="B51">
            <v>47582870</v>
          </cell>
        </row>
        <row r="52">
          <cell r="B52">
            <v>9045309</v>
          </cell>
        </row>
        <row r="53">
          <cell r="B53">
            <v>124130</v>
          </cell>
        </row>
        <row r="54">
          <cell r="B54">
            <v>115247</v>
          </cell>
        </row>
        <row r="64">
          <cell r="B64">
            <v>12797</v>
          </cell>
        </row>
        <row r="65">
          <cell r="B65">
            <v>1112037</v>
          </cell>
        </row>
        <row r="66">
          <cell r="B66">
            <v>974391</v>
          </cell>
        </row>
        <row r="67">
          <cell r="B67">
            <v>1173371</v>
          </cell>
        </row>
        <row r="68">
          <cell r="B68">
            <v>2097925</v>
          </cell>
        </row>
        <row r="69">
          <cell r="B69">
            <v>1493739</v>
          </cell>
        </row>
        <row r="70">
          <cell r="B70">
            <v>1085297</v>
          </cell>
        </row>
        <row r="74">
          <cell r="B74">
            <v>100443</v>
          </cell>
        </row>
        <row r="75">
          <cell r="B75">
            <v>4768622</v>
          </cell>
        </row>
        <row r="76">
          <cell r="B76">
            <v>1580199</v>
          </cell>
        </row>
        <row r="77">
          <cell r="B77">
            <v>176490</v>
          </cell>
        </row>
        <row r="78">
          <cell r="B78">
            <v>537403</v>
          </cell>
        </row>
        <row r="79">
          <cell r="B79">
            <v>707591</v>
          </cell>
        </row>
        <row r="80">
          <cell r="B80">
            <v>78809</v>
          </cell>
        </row>
        <row r="84">
          <cell r="B84">
            <v>3114951</v>
          </cell>
        </row>
        <row r="85">
          <cell r="B85">
            <v>4834606</v>
          </cell>
        </row>
        <row r="89">
          <cell r="B89">
            <v>3755229</v>
          </cell>
        </row>
        <row r="90">
          <cell r="B90">
            <v>4079421</v>
          </cell>
        </row>
        <row r="91">
          <cell r="B91">
            <v>56505</v>
          </cell>
        </row>
        <row r="92">
          <cell r="B92">
            <v>58402</v>
          </cell>
        </row>
        <row r="96">
          <cell r="B96">
            <v>4675861</v>
          </cell>
        </row>
        <row r="97">
          <cell r="B97">
            <v>3182503</v>
          </cell>
        </row>
        <row r="98">
          <cell r="B98">
            <v>49371</v>
          </cell>
        </row>
        <row r="99">
          <cell r="B99">
            <v>41822</v>
          </cell>
        </row>
        <row r="109">
          <cell r="B109">
            <v>390</v>
          </cell>
        </row>
        <row r="110">
          <cell r="B110">
            <v>273303</v>
          </cell>
        </row>
        <row r="111">
          <cell r="B111">
            <v>422604</v>
          </cell>
        </row>
        <row r="112">
          <cell r="B112">
            <v>621575</v>
          </cell>
        </row>
        <row r="113">
          <cell r="B113">
            <v>1006914</v>
          </cell>
        </row>
        <row r="114">
          <cell r="B114">
            <v>579012</v>
          </cell>
        </row>
        <row r="115">
          <cell r="B115">
            <v>226201</v>
          </cell>
        </row>
        <row r="119">
          <cell r="B119">
            <v>15986</v>
          </cell>
        </row>
        <row r="120">
          <cell r="B120">
            <v>2126454</v>
          </cell>
        </row>
        <row r="121">
          <cell r="B121">
            <v>715022</v>
          </cell>
        </row>
        <row r="122">
          <cell r="B122">
            <v>40424</v>
          </cell>
        </row>
        <row r="123">
          <cell r="B123">
            <v>50582</v>
          </cell>
        </row>
        <row r="124">
          <cell r="B124">
            <v>160934</v>
          </cell>
        </row>
        <row r="125">
          <cell r="B125">
            <v>20597</v>
          </cell>
        </row>
        <row r="129">
          <cell r="B129">
            <v>1273058</v>
          </cell>
        </row>
        <row r="130">
          <cell r="B130">
            <v>1856941</v>
          </cell>
        </row>
        <row r="134">
          <cell r="B134">
            <v>1367926</v>
          </cell>
        </row>
        <row r="135">
          <cell r="B135">
            <v>1722933</v>
          </cell>
        </row>
        <row r="136">
          <cell r="B136">
            <v>8820</v>
          </cell>
        </row>
        <row r="137">
          <cell r="B137">
            <v>30320</v>
          </cell>
        </row>
        <row r="141">
          <cell r="B141">
            <v>1811818</v>
          </cell>
        </row>
        <row r="142">
          <cell r="B142">
            <v>1289031</v>
          </cell>
        </row>
        <row r="143">
          <cell r="B143">
            <v>6387</v>
          </cell>
        </row>
        <row r="144">
          <cell r="B144">
            <v>22763</v>
          </cell>
        </row>
        <row r="154">
          <cell r="B154">
            <v>5601451</v>
          </cell>
        </row>
        <row r="155">
          <cell r="B155">
            <v>290112</v>
          </cell>
        </row>
        <row r="156">
          <cell r="B156">
            <v>2057994</v>
          </cell>
        </row>
        <row r="166">
          <cell r="B166">
            <v>1491325</v>
          </cell>
        </row>
        <row r="167">
          <cell r="B167">
            <v>1024319</v>
          </cell>
        </row>
        <row r="168">
          <cell r="B168">
            <v>123</v>
          </cell>
        </row>
        <row r="169">
          <cell r="B169">
            <v>614232</v>
          </cell>
        </row>
      </sheetData>
      <sheetData sheetId="10">
        <row r="7">
          <cell r="B7">
            <v>3219592</v>
          </cell>
        </row>
        <row r="8">
          <cell r="B8">
            <v>8178700</v>
          </cell>
        </row>
        <row r="19">
          <cell r="B19">
            <v>16536</v>
          </cell>
        </row>
        <row r="20">
          <cell r="B20">
            <v>1976110</v>
          </cell>
        </row>
        <row r="21">
          <cell r="B21">
            <v>2526838</v>
          </cell>
        </row>
        <row r="22">
          <cell r="B22">
            <v>4783799</v>
          </cell>
        </row>
        <row r="23">
          <cell r="B23">
            <v>27795928</v>
          </cell>
        </row>
        <row r="24">
          <cell r="B24">
            <v>14288160</v>
          </cell>
        </row>
        <row r="25">
          <cell r="B25">
            <v>6961688</v>
          </cell>
          <cell r="D25">
            <v>58349059</v>
          </cell>
        </row>
        <row r="29">
          <cell r="B29">
            <v>823544</v>
          </cell>
        </row>
        <row r="30">
          <cell r="B30">
            <v>46886383</v>
          </cell>
        </row>
        <row r="31">
          <cell r="B31">
            <v>6196660</v>
          </cell>
        </row>
        <row r="32">
          <cell r="B32">
            <v>1196661</v>
          </cell>
        </row>
        <row r="33">
          <cell r="B33">
            <v>1331644</v>
          </cell>
        </row>
        <row r="34">
          <cell r="B34">
            <v>1647635</v>
          </cell>
        </row>
        <row r="35">
          <cell r="B35">
            <v>266532</v>
          </cell>
        </row>
        <row r="39">
          <cell r="B39">
            <v>26597873</v>
          </cell>
        </row>
        <row r="40">
          <cell r="B40">
            <v>31751186</v>
          </cell>
        </row>
        <row r="44">
          <cell r="B44">
            <v>44208543</v>
          </cell>
        </row>
        <row r="45">
          <cell r="B45">
            <v>13799603</v>
          </cell>
        </row>
        <row r="46">
          <cell r="B46">
            <v>170639</v>
          </cell>
        </row>
        <row r="47">
          <cell r="B47">
            <v>170274</v>
          </cell>
        </row>
        <row r="51">
          <cell r="B51">
            <v>49049159</v>
          </cell>
        </row>
        <row r="52">
          <cell r="B52">
            <v>9100100</v>
          </cell>
        </row>
        <row r="53">
          <cell r="B53">
            <v>119645</v>
          </cell>
        </row>
        <row r="54">
          <cell r="B54">
            <v>80155</v>
          </cell>
        </row>
        <row r="64">
          <cell r="B64">
            <v>12170</v>
          </cell>
        </row>
        <row r="65">
          <cell r="B65">
            <v>1108015</v>
          </cell>
        </row>
        <row r="66">
          <cell r="B66">
            <v>968767</v>
          </cell>
        </row>
        <row r="67">
          <cell r="B67">
            <v>1247820</v>
          </cell>
        </row>
        <row r="68">
          <cell r="B68">
            <v>2235644</v>
          </cell>
        </row>
        <row r="69">
          <cell r="B69">
            <v>1509583</v>
          </cell>
        </row>
        <row r="70">
          <cell r="B70">
            <v>1096701</v>
          </cell>
        </row>
        <row r="74">
          <cell r="B74">
            <v>128044</v>
          </cell>
        </row>
        <row r="75">
          <cell r="B75">
            <v>4863021</v>
          </cell>
        </row>
        <row r="76">
          <cell r="B76">
            <v>1618726</v>
          </cell>
        </row>
        <row r="77">
          <cell r="B77">
            <v>182796</v>
          </cell>
        </row>
        <row r="78">
          <cell r="B78">
            <v>558601</v>
          </cell>
        </row>
        <row r="79">
          <cell r="B79">
            <v>746125</v>
          </cell>
        </row>
        <row r="80">
          <cell r="B80">
            <v>81387</v>
          </cell>
        </row>
        <row r="84">
          <cell r="B84">
            <v>3234984</v>
          </cell>
        </row>
        <row r="85">
          <cell r="B85">
            <v>4943716</v>
          </cell>
        </row>
        <row r="89">
          <cell r="B89">
            <v>3873801</v>
          </cell>
        </row>
        <row r="90">
          <cell r="B90">
            <v>4190320</v>
          </cell>
        </row>
        <row r="91">
          <cell r="B91">
            <v>60443</v>
          </cell>
        </row>
        <row r="92">
          <cell r="B92">
            <v>54136</v>
          </cell>
        </row>
        <row r="96">
          <cell r="B96">
            <v>4842078</v>
          </cell>
        </row>
        <row r="97">
          <cell r="B97">
            <v>3259368</v>
          </cell>
        </row>
        <row r="98">
          <cell r="B98">
            <v>48147</v>
          </cell>
        </row>
        <row r="99">
          <cell r="B99">
            <v>29107</v>
          </cell>
        </row>
        <row r="109">
          <cell r="B109">
            <v>364</v>
          </cell>
        </row>
        <row r="110">
          <cell r="B110">
            <v>266674</v>
          </cell>
        </row>
        <row r="111">
          <cell r="B111">
            <v>418191</v>
          </cell>
        </row>
        <row r="112">
          <cell r="B112">
            <v>660447</v>
          </cell>
        </row>
        <row r="113">
          <cell r="B113">
            <v>1057100</v>
          </cell>
        </row>
        <row r="114">
          <cell r="B114">
            <v>588489</v>
          </cell>
        </row>
        <row r="115">
          <cell r="B115">
            <v>228327</v>
          </cell>
        </row>
        <row r="119">
          <cell r="B119">
            <v>19917</v>
          </cell>
        </row>
        <row r="120">
          <cell r="B120">
            <v>2168601</v>
          </cell>
        </row>
        <row r="121">
          <cell r="B121">
            <v>738278</v>
          </cell>
        </row>
        <row r="122">
          <cell r="B122">
            <v>42171</v>
          </cell>
        </row>
        <row r="123">
          <cell r="B123">
            <v>55811</v>
          </cell>
        </row>
        <row r="124">
          <cell r="B124">
            <v>172780</v>
          </cell>
        </row>
        <row r="125">
          <cell r="B125">
            <v>22034</v>
          </cell>
        </row>
        <row r="129">
          <cell r="B129">
            <v>1311885</v>
          </cell>
        </row>
        <row r="130">
          <cell r="B130">
            <v>1907707</v>
          </cell>
        </row>
        <row r="134">
          <cell r="B134">
            <v>1400862</v>
          </cell>
        </row>
        <row r="135">
          <cell r="B135">
            <v>1779242</v>
          </cell>
        </row>
        <row r="136">
          <cell r="B136">
            <v>11055</v>
          </cell>
        </row>
        <row r="137">
          <cell r="B137">
            <v>28433</v>
          </cell>
        </row>
        <row r="141">
          <cell r="B141">
            <v>1874134</v>
          </cell>
        </row>
        <row r="142">
          <cell r="B142">
            <v>1323994</v>
          </cell>
        </row>
        <row r="143">
          <cell r="B143">
            <v>6059</v>
          </cell>
        </row>
        <row r="144">
          <cell r="B144">
            <v>15405</v>
          </cell>
        </row>
        <row r="154">
          <cell r="B154">
            <v>5717335</v>
          </cell>
        </row>
        <row r="155">
          <cell r="B155">
            <v>299652</v>
          </cell>
        </row>
        <row r="156">
          <cell r="B156">
            <v>2161713</v>
          </cell>
        </row>
        <row r="166">
          <cell r="B166">
            <v>1534436</v>
          </cell>
        </row>
        <row r="167">
          <cell r="B167">
            <v>1057520</v>
          </cell>
        </row>
        <row r="168">
          <cell r="B168">
            <v>170</v>
          </cell>
        </row>
        <row r="169">
          <cell r="B169">
            <v>627466</v>
          </cell>
        </row>
      </sheetData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zoomScale="50" zoomScaleNormal="50" workbookViewId="0">
      <selection activeCell="B5" sqref="B5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1.140625" style="108" customWidth="1"/>
    <col min="23" max="23" width="12.28515625" style="108" customWidth="1"/>
    <col min="24" max="26" width="8.85546875" style="108"/>
    <col min="27" max="16384" width="8.85546875" style="88"/>
  </cols>
  <sheetData>
    <row r="1" spans="2:26" s="68" customFormat="1" ht="29.1" customHeight="1" x14ac:dyDescent="0.25">
      <c r="B1" s="67" t="s">
        <v>56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</row>
    <row r="2" spans="2:26" ht="21.75" thickBot="1" x14ac:dyDescent="0.3">
      <c r="B2" s="87"/>
      <c r="C2" s="92"/>
      <c r="D2" s="42"/>
      <c r="E2" s="92"/>
      <c r="F2" s="49"/>
      <c r="G2" s="42"/>
      <c r="H2" s="92"/>
      <c r="I2" s="49"/>
      <c r="J2" s="42"/>
      <c r="K2" s="93"/>
      <c r="L2" s="92"/>
      <c r="M2" s="42"/>
      <c r="N2" s="42"/>
      <c r="O2" s="16"/>
      <c r="P2" s="92"/>
      <c r="Q2" s="42"/>
      <c r="R2" s="42"/>
      <c r="S2" s="16"/>
    </row>
    <row r="3" spans="2:26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</row>
    <row r="4" spans="2:26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6" x14ac:dyDescent="0.35">
      <c r="B5" s="84" t="s">
        <v>0</v>
      </c>
      <c r="C5" s="110">
        <f>'[1]2006'!$D$25</f>
        <v>45618319</v>
      </c>
      <c r="D5" s="51">
        <v>1</v>
      </c>
      <c r="E5" s="110">
        <f>C5-H5</f>
        <v>37165265</v>
      </c>
      <c r="F5" s="52">
        <f>E5/C5</f>
        <v>0.81470044961542754</v>
      </c>
      <c r="G5" s="51">
        <v>1</v>
      </c>
      <c r="H5" s="59">
        <f t="shared" ref="H5" si="0">L5+P5</f>
        <v>8453054</v>
      </c>
      <c r="I5" s="73">
        <f>H5/C5</f>
        <v>0.18529955038457249</v>
      </c>
      <c r="J5" s="74">
        <v>1</v>
      </c>
      <c r="K5" s="75">
        <f>J5/G5</f>
        <v>1</v>
      </c>
      <c r="L5" s="110">
        <f>'[1]2006'!$B$8</f>
        <v>6658403</v>
      </c>
      <c r="M5" s="53">
        <v>1</v>
      </c>
      <c r="N5" s="76">
        <f>M5/G5</f>
        <v>1</v>
      </c>
      <c r="O5" s="55">
        <f>L5/$H$5</f>
        <v>0.7876919986551606</v>
      </c>
      <c r="P5" s="110">
        <f>'[1]2006'!$B$7</f>
        <v>1794651</v>
      </c>
      <c r="Q5" s="53">
        <v>1</v>
      </c>
      <c r="R5" s="76">
        <f>Q5/K5</f>
        <v>1</v>
      </c>
      <c r="S5" s="25">
        <f>P5/H5</f>
        <v>0.2123080013448394</v>
      </c>
      <c r="U5" s="111"/>
    </row>
    <row r="6" spans="2:26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6" x14ac:dyDescent="0.25">
      <c r="B7" s="83" t="s">
        <v>20</v>
      </c>
      <c r="C7" s="59">
        <f>'[1]2006'!$B19</f>
        <v>16636</v>
      </c>
      <c r="D7" s="40">
        <f t="shared" ref="D7:D13" si="1">C7/C$14</f>
        <v>3.6467805839141069E-4</v>
      </c>
      <c r="E7" s="59">
        <f>C7-H7</f>
        <v>6476</v>
      </c>
      <c r="F7" s="16">
        <f>E7/$C$5</f>
        <v>1.4196051371379994E-4</v>
      </c>
      <c r="G7" s="16">
        <f t="shared" ref="G7:G13" si="2">E7/E$5</f>
        <v>1.7424872390927389E-4</v>
      </c>
      <c r="H7" s="59">
        <f t="shared" ref="H7:H13" si="3">L7+P7</f>
        <v>10160</v>
      </c>
      <c r="I7" s="16">
        <f t="shared" ref="I7:I14" si="4">H7/$C$5</f>
        <v>2.2271754467761076E-4</v>
      </c>
      <c r="J7" s="16">
        <f t="shared" ref="J7:J13" si="5">H7/H$5</f>
        <v>1.20193246133291E-3</v>
      </c>
      <c r="K7" s="78">
        <f t="shared" ref="K7:K13" si="6">J7/G7</f>
        <v>6.8977977822019536</v>
      </c>
      <c r="L7" s="59">
        <f>'[1]2006'!$B64</f>
        <v>9867</v>
      </c>
      <c r="M7" s="16">
        <f t="shared" ref="M7:M13" si="7">L7/L$5</f>
        <v>1.4818868728732702E-3</v>
      </c>
      <c r="N7" s="31">
        <f t="shared" ref="N7:N13" si="8">M7/$G7</f>
        <v>8.5044345784985165</v>
      </c>
      <c r="O7" s="16">
        <f>L7/$H$5</f>
        <v>1.167270432674392E-3</v>
      </c>
      <c r="P7" s="59">
        <f>'[1]2006'!$B109</f>
        <v>293</v>
      </c>
      <c r="Q7" s="16">
        <f t="shared" ref="Q7:Q13" si="9">P7/P$5</f>
        <v>1.6326294081690535E-4</v>
      </c>
      <c r="R7" s="31">
        <f t="shared" ref="R7:R13" si="10">Q7/$G7</f>
        <v>0.93695343732853664</v>
      </c>
      <c r="S7" s="32">
        <f>P7/$H$5</f>
        <v>3.4662028658517977E-5</v>
      </c>
    </row>
    <row r="8" spans="2:26" x14ac:dyDescent="0.25">
      <c r="B8" s="83" t="s">
        <v>2</v>
      </c>
      <c r="C8" s="59">
        <f>'[1]2006'!$B20</f>
        <v>1842697</v>
      </c>
      <c r="D8" s="40">
        <f t="shared" si="1"/>
        <v>4.0393794431574738E-2</v>
      </c>
      <c r="E8" s="59">
        <f t="shared" ref="E8:E13" si="11">C8-H8</f>
        <v>691153</v>
      </c>
      <c r="F8" s="16">
        <f t="shared" ref="F8:F14" si="12">E8/$C$5</f>
        <v>1.5150777476039833E-2</v>
      </c>
      <c r="G8" s="16">
        <f t="shared" si="2"/>
        <v>1.8596746182221492E-2</v>
      </c>
      <c r="H8" s="59">
        <f t="shared" si="3"/>
        <v>1151544</v>
      </c>
      <c r="I8" s="16">
        <f t="shared" si="4"/>
        <v>2.5243016955534901E-2</v>
      </c>
      <c r="J8" s="16">
        <f t="shared" si="5"/>
        <v>0.13622816085168746</v>
      </c>
      <c r="K8" s="78">
        <f t="shared" si="6"/>
        <v>7.3253761446678087</v>
      </c>
      <c r="L8" s="59">
        <f>'[1]2006'!$B65</f>
        <v>980851</v>
      </c>
      <c r="M8" s="16">
        <f t="shared" si="7"/>
        <v>0.14731024841842705</v>
      </c>
      <c r="N8" s="31">
        <f t="shared" si="8"/>
        <v>7.9212915514895714</v>
      </c>
      <c r="O8" s="16">
        <f t="shared" ref="O8:O12" si="13">L8/$H$5</f>
        <v>0.11603510399909903</v>
      </c>
      <c r="P8" s="59">
        <f>'[1]2006'!$B110</f>
        <v>170693</v>
      </c>
      <c r="Q8" s="16">
        <f t="shared" si="9"/>
        <v>9.5112085859590523E-2</v>
      </c>
      <c r="R8" s="31">
        <f t="shared" si="10"/>
        <v>5.1144477064766187</v>
      </c>
      <c r="S8" s="32">
        <f t="shared" ref="S8:S12" si="14">P8/$H$5</f>
        <v>2.0193056852588424E-2</v>
      </c>
    </row>
    <row r="9" spans="2:26" x14ac:dyDescent="0.25">
      <c r="B9" s="83" t="s">
        <v>3</v>
      </c>
      <c r="C9" s="59">
        <f>'[1]2006'!$B21</f>
        <v>2301602</v>
      </c>
      <c r="D9" s="40">
        <f t="shared" si="1"/>
        <v>5.0453459278058888E-2</v>
      </c>
      <c r="E9" s="59">
        <f t="shared" si="11"/>
        <v>1247162</v>
      </c>
      <c r="F9" s="16">
        <f t="shared" si="12"/>
        <v>2.7339060871576615E-2</v>
      </c>
      <c r="G9" s="16">
        <f t="shared" si="2"/>
        <v>3.3557193793721102E-2</v>
      </c>
      <c r="H9" s="59">
        <f t="shared" si="3"/>
        <v>1054440</v>
      </c>
      <c r="I9" s="16">
        <f t="shared" si="4"/>
        <v>2.3114398406482273E-2</v>
      </c>
      <c r="J9" s="16">
        <f t="shared" si="5"/>
        <v>0.12474071501258599</v>
      </c>
      <c r="K9" s="78">
        <f t="shared" si="6"/>
        <v>3.717257044178893</v>
      </c>
      <c r="L9" s="59">
        <f>'[1]2006'!$B66</f>
        <v>817758</v>
      </c>
      <c r="M9" s="16">
        <f t="shared" si="7"/>
        <v>0.12281593649408123</v>
      </c>
      <c r="N9" s="31">
        <f t="shared" si="8"/>
        <v>3.6598988952723861</v>
      </c>
      <c r="O9" s="16">
        <f t="shared" si="13"/>
        <v>9.6741130483728136E-2</v>
      </c>
      <c r="P9" s="59">
        <f>'[1]2006'!$B111</f>
        <v>236682</v>
      </c>
      <c r="Q9" s="16">
        <f t="shared" si="9"/>
        <v>0.13188190907312899</v>
      </c>
      <c r="R9" s="31">
        <f t="shared" si="10"/>
        <v>3.9300636961427169</v>
      </c>
      <c r="S9" s="32">
        <f t="shared" si="14"/>
        <v>2.7999584528857854E-2</v>
      </c>
    </row>
    <row r="10" spans="2:26" x14ac:dyDescent="0.25">
      <c r="B10" s="83" t="s">
        <v>4</v>
      </c>
      <c r="C10" s="59">
        <f>'[1]2006'!$B22</f>
        <v>3213592</v>
      </c>
      <c r="D10" s="40">
        <f t="shared" si="1"/>
        <v>7.0445208645237456E-2</v>
      </c>
      <c r="E10" s="59">
        <f t="shared" si="11"/>
        <v>2215982</v>
      </c>
      <c r="F10" s="16">
        <f t="shared" si="12"/>
        <v>4.8576581701750124E-2</v>
      </c>
      <c r="G10" s="16">
        <f t="shared" si="2"/>
        <v>5.9625082721729547E-2</v>
      </c>
      <c r="H10" s="59">
        <f t="shared" si="3"/>
        <v>997610</v>
      </c>
      <c r="I10" s="16">
        <f t="shared" si="4"/>
        <v>2.1868626943487329E-2</v>
      </c>
      <c r="J10" s="16">
        <f t="shared" si="5"/>
        <v>0.11801770105810279</v>
      </c>
      <c r="K10" s="78">
        <f t="shared" si="6"/>
        <v>1.9793297664489922</v>
      </c>
      <c r="L10" s="59">
        <f>'[1]2006'!$B67</f>
        <v>732892</v>
      </c>
      <c r="M10" s="16">
        <f t="shared" si="7"/>
        <v>0.11007023756297118</v>
      </c>
      <c r="N10" s="31">
        <f t="shared" si="8"/>
        <v>1.8460391590007403</v>
      </c>
      <c r="O10" s="16">
        <f t="shared" si="13"/>
        <v>8.6701445418425102E-2</v>
      </c>
      <c r="P10" s="59">
        <f>'[1]2006'!$B112</f>
        <v>264718</v>
      </c>
      <c r="Q10" s="16">
        <f t="shared" si="9"/>
        <v>0.1475038879425582</v>
      </c>
      <c r="R10" s="31">
        <f t="shared" si="10"/>
        <v>2.473856323704561</v>
      </c>
      <c r="S10" s="32">
        <f t="shared" si="14"/>
        <v>3.131625563967768E-2</v>
      </c>
    </row>
    <row r="11" spans="2:26" x14ac:dyDescent="0.25">
      <c r="B11" s="83" t="s">
        <v>5</v>
      </c>
      <c r="C11" s="59">
        <f>'[1]2006'!$B23</f>
        <v>19157825</v>
      </c>
      <c r="D11" s="40">
        <f t="shared" si="1"/>
        <v>0.41995903005544766</v>
      </c>
      <c r="E11" s="59">
        <f t="shared" si="11"/>
        <v>16954564</v>
      </c>
      <c r="F11" s="16">
        <f t="shared" si="12"/>
        <v>0.37166130562592631</v>
      </c>
      <c r="G11" s="16">
        <f t="shared" si="2"/>
        <v>0.45619381430483547</v>
      </c>
      <c r="H11" s="59">
        <f t="shared" si="3"/>
        <v>2203261</v>
      </c>
      <c r="I11" s="16">
        <f t="shared" si="4"/>
        <v>4.8297724429521398E-2</v>
      </c>
      <c r="J11" s="16">
        <f t="shared" si="5"/>
        <v>0.26064674376858354</v>
      </c>
      <c r="K11" s="78">
        <f t="shared" si="6"/>
        <v>0.57135089428112129</v>
      </c>
      <c r="L11" s="59">
        <f>'[1]2006'!$B68</f>
        <v>1642490</v>
      </c>
      <c r="M11" s="16">
        <f t="shared" si="7"/>
        <v>0.24667927129072842</v>
      </c>
      <c r="N11" s="31">
        <f t="shared" si="8"/>
        <v>0.54073348553975276</v>
      </c>
      <c r="O11" s="16">
        <f t="shared" si="13"/>
        <v>0.19430728822979246</v>
      </c>
      <c r="P11" s="59">
        <f>'[1]2006'!$B113</f>
        <v>560771</v>
      </c>
      <c r="Q11" s="16">
        <f t="shared" si="9"/>
        <v>0.31246799517009155</v>
      </c>
      <c r="R11" s="31">
        <f t="shared" si="10"/>
        <v>0.6849457081004956</v>
      </c>
      <c r="S11" s="32">
        <f t="shared" si="14"/>
        <v>6.6339455538791073E-2</v>
      </c>
    </row>
    <row r="12" spans="2:26" x14ac:dyDescent="0.25">
      <c r="B12" s="83" t="s">
        <v>6</v>
      </c>
      <c r="C12" s="59">
        <f>'[1]2006'!$B24</f>
        <v>13388032</v>
      </c>
      <c r="D12" s="40">
        <f t="shared" si="1"/>
        <v>0.29347929282532309</v>
      </c>
      <c r="E12" s="59">
        <f t="shared" si="11"/>
        <v>11504480</v>
      </c>
      <c r="F12" s="16">
        <f t="shared" si="12"/>
        <v>0.25218991519612988</v>
      </c>
      <c r="G12" s="16">
        <f t="shared" si="2"/>
        <v>0.30954925250768428</v>
      </c>
      <c r="H12" s="59">
        <f t="shared" si="3"/>
        <v>1883552</v>
      </c>
      <c r="I12" s="16">
        <f t="shared" si="4"/>
        <v>4.128937762919322E-2</v>
      </c>
      <c r="J12" s="16">
        <f t="shared" si="5"/>
        <v>0.22282502868194146</v>
      </c>
      <c r="K12" s="78">
        <f t="shared" si="6"/>
        <v>0.7198370756085416</v>
      </c>
      <c r="L12" s="59">
        <f>'[1]2006'!$B69</f>
        <v>1466824</v>
      </c>
      <c r="M12" s="16">
        <f t="shared" si="7"/>
        <v>0.22029666873573137</v>
      </c>
      <c r="N12" s="31">
        <f t="shared" si="8"/>
        <v>0.71166919949277763</v>
      </c>
      <c r="O12" s="16">
        <f t="shared" si="13"/>
        <v>0.17352592329352209</v>
      </c>
      <c r="P12" s="59">
        <f>'[1]2006'!$B114</f>
        <v>416728</v>
      </c>
      <c r="Q12" s="16">
        <f t="shared" si="9"/>
        <v>0.23220559317661205</v>
      </c>
      <c r="R12" s="31">
        <f t="shared" si="10"/>
        <v>0.75014102374822489</v>
      </c>
      <c r="S12" s="32">
        <f t="shared" si="14"/>
        <v>4.9299105388419383E-2</v>
      </c>
    </row>
    <row r="13" spans="2:26" x14ac:dyDescent="0.25">
      <c r="B13" s="83" t="s">
        <v>7</v>
      </c>
      <c r="C13" s="59">
        <f>'[1]2006'!$B25</f>
        <v>5697935</v>
      </c>
      <c r="D13" s="40">
        <f t="shared" si="1"/>
        <v>0.12490453670596674</v>
      </c>
      <c r="E13" s="59">
        <f t="shared" si="11"/>
        <v>4545448</v>
      </c>
      <c r="F13" s="16">
        <f t="shared" si="12"/>
        <v>9.9640848230290999E-2</v>
      </c>
      <c r="G13" s="16">
        <f t="shared" si="2"/>
        <v>0.12230366176589888</v>
      </c>
      <c r="H13" s="59">
        <f t="shared" si="3"/>
        <v>1152487</v>
      </c>
      <c r="I13" s="16">
        <f t="shared" si="4"/>
        <v>2.5263688475675748E-2</v>
      </c>
      <c r="J13" s="16">
        <f t="shared" si="5"/>
        <v>0.1363397181657659</v>
      </c>
      <c r="K13" s="78">
        <f t="shared" si="6"/>
        <v>1.1147639915044687</v>
      </c>
      <c r="L13" s="59">
        <f>'[1]2006'!$B70</f>
        <v>1007721</v>
      </c>
      <c r="M13" s="16">
        <f t="shared" si="7"/>
        <v>0.15134575062518746</v>
      </c>
      <c r="N13" s="31">
        <f t="shared" si="8"/>
        <v>1.237458866234749</v>
      </c>
      <c r="O13" s="16">
        <f>L13/$H$5</f>
        <v>0.11921383679791943</v>
      </c>
      <c r="P13" s="59">
        <f>'[1]2006'!$B115</f>
        <v>144766</v>
      </c>
      <c r="Q13" s="16">
        <f t="shared" si="9"/>
        <v>8.066526583720178E-2</v>
      </c>
      <c r="R13" s="31">
        <f t="shared" si="10"/>
        <v>0.65954906560036575</v>
      </c>
      <c r="S13" s="32">
        <f>P13/$H$5</f>
        <v>1.7125881367846461E-2</v>
      </c>
    </row>
    <row r="14" spans="2:26" s="39" customFormat="1" ht="21" customHeight="1" x14ac:dyDescent="0.25">
      <c r="B14" s="95" t="s">
        <v>0</v>
      </c>
      <c r="C14" s="60">
        <f>SUM(C7:C13)</f>
        <v>45618319</v>
      </c>
      <c r="D14" s="34">
        <f>SUM(D7:D13)</f>
        <v>1</v>
      </c>
      <c r="E14" s="60">
        <f>SUM(E7:E13)</f>
        <v>37165265</v>
      </c>
      <c r="F14" s="35">
        <f>SUM(F7:F13)</f>
        <v>0.81470044961542754</v>
      </c>
      <c r="G14" s="35">
        <f>SUM(G7:G13)</f>
        <v>1</v>
      </c>
      <c r="H14" s="60">
        <f>SUM(H7:H13)</f>
        <v>8453054</v>
      </c>
      <c r="I14" s="35">
        <f>SUM(I7:I13)</f>
        <v>0.18529955038457249</v>
      </c>
      <c r="J14" s="35">
        <f>SUM(J7:J13)</f>
        <v>1</v>
      </c>
      <c r="K14" s="36"/>
      <c r="L14" s="60">
        <f>SUM(L7:L13)</f>
        <v>6658403</v>
      </c>
      <c r="M14" s="35">
        <f>SUM(M7:M13)</f>
        <v>1</v>
      </c>
      <c r="N14" s="37"/>
      <c r="O14" s="35">
        <f>SUM(O7:O13)</f>
        <v>0.78769199865516071</v>
      </c>
      <c r="P14" s="60">
        <f>SUM(P7:P13)</f>
        <v>1794651</v>
      </c>
      <c r="Q14" s="35">
        <f>SUM(Q7:Q13)</f>
        <v>1</v>
      </c>
      <c r="R14" s="31" t="s">
        <v>13</v>
      </c>
      <c r="S14" s="38">
        <f>SUM(S7:S13)</f>
        <v>0.2123080013448394</v>
      </c>
      <c r="U14" s="112"/>
      <c r="V14" s="112"/>
      <c r="W14" s="112"/>
    </row>
    <row r="15" spans="2:26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</row>
    <row r="16" spans="2:26" s="39" customFormat="1" ht="21" customHeight="1" x14ac:dyDescent="0.25">
      <c r="B16" s="83" t="s">
        <v>73</v>
      </c>
      <c r="C16" s="60">
        <f>C7+C8+C9+C10</f>
        <v>7374527</v>
      </c>
      <c r="D16" s="40">
        <f>C16/C$5</f>
        <v>0.16165714041326248</v>
      </c>
      <c r="E16" s="60">
        <f>E7+E8+E9+E10</f>
        <v>4160773</v>
      </c>
      <c r="F16" s="16">
        <f t="shared" ref="F16:F17" si="15">E16/$C$5</f>
        <v>9.1208380563080366E-2</v>
      </c>
      <c r="G16" s="16">
        <f t="shared" ref="G16:G17" si="16">E16/E$5</f>
        <v>0.11195327142158142</v>
      </c>
      <c r="H16" s="60">
        <f>H7+H8+H9+H10</f>
        <v>3213754</v>
      </c>
      <c r="I16" s="16">
        <f t="shared" ref="I16:I17" si="17">H16/$C$5</f>
        <v>7.0448759850182119E-2</v>
      </c>
      <c r="J16" s="16">
        <f t="shared" ref="J16:J17" si="18">H16/H$5</f>
        <v>0.38018850938370913</v>
      </c>
      <c r="K16" s="78">
        <f t="shared" ref="K16:K17" si="19">J16/G16</f>
        <v>3.3959571217176561</v>
      </c>
      <c r="L16" s="60">
        <f>L7+L8+L9+L10</f>
        <v>2541368</v>
      </c>
      <c r="M16" s="16">
        <f t="shared" ref="M16:M17" si="20">L16/L$5</f>
        <v>0.38167830934835273</v>
      </c>
      <c r="N16" s="31">
        <f t="shared" ref="N16:N17" si="21">M16/$G16</f>
        <v>3.4092644591962853</v>
      </c>
      <c r="O16" s="16">
        <f t="shared" ref="O16:O17" si="22">L16/$H$5</f>
        <v>0.30064495033392663</v>
      </c>
      <c r="P16" s="60">
        <f>P7+P8+P9+P10</f>
        <v>672386</v>
      </c>
      <c r="Q16" s="16">
        <f t="shared" ref="Q16:Q17" si="23">P16/P$5</f>
        <v>0.37466114581609461</v>
      </c>
      <c r="R16" s="31">
        <f t="shared" ref="R16:R17" si="24">Q16/$G16</f>
        <v>3.3465850623090461</v>
      </c>
      <c r="S16" s="32">
        <f t="shared" ref="S16:S17" si="25">P16/$H$5</f>
        <v>7.9543559049782483E-2</v>
      </c>
      <c r="U16" s="112"/>
      <c r="V16" s="112"/>
      <c r="W16" s="112"/>
    </row>
    <row r="17" spans="2:26" s="39" customFormat="1" ht="21" customHeight="1" x14ac:dyDescent="0.25">
      <c r="B17" s="83" t="s">
        <v>74</v>
      </c>
      <c r="C17" s="60">
        <f>C11+C12+C13</f>
        <v>38243792</v>
      </c>
      <c r="D17" s="40">
        <f>C17/C$5</f>
        <v>0.83834285958673749</v>
      </c>
      <c r="E17" s="60">
        <f>E11+E12+E13</f>
        <v>33004492</v>
      </c>
      <c r="F17" s="16">
        <f t="shared" si="15"/>
        <v>0.7234920690523472</v>
      </c>
      <c r="G17" s="16">
        <f t="shared" si="16"/>
        <v>0.8880467285784186</v>
      </c>
      <c r="H17" s="60">
        <f>H11+H12+H13</f>
        <v>5239300</v>
      </c>
      <c r="I17" s="16">
        <f t="shared" si="17"/>
        <v>0.11485079053439036</v>
      </c>
      <c r="J17" s="16">
        <f t="shared" si="18"/>
        <v>0.61981149061629082</v>
      </c>
      <c r="K17" s="78">
        <f t="shared" si="19"/>
        <v>0.6979491851836247</v>
      </c>
      <c r="L17" s="60">
        <f>L11+L12+L13</f>
        <v>4117035</v>
      </c>
      <c r="M17" s="16">
        <f t="shared" si="20"/>
        <v>0.61832169065164722</v>
      </c>
      <c r="N17" s="31">
        <f t="shared" si="21"/>
        <v>0.69627157080061985</v>
      </c>
      <c r="O17" s="16">
        <f t="shared" si="22"/>
        <v>0.48704704832123397</v>
      </c>
      <c r="P17" s="60">
        <f>P11+P12+P13</f>
        <v>1122265</v>
      </c>
      <c r="Q17" s="16">
        <f t="shared" si="23"/>
        <v>0.62533885418390545</v>
      </c>
      <c r="R17" s="31">
        <f t="shared" si="24"/>
        <v>0.70417336617516202</v>
      </c>
      <c r="S17" s="32">
        <f t="shared" si="25"/>
        <v>0.13276444229505691</v>
      </c>
      <c r="U17" s="112"/>
      <c r="V17" s="112"/>
      <c r="W17" s="112"/>
    </row>
    <row r="18" spans="2:26" s="39" customFormat="1" ht="21" customHeight="1" x14ac:dyDescent="0.25">
      <c r="B18" s="95" t="s">
        <v>0</v>
      </c>
      <c r="C18" s="60">
        <f>SUM(C16:C17)</f>
        <v>45618319</v>
      </c>
      <c r="D18" s="34">
        <f>SUM(D16:D17)</f>
        <v>1</v>
      </c>
      <c r="E18" s="60">
        <f>SUM(E16:E17)</f>
        <v>37165265</v>
      </c>
      <c r="F18" s="35">
        <f>SUM(F16:F17)</f>
        <v>0.81470044961542754</v>
      </c>
      <c r="G18" s="35">
        <f>SUM(G16:G17)</f>
        <v>1</v>
      </c>
      <c r="H18" s="60">
        <f>SUM(H16:H17)</f>
        <v>8453054</v>
      </c>
      <c r="I18" s="35">
        <f>SUM(I16:I17)</f>
        <v>0.18529955038457246</v>
      </c>
      <c r="J18" s="35">
        <f>SUM(J16:J17)</f>
        <v>1</v>
      </c>
      <c r="K18" s="36" t="s">
        <v>13</v>
      </c>
      <c r="L18" s="60">
        <f>SUM(L16:L17)</f>
        <v>6658403</v>
      </c>
      <c r="M18" s="35">
        <f>SUM(M16:M17)</f>
        <v>1</v>
      </c>
      <c r="N18" s="37" t="s">
        <v>13</v>
      </c>
      <c r="O18" s="35">
        <f>SUM(O16:O17)</f>
        <v>0.7876919986551606</v>
      </c>
      <c r="P18" s="60">
        <f>SUM(P16:P17)</f>
        <v>1794651</v>
      </c>
      <c r="Q18" s="35">
        <f>SUM(Q16:Q17)</f>
        <v>1</v>
      </c>
      <c r="R18" s="31"/>
      <c r="S18" s="38">
        <f>SUM(S16:S17)</f>
        <v>0.2123080013448394</v>
      </c>
      <c r="U18" s="112"/>
      <c r="V18" s="112"/>
      <c r="W18" s="112"/>
    </row>
    <row r="19" spans="2:26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X19" s="88"/>
      <c r="Y19" s="88"/>
      <c r="Z19" s="88"/>
    </row>
    <row r="20" spans="2:26" x14ac:dyDescent="0.25">
      <c r="B20" s="83" t="s">
        <v>9</v>
      </c>
      <c r="C20" s="59">
        <f>'[1]2006'!$B$30</f>
        <v>38076165</v>
      </c>
      <c r="D20" s="40">
        <f t="shared" ref="D20:D26" si="26">C20/C$14</f>
        <v>0.83466830507279322</v>
      </c>
      <c r="E20" s="59">
        <f t="shared" ref="E20:E26" si="27">C20-H20</f>
        <v>32559698</v>
      </c>
      <c r="F20" s="16">
        <f t="shared" ref="F20:F27" si="28">E20/$C$5</f>
        <v>0.71374173169335764</v>
      </c>
      <c r="G20" s="16">
        <f t="shared" ref="G20:G27" si="29">E20/E$5</f>
        <v>0.87607872565956413</v>
      </c>
      <c r="H20" s="59">
        <f t="shared" ref="H20:H26" si="30">L20+P20</f>
        <v>5516467</v>
      </c>
      <c r="I20" s="16">
        <f t="shared" ref="I20:I27" si="31">H20/$C$5</f>
        <v>0.12092657337943558</v>
      </c>
      <c r="J20" s="16">
        <f t="shared" ref="J20:J27" si="32">H20/H$5</f>
        <v>0.6526004684224187</v>
      </c>
      <c r="K20" s="78">
        <f t="shared" ref="K20:K26" si="33">J20/G20</f>
        <v>0.74491075894018799</v>
      </c>
      <c r="L20" s="59">
        <f>'[1]2006'!$B$75</f>
        <v>4233276</v>
      </c>
      <c r="M20" s="16">
        <f t="shared" ref="M20:O27" si="34">L20/L$5</f>
        <v>0.63577948045499799</v>
      </c>
      <c r="N20" s="31">
        <f t="shared" ref="N20:N26" si="35">M20/$G20</f>
        <v>0.7257104434037539</v>
      </c>
      <c r="O20" s="16">
        <f t="shared" ref="O20:O26" si="36">L20/$H$5</f>
        <v>0.50079840966353695</v>
      </c>
      <c r="P20" s="59">
        <f>'[1]2006'!$B$120</f>
        <v>1283191</v>
      </c>
      <c r="Q20" s="16">
        <f t="shared" ref="Q20:Q27" si="37">P20/P$5</f>
        <v>0.71500865627913168</v>
      </c>
      <c r="R20" s="31">
        <f t="shared" ref="R20:R26" si="38">Q20/$G20</f>
        <v>0.81614658059506084</v>
      </c>
      <c r="S20" s="32">
        <f t="shared" ref="S20:S26" si="39">P20/$H$5</f>
        <v>0.1518020587588817</v>
      </c>
      <c r="X20" s="88"/>
      <c r="Y20" s="88"/>
      <c r="Z20" s="88"/>
    </row>
    <row r="21" spans="2:26" ht="16.5" customHeight="1" x14ac:dyDescent="0.25">
      <c r="B21" s="83" t="s">
        <v>45</v>
      </c>
      <c r="C21" s="59">
        <f>'[1]2006'!$B$31</f>
        <v>4559591</v>
      </c>
      <c r="D21" s="40">
        <f t="shared" si="26"/>
        <v>9.9950877190367313E-2</v>
      </c>
      <c r="E21" s="59">
        <f t="shared" si="27"/>
        <v>2855677</v>
      </c>
      <c r="F21" s="16">
        <f t="shared" si="28"/>
        <v>6.2599347424441482E-2</v>
      </c>
      <c r="G21" s="16">
        <f t="shared" si="29"/>
        <v>7.6837256508193869E-2</v>
      </c>
      <c r="H21" s="59">
        <f t="shared" si="30"/>
        <v>1703914</v>
      </c>
      <c r="I21" s="16">
        <f t="shared" si="31"/>
        <v>3.7351529765925831E-2</v>
      </c>
      <c r="J21" s="16">
        <f t="shared" si="32"/>
        <v>0.20157377440153582</v>
      </c>
      <c r="K21" s="78">
        <f t="shared" si="33"/>
        <v>2.6233858880690271</v>
      </c>
      <c r="L21" s="59">
        <f>'[1]2006'!$B$76</f>
        <v>1308062</v>
      </c>
      <c r="M21" s="16">
        <f t="shared" si="34"/>
        <v>0.19645281308445883</v>
      </c>
      <c r="N21" s="31">
        <f t="shared" si="35"/>
        <v>2.5567390353598745</v>
      </c>
      <c r="O21" s="16">
        <f t="shared" si="36"/>
        <v>0.15474430897992608</v>
      </c>
      <c r="P21" s="59">
        <f>'[1]2006'!$B$121</f>
        <v>395852</v>
      </c>
      <c r="Q21" s="16">
        <f t="shared" si="37"/>
        <v>0.22057324794625807</v>
      </c>
      <c r="R21" s="31">
        <f t="shared" si="38"/>
        <v>2.8706549136451311</v>
      </c>
      <c r="S21" s="32">
        <f t="shared" si="39"/>
        <v>4.6829465421609755E-2</v>
      </c>
      <c r="X21" s="88"/>
      <c r="Y21" s="88"/>
      <c r="Z21" s="88"/>
    </row>
    <row r="22" spans="2:26" x14ac:dyDescent="0.25">
      <c r="B22" s="83" t="s">
        <v>11</v>
      </c>
      <c r="C22" s="59">
        <f>'[1]2006'!$B$34</f>
        <v>1089433</v>
      </c>
      <c r="D22" s="40">
        <f t="shared" si="26"/>
        <v>2.388148059554759E-2</v>
      </c>
      <c r="E22" s="59">
        <f t="shared" si="27"/>
        <v>534236</v>
      </c>
      <c r="F22" s="16">
        <f t="shared" si="28"/>
        <v>1.1710997066770479E-2</v>
      </c>
      <c r="G22" s="16">
        <f t="shared" si="29"/>
        <v>1.4374604889807728E-2</v>
      </c>
      <c r="H22" s="59">
        <f t="shared" si="30"/>
        <v>555197</v>
      </c>
      <c r="I22" s="16">
        <f t="shared" si="31"/>
        <v>1.2170483528777113E-2</v>
      </c>
      <c r="J22" s="16">
        <f t="shared" si="32"/>
        <v>6.5680048891205475E-2</v>
      </c>
      <c r="K22" s="78">
        <f t="shared" si="33"/>
        <v>4.5691724673264389</v>
      </c>
      <c r="L22" s="59">
        <f>'[1]2006'!$B$79</f>
        <v>487776</v>
      </c>
      <c r="M22" s="16">
        <f t="shared" si="34"/>
        <v>7.3257205969659692E-2</v>
      </c>
      <c r="N22" s="31">
        <f t="shared" si="35"/>
        <v>5.0962935351080505</v>
      </c>
      <c r="O22" s="16">
        <f t="shared" si="36"/>
        <v>5.7704114986134009E-2</v>
      </c>
      <c r="P22" s="59">
        <f>'[1]2006'!$B$124</f>
        <v>67421</v>
      </c>
      <c r="Q22" s="16">
        <f t="shared" si="37"/>
        <v>3.75677499413535E-2</v>
      </c>
      <c r="R22" s="31">
        <f t="shared" si="38"/>
        <v>2.6134805255058384</v>
      </c>
      <c r="S22" s="32">
        <f t="shared" si="39"/>
        <v>7.9759339050714684E-3</v>
      </c>
      <c r="X22" s="88"/>
      <c r="Y22" s="88"/>
      <c r="Z22" s="88"/>
    </row>
    <row r="23" spans="2:26" x14ac:dyDescent="0.25">
      <c r="B23" s="83" t="s">
        <v>10</v>
      </c>
      <c r="C23" s="59">
        <f>'[1]2006'!$B$33</f>
        <v>793374</v>
      </c>
      <c r="D23" s="40">
        <f t="shared" si="26"/>
        <v>1.7391565875103814E-2</v>
      </c>
      <c r="E23" s="59">
        <f t="shared" si="27"/>
        <v>378366</v>
      </c>
      <c r="F23" s="16">
        <f t="shared" si="28"/>
        <v>8.2941679635323701E-3</v>
      </c>
      <c r="G23" s="16">
        <f t="shared" si="29"/>
        <v>1.0180635063412033E-2</v>
      </c>
      <c r="H23" s="59">
        <f t="shared" si="30"/>
        <v>415008</v>
      </c>
      <c r="I23" s="16">
        <f t="shared" si="31"/>
        <v>9.0973979115714452E-3</v>
      </c>
      <c r="J23" s="16">
        <f t="shared" si="32"/>
        <v>4.9095628633154358E-2</v>
      </c>
      <c r="K23" s="78">
        <f t="shared" si="33"/>
        <v>4.8224524626757415</v>
      </c>
      <c r="L23" s="59">
        <f>'[1]2006'!$B$78</f>
        <v>398053</v>
      </c>
      <c r="M23" s="16">
        <f t="shared" si="34"/>
        <v>5.9782052843602287E-2</v>
      </c>
      <c r="N23" s="31">
        <f t="shared" si="35"/>
        <v>5.8721339554201029</v>
      </c>
      <c r="O23" s="16">
        <f t="shared" si="36"/>
        <v>4.7089844688085511E-2</v>
      </c>
      <c r="P23" s="59">
        <f>'[1]2006'!$B$123</f>
        <v>16955</v>
      </c>
      <c r="Q23" s="16">
        <f t="shared" si="37"/>
        <v>9.4475193226983972E-3</v>
      </c>
      <c r="R23" s="31">
        <f t="shared" si="38"/>
        <v>0.92798919358691434</v>
      </c>
      <c r="S23" s="32">
        <f t="shared" si="39"/>
        <v>2.0057839450688471E-3</v>
      </c>
      <c r="X23" s="88"/>
      <c r="Y23" s="88"/>
      <c r="Z23" s="88"/>
    </row>
    <row r="24" spans="2:26" ht="38.25" customHeight="1" x14ac:dyDescent="0.25">
      <c r="B24" s="83" t="s">
        <v>47</v>
      </c>
      <c r="C24" s="59">
        <f>'[1]2006'!$B$35</f>
        <v>189117</v>
      </c>
      <c r="D24" s="40">
        <f t="shared" si="26"/>
        <v>4.1456371945665076E-3</v>
      </c>
      <c r="E24" s="59">
        <f t="shared" si="27"/>
        <v>114726</v>
      </c>
      <c r="F24" s="16">
        <f t="shared" si="28"/>
        <v>2.5149107313664934E-3</v>
      </c>
      <c r="G24" s="16">
        <f t="shared" si="29"/>
        <v>3.0869146231030506E-3</v>
      </c>
      <c r="H24" s="59">
        <f t="shared" si="30"/>
        <v>74391</v>
      </c>
      <c r="I24" s="16">
        <f t="shared" si="31"/>
        <v>1.630726463200014E-3</v>
      </c>
      <c r="J24" s="16">
        <f t="shared" si="32"/>
        <v>8.8004879656512301E-3</v>
      </c>
      <c r="K24" s="78">
        <f t="shared" si="33"/>
        <v>2.8509009934342595</v>
      </c>
      <c r="L24" s="59">
        <f>'[1]2006'!$B$80</f>
        <v>62592</v>
      </c>
      <c r="M24" s="16">
        <f t="shared" si="34"/>
        <v>9.4004523306865026E-3</v>
      </c>
      <c r="N24" s="31">
        <f t="shared" si="35"/>
        <v>3.0452582848685696</v>
      </c>
      <c r="O24" s="16">
        <f t="shared" si="36"/>
        <v>7.4046610846210141E-3</v>
      </c>
      <c r="P24" s="59">
        <f>'[1]2006'!$B$125</f>
        <v>11799</v>
      </c>
      <c r="Q24" s="16">
        <f t="shared" si="37"/>
        <v>6.5745373334425471E-3</v>
      </c>
      <c r="R24" s="31">
        <f t="shared" si="38"/>
        <v>2.1298086070270528</v>
      </c>
      <c r="S24" s="32">
        <f t="shared" si="39"/>
        <v>1.3958268810302171E-3</v>
      </c>
      <c r="X24" s="88"/>
      <c r="Y24" s="88"/>
      <c r="Z24" s="88"/>
    </row>
    <row r="25" spans="2:26" ht="38.25" customHeight="1" x14ac:dyDescent="0.25">
      <c r="B25" s="83" t="s">
        <v>46</v>
      </c>
      <c r="C25" s="59">
        <f>'[1]2006'!$B$32</f>
        <v>819164</v>
      </c>
      <c r="D25" s="40">
        <f t="shared" si="26"/>
        <v>1.7956908933886843E-2</v>
      </c>
      <c r="E25" s="59">
        <f t="shared" si="27"/>
        <v>650240</v>
      </c>
      <c r="F25" s="16">
        <f t="shared" si="28"/>
        <v>1.4253922859367088E-2</v>
      </c>
      <c r="G25" s="16">
        <f t="shared" si="29"/>
        <v>1.7495906459970081E-2</v>
      </c>
      <c r="H25" s="59">
        <f t="shared" si="30"/>
        <v>168924</v>
      </c>
      <c r="I25" s="16">
        <f t="shared" si="31"/>
        <v>3.7029860745197559E-3</v>
      </c>
      <c r="J25" s="16">
        <f t="shared" si="32"/>
        <v>1.9983783375807133E-2</v>
      </c>
      <c r="K25" s="78">
        <f t="shared" si="33"/>
        <v>1.1421976575794579</v>
      </c>
      <c r="L25" s="59">
        <f>'[1]2006'!$B$77</f>
        <v>151093</v>
      </c>
      <c r="M25" s="16">
        <f t="shared" si="34"/>
        <v>2.2692077965241815E-2</v>
      </c>
      <c r="N25" s="31">
        <f t="shared" si="35"/>
        <v>1.2969935577307961</v>
      </c>
      <c r="O25" s="16">
        <f t="shared" si="36"/>
        <v>1.7874368246080057E-2</v>
      </c>
      <c r="P25" s="59">
        <f>'[1]2006'!$B$122</f>
        <v>17831</v>
      </c>
      <c r="Q25" s="16">
        <f t="shared" si="37"/>
        <v>9.9356365109427962E-3</v>
      </c>
      <c r="R25" s="31">
        <f t="shared" si="38"/>
        <v>0.56788349512928216</v>
      </c>
      <c r="S25" s="32">
        <f t="shared" si="39"/>
        <v>2.1094151297270784E-3</v>
      </c>
      <c r="X25" s="88"/>
      <c r="Y25" s="88"/>
      <c r="Z25" s="88"/>
    </row>
    <row r="26" spans="2:26" ht="39.75" customHeight="1" x14ac:dyDescent="0.25">
      <c r="B26" s="83" t="s">
        <v>14</v>
      </c>
      <c r="C26" s="59">
        <f>'[1]2006'!$B$29</f>
        <v>91475</v>
      </c>
      <c r="D26" s="40">
        <f t="shared" si="26"/>
        <v>2.0052251377346893E-3</v>
      </c>
      <c r="E26" s="59">
        <f t="shared" si="27"/>
        <v>72322</v>
      </c>
      <c r="F26" s="16">
        <f t="shared" si="28"/>
        <v>1.5853718765919454E-3</v>
      </c>
      <c r="G26" s="16">
        <f t="shared" si="29"/>
        <v>1.9459567959491208E-3</v>
      </c>
      <c r="H26" s="59">
        <f t="shared" si="30"/>
        <v>19153</v>
      </c>
      <c r="I26" s="16">
        <f t="shared" si="31"/>
        <v>4.1985326114274402E-4</v>
      </c>
      <c r="J26" s="16">
        <f t="shared" si="32"/>
        <v>2.2658083102272859E-3</v>
      </c>
      <c r="K26" s="78">
        <f t="shared" si="33"/>
        <v>1.1643672228201556</v>
      </c>
      <c r="L26" s="59">
        <f>'[1]2006'!$B$74</f>
        <v>17551</v>
      </c>
      <c r="M26" s="16">
        <f t="shared" si="34"/>
        <v>2.6359173513528693E-3</v>
      </c>
      <c r="N26" s="31">
        <f t="shared" si="35"/>
        <v>1.3545610862687356</v>
      </c>
      <c r="O26" s="16">
        <f t="shared" si="36"/>
        <v>2.0762910067769588E-3</v>
      </c>
      <c r="P26" s="59">
        <f>'[1]2006'!$B$119</f>
        <v>1602</v>
      </c>
      <c r="Q26" s="16">
        <f t="shared" si="37"/>
        <v>8.9265266617297731E-4</v>
      </c>
      <c r="R26" s="31">
        <f t="shared" si="38"/>
        <v>0.45872172909039072</v>
      </c>
      <c r="S26" s="32">
        <f t="shared" si="39"/>
        <v>1.8951730345032695E-4</v>
      </c>
      <c r="X26" s="88"/>
      <c r="Y26" s="88"/>
      <c r="Z26" s="88"/>
    </row>
    <row r="27" spans="2:26" s="39" customFormat="1" ht="21.75" customHeight="1" x14ac:dyDescent="0.25">
      <c r="B27" s="95" t="s">
        <v>0</v>
      </c>
      <c r="C27" s="60">
        <f>SUM(C20:C26)</f>
        <v>45618319</v>
      </c>
      <c r="D27" s="34">
        <f>SUM(D20:D26)</f>
        <v>1</v>
      </c>
      <c r="E27" s="60">
        <f>SUM(E20:E26)</f>
        <v>37165265</v>
      </c>
      <c r="F27" s="34">
        <f>SUM(F20:F26)</f>
        <v>0.81470044961542742</v>
      </c>
      <c r="G27" s="34">
        <f>SUM(G20:G26)</f>
        <v>1</v>
      </c>
      <c r="H27" s="60">
        <f>SUM(H20:H26)</f>
        <v>8453054</v>
      </c>
      <c r="I27" s="35">
        <f>SUM(I20:I26)</f>
        <v>0.18529955038457244</v>
      </c>
      <c r="J27" s="35">
        <f>SUM(J20:J26)</f>
        <v>0.99999999999999989</v>
      </c>
      <c r="K27" s="36"/>
      <c r="L27" s="60">
        <f>SUM(L20:L26)</f>
        <v>6658403</v>
      </c>
      <c r="M27" s="35">
        <f>SUM(M20:M26)</f>
        <v>1</v>
      </c>
      <c r="N27" s="105" t="s">
        <v>13</v>
      </c>
      <c r="O27" s="16">
        <f>SUM(O20:O26)</f>
        <v>0.7876919986551606</v>
      </c>
      <c r="P27" s="60">
        <f>SUM(P20:P26)</f>
        <v>1794651</v>
      </c>
      <c r="Q27" s="35">
        <f>SUM(Q20:Q26)</f>
        <v>1</v>
      </c>
      <c r="R27" s="105" t="s">
        <v>13</v>
      </c>
      <c r="S27" s="32">
        <f>SUM(S20:S26)</f>
        <v>0.21230800134483938</v>
      </c>
      <c r="U27" s="112"/>
      <c r="V27" s="112"/>
      <c r="W27" s="112"/>
    </row>
    <row r="28" spans="2:26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X28" s="88"/>
      <c r="Y28" s="88"/>
      <c r="Z28" s="88"/>
    </row>
    <row r="29" spans="2:26" x14ac:dyDescent="0.25">
      <c r="B29" s="83" t="s">
        <v>11</v>
      </c>
      <c r="C29" s="59">
        <f>C25</f>
        <v>819164</v>
      </c>
      <c r="D29" s="40">
        <f>C29/C$14</f>
        <v>1.7956908933886843E-2</v>
      </c>
      <c r="E29" s="59">
        <f>E25</f>
        <v>650240</v>
      </c>
      <c r="F29" s="16">
        <f>E29/$C$5</f>
        <v>1.4253922859367088E-2</v>
      </c>
      <c r="G29" s="16">
        <f>E29/E$5</f>
        <v>1.7495906459970081E-2</v>
      </c>
      <c r="H29" s="59">
        <f t="shared" ref="H29:H30" si="40">L29+P29</f>
        <v>168924</v>
      </c>
      <c r="I29" s="16">
        <f>H29/$C$5</f>
        <v>3.7029860745197559E-3</v>
      </c>
      <c r="J29" s="16">
        <f>H29/H$5</f>
        <v>1.9983783375807133E-2</v>
      </c>
      <c r="K29" s="78">
        <f>J29/G29</f>
        <v>1.1421976575794579</v>
      </c>
      <c r="L29" s="59">
        <f>L25</f>
        <v>151093</v>
      </c>
      <c r="M29" s="16">
        <f>L29/L$5</f>
        <v>2.2692077965241815E-2</v>
      </c>
      <c r="N29" s="31">
        <f>M29/$G29</f>
        <v>1.2969935577307961</v>
      </c>
      <c r="O29" s="16">
        <f t="shared" ref="O29:O30" si="41">L29/$H$5</f>
        <v>1.7874368246080057E-2</v>
      </c>
      <c r="P29" s="59">
        <f>P25</f>
        <v>17831</v>
      </c>
      <c r="Q29" s="16">
        <f>P29/P$5</f>
        <v>9.9356365109427962E-3</v>
      </c>
      <c r="R29" s="31">
        <f>Q29/$G29</f>
        <v>0.56788349512928216</v>
      </c>
      <c r="S29" s="32">
        <f t="shared" ref="S29:S30" si="42">P29/$H$5</f>
        <v>2.1094151297270784E-3</v>
      </c>
      <c r="X29" s="88"/>
      <c r="Y29" s="88"/>
      <c r="Z29" s="88"/>
    </row>
    <row r="30" spans="2:26" ht="19.5" customHeight="1" x14ac:dyDescent="0.25">
      <c r="B30" s="83" t="s">
        <v>24</v>
      </c>
      <c r="C30" s="59">
        <f>C26+C24+C23+C22+C21+C20</f>
        <v>44799155</v>
      </c>
      <c r="D30" s="40">
        <f>C30/C$14</f>
        <v>0.98204309106611321</v>
      </c>
      <c r="E30" s="59">
        <f>E26+E24+E23+E22+E21+E20</f>
        <v>36515025</v>
      </c>
      <c r="F30" s="16">
        <f>E30/$C$5</f>
        <v>0.80044652675606043</v>
      </c>
      <c r="G30" s="16">
        <f>E30/E$5</f>
        <v>0.98250409354002988</v>
      </c>
      <c r="H30" s="59">
        <f t="shared" si="40"/>
        <v>8284130</v>
      </c>
      <c r="I30" s="16">
        <f>H30/$C$5</f>
        <v>0.18159656431005272</v>
      </c>
      <c r="J30" s="16">
        <f>H30/H$5</f>
        <v>0.98001621662419292</v>
      </c>
      <c r="K30" s="78">
        <f>J30/G30</f>
        <v>0.99746782030508085</v>
      </c>
      <c r="L30" s="59">
        <f>L26+L24+L23+L22+L21+L20</f>
        <v>6507310</v>
      </c>
      <c r="M30" s="16">
        <f>L30/L$5</f>
        <v>0.97730792203475814</v>
      </c>
      <c r="N30" s="31">
        <f>M30/$G30</f>
        <v>0.99471129785673507</v>
      </c>
      <c r="O30" s="16">
        <f t="shared" si="41"/>
        <v>0.76981763040908058</v>
      </c>
      <c r="P30" s="59">
        <f>P26+P24+P23+P22+P21+P20</f>
        <v>1776820</v>
      </c>
      <c r="Q30" s="16">
        <f>P30/P$5</f>
        <v>0.99006436348905724</v>
      </c>
      <c r="R30" s="31">
        <f>Q30/$G30</f>
        <v>1.007694899185394</v>
      </c>
      <c r="S30" s="32">
        <f t="shared" si="42"/>
        <v>0.21019858621511231</v>
      </c>
    </row>
    <row r="31" spans="2:26" s="39" customFormat="1" ht="19.5" customHeight="1" x14ac:dyDescent="0.25">
      <c r="B31" s="95" t="s">
        <v>0</v>
      </c>
      <c r="C31" s="60">
        <f>SUM(C29:C30)</f>
        <v>45618319</v>
      </c>
      <c r="D31" s="35">
        <f>SUM(D29:D30)</f>
        <v>1</v>
      </c>
      <c r="E31" s="60">
        <f>SUM(E29:E30)</f>
        <v>37165265</v>
      </c>
      <c r="F31" s="35">
        <f>SUM(F29:F30)</f>
        <v>0.81470044961542754</v>
      </c>
      <c r="G31" s="35">
        <f>SUM(G29:G30)</f>
        <v>1</v>
      </c>
      <c r="H31" s="60">
        <f>SUM(H29:H30)</f>
        <v>8453054</v>
      </c>
      <c r="I31" s="35">
        <f>SUM(I29:I30)</f>
        <v>0.18529955038457246</v>
      </c>
      <c r="J31" s="35">
        <f>SUM(J29:J30)</f>
        <v>1</v>
      </c>
      <c r="K31" s="36"/>
      <c r="L31" s="60">
        <f>SUM(L29:L30)</f>
        <v>6658403</v>
      </c>
      <c r="M31" s="35">
        <f>SUM(M29:M30)</f>
        <v>1</v>
      </c>
      <c r="N31" s="37"/>
      <c r="O31" s="35">
        <f>SUM(O29:O30)</f>
        <v>0.7876919986551606</v>
      </c>
      <c r="P31" s="60">
        <f>SUM(P29:P30)</f>
        <v>1794651</v>
      </c>
      <c r="Q31" s="35">
        <f>SUM(Q29:Q30)</f>
        <v>1</v>
      </c>
      <c r="R31" s="105" t="s">
        <v>13</v>
      </c>
      <c r="S31" s="38">
        <f>SUM(S29:S30)</f>
        <v>0.21230800134483938</v>
      </c>
      <c r="U31" s="112"/>
      <c r="V31" s="112"/>
      <c r="W31" s="112"/>
      <c r="X31" s="112"/>
      <c r="Y31" s="112"/>
      <c r="Z31" s="112"/>
    </row>
    <row r="32" spans="2:26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6" x14ac:dyDescent="0.25">
      <c r="B33" s="83" t="s">
        <v>15</v>
      </c>
      <c r="C33" s="59">
        <f>'[1]2006'!$B$40</f>
        <v>25401457</v>
      </c>
      <c r="D33" s="40">
        <f>C33/C$14</f>
        <v>0.55682580061751075</v>
      </c>
      <c r="E33" s="59">
        <f t="shared" ref="E33:E34" si="43">C33-H33</f>
        <v>20115225</v>
      </c>
      <c r="F33" s="16">
        <f>E33/$C$5</f>
        <v>0.44094621285804064</v>
      </c>
      <c r="G33" s="16">
        <f>E33/E$5</f>
        <v>0.54123722782549777</v>
      </c>
      <c r="H33" s="59">
        <f t="shared" ref="H33:H34" si="44">L33+P33</f>
        <v>5286232</v>
      </c>
      <c r="I33" s="16">
        <f>H33/$C$5</f>
        <v>0.11587958775947005</v>
      </c>
      <c r="J33" s="16">
        <f>H33/H$5</f>
        <v>0.62536356682448735</v>
      </c>
      <c r="K33" s="78">
        <f>J33/G33</f>
        <v>1.1554333934806735</v>
      </c>
      <c r="L33" s="59">
        <f>'[1]2006'!$B$85</f>
        <v>4185542</v>
      </c>
      <c r="M33" s="16">
        <f>L33/L$5</f>
        <v>0.62861049413800874</v>
      </c>
      <c r="N33" s="31">
        <f>M33/$G33</f>
        <v>1.1614324769630986</v>
      </c>
      <c r="O33" s="16">
        <f t="shared" ref="O33:O34" si="45">L33/$H$5</f>
        <v>0.49515145650317627</v>
      </c>
      <c r="P33" s="59">
        <f>'[1]2006'!$B$130</f>
        <v>1100690</v>
      </c>
      <c r="Q33" s="16">
        <f>P33/P$5</f>
        <v>0.61331701818347972</v>
      </c>
      <c r="R33" s="31">
        <f>Q33/$G33</f>
        <v>1.1331759654589419</v>
      </c>
      <c r="S33" s="32">
        <f t="shared" ref="S33:S34" si="46">P33/$H$5</f>
        <v>0.13021211032131108</v>
      </c>
    </row>
    <row r="34" spans="2:26" x14ac:dyDescent="0.25">
      <c r="B34" s="83" t="s">
        <v>52</v>
      </c>
      <c r="C34" s="59">
        <f>'[1]2006'!$B$39</f>
        <v>20216862</v>
      </c>
      <c r="D34" s="40">
        <f>C34/C$14</f>
        <v>0.44317419938248931</v>
      </c>
      <c r="E34" s="59">
        <f t="shared" si="43"/>
        <v>17050040</v>
      </c>
      <c r="F34" s="16">
        <f>E34/$C$5</f>
        <v>0.37375423675738689</v>
      </c>
      <c r="G34" s="16">
        <f>E34/E$5</f>
        <v>0.45876277217450218</v>
      </c>
      <c r="H34" s="59">
        <f t="shared" si="44"/>
        <v>3166822</v>
      </c>
      <c r="I34" s="16">
        <f>H34/$C$5</f>
        <v>6.941996262510243E-2</v>
      </c>
      <c r="J34" s="16">
        <f>H34/H$5</f>
        <v>0.37463643317551265</v>
      </c>
      <c r="K34" s="78">
        <f>J34/G34</f>
        <v>0.81662344004018284</v>
      </c>
      <c r="L34" s="59">
        <f>'[1]2006'!$B$84</f>
        <v>2472861</v>
      </c>
      <c r="M34" s="16">
        <f>L34/L$5</f>
        <v>0.37138950586199121</v>
      </c>
      <c r="N34" s="31">
        <f>M34/$G34</f>
        <v>0.80954586637802362</v>
      </c>
      <c r="O34" s="16">
        <f t="shared" si="45"/>
        <v>0.29254054215198438</v>
      </c>
      <c r="P34" s="59">
        <f>'[1]2006'!$B$129</f>
        <v>693961</v>
      </c>
      <c r="Q34" s="16">
        <f>P34/P$5</f>
        <v>0.38668298181652033</v>
      </c>
      <c r="R34" s="31">
        <f>Q34/$G34</f>
        <v>0.84288221553739229</v>
      </c>
      <c r="S34" s="32">
        <f t="shared" si="46"/>
        <v>8.2095891023528295E-2</v>
      </c>
    </row>
    <row r="35" spans="2:26" s="39" customFormat="1" ht="24.75" customHeight="1" thickBot="1" x14ac:dyDescent="0.3">
      <c r="B35" s="96" t="s">
        <v>0</v>
      </c>
      <c r="C35" s="44">
        <f>SUM(C33:C34)</f>
        <v>45618319</v>
      </c>
      <c r="D35" s="45">
        <f>SUM(D33:D34)</f>
        <v>1</v>
      </c>
      <c r="E35" s="44">
        <f>SUM(E33:E34)</f>
        <v>37165265</v>
      </c>
      <c r="F35" s="45">
        <f>SUM(F33:F34)</f>
        <v>0.81470044961542754</v>
      </c>
      <c r="G35" s="45">
        <f>SUM(G33:G34)</f>
        <v>1</v>
      </c>
      <c r="H35" s="44">
        <f>SUM(H33:H34)</f>
        <v>8453054</v>
      </c>
      <c r="I35" s="45">
        <f>SUM(I33:I34)</f>
        <v>0.18529955038457246</v>
      </c>
      <c r="J35" s="45">
        <f>SUM(J33:J34)</f>
        <v>1</v>
      </c>
      <c r="K35" s="46"/>
      <c r="L35" s="44">
        <f>SUM(L33:L34)</f>
        <v>6658403</v>
      </c>
      <c r="M35" s="45">
        <f>SUM(M33:M34)</f>
        <v>1</v>
      </c>
      <c r="N35" s="47"/>
      <c r="O35" s="45">
        <f>SUM(O33:O34)</f>
        <v>0.78769199865516071</v>
      </c>
      <c r="P35" s="44">
        <f>SUM(P33:P34)</f>
        <v>1794651</v>
      </c>
      <c r="Q35" s="45">
        <f>SUM(Q33:Q34)</f>
        <v>1</v>
      </c>
      <c r="R35" s="116" t="s">
        <v>13</v>
      </c>
      <c r="S35" s="48">
        <f>SUM(S33:S34)</f>
        <v>0.21230800134483938</v>
      </c>
      <c r="U35" s="112"/>
      <c r="V35" s="112"/>
      <c r="W35" s="112"/>
      <c r="X35" s="112"/>
      <c r="Y35" s="112"/>
      <c r="Z35" s="112"/>
    </row>
    <row r="36" spans="2:26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</row>
    <row r="37" spans="2:26" s="90" customFormat="1" ht="237" customHeight="1" x14ac:dyDescent="0.25">
      <c r="B37" s="89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6" x14ac:dyDescent="0.25">
      <c r="B38" s="84" t="s">
        <v>0</v>
      </c>
      <c r="C38" s="91">
        <f>C5</f>
        <v>45618319</v>
      </c>
      <c r="D38" s="51">
        <f>D5</f>
        <v>1</v>
      </c>
      <c r="E38" s="50">
        <f>C38-H38</f>
        <v>37165265</v>
      </c>
      <c r="F38" s="52">
        <f t="shared" ref="F38:S38" si="47">F5</f>
        <v>0.81470044961542754</v>
      </c>
      <c r="G38" s="51">
        <f t="shared" si="47"/>
        <v>1</v>
      </c>
      <c r="H38" s="50">
        <f t="shared" si="47"/>
        <v>8453054</v>
      </c>
      <c r="I38" s="52">
        <f t="shared" si="47"/>
        <v>0.18529955038457249</v>
      </c>
      <c r="J38" s="53">
        <f t="shared" si="47"/>
        <v>1</v>
      </c>
      <c r="K38" s="54">
        <f t="shared" si="47"/>
        <v>1</v>
      </c>
      <c r="L38" s="91">
        <f t="shared" si="47"/>
        <v>6658403</v>
      </c>
      <c r="M38" s="53">
        <f t="shared" si="47"/>
        <v>1</v>
      </c>
      <c r="N38" s="53">
        <f t="shared" si="47"/>
        <v>1</v>
      </c>
      <c r="O38" s="55">
        <f t="shared" si="47"/>
        <v>0.7876919986551606</v>
      </c>
      <c r="P38" s="50">
        <f t="shared" si="47"/>
        <v>1794651</v>
      </c>
      <c r="Q38" s="53">
        <f t="shared" si="47"/>
        <v>1</v>
      </c>
      <c r="R38" s="53">
        <f t="shared" si="47"/>
        <v>1</v>
      </c>
      <c r="S38" s="25">
        <f t="shared" si="47"/>
        <v>0.2123080013448394</v>
      </c>
    </row>
    <row r="39" spans="2:26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6" ht="18.95" customHeight="1" x14ac:dyDescent="0.25">
      <c r="B40" s="83" t="s">
        <v>21</v>
      </c>
      <c r="C40" s="59">
        <f>E40+H40</f>
        <v>37165265</v>
      </c>
      <c r="D40" s="40">
        <f t="shared" ref="D40:D47" si="48">C40/C$14</f>
        <v>0.81470044961542754</v>
      </c>
      <c r="E40" s="59">
        <f>E38</f>
        <v>37165265</v>
      </c>
      <c r="F40" s="16">
        <f t="shared" ref="F40:F48" si="49">E40/$C$5</f>
        <v>0.81470044961542754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6" ht="19.5" customHeight="1" x14ac:dyDescent="0.25">
      <c r="B41" s="83" t="s">
        <v>22</v>
      </c>
      <c r="C41" s="59">
        <f t="shared" ref="C41:C47" si="56">E41+H41</f>
        <v>801029</v>
      </c>
      <c r="D41" s="40">
        <f t="shared" si="48"/>
        <v>1.7559371269248215E-2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801029</v>
      </c>
      <c r="I41" s="16">
        <f t="shared" si="51"/>
        <v>1.7559371269248215E-2</v>
      </c>
      <c r="J41" s="16">
        <f t="shared" si="52"/>
        <v>9.4762082437897591E-2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'[1]2006'!$B$166</f>
        <v>801029</v>
      </c>
      <c r="Q41" s="16">
        <f t="shared" si="54"/>
        <v>0.44634249221714972</v>
      </c>
      <c r="R41" s="42" t="s">
        <v>28</v>
      </c>
      <c r="S41" s="32">
        <f t="shared" si="55"/>
        <v>9.4762082437897591E-2</v>
      </c>
    </row>
    <row r="42" spans="2:26" ht="16.5" customHeight="1" x14ac:dyDescent="0.25">
      <c r="B42" s="83" t="s">
        <v>35</v>
      </c>
      <c r="C42" s="59">
        <f t="shared" si="56"/>
        <v>4602505</v>
      </c>
      <c r="D42" s="40">
        <f t="shared" si="48"/>
        <v>0.1008915957644121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4602505</v>
      </c>
      <c r="I42" s="16">
        <f t="shared" si="51"/>
        <v>0.1008915957644121</v>
      </c>
      <c r="J42" s="16">
        <f t="shared" si="52"/>
        <v>0.54447836249478587</v>
      </c>
      <c r="K42" s="31" t="s">
        <v>27</v>
      </c>
      <c r="L42" s="59">
        <f>'[1]2006'!$B$154</f>
        <v>4602505</v>
      </c>
      <c r="M42" s="16">
        <f t="shared" si="58"/>
        <v>0.69123256732883243</v>
      </c>
      <c r="N42" s="42" t="s">
        <v>28</v>
      </c>
      <c r="O42" s="16">
        <f t="shared" si="59"/>
        <v>0.54447836249478587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6" ht="21.75" customHeight="1" x14ac:dyDescent="0.25">
      <c r="B43" s="83" t="s">
        <v>36</v>
      </c>
      <c r="C43" s="59">
        <f t="shared" si="56"/>
        <v>639207</v>
      </c>
      <c r="D43" s="40">
        <f t="shared" si="48"/>
        <v>1.4012068265821019E-2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639207</v>
      </c>
      <c r="I43" s="16">
        <f t="shared" si="51"/>
        <v>1.4012068265821019E-2</v>
      </c>
      <c r="J43" s="16">
        <f t="shared" si="52"/>
        <v>7.5618468780632414E-2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'[1]2006'!$B$167</f>
        <v>639207</v>
      </c>
      <c r="Q43" s="16">
        <f t="shared" si="54"/>
        <v>0.3561734287056369</v>
      </c>
      <c r="R43" s="42" t="s">
        <v>28</v>
      </c>
      <c r="S43" s="32">
        <f t="shared" si="55"/>
        <v>7.5618468780632414E-2</v>
      </c>
    </row>
    <row r="44" spans="2:26" ht="20.25" customHeight="1" x14ac:dyDescent="0.25">
      <c r="B44" s="83" t="s">
        <v>37</v>
      </c>
      <c r="C44" s="59">
        <f t="shared" si="56"/>
        <v>210734</v>
      </c>
      <c r="D44" s="40">
        <f t="shared" si="48"/>
        <v>4.619503844497207E-3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210734</v>
      </c>
      <c r="I44" s="16">
        <f t="shared" si="51"/>
        <v>4.619503844497207E-3</v>
      </c>
      <c r="J44" s="16">
        <f t="shared" si="52"/>
        <v>2.492992473489463E-2</v>
      </c>
      <c r="K44" s="31" t="s">
        <v>27</v>
      </c>
      <c r="L44" s="59">
        <f>'[1]2006'!$B$155</f>
        <v>210734</v>
      </c>
      <c r="M44" s="16">
        <f t="shared" si="58"/>
        <v>3.1649330928151989E-2</v>
      </c>
      <c r="N44" s="42" t="s">
        <v>28</v>
      </c>
      <c r="O44" s="16">
        <f t="shared" si="59"/>
        <v>2.492992473489463E-2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6" ht="18" customHeight="1" x14ac:dyDescent="0.25">
      <c r="B45" s="83" t="s">
        <v>38</v>
      </c>
      <c r="C45" s="59">
        <f t="shared" si="56"/>
        <v>75</v>
      </c>
      <c r="D45" s="40">
        <f t="shared" si="48"/>
        <v>1.6440763632697645E-6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75</v>
      </c>
      <c r="I45" s="16">
        <f t="shared" si="51"/>
        <v>1.6440763632697645E-6</v>
      </c>
      <c r="J45" s="16">
        <f t="shared" si="52"/>
        <v>8.8725329330677416E-6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'[1]2006'!$B$168</f>
        <v>75</v>
      </c>
      <c r="Q45" s="16">
        <f t="shared" si="54"/>
        <v>4.1790855157910926E-5</v>
      </c>
      <c r="R45" s="42" t="s">
        <v>28</v>
      </c>
      <c r="S45" s="32">
        <f t="shared" si="55"/>
        <v>8.8725329330677416E-6</v>
      </c>
    </row>
    <row r="46" spans="2:26" ht="22.5" customHeight="1" x14ac:dyDescent="0.25">
      <c r="B46" s="83" t="s">
        <v>39</v>
      </c>
      <c r="C46" s="59">
        <f t="shared" si="56"/>
        <v>354340</v>
      </c>
      <c r="D46" s="40">
        <f t="shared" si="48"/>
        <v>7.7674935808134445E-3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354340</v>
      </c>
      <c r="I46" s="16">
        <f t="shared" si="51"/>
        <v>7.7674935808134445E-3</v>
      </c>
      <c r="J46" s="16">
        <f t="shared" si="52"/>
        <v>4.1918577593376312E-2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'[1]2006'!$B$169</f>
        <v>354340</v>
      </c>
      <c r="Q46" s="16">
        <f t="shared" si="54"/>
        <v>0.19744228822205542</v>
      </c>
      <c r="R46" s="42" t="s">
        <v>28</v>
      </c>
      <c r="S46" s="32">
        <f t="shared" si="55"/>
        <v>4.1918577593376312E-2</v>
      </c>
    </row>
    <row r="47" spans="2:26" ht="41.25" customHeight="1" x14ac:dyDescent="0.25">
      <c r="B47" s="83" t="s">
        <v>40</v>
      </c>
      <c r="C47" s="59">
        <f t="shared" si="56"/>
        <v>1845164</v>
      </c>
      <c r="D47" s="40">
        <f t="shared" si="48"/>
        <v>4.0447873583417226E-2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1845164</v>
      </c>
      <c r="I47" s="16">
        <f t="shared" si="51"/>
        <v>4.0447873583417226E-2</v>
      </c>
      <c r="J47" s="16">
        <f t="shared" si="52"/>
        <v>0.21828371142548006</v>
      </c>
      <c r="K47" s="31" t="s">
        <v>27</v>
      </c>
      <c r="L47" s="59">
        <f>'[1]2006'!$B$156</f>
        <v>1845164</v>
      </c>
      <c r="M47" s="16">
        <f t="shared" si="58"/>
        <v>0.27711810174301554</v>
      </c>
      <c r="N47" s="42" t="s">
        <v>28</v>
      </c>
      <c r="O47" s="16">
        <f t="shared" si="59"/>
        <v>0.21828371142548006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6" s="39" customFormat="1" x14ac:dyDescent="0.25">
      <c r="B48" s="95" t="s">
        <v>0</v>
      </c>
      <c r="C48" s="60">
        <f>SUM(C40:C47)</f>
        <v>45618319</v>
      </c>
      <c r="D48" s="35">
        <f>SUM(D40:D47)</f>
        <v>1</v>
      </c>
      <c r="E48" s="60">
        <f>SUM(E40:E47)</f>
        <v>37165265</v>
      </c>
      <c r="F48" s="35">
        <f>SUM(F40:F47)</f>
        <v>0.81470044961542754</v>
      </c>
      <c r="G48" s="35">
        <f>SUM(G40:G47)</f>
        <v>1</v>
      </c>
      <c r="H48" s="60">
        <f>SUM(H40:H47)</f>
        <v>8453054</v>
      </c>
      <c r="I48" s="35">
        <f>SUM(I40:I47)</f>
        <v>0.18529955038457249</v>
      </c>
      <c r="J48" s="35">
        <f>SUM(J40:J47)</f>
        <v>1</v>
      </c>
      <c r="K48" s="61"/>
      <c r="L48" s="60">
        <f>SUM(L40:L47)</f>
        <v>6658403</v>
      </c>
      <c r="M48" s="35">
        <f>SUM(M40:M47)</f>
        <v>1</v>
      </c>
      <c r="N48" s="61"/>
      <c r="O48" s="35">
        <f>SUM(O40:O47)</f>
        <v>0.7876919986551606</v>
      </c>
      <c r="P48" s="60">
        <f>SUM(P40:P47)</f>
        <v>1794651</v>
      </c>
      <c r="Q48" s="35">
        <f>SUM(Q40:Q47)</f>
        <v>0.99999999999999989</v>
      </c>
      <c r="R48" s="61"/>
      <c r="S48" s="38">
        <f>SUM(S40:S47)</f>
        <v>0.2123080013448394</v>
      </c>
      <c r="U48" s="112"/>
      <c r="V48" s="112"/>
      <c r="W48" s="112"/>
      <c r="X48" s="112"/>
      <c r="Y48" s="112"/>
      <c r="Z48" s="112"/>
    </row>
    <row r="49" spans="2:26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6" ht="21" customHeight="1" x14ac:dyDescent="0.35">
      <c r="B50" s="113" t="s">
        <v>29</v>
      </c>
      <c r="C50" s="59">
        <f>'[1]2006'!$B44</f>
        <v>35200474</v>
      </c>
      <c r="D50" s="40">
        <f>C50/C$14</f>
        <v>0.77163023039055867</v>
      </c>
      <c r="E50" s="59">
        <f t="shared" ref="E50:E53" si="60">C50-H50</f>
        <v>30885296</v>
      </c>
      <c r="F50" s="16">
        <f t="shared" ref="F50:F54" si="61">E50/$C$5</f>
        <v>0.67703713501586937</v>
      </c>
      <c r="G50" s="40">
        <f>E50/E$5</f>
        <v>0.83102585169243381</v>
      </c>
      <c r="H50" s="59">
        <f t="shared" ref="H50:H53" si="62">L50+P50</f>
        <v>4315178</v>
      </c>
      <c r="I50" s="16">
        <f t="shared" ref="I50:I54" si="63">H50/$C$5</f>
        <v>9.4593095374689282E-2</v>
      </c>
      <c r="J50" s="16">
        <f>H50/H$5</f>
        <v>0.51048745222732517</v>
      </c>
      <c r="K50" s="31">
        <f>J50/G50</f>
        <v>0.61428588675994489</v>
      </c>
      <c r="L50" s="59">
        <f>'[1]2006'!$B89</f>
        <v>3424956</v>
      </c>
      <c r="M50" s="16">
        <f>L50/L$5</f>
        <v>0.51438100096975203</v>
      </c>
      <c r="N50" s="31">
        <f>M50/$G50</f>
        <v>0.61897111855447629</v>
      </c>
      <c r="O50" s="16">
        <f t="shared" ref="O50:O53" si="64">L50/$H$5</f>
        <v>0.40517379872410608</v>
      </c>
      <c r="P50" s="59">
        <f>'[1]2006'!$B134</f>
        <v>890222</v>
      </c>
      <c r="Q50" s="16">
        <f>P50/P$5</f>
        <v>0.49604184880514374</v>
      </c>
      <c r="R50" s="31">
        <f>Q50/$G50</f>
        <v>0.59690302990565802</v>
      </c>
      <c r="S50" s="32">
        <f t="shared" ref="S50:S53" si="65">P50/$H$5</f>
        <v>0.10531365350321907</v>
      </c>
    </row>
    <row r="51" spans="2:26" ht="18.75" customHeight="1" x14ac:dyDescent="0.35">
      <c r="B51" s="113" t="s">
        <v>30</v>
      </c>
      <c r="C51" s="59">
        <f>'[1]2006'!$B45</f>
        <v>10133657</v>
      </c>
      <c r="D51" s="40">
        <f>C51/C$14</f>
        <v>0.22214007929577589</v>
      </c>
      <c r="E51" s="59">
        <f t="shared" si="60"/>
        <v>6117569</v>
      </c>
      <c r="F51" s="16">
        <f t="shared" si="61"/>
        <v>0.13410334124762466</v>
      </c>
      <c r="G51" s="40">
        <f>E51/E$5</f>
        <v>0.16460447678766718</v>
      </c>
      <c r="H51" s="59">
        <f t="shared" si="62"/>
        <v>4016088</v>
      </c>
      <c r="I51" s="16">
        <f t="shared" si="63"/>
        <v>8.8036738048151222E-2</v>
      </c>
      <c r="J51" s="16">
        <f>H51/H$5</f>
        <v>0.47510497389464212</v>
      </c>
      <c r="K51" s="31">
        <f>J51/G51</f>
        <v>2.8863429668897003</v>
      </c>
      <c r="L51" s="59">
        <f>'[1]2006'!$B90</f>
        <v>3134273</v>
      </c>
      <c r="M51" s="16">
        <f>L51/L$5</f>
        <v>0.47072443647523288</v>
      </c>
      <c r="N51" s="31">
        <f>M51/$G51</f>
        <v>2.8597304621456163</v>
      </c>
      <c r="O51" s="16">
        <f t="shared" si="64"/>
        <v>0.37078587218300035</v>
      </c>
      <c r="P51" s="59">
        <f>'[1]2006'!$B135</f>
        <v>881815</v>
      </c>
      <c r="Q51" s="16">
        <f>P51/P$5</f>
        <v>0.49135737254764295</v>
      </c>
      <c r="R51" s="31">
        <f>Q51/$G51</f>
        <v>2.9850790339163935</v>
      </c>
      <c r="S51" s="32">
        <f t="shared" si="65"/>
        <v>0.10431910171164173</v>
      </c>
    </row>
    <row r="52" spans="2:26" ht="20.25" customHeight="1" x14ac:dyDescent="0.35">
      <c r="B52" s="113" t="s">
        <v>31</v>
      </c>
      <c r="C52" s="59">
        <f>'[1]2006'!$B46</f>
        <v>129636</v>
      </c>
      <c r="D52" s="40">
        <f>C52/C$14</f>
        <v>2.8417531123845225E-3</v>
      </c>
      <c r="E52" s="59">
        <f t="shared" si="60"/>
        <v>79315</v>
      </c>
      <c r="F52" s="16">
        <f t="shared" si="61"/>
        <v>1.7386655567032184E-3</v>
      </c>
      <c r="G52" s="40">
        <f>E52/E$5</f>
        <v>2.1341163583792557E-3</v>
      </c>
      <c r="H52" s="59">
        <f t="shared" si="62"/>
        <v>50321</v>
      </c>
      <c r="I52" s="16">
        <f t="shared" si="63"/>
        <v>1.1030875556813043E-3</v>
      </c>
      <c r="J52" s="16">
        <f>H52/H$5</f>
        <v>5.952996396332024E-3</v>
      </c>
      <c r="K52" s="31">
        <f>J52/G52</f>
        <v>2.7894432152017234</v>
      </c>
      <c r="L52" s="59">
        <f>'[1]2006'!$B91</f>
        <v>45984</v>
      </c>
      <c r="M52" s="16">
        <f>L52/L$5</f>
        <v>6.9061605312865561E-3</v>
      </c>
      <c r="N52" s="31">
        <f>M52/$G52</f>
        <v>3.2360749704066776</v>
      </c>
      <c r="O52" s="16">
        <f t="shared" si="64"/>
        <v>5.4399273919224934E-3</v>
      </c>
      <c r="P52" s="59">
        <f>'[1]2006'!$B136</f>
        <v>4337</v>
      </c>
      <c r="Q52" s="16">
        <f>P52/P$5</f>
        <v>2.4166258509314624E-3</v>
      </c>
      <c r="R52" s="31">
        <f>Q52/$G52</f>
        <v>1.1323777363136645</v>
      </c>
      <c r="S52" s="32">
        <f t="shared" si="65"/>
        <v>5.1306900440953058E-4</v>
      </c>
    </row>
    <row r="53" spans="2:26" ht="18" customHeight="1" x14ac:dyDescent="0.35">
      <c r="B53" s="113" t="s">
        <v>32</v>
      </c>
      <c r="C53" s="59">
        <f>'[1]2006'!$B47</f>
        <v>154552</v>
      </c>
      <c r="D53" s="40">
        <f>C53/C$14</f>
        <v>3.3879372012809153E-3</v>
      </c>
      <c r="E53" s="59">
        <f t="shared" si="60"/>
        <v>83085</v>
      </c>
      <c r="F53" s="16">
        <f t="shared" si="61"/>
        <v>1.821307795230245E-3</v>
      </c>
      <c r="G53" s="40">
        <f>E53/E$5</f>
        <v>2.2355551615197687E-3</v>
      </c>
      <c r="H53" s="59">
        <f t="shared" si="62"/>
        <v>71467</v>
      </c>
      <c r="I53" s="16">
        <f t="shared" si="63"/>
        <v>1.56662940605067E-3</v>
      </c>
      <c r="J53" s="16">
        <f>H53/H$5</f>
        <v>8.4545774817006963E-3</v>
      </c>
      <c r="K53" s="31">
        <f>J53/G53</f>
        <v>3.7818693214231089</v>
      </c>
      <c r="L53" s="59">
        <f>'[1]2006'!$B92</f>
        <v>53190</v>
      </c>
      <c r="M53" s="16">
        <f>L53/L$5</f>
        <v>7.9884020237285126E-3</v>
      </c>
      <c r="N53" s="31">
        <f>M53/$G53</f>
        <v>3.5733414953169218</v>
      </c>
      <c r="O53" s="16">
        <f t="shared" si="64"/>
        <v>6.2924003561316416E-3</v>
      </c>
      <c r="P53" s="59">
        <f>'[1]2006'!$B137</f>
        <v>18277</v>
      </c>
      <c r="Q53" s="16">
        <f>P53/P$5</f>
        <v>1.0184152796281839E-2</v>
      </c>
      <c r="R53" s="31">
        <f>Q53/$G53</f>
        <v>4.555536348008733</v>
      </c>
      <c r="S53" s="32">
        <f t="shared" si="65"/>
        <v>2.1621771255690547E-3</v>
      </c>
    </row>
    <row r="54" spans="2:26" s="39" customFormat="1" x14ac:dyDescent="0.25">
      <c r="B54" s="95" t="s">
        <v>0</v>
      </c>
      <c r="C54" s="60">
        <f>SUM(C50:C53)</f>
        <v>45618319</v>
      </c>
      <c r="D54" s="35">
        <f>SUM(D50:D53)</f>
        <v>1</v>
      </c>
      <c r="E54" s="60">
        <f>SUM(E50:E53)</f>
        <v>37165265</v>
      </c>
      <c r="F54" s="35">
        <f>SUM(F50:F53)</f>
        <v>0.81470044961542754</v>
      </c>
      <c r="G54" s="35">
        <f>SUM(G50:G53)</f>
        <v>1</v>
      </c>
      <c r="H54" s="60">
        <f>SUM(H50:H53)</f>
        <v>8453054</v>
      </c>
      <c r="I54" s="35">
        <f>SUM(I50:I53)</f>
        <v>0.18529955038457249</v>
      </c>
      <c r="J54" s="35">
        <f>SUM(J50:J53)</f>
        <v>1</v>
      </c>
      <c r="K54" s="37"/>
      <c r="L54" s="60">
        <f>SUM(L50:L53)</f>
        <v>6658403</v>
      </c>
      <c r="M54" s="35">
        <f>SUM(M50:M53)</f>
        <v>1</v>
      </c>
      <c r="N54" s="43" t="s">
        <v>13</v>
      </c>
      <c r="O54" s="35">
        <f>SUM(O50:O53)</f>
        <v>0.78769199865516049</v>
      </c>
      <c r="P54" s="60">
        <f>SUM(P50:P53)</f>
        <v>1794651</v>
      </c>
      <c r="Q54" s="35">
        <f>SUM(Q50:Q53)</f>
        <v>1</v>
      </c>
      <c r="R54" s="37"/>
      <c r="S54" s="38">
        <f>SUM(S50:S53)</f>
        <v>0.21230800134483938</v>
      </c>
      <c r="U54" s="112"/>
      <c r="V54" s="112"/>
      <c r="W54" s="112"/>
      <c r="X54" s="112"/>
      <c r="Y54" s="112"/>
      <c r="Z54" s="112"/>
    </row>
    <row r="55" spans="2:26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6" ht="21" customHeight="1" x14ac:dyDescent="0.35">
      <c r="B56" s="113" t="s">
        <v>29</v>
      </c>
      <c r="C56" s="59">
        <f>'[1]2006'!$B51</f>
        <v>38157897</v>
      </c>
      <c r="D56" s="40">
        <f t="shared" ref="D56:D59" si="66">C56/C$14</f>
        <v>0.83645995373043014</v>
      </c>
      <c r="E56" s="59">
        <f t="shared" ref="E56:E59" si="67">C56-H56</f>
        <v>32950734</v>
      </c>
      <c r="F56" s="16">
        <f t="shared" ref="F56:F60" si="68">E56/$C$5</f>
        <v>0.72231363895719169</v>
      </c>
      <c r="G56" s="40">
        <f>E56/E$5</f>
        <v>0.88660027044069245</v>
      </c>
      <c r="H56" s="59">
        <f t="shared" ref="H56:H59" si="69">L56+P56</f>
        <v>5207163</v>
      </c>
      <c r="I56" s="16">
        <f t="shared" ref="I56:I60" si="70">H56/$C$5</f>
        <v>0.11414631477323836</v>
      </c>
      <c r="J56" s="16">
        <f>H56/H$5</f>
        <v>0.61600966940469093</v>
      </c>
      <c r="K56" s="31">
        <f t="shared" ref="K56:K59" si="71">J56/G56</f>
        <v>0.69479977611387134</v>
      </c>
      <c r="L56" s="59">
        <f>'[1]2006'!$B96</f>
        <v>4090401</v>
      </c>
      <c r="M56" s="16">
        <f>L56/L$5</f>
        <v>0.61432163237941595</v>
      </c>
      <c r="N56" s="31">
        <f t="shared" ref="N56:N59" si="72">M56/$G56</f>
        <v>0.69289583238460095</v>
      </c>
      <c r="O56" s="16">
        <f t="shared" ref="O56:O59" si="73">L56/$H$5</f>
        <v>0.48389623442604296</v>
      </c>
      <c r="P56" s="59">
        <f>'[1]2006'!$B141</f>
        <v>1116762</v>
      </c>
      <c r="Q56" s="16">
        <f>P56/P$5</f>
        <v>0.62227251983811893</v>
      </c>
      <c r="R56" s="31">
        <f t="shared" ref="R56:R59" si="74">Q56/$G56</f>
        <v>0.70186367022966611</v>
      </c>
      <c r="S56" s="32">
        <f t="shared" ref="S56:S59" si="75">P56/$H$5</f>
        <v>0.13211343497864794</v>
      </c>
    </row>
    <row r="57" spans="2:26" ht="20.25" customHeight="1" x14ac:dyDescent="0.35">
      <c r="B57" s="113" t="s">
        <v>30</v>
      </c>
      <c r="C57" s="59">
        <f>'[1]2006'!$B52</f>
        <v>7196473</v>
      </c>
      <c r="D57" s="40">
        <f t="shared" si="66"/>
        <v>0.15775401544278736</v>
      </c>
      <c r="E57" s="59">
        <f t="shared" si="67"/>
        <v>4065214</v>
      </c>
      <c r="F57" s="16">
        <f t="shared" si="68"/>
        <v>8.9113629987111101E-2</v>
      </c>
      <c r="G57" s="40">
        <f>E57/E$5</f>
        <v>0.10938208028383492</v>
      </c>
      <c r="H57" s="59">
        <f t="shared" si="69"/>
        <v>3131259</v>
      </c>
      <c r="I57" s="16">
        <f t="shared" si="70"/>
        <v>6.8640385455676259E-2</v>
      </c>
      <c r="J57" s="16">
        <f>H57/H$5</f>
        <v>0.37042931465953016</v>
      </c>
      <c r="K57" s="31">
        <f t="shared" si="71"/>
        <v>3.3865630796041297</v>
      </c>
      <c r="L57" s="59">
        <f>'[1]2006'!$B97</f>
        <v>2474085</v>
      </c>
      <c r="M57" s="16">
        <f>L57/L$5</f>
        <v>0.37157333372581985</v>
      </c>
      <c r="N57" s="31">
        <f t="shared" si="72"/>
        <v>3.3970220054475684</v>
      </c>
      <c r="O57" s="16">
        <f t="shared" si="73"/>
        <v>0.292685341889452</v>
      </c>
      <c r="P57" s="59">
        <f>'[1]2006'!$B142</f>
        <v>657174</v>
      </c>
      <c r="Q57" s="16">
        <f>P57/P$5</f>
        <v>0.36618484596726608</v>
      </c>
      <c r="R57" s="31">
        <f t="shared" si="74"/>
        <v>3.3477590206462993</v>
      </c>
      <c r="S57" s="32">
        <f t="shared" si="75"/>
        <v>7.7743972770078135E-2</v>
      </c>
    </row>
    <row r="58" spans="2:26" ht="21" customHeight="1" x14ac:dyDescent="0.35">
      <c r="B58" s="113" t="s">
        <v>31</v>
      </c>
      <c r="C58" s="59">
        <f>'[1]2006'!$B53</f>
        <v>145106</v>
      </c>
      <c r="D58" s="40">
        <f t="shared" si="66"/>
        <v>3.1808712635816327E-3</v>
      </c>
      <c r="E58" s="59">
        <f t="shared" si="67"/>
        <v>90463</v>
      </c>
      <c r="F58" s="16">
        <f t="shared" si="68"/>
        <v>1.9830410673396361E-3</v>
      </c>
      <c r="G58" s="40">
        <f>E58/E$5</f>
        <v>2.4340738590186294E-3</v>
      </c>
      <c r="H58" s="59">
        <f t="shared" si="69"/>
        <v>54643</v>
      </c>
      <c r="I58" s="16">
        <f t="shared" si="70"/>
        <v>1.1978301962419966E-3</v>
      </c>
      <c r="J58" s="16">
        <f>H58/H$5</f>
        <v>6.4642908941549412E-3</v>
      </c>
      <c r="K58" s="31">
        <f t="shared" si="71"/>
        <v>2.6557496890259591</v>
      </c>
      <c r="L58" s="59">
        <f>'[1]2006'!$B98</f>
        <v>49422</v>
      </c>
      <c r="M58" s="16">
        <f>L58/L$5</f>
        <v>7.4225005605698547E-3</v>
      </c>
      <c r="N58" s="31">
        <f t="shared" si="72"/>
        <v>3.0494146810986504</v>
      </c>
      <c r="O58" s="16">
        <f t="shared" si="73"/>
        <v>5.8466443015743183E-3</v>
      </c>
      <c r="P58" s="59">
        <f>'[1]2006'!$B143</f>
        <v>5221</v>
      </c>
      <c r="Q58" s="16">
        <f>P58/P$5</f>
        <v>2.9092007303927058E-3</v>
      </c>
      <c r="R58" s="31">
        <f t="shared" si="74"/>
        <v>1.1951982145544418</v>
      </c>
      <c r="S58" s="32">
        <f t="shared" si="75"/>
        <v>6.1764659258062239E-4</v>
      </c>
    </row>
    <row r="59" spans="2:26" ht="19.5" customHeight="1" x14ac:dyDescent="0.35">
      <c r="B59" s="113" t="s">
        <v>32</v>
      </c>
      <c r="C59" s="59">
        <f>'[1]2006'!$B54</f>
        <v>118843</v>
      </c>
      <c r="D59" s="40">
        <f t="shared" si="66"/>
        <v>2.6051595632009148E-3</v>
      </c>
      <c r="E59" s="59">
        <f t="shared" si="67"/>
        <v>58854</v>
      </c>
      <c r="F59" s="16">
        <f t="shared" si="68"/>
        <v>1.2901396037850496E-3</v>
      </c>
      <c r="G59" s="40">
        <f>E59/E$5</f>
        <v>1.5835754164540466E-3</v>
      </c>
      <c r="H59" s="59">
        <f t="shared" si="69"/>
        <v>59989</v>
      </c>
      <c r="I59" s="16">
        <f t="shared" si="70"/>
        <v>1.3150199594158653E-3</v>
      </c>
      <c r="J59" s="16">
        <f>H59/H$5</f>
        <v>7.0967250416240097E-3</v>
      </c>
      <c r="K59" s="31">
        <f t="shared" si="71"/>
        <v>4.4814569409741454</v>
      </c>
      <c r="L59" s="59">
        <f>'[1]2006'!$B99</f>
        <v>44495</v>
      </c>
      <c r="M59" s="16">
        <f>L59/L$5</f>
        <v>6.6825333341944005E-3</v>
      </c>
      <c r="N59" s="31">
        <f t="shared" si="72"/>
        <v>4.2199021686999769</v>
      </c>
      <c r="O59" s="16">
        <f t="shared" si="73"/>
        <v>5.263778038091322E-3</v>
      </c>
      <c r="P59" s="59">
        <f>'[1]2006'!$B144</f>
        <v>15494</v>
      </c>
      <c r="Q59" s="16">
        <f>P59/P$5</f>
        <v>8.6334334642222919E-3</v>
      </c>
      <c r="R59" s="31">
        <f t="shared" si="74"/>
        <v>5.4518612593483784</v>
      </c>
      <c r="S59" s="32">
        <f t="shared" si="75"/>
        <v>1.8329470035326877E-3</v>
      </c>
    </row>
    <row r="60" spans="2:26" s="39" customFormat="1" ht="24.75" customHeight="1" thickBot="1" x14ac:dyDescent="0.3">
      <c r="B60" s="96" t="s">
        <v>0</v>
      </c>
      <c r="C60" s="44">
        <f>SUM(C56:C59)</f>
        <v>45618319</v>
      </c>
      <c r="D60" s="45">
        <f>SUM(D56:D59)</f>
        <v>1</v>
      </c>
      <c r="E60" s="44">
        <f>SUM(E56:E59)</f>
        <v>37165265</v>
      </c>
      <c r="F60" s="45">
        <f>SUM(F56:F59)</f>
        <v>0.81470044961542754</v>
      </c>
      <c r="G60" s="45">
        <f>SUM(G56:G59)</f>
        <v>1</v>
      </c>
      <c r="H60" s="44">
        <f>SUM(H56:H59)</f>
        <v>8453054</v>
      </c>
      <c r="I60" s="45">
        <f>SUM(I56:I59)</f>
        <v>0.18529955038457249</v>
      </c>
      <c r="J60" s="45">
        <f>SUM(J56:J59)</f>
        <v>1</v>
      </c>
      <c r="K60" s="45"/>
      <c r="L60" s="44">
        <f>SUM(L56:L59)</f>
        <v>6658403</v>
      </c>
      <c r="M60" s="45">
        <f>SUM(M56:M59)</f>
        <v>1</v>
      </c>
      <c r="N60" s="62"/>
      <c r="O60" s="45">
        <f>SUM(O56:O59)</f>
        <v>0.7876919986551606</v>
      </c>
      <c r="P60" s="44">
        <f>SUM(P56:P59)</f>
        <v>1794651</v>
      </c>
      <c r="Q60" s="45">
        <f>SUM(Q56:Q59)</f>
        <v>1</v>
      </c>
      <c r="R60" s="62"/>
      <c r="S60" s="48">
        <f>SUM(S56:S59)</f>
        <v>0.21230800134483938</v>
      </c>
      <c r="U60" s="112"/>
      <c r="V60" s="112"/>
      <c r="W60" s="112"/>
      <c r="X60" s="112"/>
      <c r="Y60" s="112"/>
      <c r="Z60" s="112"/>
    </row>
    <row r="61" spans="2:26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6" x14ac:dyDescent="0.25">
      <c r="B62" s="88" t="s">
        <v>48</v>
      </c>
      <c r="C62" s="17"/>
      <c r="E62" s="18"/>
      <c r="H62" s="17"/>
      <c r="L62" s="21"/>
      <c r="P62" s="21"/>
    </row>
    <row r="63" spans="2:26" x14ac:dyDescent="0.25">
      <c r="B63" s="88" t="s">
        <v>49</v>
      </c>
      <c r="C63" s="17"/>
      <c r="E63" s="18"/>
      <c r="H63" s="17"/>
      <c r="L63" s="21"/>
      <c r="P63" s="21"/>
    </row>
    <row r="64" spans="2:26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rhnIfttfAJAPeXXvt5+P3wBeyYS/d/X0hYLtX6oj4CJaU6+wRjZBdU2EjaxSpoOgHo+odN0D38CBoa4TjwNfvg==" saltValue="ietdhgxRr5+6pbjeks6x/A==" spinCount="100000" sheet="1" objects="1" scenarios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tabSelected="1" zoomScale="50" zoomScaleNormal="50" workbookViewId="0">
      <selection activeCell="B1" sqref="B1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28515625" style="18" customWidth="1"/>
    <col min="20" max="20" width="8.85546875" style="88"/>
    <col min="21" max="21" width="9.85546875" style="108" customWidth="1"/>
    <col min="22" max="22" width="11.140625" style="108" customWidth="1"/>
    <col min="23" max="23" width="12.28515625" style="108" customWidth="1"/>
    <col min="24" max="26" width="8.85546875" style="108"/>
    <col min="27" max="16384" width="8.85546875" style="88"/>
  </cols>
  <sheetData>
    <row r="1" spans="2:26" s="68" customFormat="1" ht="29.1" customHeight="1" x14ac:dyDescent="0.25">
      <c r="B1" s="67" t="s">
        <v>51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</row>
    <row r="2" spans="2:26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 t="s">
        <v>13</v>
      </c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</row>
    <row r="3" spans="2:26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</row>
    <row r="4" spans="2:26" s="90" customFormat="1" ht="234" customHeight="1" x14ac:dyDescent="0.25">
      <c r="B4" s="97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6" x14ac:dyDescent="0.35">
      <c r="B5" s="84" t="s">
        <v>0</v>
      </c>
      <c r="C5" s="110">
        <f>'[1]2015'!$D$25</f>
        <v>58349059</v>
      </c>
      <c r="D5" s="51">
        <v>1</v>
      </c>
      <c r="E5" s="110">
        <f>C5-H5</f>
        <v>46950767</v>
      </c>
      <c r="F5" s="52">
        <f>E5/C5</f>
        <v>0.80465337067389553</v>
      </c>
      <c r="G5" s="51">
        <v>1</v>
      </c>
      <c r="H5" s="59">
        <f t="shared" ref="H5" si="0">L5+P5</f>
        <v>11398292</v>
      </c>
      <c r="I5" s="73">
        <f>H5/C5</f>
        <v>0.19534662932610447</v>
      </c>
      <c r="J5" s="74">
        <v>1</v>
      </c>
      <c r="K5" s="75">
        <f>J5/G5</f>
        <v>1</v>
      </c>
      <c r="L5" s="110">
        <f>'[1]2015'!$B$8</f>
        <v>8178700</v>
      </c>
      <c r="M5" s="53">
        <v>1</v>
      </c>
      <c r="N5" s="76">
        <f>M5/G5</f>
        <v>1</v>
      </c>
      <c r="O5" s="55">
        <f>L5/$H$5</f>
        <v>0.71753732927705305</v>
      </c>
      <c r="P5" s="110">
        <f>'[1]2015'!$B$7</f>
        <v>3219592</v>
      </c>
      <c r="Q5" s="53">
        <v>1</v>
      </c>
      <c r="R5" s="76">
        <f>Q5/K5</f>
        <v>1</v>
      </c>
      <c r="S5" s="25">
        <f>P5/H5</f>
        <v>0.2824626707229469</v>
      </c>
      <c r="U5" s="111"/>
    </row>
    <row r="6" spans="2:26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6" x14ac:dyDescent="0.25">
      <c r="B7" s="83" t="s">
        <v>20</v>
      </c>
      <c r="C7" s="59">
        <f>'[1]2015'!$B19</f>
        <v>16536</v>
      </c>
      <c r="D7" s="40">
        <f t="shared" ref="D7:D13" si="1">C7/C$14</f>
        <v>2.8339788650233417E-4</v>
      </c>
      <c r="E7" s="59">
        <f>C7-H7</f>
        <v>4002</v>
      </c>
      <c r="F7" s="16">
        <f>E7/$C$5</f>
        <v>6.8587224345811648E-5</v>
      </c>
      <c r="G7" s="16">
        <f t="shared" ref="G7:G13" si="2">E7/E$5</f>
        <v>8.5238224116764697E-5</v>
      </c>
      <c r="H7" s="59">
        <f t="shared" ref="H7:H13" si="3">L7+P7</f>
        <v>12534</v>
      </c>
      <c r="I7" s="16">
        <f t="shared" ref="I7:I14" si="4">H7/$C$5</f>
        <v>2.1481066215652252E-4</v>
      </c>
      <c r="J7" s="16">
        <f t="shared" ref="J7:J13" si="5">H7/H$5</f>
        <v>1.0996384370570609E-3</v>
      </c>
      <c r="K7" s="78">
        <f t="shared" ref="K7:K13" si="6">J7/G7</f>
        <v>12.900766627313901</v>
      </c>
      <c r="L7" s="59">
        <f>'[1]2015'!$B64</f>
        <v>12170</v>
      </c>
      <c r="M7" s="16">
        <f t="shared" ref="M7:M13" si="7">L7/L$5</f>
        <v>1.4880115421766296E-3</v>
      </c>
      <c r="N7" s="31">
        <f t="shared" ref="N7:N13" si="8">M7/$G7</f>
        <v>17.457092256383209</v>
      </c>
      <c r="O7" s="16">
        <f>L7/$H$5</f>
        <v>1.0677038279068478E-3</v>
      </c>
      <c r="P7" s="59">
        <f>'[1]2015'!$B109</f>
        <v>364</v>
      </c>
      <c r="Q7" s="16">
        <f t="shared" ref="Q7:Q13" si="9">P7/P$5</f>
        <v>1.1305780359747446E-4</v>
      </c>
      <c r="R7" s="31">
        <f t="shared" ref="R7:R13" si="10">Q7/$G7</f>
        <v>1.326374461328532</v>
      </c>
      <c r="S7" s="32">
        <f>P7/$H$5</f>
        <v>3.1934609150213035E-5</v>
      </c>
    </row>
    <row r="8" spans="2:26" x14ac:dyDescent="0.25">
      <c r="B8" s="83" t="s">
        <v>2</v>
      </c>
      <c r="C8" s="59">
        <f>'[1]2015'!$B20</f>
        <v>1976110</v>
      </c>
      <c r="D8" s="40">
        <f t="shared" si="1"/>
        <v>3.3867041454773074E-2</v>
      </c>
      <c r="E8" s="59">
        <f t="shared" ref="E8:E13" si="11">C8-H8</f>
        <v>601421</v>
      </c>
      <c r="F8" s="16">
        <f t="shared" ref="F8:F14" si="12">E8/$C$5</f>
        <v>1.030729561551284E-2</v>
      </c>
      <c r="G8" s="16">
        <f t="shared" si="2"/>
        <v>1.2809609691786291E-2</v>
      </c>
      <c r="H8" s="59">
        <f t="shared" si="3"/>
        <v>1374689</v>
      </c>
      <c r="I8" s="16">
        <f t="shared" si="4"/>
        <v>2.3559745839260234E-2</v>
      </c>
      <c r="J8" s="16">
        <f t="shared" si="5"/>
        <v>0.12060482395081649</v>
      </c>
      <c r="K8" s="78">
        <f t="shared" si="6"/>
        <v>9.4151833547395345</v>
      </c>
      <c r="L8" s="59">
        <f>'[1]2015'!$B65</f>
        <v>1108015</v>
      </c>
      <c r="M8" s="16">
        <f t="shared" si="7"/>
        <v>0.13547568684509764</v>
      </c>
      <c r="N8" s="31">
        <f t="shared" si="8"/>
        <v>10.576097953395616</v>
      </c>
      <c r="O8" s="16">
        <f t="shared" ref="O8:O12" si="13">L8/$H$5</f>
        <v>9.7208862520805753E-2</v>
      </c>
      <c r="P8" s="59">
        <f>'[1]2015'!$B110</f>
        <v>266674</v>
      </c>
      <c r="Q8" s="16">
        <f t="shared" si="9"/>
        <v>8.2828507463057435E-2</v>
      </c>
      <c r="R8" s="31">
        <f t="shared" si="10"/>
        <v>6.4661226575988717</v>
      </c>
      <c r="S8" s="32">
        <f t="shared" ref="S8:S12" si="14">P8/$H$5</f>
        <v>2.3395961430010742E-2</v>
      </c>
    </row>
    <row r="9" spans="2:26" x14ac:dyDescent="0.25">
      <c r="B9" s="83" t="s">
        <v>3</v>
      </c>
      <c r="C9" s="59">
        <f>'[1]2015'!$B21</f>
        <v>2526838</v>
      </c>
      <c r="D9" s="40">
        <f t="shared" si="1"/>
        <v>4.3305548423668669E-2</v>
      </c>
      <c r="E9" s="59">
        <f t="shared" si="11"/>
        <v>1139880</v>
      </c>
      <c r="F9" s="16">
        <f t="shared" si="12"/>
        <v>1.9535533555048421E-2</v>
      </c>
      <c r="G9" s="16">
        <f t="shared" si="2"/>
        <v>2.4278197627740566E-2</v>
      </c>
      <c r="H9" s="59">
        <f t="shared" si="3"/>
        <v>1386958</v>
      </c>
      <c r="I9" s="16">
        <f t="shared" si="4"/>
        <v>2.3770014868620248E-2</v>
      </c>
      <c r="J9" s="16">
        <f t="shared" si="5"/>
        <v>0.12168121329055266</v>
      </c>
      <c r="K9" s="78">
        <f t="shared" si="6"/>
        <v>5.0119541473506342</v>
      </c>
      <c r="L9" s="59">
        <f>'[1]2015'!$B66</f>
        <v>968767</v>
      </c>
      <c r="M9" s="16">
        <f t="shared" si="7"/>
        <v>0.1184499981659677</v>
      </c>
      <c r="N9" s="31">
        <f t="shared" si="8"/>
        <v>4.8788629198168021</v>
      </c>
      <c r="O9" s="16">
        <f t="shared" si="13"/>
        <v>8.4992295336880297E-2</v>
      </c>
      <c r="P9" s="59">
        <f>'[1]2015'!$B111</f>
        <v>418191</v>
      </c>
      <c r="Q9" s="16">
        <f t="shared" si="9"/>
        <v>0.12988943940722925</v>
      </c>
      <c r="R9" s="31">
        <f t="shared" si="10"/>
        <v>5.3500445708052062</v>
      </c>
      <c r="S9" s="32">
        <f t="shared" si="14"/>
        <v>3.6688917953672358E-2</v>
      </c>
    </row>
    <row r="10" spans="2:26" x14ac:dyDescent="0.25">
      <c r="B10" s="83" t="s">
        <v>4</v>
      </c>
      <c r="C10" s="59">
        <f>'[1]2015'!$B22</f>
        <v>4783799</v>
      </c>
      <c r="D10" s="40">
        <f t="shared" si="1"/>
        <v>8.1985880869132777E-2</v>
      </c>
      <c r="E10" s="59">
        <f t="shared" si="11"/>
        <v>2875532</v>
      </c>
      <c r="F10" s="16">
        <f t="shared" si="12"/>
        <v>4.9281548824977622E-2</v>
      </c>
      <c r="G10" s="16">
        <f t="shared" si="2"/>
        <v>6.1245687424020145E-2</v>
      </c>
      <c r="H10" s="59">
        <f t="shared" si="3"/>
        <v>1908267</v>
      </c>
      <c r="I10" s="16">
        <f t="shared" si="4"/>
        <v>3.2704332044155161E-2</v>
      </c>
      <c r="J10" s="16">
        <f t="shared" si="5"/>
        <v>0.16741692527266366</v>
      </c>
      <c r="K10" s="78">
        <f t="shared" si="6"/>
        <v>2.7335300216910272</v>
      </c>
      <c r="L10" s="59">
        <f>'[1]2015'!$B67</f>
        <v>1247820</v>
      </c>
      <c r="M10" s="16">
        <f t="shared" si="7"/>
        <v>0.15256947925709466</v>
      </c>
      <c r="N10" s="31">
        <f t="shared" si="8"/>
        <v>2.4911056708501884</v>
      </c>
      <c r="O10" s="16">
        <f t="shared" si="13"/>
        <v>0.10947429667532645</v>
      </c>
      <c r="P10" s="59">
        <f>'[1]2015'!$B112</f>
        <v>660447</v>
      </c>
      <c r="Q10" s="16">
        <f t="shared" si="9"/>
        <v>0.20513375607840995</v>
      </c>
      <c r="R10" s="31">
        <f t="shared" si="10"/>
        <v>3.3493583745450439</v>
      </c>
      <c r="S10" s="32">
        <f t="shared" si="14"/>
        <v>5.7942628597337217E-2</v>
      </c>
    </row>
    <row r="11" spans="2:26" x14ac:dyDescent="0.25">
      <c r="B11" s="83" t="s">
        <v>5</v>
      </c>
      <c r="C11" s="59">
        <f>'[1]2015'!$B23</f>
        <v>27795928</v>
      </c>
      <c r="D11" s="40">
        <f t="shared" si="1"/>
        <v>0.47637320080860257</v>
      </c>
      <c r="E11" s="59">
        <f t="shared" si="11"/>
        <v>24503184</v>
      </c>
      <c r="F11" s="16">
        <f t="shared" si="12"/>
        <v>0.41994137386174474</v>
      </c>
      <c r="G11" s="16">
        <f t="shared" si="2"/>
        <v>0.52189102682816657</v>
      </c>
      <c r="H11" s="59">
        <f t="shared" si="3"/>
        <v>3292744</v>
      </c>
      <c r="I11" s="16">
        <f t="shared" si="4"/>
        <v>5.6431826946857874E-2</v>
      </c>
      <c r="J11" s="16">
        <f t="shared" si="5"/>
        <v>0.2888804743728271</v>
      </c>
      <c r="K11" s="78">
        <f t="shared" si="6"/>
        <v>0.55352642510165528</v>
      </c>
      <c r="L11" s="59">
        <f>'[1]2015'!$B68</f>
        <v>2235644</v>
      </c>
      <c r="M11" s="16">
        <f t="shared" si="7"/>
        <v>0.27334955433015029</v>
      </c>
      <c r="N11" s="31">
        <f t="shared" si="8"/>
        <v>0.52376749221279684</v>
      </c>
      <c r="O11" s="16">
        <f t="shared" si="13"/>
        <v>0.19613850917312875</v>
      </c>
      <c r="P11" s="59">
        <f>'[1]2015'!$B113</f>
        <v>1057100</v>
      </c>
      <c r="Q11" s="16">
        <f t="shared" si="9"/>
        <v>0.32833352797497323</v>
      </c>
      <c r="R11" s="31">
        <f t="shared" si="10"/>
        <v>0.62912276911608511</v>
      </c>
      <c r="S11" s="32">
        <f t="shared" si="14"/>
        <v>9.2741965199698337E-2</v>
      </c>
    </row>
    <row r="12" spans="2:26" x14ac:dyDescent="0.25">
      <c r="B12" s="83" t="s">
        <v>6</v>
      </c>
      <c r="C12" s="59">
        <f>'[1]2015'!$B24</f>
        <v>14288160</v>
      </c>
      <c r="D12" s="40">
        <f t="shared" si="1"/>
        <v>0.2448738719162549</v>
      </c>
      <c r="E12" s="59">
        <f t="shared" si="11"/>
        <v>12190088</v>
      </c>
      <c r="F12" s="16">
        <f t="shared" si="12"/>
        <v>0.20891661680439438</v>
      </c>
      <c r="G12" s="16">
        <f t="shared" si="2"/>
        <v>0.25963554546403894</v>
      </c>
      <c r="H12" s="59">
        <f t="shared" si="3"/>
        <v>2098072</v>
      </c>
      <c r="I12" s="16">
        <f t="shared" si="4"/>
        <v>3.59572551118605E-2</v>
      </c>
      <c r="J12" s="16">
        <f t="shared" si="5"/>
        <v>0.18406898156320262</v>
      </c>
      <c r="K12" s="78">
        <f t="shared" si="6"/>
        <v>0.70895139274640362</v>
      </c>
      <c r="L12" s="59">
        <f>'[1]2015'!$B69</f>
        <v>1509583</v>
      </c>
      <c r="M12" s="16">
        <f t="shared" si="7"/>
        <v>0.18457493244647682</v>
      </c>
      <c r="N12" s="31">
        <f t="shared" si="8"/>
        <v>0.71090008926393922</v>
      </c>
      <c r="O12" s="16">
        <f t="shared" si="13"/>
        <v>0.13243940407913746</v>
      </c>
      <c r="P12" s="59">
        <f>'[1]2015'!$B114</f>
        <v>588489</v>
      </c>
      <c r="Q12" s="16">
        <f t="shared" si="9"/>
        <v>0.18278371917932459</v>
      </c>
      <c r="R12" s="31">
        <f t="shared" si="10"/>
        <v>0.70400113687299881</v>
      </c>
      <c r="S12" s="32">
        <f t="shared" si="14"/>
        <v>5.1629577484065159E-2</v>
      </c>
    </row>
    <row r="13" spans="2:26" x14ac:dyDescent="0.25">
      <c r="B13" s="83" t="s">
        <v>7</v>
      </c>
      <c r="C13" s="59">
        <f>'[1]2015'!$B25</f>
        <v>6961688</v>
      </c>
      <c r="D13" s="40">
        <f t="shared" si="1"/>
        <v>0.11931105864106566</v>
      </c>
      <c r="E13" s="59">
        <f t="shared" si="11"/>
        <v>5636660</v>
      </c>
      <c r="F13" s="16">
        <f t="shared" si="12"/>
        <v>9.6602414787871724E-2</v>
      </c>
      <c r="G13" s="16">
        <f t="shared" si="2"/>
        <v>0.12005469474013065</v>
      </c>
      <c r="H13" s="59">
        <f t="shared" si="3"/>
        <v>1325028</v>
      </c>
      <c r="I13" s="16">
        <f t="shared" si="4"/>
        <v>2.2708643853193929E-2</v>
      </c>
      <c r="J13" s="16">
        <f t="shared" si="5"/>
        <v>0.11624794311288042</v>
      </c>
      <c r="K13" s="78">
        <f t="shared" si="6"/>
        <v>0.96829152216420777</v>
      </c>
      <c r="L13" s="59">
        <f>'[1]2015'!$B70</f>
        <v>1096701</v>
      </c>
      <c r="M13" s="16">
        <f t="shared" si="7"/>
        <v>0.13409233741303631</v>
      </c>
      <c r="N13" s="31">
        <f t="shared" si="8"/>
        <v>1.1169270614805311</v>
      </c>
      <c r="O13" s="16">
        <f>L13/$H$5</f>
        <v>9.621625766386753E-2</v>
      </c>
      <c r="P13" s="59">
        <f>'[1]2015'!$B115</f>
        <v>228327</v>
      </c>
      <c r="Q13" s="16">
        <f t="shared" si="9"/>
        <v>7.0917992093408114E-2</v>
      </c>
      <c r="R13" s="31">
        <f t="shared" si="10"/>
        <v>0.59071402619378255</v>
      </c>
      <c r="S13" s="32">
        <f>P13/$H$5</f>
        <v>2.0031685449012886E-2</v>
      </c>
    </row>
    <row r="14" spans="2:26" s="39" customFormat="1" ht="21" customHeight="1" x14ac:dyDescent="0.25">
      <c r="B14" s="95" t="s">
        <v>0</v>
      </c>
      <c r="C14" s="60">
        <f>SUM(C7:C13)</f>
        <v>58349059</v>
      </c>
      <c r="D14" s="34">
        <f>SUM(D7:D13)</f>
        <v>0.99999999999999989</v>
      </c>
      <c r="E14" s="60">
        <f>SUM(E7:E13)</f>
        <v>46950767</v>
      </c>
      <c r="F14" s="35">
        <f>SUM(F7:F13)</f>
        <v>0.80465337067389542</v>
      </c>
      <c r="G14" s="35">
        <f>SUM(G7:G13)</f>
        <v>1</v>
      </c>
      <c r="H14" s="60">
        <f>SUM(H7:H13)</f>
        <v>11398292</v>
      </c>
      <c r="I14" s="35">
        <f>SUM(I7:I13)</f>
        <v>0.19534662932610447</v>
      </c>
      <c r="J14" s="35">
        <f>SUM(J7:J13)</f>
        <v>1</v>
      </c>
      <c r="K14" s="36"/>
      <c r="L14" s="60">
        <f>SUM(L7:L13)</f>
        <v>8178700</v>
      </c>
      <c r="M14" s="35">
        <f>SUM(M7:M13)</f>
        <v>1</v>
      </c>
      <c r="N14" s="37"/>
      <c r="O14" s="35">
        <f>SUM(O7:O13)</f>
        <v>0.71753732927705316</v>
      </c>
      <c r="P14" s="60">
        <f>SUM(P7:P13)</f>
        <v>3219592</v>
      </c>
      <c r="Q14" s="35">
        <f>SUM(Q7:Q13)</f>
        <v>1</v>
      </c>
      <c r="R14" s="31" t="s">
        <v>13</v>
      </c>
      <c r="S14" s="38">
        <f>SUM(S7:S13)</f>
        <v>0.28246267072294695</v>
      </c>
      <c r="U14" s="112"/>
      <c r="V14" s="112"/>
      <c r="W14" s="112"/>
    </row>
    <row r="15" spans="2:26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</row>
    <row r="16" spans="2:26" s="39" customFormat="1" ht="21" customHeight="1" x14ac:dyDescent="0.25">
      <c r="B16" s="83" t="s">
        <v>73</v>
      </c>
      <c r="C16" s="60">
        <f>C7+C8+C9+C10</f>
        <v>9303283</v>
      </c>
      <c r="D16" s="40">
        <f>C16/C$5</f>
        <v>0.15944186863407686</v>
      </c>
      <c r="E16" s="60">
        <f>E7+E8+E9+E10</f>
        <v>4620835</v>
      </c>
      <c r="F16" s="16">
        <f t="shared" ref="F16:F17" si="15">E16/$C$5</f>
        <v>7.9192965219884698E-2</v>
      </c>
      <c r="G16" s="16">
        <f t="shared" ref="G16:G17" si="16">E16/E$5</f>
        <v>9.8418732967663763E-2</v>
      </c>
      <c r="H16" s="60">
        <f>H7+H8+H9+H10</f>
        <v>4682448</v>
      </c>
      <c r="I16" s="16">
        <f t="shared" ref="I16:I17" si="17">H16/$C$5</f>
        <v>8.0248903414192163E-2</v>
      </c>
      <c r="J16" s="16">
        <f t="shared" ref="J16:J17" si="18">H16/H$5</f>
        <v>0.41080260095108989</v>
      </c>
      <c r="K16" s="78">
        <f t="shared" ref="K16:K17" si="19">J16/G16</f>
        <v>4.174028546842421</v>
      </c>
      <c r="L16" s="60">
        <f>L7+L8+L9+L10</f>
        <v>3336772</v>
      </c>
      <c r="M16" s="16">
        <f t="shared" ref="M16:M17" si="20">L16/L$5</f>
        <v>0.40798317581033661</v>
      </c>
      <c r="N16" s="31">
        <f t="shared" ref="N16:N17" si="21">M16/$G16</f>
        <v>4.1453813060607336</v>
      </c>
      <c r="O16" s="16">
        <f t="shared" ref="O16:O17" si="22">L16/$H$5</f>
        <v>0.29274315836091935</v>
      </c>
      <c r="P16" s="60">
        <f>P7+P8+P9+P10</f>
        <v>1345676</v>
      </c>
      <c r="Q16" s="16">
        <f t="shared" ref="Q16:Q17" si="23">P16/P$5</f>
        <v>0.41796476075229411</v>
      </c>
      <c r="R16" s="31">
        <f t="shared" ref="R16:R17" si="24">Q16/$G16</f>
        <v>4.2468008696029411</v>
      </c>
      <c r="S16" s="32">
        <f t="shared" ref="S16:S17" si="25">P16/$H$5</f>
        <v>0.11805944259017052</v>
      </c>
      <c r="U16" s="112"/>
      <c r="V16" s="112"/>
      <c r="W16" s="112"/>
    </row>
    <row r="17" spans="2:26" s="39" customFormat="1" ht="21" customHeight="1" x14ac:dyDescent="0.25">
      <c r="B17" s="83" t="s">
        <v>74</v>
      </c>
      <c r="C17" s="60">
        <f>C11+C12+C13</f>
        <v>49045776</v>
      </c>
      <c r="D17" s="40">
        <f>C17/C$5</f>
        <v>0.84055813136592317</v>
      </c>
      <c r="E17" s="60">
        <f>E11+E12+E13</f>
        <v>42329932</v>
      </c>
      <c r="F17" s="16">
        <f t="shared" si="15"/>
        <v>0.7254604054540108</v>
      </c>
      <c r="G17" s="16">
        <f t="shared" si="16"/>
        <v>0.90158126703233621</v>
      </c>
      <c r="H17" s="60">
        <f>H11+H12+H13</f>
        <v>6715844</v>
      </c>
      <c r="I17" s="16">
        <f t="shared" si="17"/>
        <v>0.11509772591191231</v>
      </c>
      <c r="J17" s="16">
        <f t="shared" si="18"/>
        <v>0.58919739904891011</v>
      </c>
      <c r="K17" s="78">
        <f t="shared" si="19"/>
        <v>0.65351557379660807</v>
      </c>
      <c r="L17" s="60">
        <f>L11+L12+L13</f>
        <v>4841928</v>
      </c>
      <c r="M17" s="16">
        <f t="shared" si="20"/>
        <v>0.59201682418966339</v>
      </c>
      <c r="N17" s="31">
        <f t="shared" si="21"/>
        <v>0.65664277402120208</v>
      </c>
      <c r="O17" s="16">
        <f t="shared" si="22"/>
        <v>0.42479417091613375</v>
      </c>
      <c r="P17" s="60">
        <f>P11+P12+P13</f>
        <v>1873916</v>
      </c>
      <c r="Q17" s="16">
        <f t="shared" si="23"/>
        <v>0.58203523924770595</v>
      </c>
      <c r="R17" s="31">
        <f t="shared" si="24"/>
        <v>0.64557157577546542</v>
      </c>
      <c r="S17" s="32">
        <f t="shared" si="25"/>
        <v>0.16440322813277639</v>
      </c>
      <c r="U17" s="112"/>
      <c r="V17" s="112"/>
      <c r="W17" s="112"/>
    </row>
    <row r="18" spans="2:26" s="39" customFormat="1" ht="21" customHeight="1" x14ac:dyDescent="0.25">
      <c r="B18" s="95" t="s">
        <v>0</v>
      </c>
      <c r="C18" s="60">
        <f>SUM(C16:C17)</f>
        <v>58349059</v>
      </c>
      <c r="D18" s="34">
        <f>SUM(D16:D17)</f>
        <v>1</v>
      </c>
      <c r="E18" s="60">
        <f>SUM(E16:E17)</f>
        <v>46950767</v>
      </c>
      <c r="F18" s="35">
        <f>SUM(F16:F17)</f>
        <v>0.80465337067389553</v>
      </c>
      <c r="G18" s="35">
        <f>SUM(G16:G17)</f>
        <v>1</v>
      </c>
      <c r="H18" s="60">
        <f>SUM(H16:H17)</f>
        <v>11398292</v>
      </c>
      <c r="I18" s="35">
        <f>SUM(I16:I17)</f>
        <v>0.19534662932610447</v>
      </c>
      <c r="J18" s="35">
        <f>SUM(J16:J17)</f>
        <v>1</v>
      </c>
      <c r="K18" s="36" t="s">
        <v>13</v>
      </c>
      <c r="L18" s="60">
        <f>SUM(L16:L17)</f>
        <v>8178700</v>
      </c>
      <c r="M18" s="35">
        <f>SUM(M16:M17)</f>
        <v>1</v>
      </c>
      <c r="N18" s="37" t="s">
        <v>13</v>
      </c>
      <c r="O18" s="35">
        <f>SUM(O16:O17)</f>
        <v>0.71753732927705305</v>
      </c>
      <c r="P18" s="60">
        <f>SUM(P16:P17)</f>
        <v>3219592</v>
      </c>
      <c r="Q18" s="35">
        <f>SUM(Q16:Q17)</f>
        <v>1</v>
      </c>
      <c r="R18" s="31"/>
      <c r="S18" s="38">
        <f>SUM(S16:S17)</f>
        <v>0.2824626707229469</v>
      </c>
      <c r="U18" s="112"/>
      <c r="V18" s="112"/>
      <c r="W18" s="112"/>
    </row>
    <row r="19" spans="2:26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X19" s="88"/>
      <c r="Y19" s="88"/>
      <c r="Z19" s="88"/>
    </row>
    <row r="20" spans="2:26" x14ac:dyDescent="0.25">
      <c r="B20" s="83" t="s">
        <v>9</v>
      </c>
      <c r="C20" s="59">
        <f>'[1]2015'!$B$30</f>
        <v>46886383</v>
      </c>
      <c r="D20" s="40">
        <f t="shared" ref="D20:D26" si="26">C20/C$14</f>
        <v>0.80354994242494981</v>
      </c>
      <c r="E20" s="59">
        <f t="shared" ref="E20:E26" si="27">C20-H20</f>
        <v>39854761</v>
      </c>
      <c r="F20" s="16">
        <f t="shared" ref="F20:F27" si="28">E20/$C$5</f>
        <v>0.68304033831976618</v>
      </c>
      <c r="G20" s="16">
        <f t="shared" ref="G20:G27" si="29">E20/E$5</f>
        <v>0.84886283114395134</v>
      </c>
      <c r="H20" s="59">
        <f t="shared" ref="H20:H26" si="30">L20+P20</f>
        <v>7031622</v>
      </c>
      <c r="I20" s="16">
        <f t="shared" ref="I20:I27" si="31">H20/$C$5</f>
        <v>0.1205096041051836</v>
      </c>
      <c r="J20" s="16">
        <f t="shared" ref="J20:J27" si="32">H20/H$5</f>
        <v>0.61690137434626169</v>
      </c>
      <c r="K20" s="78">
        <f t="shared" ref="K20:K26" si="33">J20/G20</f>
        <v>0.72673858686321335</v>
      </c>
      <c r="L20" s="59">
        <f>'[1]2015'!$B$75</f>
        <v>4863021</v>
      </c>
      <c r="M20" s="16">
        <f t="shared" ref="M20:O27" si="34">L20/L$5</f>
        <v>0.59459584041473579</v>
      </c>
      <c r="N20" s="31">
        <f t="shared" ref="N20:N26" si="35">M20/$G20</f>
        <v>0.70046162772074938</v>
      </c>
      <c r="O20" s="16">
        <f t="shared" ref="O20:O26" si="36">L20/$H$5</f>
        <v>0.42664471133043441</v>
      </c>
      <c r="P20" s="59">
        <f>'[1]2015'!$B$120</f>
        <v>2168601</v>
      </c>
      <c r="Q20" s="16">
        <f t="shared" ref="Q20:Q27" si="37">P20/P$5</f>
        <v>0.67356391741562283</v>
      </c>
      <c r="R20" s="31">
        <f t="shared" ref="R20:R26" si="38">Q20/$G20</f>
        <v>0.79348970493608395</v>
      </c>
      <c r="S20" s="32">
        <f t="shared" ref="S20:S26" si="39">P20/$H$5</f>
        <v>0.19025666301582728</v>
      </c>
      <c r="X20" s="88"/>
      <c r="Y20" s="88"/>
      <c r="Z20" s="88"/>
    </row>
    <row r="21" spans="2:26" ht="16.5" customHeight="1" x14ac:dyDescent="0.25">
      <c r="B21" s="83" t="s">
        <v>45</v>
      </c>
      <c r="C21" s="59">
        <f>'[1]2015'!$B$31</f>
        <v>6196660</v>
      </c>
      <c r="D21" s="40">
        <f t="shared" si="26"/>
        <v>0.10619982748993433</v>
      </c>
      <c r="E21" s="59">
        <f t="shared" si="27"/>
        <v>3839656</v>
      </c>
      <c r="F21" s="16">
        <f t="shared" si="28"/>
        <v>6.58049344034837E-2</v>
      </c>
      <c r="G21" s="16">
        <f t="shared" si="29"/>
        <v>8.1780474427606262E-2</v>
      </c>
      <c r="H21" s="59">
        <f t="shared" si="30"/>
        <v>2357004</v>
      </c>
      <c r="I21" s="16">
        <f t="shared" si="31"/>
        <v>4.0394893086450633E-2</v>
      </c>
      <c r="J21" s="16">
        <f t="shared" si="32"/>
        <v>0.20678571842167229</v>
      </c>
      <c r="K21" s="78">
        <f t="shared" si="33"/>
        <v>2.5285463292918799</v>
      </c>
      <c r="L21" s="59">
        <f>'[1]2015'!$B$76</f>
        <v>1618726</v>
      </c>
      <c r="M21" s="16">
        <f t="shared" si="34"/>
        <v>0.19791971829263819</v>
      </c>
      <c r="N21" s="31">
        <f t="shared" si="35"/>
        <v>2.420134141772933</v>
      </c>
      <c r="O21" s="16">
        <f t="shared" si="36"/>
        <v>0.14201478607496631</v>
      </c>
      <c r="P21" s="59">
        <f>'[1]2015'!$B$121</f>
        <v>738278</v>
      </c>
      <c r="Q21" s="16">
        <f t="shared" si="37"/>
        <v>0.22930793715476991</v>
      </c>
      <c r="R21" s="31">
        <f t="shared" si="38"/>
        <v>2.8039448139636063</v>
      </c>
      <c r="S21" s="32">
        <f t="shared" si="39"/>
        <v>6.4770932346705987E-2</v>
      </c>
      <c r="X21" s="88"/>
      <c r="Y21" s="88"/>
      <c r="Z21" s="88"/>
    </row>
    <row r="22" spans="2:26" x14ac:dyDescent="0.25">
      <c r="B22" s="83" t="s">
        <v>11</v>
      </c>
      <c r="C22" s="59">
        <f>'[1]2015'!$B$34</f>
        <v>1647635</v>
      </c>
      <c r="D22" s="40">
        <f t="shared" si="26"/>
        <v>2.8237559066719483E-2</v>
      </c>
      <c r="E22" s="59">
        <f t="shared" si="27"/>
        <v>728730</v>
      </c>
      <c r="F22" s="16">
        <f t="shared" si="28"/>
        <v>1.2489147425667996E-2</v>
      </c>
      <c r="G22" s="16">
        <f t="shared" si="29"/>
        <v>1.5521152189057955E-2</v>
      </c>
      <c r="H22" s="59">
        <f t="shared" si="30"/>
        <v>918905</v>
      </c>
      <c r="I22" s="16">
        <f t="shared" si="31"/>
        <v>1.5748411641051487E-2</v>
      </c>
      <c r="J22" s="16">
        <f t="shared" si="32"/>
        <v>8.0617780277957435E-2</v>
      </c>
      <c r="K22" s="78">
        <f t="shared" si="33"/>
        <v>5.1940590038664176</v>
      </c>
      <c r="L22" s="59">
        <f>'[1]2015'!$B$79</f>
        <v>746125</v>
      </c>
      <c r="M22" s="16">
        <f t="shared" si="34"/>
        <v>9.1227823492731119E-2</v>
      </c>
      <c r="N22" s="31">
        <f t="shared" si="35"/>
        <v>5.8776450602065857</v>
      </c>
      <c r="O22" s="16">
        <f t="shared" si="36"/>
        <v>6.5459368824732689E-2</v>
      </c>
      <c r="P22" s="59">
        <f>'[1]2015'!$B$124</f>
        <v>172780</v>
      </c>
      <c r="Q22" s="16">
        <f t="shared" si="37"/>
        <v>5.3665184905416587E-2</v>
      </c>
      <c r="R22" s="31">
        <f t="shared" si="38"/>
        <v>3.4575516206360808</v>
      </c>
      <c r="S22" s="32">
        <f t="shared" si="39"/>
        <v>1.5158411453224746E-2</v>
      </c>
      <c r="X22" s="88"/>
      <c r="Y22" s="88"/>
      <c r="Z22" s="88"/>
    </row>
    <row r="23" spans="2:26" x14ac:dyDescent="0.25">
      <c r="B23" s="83" t="s">
        <v>10</v>
      </c>
      <c r="C23" s="59">
        <f>'[1]2015'!$B$33</f>
        <v>1331644</v>
      </c>
      <c r="D23" s="40">
        <f t="shared" si="26"/>
        <v>2.2822030428974013E-2</v>
      </c>
      <c r="E23" s="59">
        <f t="shared" si="27"/>
        <v>717232</v>
      </c>
      <c r="F23" s="16">
        <f t="shared" si="28"/>
        <v>1.2292091977010288E-2</v>
      </c>
      <c r="G23" s="16">
        <f t="shared" si="29"/>
        <v>1.527625736124822E-2</v>
      </c>
      <c r="H23" s="59">
        <f t="shared" si="30"/>
        <v>614412</v>
      </c>
      <c r="I23" s="16">
        <f t="shared" si="31"/>
        <v>1.0529938451963724E-2</v>
      </c>
      <c r="J23" s="16">
        <f t="shared" si="32"/>
        <v>5.3903865596705187E-2</v>
      </c>
      <c r="K23" s="78">
        <f t="shared" si="33"/>
        <v>3.5286041811160422</v>
      </c>
      <c r="L23" s="59">
        <f>'[1]2015'!$B$78</f>
        <v>558601</v>
      </c>
      <c r="M23" s="16">
        <f t="shared" si="34"/>
        <v>6.8299485248266845E-2</v>
      </c>
      <c r="N23" s="31">
        <f t="shared" si="35"/>
        <v>4.4709567031466992</v>
      </c>
      <c r="O23" s="16">
        <f t="shared" si="36"/>
        <v>4.9007430236038874E-2</v>
      </c>
      <c r="P23" s="59">
        <f>'[1]2015'!$B$123</f>
        <v>55811</v>
      </c>
      <c r="Q23" s="16">
        <f t="shared" si="37"/>
        <v>1.7334805155435843E-2</v>
      </c>
      <c r="R23" s="31">
        <f t="shared" si="38"/>
        <v>1.1347547207085951</v>
      </c>
      <c r="S23" s="32">
        <f t="shared" si="39"/>
        <v>4.8964353606663173E-3</v>
      </c>
      <c r="X23" s="88"/>
      <c r="Y23" s="88"/>
      <c r="Z23" s="88"/>
    </row>
    <row r="24" spans="2:26" ht="38.25" customHeight="1" x14ac:dyDescent="0.25">
      <c r="B24" s="83" t="s">
        <v>47</v>
      </c>
      <c r="C24" s="59">
        <f>'[1]2015'!$B$35</f>
        <v>266532</v>
      </c>
      <c r="D24" s="40">
        <f t="shared" si="26"/>
        <v>4.5678885755466936E-3</v>
      </c>
      <c r="E24" s="59">
        <f t="shared" si="27"/>
        <v>163111</v>
      </c>
      <c r="F24" s="16">
        <f t="shared" si="28"/>
        <v>2.7954349700823797E-3</v>
      </c>
      <c r="G24" s="16">
        <f t="shared" si="29"/>
        <v>3.4740859505021505E-3</v>
      </c>
      <c r="H24" s="59">
        <f t="shared" si="30"/>
        <v>103421</v>
      </c>
      <c r="I24" s="16">
        <f t="shared" si="31"/>
        <v>1.7724536054643143E-3</v>
      </c>
      <c r="J24" s="16">
        <f t="shared" si="32"/>
        <v>9.0733769585829172E-3</v>
      </c>
      <c r="K24" s="78">
        <f t="shared" si="33"/>
        <v>2.6117307078345124</v>
      </c>
      <c r="L24" s="59">
        <f>'[1]2015'!$B$80</f>
        <v>81387</v>
      </c>
      <c r="M24" s="16">
        <f t="shared" si="34"/>
        <v>9.9510924719087377E-3</v>
      </c>
      <c r="N24" s="31">
        <f t="shared" si="35"/>
        <v>2.8643771667394669</v>
      </c>
      <c r="O24" s="16">
        <f t="shared" si="36"/>
        <v>7.1402803156823845E-3</v>
      </c>
      <c r="P24" s="59">
        <f>'[1]2015'!$B$125</f>
        <v>22034</v>
      </c>
      <c r="Q24" s="16">
        <f t="shared" si="37"/>
        <v>6.8437242979855831E-3</v>
      </c>
      <c r="R24" s="31">
        <f t="shared" si="38"/>
        <v>1.9699352277097171</v>
      </c>
      <c r="S24" s="32">
        <f t="shared" si="39"/>
        <v>1.9330966429005328E-3</v>
      </c>
      <c r="X24" s="88"/>
      <c r="Y24" s="88"/>
      <c r="Z24" s="88"/>
    </row>
    <row r="25" spans="2:26" ht="38.25" customHeight="1" x14ac:dyDescent="0.25">
      <c r="B25" s="83" t="s">
        <v>46</v>
      </c>
      <c r="C25" s="59">
        <f>'[1]2015'!$B$32</f>
        <v>1196661</v>
      </c>
      <c r="D25" s="40">
        <f t="shared" si="26"/>
        <v>2.0508659788326663E-2</v>
      </c>
      <c r="E25" s="59">
        <f t="shared" si="27"/>
        <v>971694</v>
      </c>
      <c r="F25" s="16">
        <f t="shared" ref="F25" si="40">E25/$C$5</f>
        <v>1.6653122032353598E-2</v>
      </c>
      <c r="G25" s="16">
        <f t="shared" si="29"/>
        <v>2.0696019726365707E-2</v>
      </c>
      <c r="H25" s="59">
        <f t="shared" si="30"/>
        <v>224967</v>
      </c>
      <c r="I25" s="16">
        <f t="shared" ref="I25" si="41">H25/$C$5</f>
        <v>3.8555377559730654E-3</v>
      </c>
      <c r="J25" s="16">
        <f t="shared" si="32"/>
        <v>1.9736904441472459E-2</v>
      </c>
      <c r="K25" s="78">
        <f t="shared" ref="K25" si="42">J25/G25</f>
        <v>0.95365701726349916</v>
      </c>
      <c r="L25" s="59">
        <f>'[1]2015'!$B$77</f>
        <v>182796</v>
      </c>
      <c r="M25" s="16">
        <f t="shared" si="34"/>
        <v>2.2350251262425569E-2</v>
      </c>
      <c r="N25" s="31">
        <f t="shared" ref="N25" si="43">M25/$G25</f>
        <v>1.0799299361873169</v>
      </c>
      <c r="O25" s="16">
        <f t="shared" si="36"/>
        <v>1.6037139599511929E-2</v>
      </c>
      <c r="P25" s="59">
        <f>'[1]2015'!$B$122</f>
        <v>42171</v>
      </c>
      <c r="Q25" s="16">
        <f t="shared" si="37"/>
        <v>1.3098243504145866E-2</v>
      </c>
      <c r="R25" s="31">
        <f t="shared" ref="R25" si="44">Q25/$G25</f>
        <v>0.63288708057517706</v>
      </c>
      <c r="S25" s="32">
        <f t="shared" si="39"/>
        <v>3.6997648419605325E-3</v>
      </c>
      <c r="X25" s="88"/>
      <c r="Y25" s="88"/>
      <c r="Z25" s="88"/>
    </row>
    <row r="26" spans="2:26" ht="39.75" customHeight="1" x14ac:dyDescent="0.25">
      <c r="B26" s="83" t="s">
        <v>14</v>
      </c>
      <c r="C26" s="59">
        <f>'[1]2015'!$B$29</f>
        <v>823544</v>
      </c>
      <c r="D26" s="40">
        <f t="shared" si="26"/>
        <v>1.4114092225549001E-2</v>
      </c>
      <c r="E26" s="59">
        <f t="shared" si="27"/>
        <v>675583</v>
      </c>
      <c r="F26" s="16">
        <f t="shared" si="28"/>
        <v>1.1578301545531352E-2</v>
      </c>
      <c r="G26" s="16">
        <f t="shared" si="29"/>
        <v>1.4389179201268426E-2</v>
      </c>
      <c r="H26" s="59">
        <f t="shared" si="30"/>
        <v>147961</v>
      </c>
      <c r="I26" s="16">
        <f t="shared" si="31"/>
        <v>2.5357906800176503E-3</v>
      </c>
      <c r="J26" s="16">
        <f t="shared" si="32"/>
        <v>1.2980979957347996E-2</v>
      </c>
      <c r="K26" s="78">
        <f t="shared" si="33"/>
        <v>0.90213484562091661</v>
      </c>
      <c r="L26" s="59">
        <f>'[1]2015'!$B$74</f>
        <v>128044</v>
      </c>
      <c r="M26" s="16">
        <f t="shared" si="34"/>
        <v>1.5655788817293702E-2</v>
      </c>
      <c r="N26" s="31">
        <f t="shared" si="35"/>
        <v>1.0880251471128821</v>
      </c>
      <c r="O26" s="16">
        <f t="shared" si="36"/>
        <v>1.1233612895686477E-2</v>
      </c>
      <c r="P26" s="59">
        <f>'[1]2015'!$B$119</f>
        <v>19917</v>
      </c>
      <c r="Q26" s="16">
        <f t="shared" si="37"/>
        <v>6.1861875666233482E-3</v>
      </c>
      <c r="R26" s="31">
        <f t="shared" si="38"/>
        <v>0.4299194193146213</v>
      </c>
      <c r="S26" s="32">
        <f t="shared" si="39"/>
        <v>1.7473670616615191E-3</v>
      </c>
      <c r="X26" s="88"/>
      <c r="Y26" s="88"/>
      <c r="Z26" s="88"/>
    </row>
    <row r="27" spans="2:26" s="39" customFormat="1" ht="21.75" customHeight="1" x14ac:dyDescent="0.25">
      <c r="B27" s="95" t="s">
        <v>0</v>
      </c>
      <c r="C27" s="60">
        <f>SUM(C20:C26)</f>
        <v>58349059</v>
      </c>
      <c r="D27" s="34">
        <f>SUM(D20:D26)</f>
        <v>0.99999999999999989</v>
      </c>
      <c r="E27" s="60">
        <f>SUM(E20:E26)</f>
        <v>46950767</v>
      </c>
      <c r="F27" s="34">
        <f>SUM(F20:F26)</f>
        <v>0.80465337067389542</v>
      </c>
      <c r="G27" s="34">
        <f>SUM(G20:G26)</f>
        <v>1</v>
      </c>
      <c r="H27" s="60">
        <f>SUM(H20:H26)</f>
        <v>11398292</v>
      </c>
      <c r="I27" s="35">
        <f>SUM(I20:I26)</f>
        <v>0.1953466293261045</v>
      </c>
      <c r="J27" s="35">
        <f>SUM(J20:J26)</f>
        <v>1</v>
      </c>
      <c r="K27" s="36"/>
      <c r="L27" s="60">
        <f>SUM(L20:L26)</f>
        <v>8178700</v>
      </c>
      <c r="M27" s="35">
        <f>SUM(M20:M26)</f>
        <v>0.99999999999999978</v>
      </c>
      <c r="N27" s="105" t="s">
        <v>13</v>
      </c>
      <c r="O27" s="16">
        <f>SUM(O20:O26)</f>
        <v>0.71753732927705294</v>
      </c>
      <c r="P27" s="60">
        <f>SUM(P20:P26)</f>
        <v>3219592</v>
      </c>
      <c r="Q27" s="35">
        <f>SUM(Q20:Q26)</f>
        <v>1</v>
      </c>
      <c r="R27" s="105" t="s">
        <v>13</v>
      </c>
      <c r="S27" s="32">
        <f>SUM(S20:S26)</f>
        <v>0.2824626707229469</v>
      </c>
      <c r="U27" s="112"/>
      <c r="V27" s="112"/>
      <c r="W27" s="112"/>
    </row>
    <row r="28" spans="2:26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X28" s="88"/>
      <c r="Y28" s="88"/>
      <c r="Z28" s="88"/>
    </row>
    <row r="29" spans="2:26" x14ac:dyDescent="0.25">
      <c r="B29" s="83" t="s">
        <v>11</v>
      </c>
      <c r="C29" s="59">
        <f>C25</f>
        <v>1196661</v>
      </c>
      <c r="D29" s="40">
        <f>C29/C$14</f>
        <v>2.0508659788326663E-2</v>
      </c>
      <c r="E29" s="59">
        <f>E25</f>
        <v>971694</v>
      </c>
      <c r="F29" s="16">
        <f>E29/$C$5</f>
        <v>1.6653122032353598E-2</v>
      </c>
      <c r="G29" s="16">
        <f>E29/E$5</f>
        <v>2.0696019726365707E-2</v>
      </c>
      <c r="H29" s="59">
        <f t="shared" ref="H29:H30" si="45">L29+P29</f>
        <v>224967</v>
      </c>
      <c r="I29" s="16">
        <f>H29/$C$5</f>
        <v>3.8555377559730654E-3</v>
      </c>
      <c r="J29" s="16">
        <f>H29/H$5</f>
        <v>1.9736904441472459E-2</v>
      </c>
      <c r="K29" s="78">
        <f>J29/G29</f>
        <v>0.95365701726349916</v>
      </c>
      <c r="L29" s="59">
        <f>L25</f>
        <v>182796</v>
      </c>
      <c r="M29" s="16">
        <f>L29/L$5</f>
        <v>2.2350251262425569E-2</v>
      </c>
      <c r="N29" s="31">
        <f>M29/$G29</f>
        <v>1.0799299361873169</v>
      </c>
      <c r="O29" s="16">
        <f t="shared" ref="O29:O30" si="46">L29/$H$5</f>
        <v>1.6037139599511929E-2</v>
      </c>
      <c r="P29" s="59">
        <f>P25</f>
        <v>42171</v>
      </c>
      <c r="Q29" s="16">
        <f>P29/P$5</f>
        <v>1.3098243504145866E-2</v>
      </c>
      <c r="R29" s="31">
        <f>Q29/$G29</f>
        <v>0.63288708057517706</v>
      </c>
      <c r="S29" s="32">
        <f t="shared" ref="S29:S30" si="47">P29/$H$5</f>
        <v>3.6997648419605325E-3</v>
      </c>
      <c r="X29" s="88"/>
      <c r="Y29" s="88"/>
      <c r="Z29" s="88"/>
    </row>
    <row r="30" spans="2:26" ht="19.5" customHeight="1" x14ac:dyDescent="0.25">
      <c r="B30" s="83" t="s">
        <v>24</v>
      </c>
      <c r="C30" s="59">
        <f>C26+C24+C23+C22+C21+C20</f>
        <v>57152398</v>
      </c>
      <c r="D30" s="40">
        <f>C30/C$14</f>
        <v>0.97949134021167339</v>
      </c>
      <c r="E30" s="59">
        <f>E26+E24+E23+E22+E21+E20</f>
        <v>45979073</v>
      </c>
      <c r="F30" s="16">
        <f>E30/$C$5</f>
        <v>0.78800024864154194</v>
      </c>
      <c r="G30" s="16">
        <f>E30/E$5</f>
        <v>0.9793039802736343</v>
      </c>
      <c r="H30" s="59">
        <f t="shared" si="45"/>
        <v>11173325</v>
      </c>
      <c r="I30" s="16">
        <f>H30/$C$5</f>
        <v>0.19149109157013142</v>
      </c>
      <c r="J30" s="16">
        <f>H30/H$5</f>
        <v>0.98026309555852753</v>
      </c>
      <c r="K30" s="78">
        <f>J30/G30</f>
        <v>1.0009793846489068</v>
      </c>
      <c r="L30" s="59">
        <f>L26+L24+L23+L22+L21+L20</f>
        <v>7995904</v>
      </c>
      <c r="M30" s="16">
        <f>L30/L$5</f>
        <v>0.97764974873757449</v>
      </c>
      <c r="N30" s="31">
        <f>M30/$G30</f>
        <v>0.99831080893228108</v>
      </c>
      <c r="O30" s="16">
        <f t="shared" si="46"/>
        <v>0.70150018967754113</v>
      </c>
      <c r="P30" s="59">
        <f>P26+P24+P23+P22+P21+P20</f>
        <v>3177421</v>
      </c>
      <c r="Q30" s="16">
        <f>P30/P$5</f>
        <v>0.9869017564958541</v>
      </c>
      <c r="R30" s="31">
        <f>Q30/$G30</f>
        <v>1.0077583430428791</v>
      </c>
      <c r="S30" s="32">
        <f t="shared" si="47"/>
        <v>0.2787629058809864</v>
      </c>
    </row>
    <row r="31" spans="2:26" s="39" customFormat="1" ht="19.5" customHeight="1" x14ac:dyDescent="0.25">
      <c r="B31" s="33"/>
      <c r="C31" s="60">
        <f>SUM(C29:C30)</f>
        <v>58349059</v>
      </c>
      <c r="D31" s="35">
        <f>SUM(D29:D30)</f>
        <v>1</v>
      </c>
      <c r="E31" s="60">
        <f>SUM(E29:E30)</f>
        <v>46950767</v>
      </c>
      <c r="F31" s="35">
        <f>SUM(F29:F30)</f>
        <v>0.80465337067389553</v>
      </c>
      <c r="G31" s="35">
        <f>SUM(G29:G30)</f>
        <v>1</v>
      </c>
      <c r="H31" s="60">
        <f>SUM(H29:H30)</f>
        <v>11398292</v>
      </c>
      <c r="I31" s="35">
        <f>SUM(I29:I30)</f>
        <v>0.19534662932610447</v>
      </c>
      <c r="J31" s="35">
        <f>SUM(J29:J30)</f>
        <v>1</v>
      </c>
      <c r="K31" s="36"/>
      <c r="L31" s="60">
        <f>SUM(L29:L30)</f>
        <v>8178700</v>
      </c>
      <c r="M31" s="35">
        <f>SUM(M29:M30)</f>
        <v>1</v>
      </c>
      <c r="N31" s="37"/>
      <c r="O31" s="35">
        <f>SUM(O29:O30)</f>
        <v>0.71753732927705305</v>
      </c>
      <c r="P31" s="60">
        <f>SUM(P29:P30)</f>
        <v>3219592</v>
      </c>
      <c r="Q31" s="35">
        <f>SUM(Q29:Q30)</f>
        <v>1</v>
      </c>
      <c r="R31" s="105" t="s">
        <v>13</v>
      </c>
      <c r="S31" s="38">
        <f>SUM(S29:S30)</f>
        <v>0.28246267072294695</v>
      </c>
      <c r="U31" s="112"/>
      <c r="V31" s="112"/>
      <c r="W31" s="112"/>
      <c r="X31" s="112"/>
      <c r="Y31" s="112"/>
      <c r="Z31" s="112"/>
    </row>
    <row r="32" spans="2:26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6" x14ac:dyDescent="0.25">
      <c r="B33" s="83" t="s">
        <v>15</v>
      </c>
      <c r="C33" s="59">
        <f>'[1]2015'!$B$40</f>
        <v>31751186</v>
      </c>
      <c r="D33" s="40">
        <f>C33/C$14</f>
        <v>0.54415934968205748</v>
      </c>
      <c r="E33" s="59">
        <f t="shared" ref="E33:E34" si="48">C33-H33</f>
        <v>24899763</v>
      </c>
      <c r="F33" s="16">
        <f>E33/$C$5</f>
        <v>0.42673803874026484</v>
      </c>
      <c r="G33" s="16">
        <f>E33/E$5</f>
        <v>0.53033772589913175</v>
      </c>
      <c r="H33" s="59">
        <f t="shared" ref="H33:H34" si="49">L33+P33</f>
        <v>6851423</v>
      </c>
      <c r="I33" s="16">
        <f>H33/$C$5</f>
        <v>0.11742131094179256</v>
      </c>
      <c r="J33" s="16">
        <f>H33/H$5</f>
        <v>0.60109207590049452</v>
      </c>
      <c r="K33" s="78">
        <f>J33/G33</f>
        <v>1.133413759847852</v>
      </c>
      <c r="L33" s="59">
        <f>'[1]2015'!$B$85</f>
        <v>4943716</v>
      </c>
      <c r="M33" s="16">
        <f>L33/L$5</f>
        <v>0.60446232286304669</v>
      </c>
      <c r="N33" s="31">
        <f>M33/$G33</f>
        <v>1.1397686669154914</v>
      </c>
      <c r="O33" s="16">
        <f t="shared" ref="O33:O34" si="50">L33/$H$5</f>
        <v>0.43372428079575431</v>
      </c>
      <c r="P33" s="59">
        <f>'[1]2015'!$B$130</f>
        <v>1907707</v>
      </c>
      <c r="Q33" s="16">
        <f>P33/P$5</f>
        <v>0.59253066848221758</v>
      </c>
      <c r="R33" s="31">
        <f>Q33/$G33</f>
        <v>1.1172704477654201</v>
      </c>
      <c r="S33" s="32">
        <f t="shared" ref="S33:S34" si="51">P33/$H$5</f>
        <v>0.16736779510474026</v>
      </c>
    </row>
    <row r="34" spans="2:26" x14ac:dyDescent="0.25">
      <c r="B34" s="83" t="s">
        <v>52</v>
      </c>
      <c r="C34" s="59">
        <f>'[1]2015'!$B$39</f>
        <v>26597873</v>
      </c>
      <c r="D34" s="40">
        <f>C34/C$14</f>
        <v>0.45584065031794258</v>
      </c>
      <c r="E34" s="59">
        <f t="shared" si="48"/>
        <v>22051004</v>
      </c>
      <c r="F34" s="16">
        <f>E34/$C$5</f>
        <v>0.37791533193363069</v>
      </c>
      <c r="G34" s="16">
        <f>E34/E$5</f>
        <v>0.46966227410086825</v>
      </c>
      <c r="H34" s="59">
        <f t="shared" si="49"/>
        <v>4546869</v>
      </c>
      <c r="I34" s="16">
        <f>H34/$C$5</f>
        <v>7.7925318384311909E-2</v>
      </c>
      <c r="J34" s="16">
        <f>H34/H$5</f>
        <v>0.39890792409950543</v>
      </c>
      <c r="K34" s="78">
        <f>J34/G34</f>
        <v>0.84935057827070204</v>
      </c>
      <c r="L34" s="59">
        <f>'[1]2015'!$B$84</f>
        <v>3234984</v>
      </c>
      <c r="M34" s="16">
        <f>L34/L$5</f>
        <v>0.39553767713695331</v>
      </c>
      <c r="N34" s="31">
        <f>M34/$G34</f>
        <v>0.84217468370049375</v>
      </c>
      <c r="O34" s="16">
        <f t="shared" si="50"/>
        <v>0.28381304848129879</v>
      </c>
      <c r="P34" s="59">
        <f>'[1]2015'!$B$129</f>
        <v>1311885</v>
      </c>
      <c r="Q34" s="16">
        <f>P34/P$5</f>
        <v>0.40746933151778236</v>
      </c>
      <c r="R34" s="31">
        <f>Q34/$G34</f>
        <v>0.86757943736879994</v>
      </c>
      <c r="S34" s="32">
        <f t="shared" si="51"/>
        <v>0.11509487561820665</v>
      </c>
    </row>
    <row r="35" spans="2:26" s="39" customFormat="1" ht="24.75" customHeight="1" thickBot="1" x14ac:dyDescent="0.3">
      <c r="B35" s="96" t="s">
        <v>0</v>
      </c>
      <c r="C35" s="44">
        <f>SUM(C33:C34)</f>
        <v>58349059</v>
      </c>
      <c r="D35" s="45">
        <f>SUM(D33:D34)</f>
        <v>1</v>
      </c>
      <c r="E35" s="44">
        <f>SUM(E33:E34)</f>
        <v>46950767</v>
      </c>
      <c r="F35" s="45">
        <f>SUM(F33:F34)</f>
        <v>0.80465337067389553</v>
      </c>
      <c r="G35" s="45">
        <f>SUM(G33:G34)</f>
        <v>1</v>
      </c>
      <c r="H35" s="44">
        <f>SUM(H33:H34)</f>
        <v>11398292</v>
      </c>
      <c r="I35" s="45">
        <f>SUM(I33:I34)</f>
        <v>0.19534662932610447</v>
      </c>
      <c r="J35" s="45">
        <f>SUM(J33:J34)</f>
        <v>1</v>
      </c>
      <c r="K35" s="46"/>
      <c r="L35" s="44">
        <f>SUM(L33:L34)</f>
        <v>8178700</v>
      </c>
      <c r="M35" s="45">
        <f>SUM(M33:M34)</f>
        <v>1</v>
      </c>
      <c r="N35" s="47"/>
      <c r="O35" s="45">
        <f>SUM(O33:O34)</f>
        <v>0.71753732927705305</v>
      </c>
      <c r="P35" s="44">
        <f>SUM(P33:P34)</f>
        <v>3219592</v>
      </c>
      <c r="Q35" s="45">
        <f>SUM(Q33:Q34)</f>
        <v>1</v>
      </c>
      <c r="R35" s="116" t="s">
        <v>13</v>
      </c>
      <c r="S35" s="48">
        <f>SUM(S33:S34)</f>
        <v>0.2824626707229469</v>
      </c>
      <c r="U35" s="112"/>
      <c r="V35" s="112"/>
      <c r="W35" s="112"/>
      <c r="X35" s="112"/>
      <c r="Y35" s="112"/>
      <c r="Z35" s="112"/>
    </row>
    <row r="36" spans="2:26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</row>
    <row r="37" spans="2:26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6" x14ac:dyDescent="0.25">
      <c r="B38" s="84" t="s">
        <v>0</v>
      </c>
      <c r="C38" s="91">
        <f>C5</f>
        <v>58349059</v>
      </c>
      <c r="D38" s="51">
        <f>D5</f>
        <v>1</v>
      </c>
      <c r="E38" s="50">
        <f>C38-H38</f>
        <v>46950767</v>
      </c>
      <c r="F38" s="52">
        <f>F5</f>
        <v>0.80465337067389553</v>
      </c>
      <c r="G38" s="51">
        <f>G5</f>
        <v>1</v>
      </c>
      <c r="H38" s="50">
        <f>H5</f>
        <v>11398292</v>
      </c>
      <c r="I38" s="52">
        <f>I5</f>
        <v>0.19534662932610447</v>
      </c>
      <c r="J38" s="53">
        <f>J5</f>
        <v>1</v>
      </c>
      <c r="K38" s="54">
        <f>K5</f>
        <v>1</v>
      </c>
      <c r="L38" s="50">
        <f>L5</f>
        <v>8178700</v>
      </c>
      <c r="M38" s="53">
        <f>M5</f>
        <v>1</v>
      </c>
      <c r="N38" s="53">
        <f>N5</f>
        <v>1</v>
      </c>
      <c r="O38" s="55">
        <f>O5</f>
        <v>0.71753732927705305</v>
      </c>
      <c r="P38" s="50">
        <f>P5</f>
        <v>3219592</v>
      </c>
      <c r="Q38" s="53">
        <f>Q5</f>
        <v>1</v>
      </c>
      <c r="R38" s="53">
        <f>R5</f>
        <v>1</v>
      </c>
      <c r="S38" s="25">
        <f>S5</f>
        <v>0.2824626707229469</v>
      </c>
    </row>
    <row r="39" spans="2:26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6" ht="18.95" customHeight="1" x14ac:dyDescent="0.25">
      <c r="B40" s="83" t="s">
        <v>21</v>
      </c>
      <c r="C40" s="59">
        <f>E40+H40</f>
        <v>46950767</v>
      </c>
      <c r="D40" s="40">
        <f t="shared" ref="D40:D47" si="52">C40/C$14</f>
        <v>0.80465337067389553</v>
      </c>
      <c r="E40" s="59">
        <f>E38</f>
        <v>46950767</v>
      </c>
      <c r="F40" s="16">
        <f t="shared" ref="F40:F48" si="53">E40/$C$5</f>
        <v>0.80465337067389553</v>
      </c>
      <c r="G40" s="40">
        <f t="shared" ref="G40:G48" si="54">E40/E$5</f>
        <v>1</v>
      </c>
      <c r="H40" s="59">
        <f>L40+P40</f>
        <v>0</v>
      </c>
      <c r="I40" s="16">
        <f t="shared" ref="I40:I48" si="55">H40/$C$5</f>
        <v>0</v>
      </c>
      <c r="J40" s="16">
        <f t="shared" ref="J40:J48" si="56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7">L40/$H$5</f>
        <v>0</v>
      </c>
      <c r="P40" s="59">
        <v>0</v>
      </c>
      <c r="Q40" s="16">
        <f t="shared" ref="Q40:Q47" si="58">P40/P$5</f>
        <v>0</v>
      </c>
      <c r="R40" s="42" t="s">
        <v>28</v>
      </c>
      <c r="S40" s="32">
        <f t="shared" ref="S40:S47" si="59">P40/$H$5</f>
        <v>0</v>
      </c>
    </row>
    <row r="41" spans="2:26" ht="19.5" customHeight="1" x14ac:dyDescent="0.25">
      <c r="B41" s="83" t="s">
        <v>22</v>
      </c>
      <c r="C41" s="59">
        <f t="shared" ref="C41:C47" si="60">E41+H41</f>
        <v>1534436</v>
      </c>
      <c r="D41" s="40">
        <f t="shared" si="52"/>
        <v>2.6297527780182368E-2</v>
      </c>
      <c r="E41" s="59">
        <v>0</v>
      </c>
      <c r="F41" s="16">
        <f t="shared" si="53"/>
        <v>0</v>
      </c>
      <c r="G41" s="40">
        <f t="shared" si="54"/>
        <v>0</v>
      </c>
      <c r="H41" s="59">
        <f t="shared" ref="H41:H47" si="61">L41+P41</f>
        <v>1534436</v>
      </c>
      <c r="I41" s="16">
        <f t="shared" si="55"/>
        <v>2.6297527780182368E-2</v>
      </c>
      <c r="J41" s="16">
        <f t="shared" si="56"/>
        <v>0.13461981847806673</v>
      </c>
      <c r="K41" s="31" t="s">
        <v>27</v>
      </c>
      <c r="L41" s="59">
        <v>0</v>
      </c>
      <c r="M41" s="16">
        <f t="shared" ref="M41:M47" si="62">L41/L$5</f>
        <v>0</v>
      </c>
      <c r="N41" s="42" t="s">
        <v>28</v>
      </c>
      <c r="O41" s="16">
        <f t="shared" ref="O41:O47" si="63">L41/$H$5</f>
        <v>0</v>
      </c>
      <c r="P41" s="59">
        <f>'[1]2015'!$B$166</f>
        <v>1534436</v>
      </c>
      <c r="Q41" s="16">
        <f t="shared" si="58"/>
        <v>0.47659330747498441</v>
      </c>
      <c r="R41" s="42" t="s">
        <v>28</v>
      </c>
      <c r="S41" s="32">
        <f t="shared" si="59"/>
        <v>0.13461981847806673</v>
      </c>
    </row>
    <row r="42" spans="2:26" ht="16.5" customHeight="1" x14ac:dyDescent="0.25">
      <c r="B42" s="83" t="s">
        <v>35</v>
      </c>
      <c r="C42" s="59">
        <f t="shared" si="60"/>
        <v>5717335</v>
      </c>
      <c r="D42" s="40">
        <f t="shared" si="52"/>
        <v>9.7985042055262622E-2</v>
      </c>
      <c r="E42" s="59">
        <v>0</v>
      </c>
      <c r="F42" s="16">
        <f t="shared" si="53"/>
        <v>0</v>
      </c>
      <c r="G42" s="40">
        <f t="shared" si="54"/>
        <v>0</v>
      </c>
      <c r="H42" s="59">
        <f t="shared" si="61"/>
        <v>5717335</v>
      </c>
      <c r="I42" s="16">
        <f t="shared" si="55"/>
        <v>9.7985042055262622E-2</v>
      </c>
      <c r="J42" s="16">
        <f t="shared" si="56"/>
        <v>0.50159576540064077</v>
      </c>
      <c r="K42" s="31" t="s">
        <v>27</v>
      </c>
      <c r="L42" s="59">
        <f>'[1]2015'!$B$154</f>
        <v>5717335</v>
      </c>
      <c r="M42" s="16">
        <f t="shared" si="62"/>
        <v>0.69905180529913069</v>
      </c>
      <c r="N42" s="42" t="s">
        <v>28</v>
      </c>
      <c r="O42" s="16">
        <f t="shared" si="63"/>
        <v>0.50159576540064077</v>
      </c>
      <c r="P42" s="59">
        <v>0</v>
      </c>
      <c r="Q42" s="16">
        <f t="shared" si="58"/>
        <v>0</v>
      </c>
      <c r="R42" s="42" t="s">
        <v>28</v>
      </c>
      <c r="S42" s="32">
        <f t="shared" si="59"/>
        <v>0</v>
      </c>
    </row>
    <row r="43" spans="2:26" ht="21.75" customHeight="1" x14ac:dyDescent="0.25">
      <c r="B43" s="83" t="s">
        <v>36</v>
      </c>
      <c r="C43" s="59">
        <f t="shared" si="60"/>
        <v>1057520</v>
      </c>
      <c r="D43" s="40">
        <f t="shared" si="52"/>
        <v>1.81240283583665E-2</v>
      </c>
      <c r="E43" s="59">
        <v>0</v>
      </c>
      <c r="F43" s="16">
        <f t="shared" si="53"/>
        <v>0</v>
      </c>
      <c r="G43" s="40">
        <f t="shared" si="54"/>
        <v>0</v>
      </c>
      <c r="H43" s="59">
        <f t="shared" si="61"/>
        <v>1057520</v>
      </c>
      <c r="I43" s="16">
        <f t="shared" si="55"/>
        <v>1.81240283583665E-2</v>
      </c>
      <c r="J43" s="16">
        <f t="shared" si="56"/>
        <v>9.2778812825640891E-2</v>
      </c>
      <c r="K43" s="31" t="s">
        <v>27</v>
      </c>
      <c r="L43" s="59">
        <v>0</v>
      </c>
      <c r="M43" s="16">
        <f t="shared" si="62"/>
        <v>0</v>
      </c>
      <c r="N43" s="42" t="s">
        <v>28</v>
      </c>
      <c r="O43" s="16">
        <f t="shared" si="63"/>
        <v>0</v>
      </c>
      <c r="P43" s="59">
        <f>'[1]2015'!$B$167</f>
        <v>1057520</v>
      </c>
      <c r="Q43" s="16">
        <f t="shared" si="58"/>
        <v>0.32846397928681648</v>
      </c>
      <c r="R43" s="42" t="s">
        <v>28</v>
      </c>
      <c r="S43" s="32">
        <f t="shared" si="59"/>
        <v>9.2778812825640891E-2</v>
      </c>
    </row>
    <row r="44" spans="2:26" ht="20.25" customHeight="1" x14ac:dyDescent="0.25">
      <c r="B44" s="83" t="s">
        <v>37</v>
      </c>
      <c r="C44" s="59">
        <f t="shared" si="60"/>
        <v>299652</v>
      </c>
      <c r="D44" s="40">
        <f t="shared" si="52"/>
        <v>5.1355069839258251E-3</v>
      </c>
      <c r="E44" s="59">
        <v>0</v>
      </c>
      <c r="F44" s="16">
        <f t="shared" si="53"/>
        <v>0</v>
      </c>
      <c r="G44" s="40">
        <f t="shared" si="54"/>
        <v>0</v>
      </c>
      <c r="H44" s="59">
        <f t="shared" si="61"/>
        <v>299652</v>
      </c>
      <c r="I44" s="16">
        <f t="shared" si="55"/>
        <v>5.1355069839258251E-3</v>
      </c>
      <c r="J44" s="16">
        <f t="shared" si="56"/>
        <v>2.6289201926042956E-2</v>
      </c>
      <c r="K44" s="31" t="s">
        <v>27</v>
      </c>
      <c r="L44" s="59">
        <f>'[1]2015'!$B$155</f>
        <v>299652</v>
      </c>
      <c r="M44" s="16">
        <f t="shared" si="62"/>
        <v>3.6638096519006687E-2</v>
      </c>
      <c r="N44" s="42" t="s">
        <v>28</v>
      </c>
      <c r="O44" s="16">
        <f t="shared" si="63"/>
        <v>2.6289201926042956E-2</v>
      </c>
      <c r="P44" s="59">
        <v>0</v>
      </c>
      <c r="Q44" s="16">
        <f t="shared" si="58"/>
        <v>0</v>
      </c>
      <c r="R44" s="42" t="s">
        <v>28</v>
      </c>
      <c r="S44" s="32">
        <f t="shared" si="59"/>
        <v>0</v>
      </c>
    </row>
    <row r="45" spans="2:26" ht="18" customHeight="1" x14ac:dyDescent="0.25">
      <c r="B45" s="83" t="s">
        <v>38</v>
      </c>
      <c r="C45" s="59">
        <f t="shared" si="60"/>
        <v>170</v>
      </c>
      <c r="D45" s="40">
        <f t="shared" si="52"/>
        <v>2.9135002845547175E-6</v>
      </c>
      <c r="E45" s="59">
        <v>0</v>
      </c>
      <c r="F45" s="16">
        <f t="shared" si="53"/>
        <v>0</v>
      </c>
      <c r="G45" s="40">
        <f t="shared" si="54"/>
        <v>0</v>
      </c>
      <c r="H45" s="59">
        <f t="shared" si="61"/>
        <v>170</v>
      </c>
      <c r="I45" s="16">
        <f t="shared" si="55"/>
        <v>2.9135002845547175E-6</v>
      </c>
      <c r="J45" s="16">
        <f t="shared" si="56"/>
        <v>1.4914515262462131E-5</v>
      </c>
      <c r="K45" s="31" t="s">
        <v>27</v>
      </c>
      <c r="L45" s="59">
        <v>0</v>
      </c>
      <c r="M45" s="16">
        <f t="shared" si="62"/>
        <v>0</v>
      </c>
      <c r="N45" s="42" t="s">
        <v>28</v>
      </c>
      <c r="O45" s="16">
        <f t="shared" si="63"/>
        <v>0</v>
      </c>
      <c r="P45" s="59">
        <f>'[1]2015'!$B$168</f>
        <v>170</v>
      </c>
      <c r="Q45" s="16">
        <f t="shared" si="58"/>
        <v>5.2801721460358955E-5</v>
      </c>
      <c r="R45" s="42" t="s">
        <v>28</v>
      </c>
      <c r="S45" s="32">
        <f t="shared" si="59"/>
        <v>1.4914515262462131E-5</v>
      </c>
    </row>
    <row r="46" spans="2:26" ht="22.5" customHeight="1" x14ac:dyDescent="0.25">
      <c r="B46" s="83" t="s">
        <v>39</v>
      </c>
      <c r="C46" s="59">
        <f t="shared" si="60"/>
        <v>627466</v>
      </c>
      <c r="D46" s="40">
        <f t="shared" si="52"/>
        <v>1.075366099734359E-2</v>
      </c>
      <c r="E46" s="59">
        <v>0</v>
      </c>
      <c r="F46" s="16">
        <f t="shared" si="53"/>
        <v>0</v>
      </c>
      <c r="G46" s="40">
        <f t="shared" si="54"/>
        <v>0</v>
      </c>
      <c r="H46" s="59">
        <f t="shared" si="61"/>
        <v>627466</v>
      </c>
      <c r="I46" s="16">
        <f t="shared" si="55"/>
        <v>1.075366099734359E-2</v>
      </c>
      <c r="J46" s="16">
        <f t="shared" si="56"/>
        <v>5.5049124903976843E-2</v>
      </c>
      <c r="K46" s="31" t="s">
        <v>27</v>
      </c>
      <c r="L46" s="59">
        <v>0</v>
      </c>
      <c r="M46" s="16">
        <f t="shared" si="62"/>
        <v>0</v>
      </c>
      <c r="N46" s="42" t="s">
        <v>28</v>
      </c>
      <c r="O46" s="16">
        <f t="shared" si="63"/>
        <v>0</v>
      </c>
      <c r="P46" s="59">
        <f>'[1]2015'!$B$169</f>
        <v>627466</v>
      </c>
      <c r="Q46" s="16">
        <f t="shared" si="58"/>
        <v>0.19488991151673876</v>
      </c>
      <c r="R46" s="42" t="s">
        <v>28</v>
      </c>
      <c r="S46" s="32">
        <f t="shared" si="59"/>
        <v>5.5049124903976843E-2</v>
      </c>
    </row>
    <row r="47" spans="2:26" ht="41.25" customHeight="1" x14ac:dyDescent="0.25">
      <c r="B47" s="83" t="s">
        <v>40</v>
      </c>
      <c r="C47" s="59">
        <f t="shared" si="60"/>
        <v>2161713</v>
      </c>
      <c r="D47" s="40">
        <f t="shared" si="52"/>
        <v>3.7047949650739015E-2</v>
      </c>
      <c r="E47" s="59">
        <v>0</v>
      </c>
      <c r="F47" s="16">
        <f t="shared" si="53"/>
        <v>0</v>
      </c>
      <c r="G47" s="40">
        <f t="shared" si="54"/>
        <v>0</v>
      </c>
      <c r="H47" s="59">
        <f t="shared" si="61"/>
        <v>2161713</v>
      </c>
      <c r="I47" s="16">
        <f t="shared" si="55"/>
        <v>3.7047949650739015E-2</v>
      </c>
      <c r="J47" s="16">
        <f t="shared" si="56"/>
        <v>0.18965236195036941</v>
      </c>
      <c r="K47" s="31" t="s">
        <v>27</v>
      </c>
      <c r="L47" s="59">
        <f>'[1]2015'!$B$156</f>
        <v>2161713</v>
      </c>
      <c r="M47" s="16">
        <f t="shared" si="62"/>
        <v>0.26431009818186263</v>
      </c>
      <c r="N47" s="42" t="s">
        <v>28</v>
      </c>
      <c r="O47" s="16">
        <f t="shared" si="63"/>
        <v>0.18965236195036941</v>
      </c>
      <c r="P47" s="59">
        <v>0</v>
      </c>
      <c r="Q47" s="16">
        <f t="shared" si="58"/>
        <v>0</v>
      </c>
      <c r="R47" s="42" t="s">
        <v>28</v>
      </c>
      <c r="S47" s="32">
        <f t="shared" si="59"/>
        <v>0</v>
      </c>
    </row>
    <row r="48" spans="2:26" s="39" customFormat="1" x14ac:dyDescent="0.25">
      <c r="B48" s="95" t="s">
        <v>0</v>
      </c>
      <c r="C48" s="60">
        <f>SUM(C40:C47)</f>
        <v>58349059</v>
      </c>
      <c r="D48" s="35">
        <f>SUM(D40:D47)</f>
        <v>0.99999999999999989</v>
      </c>
      <c r="E48" s="60">
        <f>SUM(E40:E47)</f>
        <v>46950767</v>
      </c>
      <c r="F48" s="35">
        <f>SUM(F40:F47)</f>
        <v>0.80465337067389553</v>
      </c>
      <c r="G48" s="35">
        <f>SUM(G40:G47)</f>
        <v>1</v>
      </c>
      <c r="H48" s="60">
        <f>SUM(H40:H47)</f>
        <v>11398292</v>
      </c>
      <c r="I48" s="35">
        <f>SUM(I40:I47)</f>
        <v>0.19534662932610447</v>
      </c>
      <c r="J48" s="35">
        <f>SUM(J40:J47)</f>
        <v>1.0000000000000002</v>
      </c>
      <c r="K48" s="61"/>
      <c r="L48" s="60">
        <f>SUM(L40:L47)</f>
        <v>8178700</v>
      </c>
      <c r="M48" s="35">
        <f>SUM(M40:M47)</f>
        <v>1</v>
      </c>
      <c r="N48" s="61"/>
      <c r="O48" s="35">
        <f>SUM(O40:O47)</f>
        <v>0.71753732927705316</v>
      </c>
      <c r="P48" s="60">
        <f>SUM(P40:P47)</f>
        <v>3219592</v>
      </c>
      <c r="Q48" s="35">
        <f>SUM(Q40:Q47)</f>
        <v>1</v>
      </c>
      <c r="R48" s="61"/>
      <c r="S48" s="38">
        <f>SUM(S40:S47)</f>
        <v>0.28246267072294695</v>
      </c>
      <c r="U48" s="112"/>
      <c r="V48" s="112"/>
      <c r="W48" s="112"/>
      <c r="X48" s="112"/>
      <c r="Y48" s="112"/>
      <c r="Z48" s="112"/>
    </row>
    <row r="49" spans="2:26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6" ht="21" customHeight="1" x14ac:dyDescent="0.35">
      <c r="B50" s="113" t="s">
        <v>29</v>
      </c>
      <c r="C50" s="59">
        <f>'[1]2015'!$B44</f>
        <v>44208543</v>
      </c>
      <c r="D50" s="40">
        <f>C50/C$14</f>
        <v>0.7576564859426439</v>
      </c>
      <c r="E50" s="59">
        <f t="shared" ref="E50:E53" si="64">C50-H50</f>
        <v>38933880</v>
      </c>
      <c r="F50" s="16">
        <f t="shared" ref="F50:F54" si="65">E50/$C$5</f>
        <v>0.66725806152246603</v>
      </c>
      <c r="G50" s="40">
        <f>E50/E$5</f>
        <v>0.82924907275742699</v>
      </c>
      <c r="H50" s="59">
        <f t="shared" ref="H50:H53" si="66">L50+P50</f>
        <v>5274663</v>
      </c>
      <c r="I50" s="16">
        <f t="shared" ref="I50:I54" si="67">H50/$C$5</f>
        <v>9.0398424420177884E-2</v>
      </c>
      <c r="J50" s="16">
        <f>H50/H$5</f>
        <v>0.46275906951673113</v>
      </c>
      <c r="K50" s="31">
        <f>J50/G50</f>
        <v>0.55804592940690334</v>
      </c>
      <c r="L50" s="59">
        <f>'[1]2015'!$B89</f>
        <v>3873801</v>
      </c>
      <c r="M50" s="16">
        <f>L50/L$5</f>
        <v>0.4736450780686417</v>
      </c>
      <c r="N50" s="31">
        <f>M50/$G50</f>
        <v>0.57117347927043505</v>
      </c>
      <c r="O50" s="16">
        <f t="shared" ref="O50:O53" si="68">L50/$H$5</f>
        <v>0.33985802434259449</v>
      </c>
      <c r="P50" s="59">
        <f>'[1]2015'!$B134</f>
        <v>1400862</v>
      </c>
      <c r="Q50" s="16">
        <f>P50/P$5</f>
        <v>0.4351054419317727</v>
      </c>
      <c r="R50" s="31">
        <f>Q50/$G50</f>
        <v>0.52469813500659812</v>
      </c>
      <c r="S50" s="32">
        <f t="shared" ref="S50:S53" si="69">P50/$H$5</f>
        <v>0.12290104517413662</v>
      </c>
    </row>
    <row r="51" spans="2:26" ht="18.75" customHeight="1" x14ac:dyDescent="0.35">
      <c r="B51" s="113" t="s">
        <v>30</v>
      </c>
      <c r="C51" s="59">
        <f>'[1]2015'!$B45</f>
        <v>13799603</v>
      </c>
      <c r="D51" s="40">
        <f>C51/C$14</f>
        <v>0.23650086627789491</v>
      </c>
      <c r="E51" s="59">
        <f t="shared" si="64"/>
        <v>7830041</v>
      </c>
      <c r="F51" s="16">
        <f t="shared" si="65"/>
        <v>0.13419309812691238</v>
      </c>
      <c r="G51" s="40">
        <f>E51/E$5</f>
        <v>0.16677131174449183</v>
      </c>
      <c r="H51" s="59">
        <f t="shared" si="66"/>
        <v>5969562</v>
      </c>
      <c r="I51" s="16">
        <f t="shared" si="67"/>
        <v>0.10230776815098253</v>
      </c>
      <c r="J51" s="16">
        <f>H51/H$5</f>
        <v>0.52372425623067032</v>
      </c>
      <c r="K51" s="31">
        <f>J51/G51</f>
        <v>3.1403737894264538</v>
      </c>
      <c r="L51" s="59">
        <f>'[1]2015'!$B90</f>
        <v>4190320</v>
      </c>
      <c r="M51" s="16">
        <f>L51/L$5</f>
        <v>0.51234548277843672</v>
      </c>
      <c r="N51" s="31">
        <f>M51/$G51</f>
        <v>3.0721439881902146</v>
      </c>
      <c r="O51" s="16">
        <f t="shared" si="68"/>
        <v>0.36762700938000187</v>
      </c>
      <c r="P51" s="59">
        <f>'[1]2015'!$B135</f>
        <v>1779242</v>
      </c>
      <c r="Q51" s="16">
        <f>P51/P$5</f>
        <v>0.55262964996807051</v>
      </c>
      <c r="R51" s="31">
        <f>Q51/$G51</f>
        <v>3.3136973271203098</v>
      </c>
      <c r="S51" s="32">
        <f t="shared" si="69"/>
        <v>0.1560972468506685</v>
      </c>
    </row>
    <row r="52" spans="2:26" ht="20.25" customHeight="1" x14ac:dyDescent="0.35">
      <c r="B52" s="113" t="s">
        <v>31</v>
      </c>
      <c r="C52" s="59">
        <f>'[1]2015'!$B46</f>
        <v>170639</v>
      </c>
      <c r="D52" s="40">
        <f>C52/C$14</f>
        <v>2.9244516179772495E-3</v>
      </c>
      <c r="E52" s="59">
        <f t="shared" si="64"/>
        <v>99141</v>
      </c>
      <c r="F52" s="16">
        <f t="shared" si="65"/>
        <v>1.6991019512414074E-3</v>
      </c>
      <c r="G52" s="40">
        <f>E52/E$5</f>
        <v>2.1115948968416214E-3</v>
      </c>
      <c r="H52" s="59">
        <f t="shared" si="66"/>
        <v>71498</v>
      </c>
      <c r="I52" s="16">
        <f t="shared" si="67"/>
        <v>1.2253496667358422E-3</v>
      </c>
      <c r="J52" s="16">
        <f>H52/H$5</f>
        <v>6.2726941896206903E-3</v>
      </c>
      <c r="K52" s="31">
        <f>J52/G52</f>
        <v>2.9705954484939112</v>
      </c>
      <c r="L52" s="59">
        <f>'[1]2015'!$B91</f>
        <v>60443</v>
      </c>
      <c r="M52" s="16">
        <f>L52/L$5</f>
        <v>7.3902943010502892E-3</v>
      </c>
      <c r="N52" s="31">
        <f>M52/$G52</f>
        <v>3.499863686971485</v>
      </c>
      <c r="O52" s="16">
        <f t="shared" si="68"/>
        <v>5.3028120353470504E-3</v>
      </c>
      <c r="P52" s="59">
        <f>'[1]2015'!$B136</f>
        <v>11055</v>
      </c>
      <c r="Q52" s="16">
        <f>P52/P$5</f>
        <v>3.4336648867309893E-3</v>
      </c>
      <c r="R52" s="31">
        <f>Q52/$G52</f>
        <v>1.6261002012586929</v>
      </c>
      <c r="S52" s="32">
        <f t="shared" si="69"/>
        <v>9.6988215427364034E-4</v>
      </c>
    </row>
    <row r="53" spans="2:26" ht="18" customHeight="1" x14ac:dyDescent="0.35">
      <c r="B53" s="113" t="s">
        <v>32</v>
      </c>
      <c r="C53" s="59">
        <f>'[1]2015'!$B47</f>
        <v>170274</v>
      </c>
      <c r="D53" s="40">
        <f>C53/C$14</f>
        <v>2.9181961614839409E-3</v>
      </c>
      <c r="E53" s="59">
        <f t="shared" si="64"/>
        <v>87705</v>
      </c>
      <c r="F53" s="16">
        <f t="shared" si="65"/>
        <v>1.5031090732757148E-3</v>
      </c>
      <c r="G53" s="40">
        <f>E53/E$5</f>
        <v>1.8680206012395922E-3</v>
      </c>
      <c r="H53" s="59">
        <f t="shared" si="66"/>
        <v>82569</v>
      </c>
      <c r="I53" s="16">
        <f t="shared" si="67"/>
        <v>1.4150870882082263E-3</v>
      </c>
      <c r="J53" s="16">
        <f>H53/H$5</f>
        <v>7.243980062977857E-3</v>
      </c>
      <c r="K53" s="31">
        <f>J53/G53</f>
        <v>3.8778908852348062</v>
      </c>
      <c r="L53" s="59">
        <f>'[1]2015'!$B92</f>
        <v>54136</v>
      </c>
      <c r="M53" s="16">
        <f>L53/L$5</f>
        <v>6.6191448518713239E-3</v>
      </c>
      <c r="N53" s="31">
        <f>M53/$G53</f>
        <v>3.5434003498028623</v>
      </c>
      <c r="O53" s="16">
        <f t="shared" si="68"/>
        <v>4.7494835191097054E-3</v>
      </c>
      <c r="P53" s="59">
        <f>'[1]2015'!$B137</f>
        <v>28433</v>
      </c>
      <c r="Q53" s="16">
        <f>P53/P$5</f>
        <v>8.8312432134258004E-3</v>
      </c>
      <c r="R53" s="31">
        <f>Q53/$G53</f>
        <v>4.7275941215881199</v>
      </c>
      <c r="S53" s="32">
        <f t="shared" si="69"/>
        <v>2.4944965438681516E-3</v>
      </c>
    </row>
    <row r="54" spans="2:26" s="39" customFormat="1" x14ac:dyDescent="0.25">
      <c r="B54" s="95" t="s">
        <v>0</v>
      </c>
      <c r="C54" s="60">
        <f>SUM(C50:C53)</f>
        <v>58349059</v>
      </c>
      <c r="D54" s="35">
        <f>SUM(D50:D53)</f>
        <v>1</v>
      </c>
      <c r="E54" s="60">
        <f>SUM(E50:E53)</f>
        <v>46950767</v>
      </c>
      <c r="F54" s="35">
        <f>SUM(F50:F53)</f>
        <v>0.80465337067389553</v>
      </c>
      <c r="G54" s="35">
        <f>SUM(G50:G53)</f>
        <v>1.0000000000000002</v>
      </c>
      <c r="H54" s="60">
        <f>SUM(H50:H53)</f>
        <v>11398292</v>
      </c>
      <c r="I54" s="35">
        <f>SUM(I50:I53)</f>
        <v>0.19534662932610447</v>
      </c>
      <c r="J54" s="35">
        <f>SUM(J50:J53)</f>
        <v>1</v>
      </c>
      <c r="K54" s="37"/>
      <c r="L54" s="60">
        <f>SUM(L50:L53)</f>
        <v>8178700</v>
      </c>
      <c r="M54" s="35">
        <f>SUM(M50:M53)</f>
        <v>1.0000000000000002</v>
      </c>
      <c r="N54" s="43" t="s">
        <v>13</v>
      </c>
      <c r="O54" s="35">
        <f>SUM(O50:O53)</f>
        <v>0.71753732927705327</v>
      </c>
      <c r="P54" s="60">
        <f>SUM(P50:P53)</f>
        <v>3219592</v>
      </c>
      <c r="Q54" s="35">
        <f>SUM(Q50:Q53)</f>
        <v>1</v>
      </c>
      <c r="R54" s="37"/>
      <c r="S54" s="38">
        <f>SUM(S50:S53)</f>
        <v>0.2824626707229469</v>
      </c>
      <c r="U54" s="112"/>
      <c r="V54" s="112"/>
      <c r="W54" s="112"/>
      <c r="X54" s="112"/>
      <c r="Y54" s="112"/>
      <c r="Z54" s="112"/>
    </row>
    <row r="55" spans="2:26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6" ht="21" customHeight="1" x14ac:dyDescent="0.35">
      <c r="B56" s="113" t="s">
        <v>29</v>
      </c>
      <c r="C56" s="59">
        <f>'[1]2015'!$B51</f>
        <v>49049159</v>
      </c>
      <c r="D56" s="40">
        <f t="shared" ref="D56:D59" si="70">C56/C$14</f>
        <v>0.84061611002158576</v>
      </c>
      <c r="E56" s="59">
        <f t="shared" ref="E56:E59" si="71">C56-H56</f>
        <v>42332947</v>
      </c>
      <c r="F56" s="16">
        <f t="shared" ref="F56:F60" si="72">E56/$C$5</f>
        <v>0.72551207723846922</v>
      </c>
      <c r="G56" s="40">
        <f>E56/E$5</f>
        <v>0.90164548323566263</v>
      </c>
      <c r="H56" s="59">
        <f t="shared" ref="H56:H59" si="73">L56+P56</f>
        <v>6716212</v>
      </c>
      <c r="I56" s="16">
        <f t="shared" ref="I56:I60" si="74">H56/$C$5</f>
        <v>0.11510403278311652</v>
      </c>
      <c r="J56" s="16">
        <f>H56/H$5</f>
        <v>0.5892296845878312</v>
      </c>
      <c r="K56" s="31">
        <f t="shared" ref="K56:K59" si="75">J56/G56</f>
        <v>0.65350483703784557</v>
      </c>
      <c r="L56" s="59">
        <f>'[1]2015'!$B96</f>
        <v>4842078</v>
      </c>
      <c r="M56" s="16">
        <f>L56/L$5</f>
        <v>0.59203516451269766</v>
      </c>
      <c r="N56" s="31">
        <f t="shared" ref="N56:N59" si="76">M56/$G56</f>
        <v>0.65661634813287006</v>
      </c>
      <c r="O56" s="16">
        <f t="shared" ref="O56:O59" si="77">L56/$H$5</f>
        <v>0.42480733078254179</v>
      </c>
      <c r="P56" s="59">
        <f>'[1]2015'!$B141</f>
        <v>1874134</v>
      </c>
      <c r="Q56" s="16">
        <f>P56/P$5</f>
        <v>0.58210294969051979</v>
      </c>
      <c r="R56" s="31">
        <f t="shared" ref="R56:R59" si="78">Q56/$G56</f>
        <v>0.64560069396851383</v>
      </c>
      <c r="S56" s="32">
        <f t="shared" ref="S56:S59" si="79">P56/$H$5</f>
        <v>0.16442235380528941</v>
      </c>
    </row>
    <row r="57" spans="2:26" ht="20.25" customHeight="1" x14ac:dyDescent="0.35">
      <c r="B57" s="113" t="s">
        <v>30</v>
      </c>
      <c r="C57" s="59">
        <f>'[1]2015'!$B52</f>
        <v>9100100</v>
      </c>
      <c r="D57" s="40">
        <f t="shared" si="70"/>
        <v>0.15595967023221402</v>
      </c>
      <c r="E57" s="59">
        <f t="shared" si="71"/>
        <v>4516738</v>
      </c>
      <c r="F57" s="16">
        <f t="shared" si="72"/>
        <v>7.7408926166230033E-2</v>
      </c>
      <c r="G57" s="40">
        <f>E57/E$5</f>
        <v>9.6201580689831964E-2</v>
      </c>
      <c r="H57" s="59">
        <f t="shared" si="73"/>
        <v>4583362</v>
      </c>
      <c r="I57" s="16">
        <f t="shared" si="74"/>
        <v>7.8550744065983988E-2</v>
      </c>
      <c r="J57" s="16">
        <f>H57/H$5</f>
        <v>0.40210954413169975</v>
      </c>
      <c r="K57" s="31">
        <f t="shared" si="75"/>
        <v>4.1798642106324637</v>
      </c>
      <c r="L57" s="59">
        <f>'[1]2015'!$B97</f>
        <v>3259368</v>
      </c>
      <c r="M57" s="16">
        <f>L57/L$5</f>
        <v>0.39851908004939662</v>
      </c>
      <c r="N57" s="31">
        <f t="shared" si="76"/>
        <v>4.1425419124274132</v>
      </c>
      <c r="O57" s="16">
        <f t="shared" si="77"/>
        <v>0.28595231636459217</v>
      </c>
      <c r="P57" s="59">
        <f>'[1]2015'!$B142</f>
        <v>1323994</v>
      </c>
      <c r="Q57" s="16">
        <f>P57/P$5</f>
        <v>0.4112303670775676</v>
      </c>
      <c r="R57" s="31">
        <f t="shared" si="78"/>
        <v>4.2746737021238221</v>
      </c>
      <c r="S57" s="32">
        <f t="shared" si="79"/>
        <v>0.11615722776710756</v>
      </c>
    </row>
    <row r="58" spans="2:26" ht="21" customHeight="1" x14ac:dyDescent="0.35">
      <c r="B58" s="113" t="s">
        <v>31</v>
      </c>
      <c r="C58" s="59">
        <f>'[1]2015'!$B53</f>
        <v>119645</v>
      </c>
      <c r="D58" s="40">
        <f t="shared" si="70"/>
        <v>2.050504362032642E-3</v>
      </c>
      <c r="E58" s="59">
        <f t="shared" si="71"/>
        <v>65439</v>
      </c>
      <c r="F58" s="16">
        <f t="shared" si="72"/>
        <v>1.1215090889469185E-3</v>
      </c>
      <c r="G58" s="40">
        <f>E58/E$5</f>
        <v>1.393779147420531E-3</v>
      </c>
      <c r="H58" s="59">
        <f t="shared" si="73"/>
        <v>54206</v>
      </c>
      <c r="I58" s="16">
        <f t="shared" si="74"/>
        <v>9.2899527308572358E-4</v>
      </c>
      <c r="J58" s="16">
        <f>H58/H$5</f>
        <v>4.7556247901001311E-3</v>
      </c>
      <c r="K58" s="31">
        <f t="shared" si="75"/>
        <v>3.4120361169855156</v>
      </c>
      <c r="L58" s="59">
        <f>'[1]2015'!$B98</f>
        <v>48147</v>
      </c>
      <c r="M58" s="16">
        <f>L58/L$5</f>
        <v>5.8868768875249122E-3</v>
      </c>
      <c r="N58" s="31">
        <f t="shared" si="76"/>
        <v>4.2236798408268363</v>
      </c>
      <c r="O58" s="16">
        <f t="shared" si="77"/>
        <v>4.2240539196574363E-3</v>
      </c>
      <c r="P58" s="59">
        <f>'[1]2015'!$B143</f>
        <v>6059</v>
      </c>
      <c r="Q58" s="16">
        <f>P58/P$5</f>
        <v>1.8819154725194993E-3</v>
      </c>
      <c r="R58" s="31">
        <f t="shared" si="78"/>
        <v>1.3502250166408092</v>
      </c>
      <c r="S58" s="32">
        <f t="shared" si="79"/>
        <v>5.3157087044269436E-4</v>
      </c>
    </row>
    <row r="59" spans="2:26" ht="19.5" customHeight="1" x14ac:dyDescent="0.35">
      <c r="B59" s="113" t="s">
        <v>32</v>
      </c>
      <c r="C59" s="59">
        <f>'[1]2015'!$B54</f>
        <v>80155</v>
      </c>
      <c r="D59" s="40">
        <f t="shared" si="70"/>
        <v>1.3737153841675493E-3</v>
      </c>
      <c r="E59" s="59">
        <f t="shared" si="71"/>
        <v>35643</v>
      </c>
      <c r="F59" s="16">
        <f t="shared" si="72"/>
        <v>6.1085818024931649E-4</v>
      </c>
      <c r="G59" s="40">
        <f>E59/E$5</f>
        <v>7.5915692708491858E-4</v>
      </c>
      <c r="H59" s="59">
        <f t="shared" si="73"/>
        <v>44512</v>
      </c>
      <c r="I59" s="16">
        <f t="shared" si="74"/>
        <v>7.6285720391823281E-4</v>
      </c>
      <c r="J59" s="16">
        <f>H59/H$5</f>
        <v>3.9051464903689078E-3</v>
      </c>
      <c r="K59" s="31">
        <f t="shared" si="75"/>
        <v>5.144056980898867</v>
      </c>
      <c r="L59" s="59">
        <f>'[1]2015'!$B99</f>
        <v>29107</v>
      </c>
      <c r="M59" s="16">
        <f>L59/L$5</f>
        <v>3.5588785503808673E-3</v>
      </c>
      <c r="N59" s="31">
        <f t="shared" si="76"/>
        <v>4.6879352916485661</v>
      </c>
      <c r="O59" s="16">
        <f t="shared" si="77"/>
        <v>2.5536282102616779E-3</v>
      </c>
      <c r="P59" s="59">
        <f>'[1]2015'!$B144</f>
        <v>15405</v>
      </c>
      <c r="Q59" s="16">
        <f>P59/P$5</f>
        <v>4.7847677593931158E-3</v>
      </c>
      <c r="R59" s="31">
        <f t="shared" si="78"/>
        <v>6.3027387206570218</v>
      </c>
      <c r="S59" s="32">
        <f t="shared" si="79"/>
        <v>1.3515182801072301E-3</v>
      </c>
    </row>
    <row r="60" spans="2:26" s="39" customFormat="1" ht="24.75" customHeight="1" thickBot="1" x14ac:dyDescent="0.3">
      <c r="B60" s="96" t="s">
        <v>0</v>
      </c>
      <c r="C60" s="44">
        <f>SUM(C56:C59)</f>
        <v>58349059</v>
      </c>
      <c r="D60" s="45">
        <f>SUM(D56:D59)</f>
        <v>1</v>
      </c>
      <c r="E60" s="44">
        <f>SUM(E56:E59)</f>
        <v>46950767</v>
      </c>
      <c r="F60" s="45">
        <f>SUM(F56:F59)</f>
        <v>0.80465337067389553</v>
      </c>
      <c r="G60" s="45">
        <f>SUM(G56:G59)</f>
        <v>1</v>
      </c>
      <c r="H60" s="44">
        <f>SUM(H56:H59)</f>
        <v>11398292</v>
      </c>
      <c r="I60" s="45">
        <f>SUM(I56:I59)</f>
        <v>0.19534662932610447</v>
      </c>
      <c r="J60" s="45">
        <f>SUM(J56:J59)</f>
        <v>1</v>
      </c>
      <c r="K60" s="45"/>
      <c r="L60" s="44">
        <f>SUM(L56:L59)</f>
        <v>8178700</v>
      </c>
      <c r="M60" s="45">
        <f>SUM(M56:M59)</f>
        <v>1</v>
      </c>
      <c r="N60" s="62"/>
      <c r="O60" s="45">
        <f>SUM(O56:O59)</f>
        <v>0.71753732927705316</v>
      </c>
      <c r="P60" s="44">
        <f>SUM(P56:P59)</f>
        <v>3219592</v>
      </c>
      <c r="Q60" s="45">
        <f>SUM(Q56:Q59)</f>
        <v>0.99999999999999989</v>
      </c>
      <c r="R60" s="62"/>
      <c r="S60" s="48">
        <f>SUM(S56:S59)</f>
        <v>0.2824626707229469</v>
      </c>
      <c r="U60" s="112"/>
      <c r="V60" s="112"/>
      <c r="W60" s="112"/>
      <c r="X60" s="112"/>
      <c r="Y60" s="112"/>
      <c r="Z60" s="112"/>
    </row>
    <row r="61" spans="2:26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6" x14ac:dyDescent="0.25">
      <c r="B62" s="88" t="s">
        <v>48</v>
      </c>
      <c r="C62" s="17"/>
      <c r="E62" s="18"/>
      <c r="H62" s="17"/>
      <c r="L62" s="21"/>
      <c r="P62" s="21"/>
    </row>
    <row r="63" spans="2:26" x14ac:dyDescent="0.25">
      <c r="B63" s="88" t="s">
        <v>49</v>
      </c>
      <c r="C63" s="17"/>
      <c r="E63" s="18"/>
      <c r="H63" s="17"/>
      <c r="L63" s="21"/>
      <c r="P63" s="21"/>
    </row>
    <row r="64" spans="2:26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lK5dtJF8kZHc5tz7Mb7VxPZzLAdB5daRw/4fnMX4Jijh7DlhnicH/jmOTi9zPU1A1t5VrKJvmCGr8Lk0wicXNA==" saltValue="bQJ9fRCHb74WBh/DJSUMLA==" spinCount="100000" sheet="1" objects="1" scenario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zoomScale="50" zoomScaleNormal="50" workbookViewId="0">
      <selection activeCell="V4" sqref="V4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1.140625" style="108" customWidth="1"/>
    <col min="23" max="23" width="12.28515625" style="108" customWidth="1"/>
    <col min="24" max="26" width="8.85546875" style="108"/>
    <col min="27" max="16384" width="8.85546875" style="88"/>
  </cols>
  <sheetData>
    <row r="1" spans="2:26" s="68" customFormat="1" ht="29.1" customHeight="1" x14ac:dyDescent="0.25">
      <c r="B1" s="67" t="s">
        <v>55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</row>
    <row r="2" spans="2:26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</row>
    <row r="3" spans="2:26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</row>
    <row r="4" spans="2:26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6" x14ac:dyDescent="0.35">
      <c r="B5" s="84" t="s">
        <v>0</v>
      </c>
      <c r="C5" s="110">
        <f>'[1]2007'!$D$25</f>
        <v>46694634</v>
      </c>
      <c r="D5" s="51">
        <v>1</v>
      </c>
      <c r="E5" s="110">
        <f>C5-H5</f>
        <v>37943546</v>
      </c>
      <c r="F5" s="52">
        <f>E5/C5</f>
        <v>0.81258900112591093</v>
      </c>
      <c r="G5" s="51">
        <v>1</v>
      </c>
      <c r="H5" s="59">
        <f t="shared" ref="H5" si="0">L5+P5</f>
        <v>8751088</v>
      </c>
      <c r="I5" s="73">
        <f>H5/C5</f>
        <v>0.18741099887408905</v>
      </c>
      <c r="J5" s="74">
        <v>1</v>
      </c>
      <c r="K5" s="75">
        <f>J5/G5</f>
        <v>1</v>
      </c>
      <c r="L5" s="110">
        <f>'[1]2007'!$B$8</f>
        <v>6778155</v>
      </c>
      <c r="M5" s="53">
        <v>1</v>
      </c>
      <c r="N5" s="76">
        <f>M5/G5</f>
        <v>1</v>
      </c>
      <c r="O5" s="55">
        <f>L5/$H$5</f>
        <v>0.77454997595727526</v>
      </c>
      <c r="P5" s="110">
        <f>'[1]2007'!$B$7</f>
        <v>1972933</v>
      </c>
      <c r="Q5" s="53">
        <v>1</v>
      </c>
      <c r="R5" s="76">
        <f>Q5/K5</f>
        <v>1</v>
      </c>
      <c r="S5" s="25">
        <f>P5/H5</f>
        <v>0.22545002404272474</v>
      </c>
      <c r="U5" s="111"/>
    </row>
    <row r="6" spans="2:26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6" x14ac:dyDescent="0.25">
      <c r="B7" s="83" t="s">
        <v>20</v>
      </c>
      <c r="C7" s="59">
        <f>'[1]2007'!$B19</f>
        <v>17174</v>
      </c>
      <c r="D7" s="40">
        <f t="shared" ref="D7:D13" si="1">C7/C$14</f>
        <v>3.6779386684988256E-4</v>
      </c>
      <c r="E7" s="59">
        <f>C7-H7</f>
        <v>5600</v>
      </c>
      <c r="F7" s="16">
        <f>E7/$C$5</f>
        <v>1.1992812707344489E-4</v>
      </c>
      <c r="G7" s="16">
        <f t="shared" ref="G7:G13" si="2">E7/E$5</f>
        <v>1.4758768197363525E-4</v>
      </c>
      <c r="H7" s="59">
        <f t="shared" ref="H7:H13" si="3">L7+P7</f>
        <v>11574</v>
      </c>
      <c r="I7" s="16">
        <f t="shared" ref="I7:I14" si="4">H7/$C$5</f>
        <v>2.478657397764377E-4</v>
      </c>
      <c r="J7" s="16">
        <f t="shared" ref="J7:J13" si="5">H7/H$5</f>
        <v>1.3225784039653126E-3</v>
      </c>
      <c r="K7" s="78">
        <f t="shared" ref="K7:K13" si="6">J7/G7</f>
        <v>8.9613061624043606</v>
      </c>
      <c r="L7" s="59">
        <f>'[1]2007'!$B64</f>
        <v>11256</v>
      </c>
      <c r="M7" s="16">
        <f t="shared" ref="M7:M13" si="7">L7/L$5</f>
        <v>1.6606288879495968E-3</v>
      </c>
      <c r="N7" s="31">
        <f t="shared" ref="N7:N13" si="8">M7/$G7</f>
        <v>11.251812249793639</v>
      </c>
      <c r="O7" s="16">
        <f>L7/$H$5</f>
        <v>1.2862400652353171E-3</v>
      </c>
      <c r="P7" s="59">
        <f>'[1]2007'!$B109</f>
        <v>318</v>
      </c>
      <c r="Q7" s="16">
        <f t="shared" ref="Q7:Q13" si="9">P7/P$5</f>
        <v>1.6118134777004593E-4</v>
      </c>
      <c r="R7" s="31">
        <f t="shared" ref="R7:R13" si="10">Q7/$G7</f>
        <v>1.0921056934740598</v>
      </c>
      <c r="S7" s="32">
        <f>P7/$H$5</f>
        <v>3.6338338729995628E-5</v>
      </c>
    </row>
    <row r="8" spans="2:26" x14ac:dyDescent="0.25">
      <c r="B8" s="83" t="s">
        <v>2</v>
      </c>
      <c r="C8" s="59">
        <f>'[1]2007'!$B20</f>
        <v>1852477</v>
      </c>
      <c r="D8" s="40">
        <f t="shared" si="1"/>
        <v>3.9672160188684635E-2</v>
      </c>
      <c r="E8" s="59">
        <f t="shared" ref="E8:E13" si="11">C8-H8</f>
        <v>675290</v>
      </c>
      <c r="F8" s="16">
        <f t="shared" ref="F8:F14" si="12">E8/$C$5</f>
        <v>1.4461833023469034E-2</v>
      </c>
      <c r="G8" s="16">
        <f t="shared" si="2"/>
        <v>1.7797229599995742E-2</v>
      </c>
      <c r="H8" s="59">
        <f t="shared" si="3"/>
        <v>1177187</v>
      </c>
      <c r="I8" s="16">
        <f t="shared" si="4"/>
        <v>2.5210327165215599E-2</v>
      </c>
      <c r="J8" s="16">
        <f t="shared" si="5"/>
        <v>0.13451893067467724</v>
      </c>
      <c r="K8" s="78">
        <f t="shared" si="6"/>
        <v>7.558419692169922</v>
      </c>
      <c r="L8" s="59">
        <f>'[1]2007'!$B65</f>
        <v>990156</v>
      </c>
      <c r="M8" s="16">
        <f t="shared" si="7"/>
        <v>0.14608045994817173</v>
      </c>
      <c r="N8" s="31">
        <f t="shared" si="8"/>
        <v>8.2080449166204321</v>
      </c>
      <c r="O8" s="16">
        <f t="shared" ref="O8:O12" si="13">L8/$H$5</f>
        <v>0.11314661674068413</v>
      </c>
      <c r="P8" s="59">
        <f>'[1]2007'!$B110</f>
        <v>187031</v>
      </c>
      <c r="Q8" s="16">
        <f t="shared" si="9"/>
        <v>9.4798454889243572E-2</v>
      </c>
      <c r="R8" s="31">
        <f t="shared" si="10"/>
        <v>5.3265849247270625</v>
      </c>
      <c r="S8" s="32">
        <f t="shared" ref="S8:S12" si="14">P8/$H$5</f>
        <v>2.1372313933993123E-2</v>
      </c>
    </row>
    <row r="9" spans="2:26" x14ac:dyDescent="0.25">
      <c r="B9" s="83" t="s">
        <v>3</v>
      </c>
      <c r="C9" s="59">
        <f>'[1]2007'!$B21</f>
        <v>2379533</v>
      </c>
      <c r="D9" s="40">
        <f t="shared" si="1"/>
        <v>5.0959452857045631E-2</v>
      </c>
      <c r="E9" s="59">
        <f t="shared" si="11"/>
        <v>1260038</v>
      </c>
      <c r="F9" s="16">
        <f t="shared" si="12"/>
        <v>2.6984642389530241E-2</v>
      </c>
      <c r="G9" s="16">
        <f t="shared" si="2"/>
        <v>3.3208229931909895E-2</v>
      </c>
      <c r="H9" s="59">
        <f t="shared" si="3"/>
        <v>1119495</v>
      </c>
      <c r="I9" s="16">
        <f t="shared" si="4"/>
        <v>2.397481046751539E-2</v>
      </c>
      <c r="J9" s="16">
        <f t="shared" si="5"/>
        <v>0.12792637898281906</v>
      </c>
      <c r="K9" s="78">
        <f t="shared" si="6"/>
        <v>3.8522492540288691</v>
      </c>
      <c r="L9" s="59">
        <f>'[1]2007'!$B66</f>
        <v>852823</v>
      </c>
      <c r="M9" s="16">
        <f t="shared" si="7"/>
        <v>0.12581934169401554</v>
      </c>
      <c r="N9" s="31">
        <f t="shared" si="8"/>
        <v>3.7888000038543255</v>
      </c>
      <c r="O9" s="16">
        <f t="shared" si="13"/>
        <v>9.7453368084059952E-2</v>
      </c>
      <c r="P9" s="59">
        <f>'[1]2007'!$B111</f>
        <v>266672</v>
      </c>
      <c r="Q9" s="16">
        <f t="shared" si="9"/>
        <v>0.13516525903312479</v>
      </c>
      <c r="R9" s="31">
        <f t="shared" si="10"/>
        <v>4.0702337736840368</v>
      </c>
      <c r="S9" s="32">
        <f t="shared" si="14"/>
        <v>3.0473010898759104E-2</v>
      </c>
    </row>
    <row r="10" spans="2:26" x14ac:dyDescent="0.25">
      <c r="B10" s="83" t="s">
        <v>4</v>
      </c>
      <c r="C10" s="59">
        <f>'[1]2007'!$B22</f>
        <v>3371036</v>
      </c>
      <c r="D10" s="40">
        <f t="shared" si="1"/>
        <v>7.2193220317349524E-2</v>
      </c>
      <c r="E10" s="59">
        <f t="shared" si="11"/>
        <v>2305776</v>
      </c>
      <c r="F10" s="16">
        <f t="shared" si="12"/>
        <v>4.9379892344803472E-2</v>
      </c>
      <c r="G10" s="16">
        <f t="shared" si="2"/>
        <v>6.0768595534007284E-2</v>
      </c>
      <c r="H10" s="59">
        <f t="shared" si="3"/>
        <v>1065260</v>
      </c>
      <c r="I10" s="16">
        <f t="shared" si="4"/>
        <v>2.2813327972546052E-2</v>
      </c>
      <c r="J10" s="16">
        <f t="shared" si="5"/>
        <v>0.12172886388526775</v>
      </c>
      <c r="K10" s="78">
        <f t="shared" si="6"/>
        <v>2.0031541426220048</v>
      </c>
      <c r="L10" s="59">
        <f>'[1]2007'!$B67</f>
        <v>766930</v>
      </c>
      <c r="M10" s="16">
        <f t="shared" si="7"/>
        <v>0.11314730926041083</v>
      </c>
      <c r="N10" s="31">
        <f t="shared" si="8"/>
        <v>1.8619372105957492</v>
      </c>
      <c r="O10" s="16">
        <f t="shared" si="13"/>
        <v>8.7638245667281595E-2</v>
      </c>
      <c r="P10" s="59">
        <f>'[1]2007'!$B112</f>
        <v>298330</v>
      </c>
      <c r="Q10" s="16">
        <f t="shared" si="9"/>
        <v>0.15121141974917546</v>
      </c>
      <c r="R10" s="31">
        <f t="shared" si="10"/>
        <v>2.4883151966965342</v>
      </c>
      <c r="S10" s="32">
        <f t="shared" si="14"/>
        <v>3.4090618217986153E-2</v>
      </c>
    </row>
    <row r="11" spans="2:26" x14ac:dyDescent="0.25">
      <c r="B11" s="83" t="s">
        <v>5</v>
      </c>
      <c r="C11" s="59">
        <f>'[1]2007'!$B23</f>
        <v>19807455</v>
      </c>
      <c r="D11" s="40">
        <f t="shared" si="1"/>
        <v>0.42419124647170381</v>
      </c>
      <c r="E11" s="59">
        <f t="shared" si="11"/>
        <v>17535562</v>
      </c>
      <c r="F11" s="16">
        <f t="shared" si="12"/>
        <v>0.3755369835429056</v>
      </c>
      <c r="G11" s="16">
        <f t="shared" si="2"/>
        <v>0.46214874065802919</v>
      </c>
      <c r="H11" s="59">
        <f t="shared" si="3"/>
        <v>2271893</v>
      </c>
      <c r="I11" s="16">
        <f t="shared" si="4"/>
        <v>4.8654262928798202E-2</v>
      </c>
      <c r="J11" s="16">
        <f t="shared" si="5"/>
        <v>0.25961263330913825</v>
      </c>
      <c r="K11" s="78">
        <f t="shared" si="6"/>
        <v>0.56175125120862501</v>
      </c>
      <c r="L11" s="59">
        <f>'[1]2007'!$B68</f>
        <v>1659593</v>
      </c>
      <c r="M11" s="16">
        <f t="shared" si="7"/>
        <v>0.24484435661326717</v>
      </c>
      <c r="N11" s="31">
        <f t="shared" si="8"/>
        <v>0.52979557244848541</v>
      </c>
      <c r="O11" s="16">
        <f t="shared" si="13"/>
        <v>0.18964419052808063</v>
      </c>
      <c r="P11" s="59">
        <f>'[1]2007'!$B113</f>
        <v>612300</v>
      </c>
      <c r="Q11" s="16">
        <f t="shared" si="9"/>
        <v>0.31035012339496576</v>
      </c>
      <c r="R11" s="31">
        <f t="shared" si="10"/>
        <v>0.67153731275579076</v>
      </c>
      <c r="S11" s="32">
        <f t="shared" si="14"/>
        <v>6.9968442781057627E-2</v>
      </c>
    </row>
    <row r="12" spans="2:26" x14ac:dyDescent="0.25">
      <c r="B12" s="83" t="s">
        <v>6</v>
      </c>
      <c r="C12" s="59">
        <f>'[1]2007'!$B24</f>
        <v>13393192</v>
      </c>
      <c r="D12" s="40">
        <f t="shared" si="1"/>
        <v>0.28682507715982952</v>
      </c>
      <c r="E12" s="59">
        <f t="shared" si="11"/>
        <v>11476790</v>
      </c>
      <c r="F12" s="16">
        <f t="shared" si="12"/>
        <v>0.24578391598486454</v>
      </c>
      <c r="G12" s="16">
        <f t="shared" si="2"/>
        <v>0.30247014867824951</v>
      </c>
      <c r="H12" s="59">
        <f t="shared" si="3"/>
        <v>1916402</v>
      </c>
      <c r="I12" s="16">
        <f t="shared" si="4"/>
        <v>4.1041161174964987E-2</v>
      </c>
      <c r="J12" s="16">
        <f t="shared" si="5"/>
        <v>0.21899014156868266</v>
      </c>
      <c r="K12" s="78">
        <f t="shared" si="6"/>
        <v>0.72400579867348125</v>
      </c>
      <c r="L12" s="59">
        <f>'[1]2007'!$B69</f>
        <v>1468544</v>
      </c>
      <c r="M12" s="16">
        <f t="shared" si="7"/>
        <v>0.21665836794821008</v>
      </c>
      <c r="N12" s="31">
        <f t="shared" si="8"/>
        <v>0.71629669537630603</v>
      </c>
      <c r="O12" s="16">
        <f t="shared" si="13"/>
        <v>0.16781273368522862</v>
      </c>
      <c r="P12" s="59">
        <f>'[1]2007'!$B114</f>
        <v>447858</v>
      </c>
      <c r="Q12" s="16">
        <f t="shared" si="9"/>
        <v>0.22700111965282146</v>
      </c>
      <c r="R12" s="31">
        <f t="shared" si="10"/>
        <v>0.75049098446502338</v>
      </c>
      <c r="S12" s="32">
        <f t="shared" si="14"/>
        <v>5.1177407883454033E-2</v>
      </c>
    </row>
    <row r="13" spans="2:26" x14ac:dyDescent="0.25">
      <c r="B13" s="83" t="s">
        <v>7</v>
      </c>
      <c r="C13" s="59">
        <f>'[1]2007'!$B25</f>
        <v>5873767</v>
      </c>
      <c r="D13" s="40">
        <f t="shared" si="1"/>
        <v>0.12579104913853698</v>
      </c>
      <c r="E13" s="59">
        <f t="shared" si="11"/>
        <v>4684490</v>
      </c>
      <c r="F13" s="16">
        <f t="shared" si="12"/>
        <v>0.10032180571326461</v>
      </c>
      <c r="G13" s="16">
        <f t="shared" si="2"/>
        <v>0.12345946791583474</v>
      </c>
      <c r="H13" s="59">
        <f t="shared" si="3"/>
        <v>1189277</v>
      </c>
      <c r="I13" s="16">
        <f t="shared" si="4"/>
        <v>2.5469243425272375E-2</v>
      </c>
      <c r="J13" s="16">
        <f t="shared" si="5"/>
        <v>0.13590047317544973</v>
      </c>
      <c r="K13" s="78">
        <f t="shared" si="6"/>
        <v>1.1007699568905993</v>
      </c>
      <c r="L13" s="59">
        <f>'[1]2007'!$B70</f>
        <v>1028853</v>
      </c>
      <c r="M13" s="16">
        <f t="shared" si="7"/>
        <v>0.15178953564797501</v>
      </c>
      <c r="N13" s="31">
        <f t="shared" si="8"/>
        <v>1.2294685714298845</v>
      </c>
      <c r="O13" s="16">
        <f>L13/$H$5</f>
        <v>0.11756858118670502</v>
      </c>
      <c r="P13" s="59">
        <f>'[1]2007'!$B115</f>
        <v>160424</v>
      </c>
      <c r="Q13" s="16">
        <f t="shared" si="9"/>
        <v>8.1312441932898882E-2</v>
      </c>
      <c r="R13" s="31">
        <f t="shared" si="10"/>
        <v>0.6586164941868331</v>
      </c>
      <c r="S13" s="32">
        <f>P13/$H$5</f>
        <v>1.8331891988744714E-2</v>
      </c>
    </row>
    <row r="14" spans="2:26" s="39" customFormat="1" ht="21" customHeight="1" x14ac:dyDescent="0.25">
      <c r="B14" s="95" t="s">
        <v>0</v>
      </c>
      <c r="C14" s="60">
        <f>SUM(C7:C13)</f>
        <v>46694634</v>
      </c>
      <c r="D14" s="34">
        <f>SUM(D7:D13)</f>
        <v>1</v>
      </c>
      <c r="E14" s="60">
        <f>SUM(E7:E13)</f>
        <v>37943546</v>
      </c>
      <c r="F14" s="35">
        <f>SUM(F7:F13)</f>
        <v>0.81258900112591093</v>
      </c>
      <c r="G14" s="35">
        <f>SUM(G7:G13)</f>
        <v>1</v>
      </c>
      <c r="H14" s="60">
        <f>SUM(H7:H13)</f>
        <v>8751088</v>
      </c>
      <c r="I14" s="35">
        <f>SUM(I7:I13)</f>
        <v>0.18741099887408905</v>
      </c>
      <c r="J14" s="35">
        <f>SUM(J7:J13)</f>
        <v>1</v>
      </c>
      <c r="K14" s="36"/>
      <c r="L14" s="60">
        <f>SUM(L7:L13)</f>
        <v>6778155</v>
      </c>
      <c r="M14" s="35">
        <f>SUM(M7:M13)</f>
        <v>1</v>
      </c>
      <c r="N14" s="37"/>
      <c r="O14" s="35">
        <f>SUM(O7:O13)</f>
        <v>0.77454997595727515</v>
      </c>
      <c r="P14" s="60">
        <f>SUM(P7:P13)</f>
        <v>1972933</v>
      </c>
      <c r="Q14" s="35">
        <f>SUM(Q7:Q13)</f>
        <v>0.99999999999999989</v>
      </c>
      <c r="R14" s="31" t="s">
        <v>13</v>
      </c>
      <c r="S14" s="38">
        <f>SUM(S7:S13)</f>
        <v>0.22545002404272477</v>
      </c>
      <c r="U14" s="112"/>
      <c r="V14" s="112"/>
      <c r="W14" s="112"/>
    </row>
    <row r="15" spans="2:26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</row>
    <row r="16" spans="2:26" s="39" customFormat="1" ht="21" customHeight="1" x14ac:dyDescent="0.25">
      <c r="B16" s="83" t="s">
        <v>73</v>
      </c>
      <c r="C16" s="60">
        <f>C7+C8+C9+C10</f>
        <v>7620220</v>
      </c>
      <c r="D16" s="40">
        <f>C16/C$5</f>
        <v>0.16319262722992967</v>
      </c>
      <c r="E16" s="60">
        <f>E7+E8+E9+E10</f>
        <v>4246704</v>
      </c>
      <c r="F16" s="16">
        <f t="shared" ref="F16:F17" si="15">E16/$C$5</f>
        <v>9.0946295884876197E-2</v>
      </c>
      <c r="G16" s="16">
        <f t="shared" ref="G16:G17" si="16">E16/E$5</f>
        <v>0.11192164274788656</v>
      </c>
      <c r="H16" s="60">
        <f>H7+H8+H9+H10</f>
        <v>3373516</v>
      </c>
      <c r="I16" s="16">
        <f t="shared" ref="I16:I17" si="17">H16/$C$5</f>
        <v>7.2246331345053483E-2</v>
      </c>
      <c r="J16" s="16">
        <f t="shared" ref="J16:J17" si="18">H16/H$5</f>
        <v>0.38549675194672939</v>
      </c>
      <c r="K16" s="78">
        <f t="shared" ref="K16:K17" si="19">J16/G16</f>
        <v>3.4443450121179429</v>
      </c>
      <c r="L16" s="60">
        <f>L7+L8+L9+L10</f>
        <v>2621165</v>
      </c>
      <c r="M16" s="16">
        <f t="shared" ref="M16:M17" si="20">L16/L$5</f>
        <v>0.38670773979054773</v>
      </c>
      <c r="N16" s="31">
        <f t="shared" ref="N16:N17" si="21">M16/$G16</f>
        <v>3.4551649734237841</v>
      </c>
      <c r="O16" s="16">
        <f t="shared" ref="O16:O17" si="22">L16/$H$5</f>
        <v>0.299524470557261</v>
      </c>
      <c r="P16" s="60">
        <f>P7+P8+P9+P10</f>
        <v>752351</v>
      </c>
      <c r="Q16" s="16">
        <f t="shared" ref="Q16:Q17" si="23">P16/P$5</f>
        <v>0.38133631501931387</v>
      </c>
      <c r="R16" s="31">
        <f t="shared" ref="R16:R17" si="24">Q16/$G16</f>
        <v>3.4071722470899375</v>
      </c>
      <c r="S16" s="32">
        <f t="shared" ref="S16:S17" si="25">P16/$H$5</f>
        <v>8.5972281389468372E-2</v>
      </c>
      <c r="U16" s="112"/>
      <c r="V16" s="112"/>
      <c r="W16" s="112"/>
    </row>
    <row r="17" spans="2:26" s="39" customFormat="1" ht="21" customHeight="1" x14ac:dyDescent="0.25">
      <c r="B17" s="83" t="s">
        <v>74</v>
      </c>
      <c r="C17" s="60">
        <f>C11+C12+C13</f>
        <v>39074414</v>
      </c>
      <c r="D17" s="40">
        <f>C17/C$5</f>
        <v>0.83680737277007033</v>
      </c>
      <c r="E17" s="60">
        <f>E11+E12+E13</f>
        <v>33696842</v>
      </c>
      <c r="F17" s="16">
        <f t="shared" si="15"/>
        <v>0.7216427052410348</v>
      </c>
      <c r="G17" s="16">
        <f t="shared" si="16"/>
        <v>0.88807835725211348</v>
      </c>
      <c r="H17" s="60">
        <f>H11+H12+H13</f>
        <v>5377572</v>
      </c>
      <c r="I17" s="16">
        <f t="shared" si="17"/>
        <v>0.11516466752903556</v>
      </c>
      <c r="J17" s="16">
        <f t="shared" si="18"/>
        <v>0.61450324805327061</v>
      </c>
      <c r="K17" s="78">
        <f t="shared" si="19"/>
        <v>0.69194710470668686</v>
      </c>
      <c r="L17" s="60">
        <f>L11+L12+L13</f>
        <v>4156990</v>
      </c>
      <c r="M17" s="16">
        <f t="shared" si="20"/>
        <v>0.61329226020945227</v>
      </c>
      <c r="N17" s="31">
        <f t="shared" si="21"/>
        <v>0.69058349998202562</v>
      </c>
      <c r="O17" s="16">
        <f t="shared" si="22"/>
        <v>0.47502550540001426</v>
      </c>
      <c r="P17" s="60">
        <f>P11+P12+P13</f>
        <v>1220582</v>
      </c>
      <c r="Q17" s="16">
        <f t="shared" si="23"/>
        <v>0.61866368498068613</v>
      </c>
      <c r="R17" s="31">
        <f t="shared" si="24"/>
        <v>0.69663186804253563</v>
      </c>
      <c r="S17" s="32">
        <f t="shared" si="25"/>
        <v>0.13947774265325638</v>
      </c>
      <c r="U17" s="112"/>
      <c r="V17" s="112"/>
      <c r="W17" s="112"/>
    </row>
    <row r="18" spans="2:26" s="39" customFormat="1" ht="21" customHeight="1" x14ac:dyDescent="0.25">
      <c r="B18" s="95" t="s">
        <v>0</v>
      </c>
      <c r="C18" s="60">
        <f>SUM(C16:C17)</f>
        <v>46694634</v>
      </c>
      <c r="D18" s="34">
        <f>SUM(D16:D17)</f>
        <v>1</v>
      </c>
      <c r="E18" s="60">
        <f>SUM(E16:E17)</f>
        <v>37943546</v>
      </c>
      <c r="F18" s="35">
        <f>SUM(F16:F17)</f>
        <v>0.81258900112591104</v>
      </c>
      <c r="G18" s="35">
        <f>SUM(G16:G17)</f>
        <v>1</v>
      </c>
      <c r="H18" s="60">
        <f>SUM(H16:H17)</f>
        <v>8751088</v>
      </c>
      <c r="I18" s="35">
        <f>SUM(I16:I17)</f>
        <v>0.18741099887408905</v>
      </c>
      <c r="J18" s="35">
        <f>SUM(J16:J17)</f>
        <v>1</v>
      </c>
      <c r="K18" s="36" t="s">
        <v>13</v>
      </c>
      <c r="L18" s="60">
        <f>SUM(L16:L17)</f>
        <v>6778155</v>
      </c>
      <c r="M18" s="35">
        <f>SUM(M16:M17)</f>
        <v>1</v>
      </c>
      <c r="N18" s="37" t="s">
        <v>13</v>
      </c>
      <c r="O18" s="35">
        <f>SUM(O16:O17)</f>
        <v>0.77454997595727526</v>
      </c>
      <c r="P18" s="60">
        <f>SUM(P16:P17)</f>
        <v>1972933</v>
      </c>
      <c r="Q18" s="35">
        <f>SUM(Q16:Q17)</f>
        <v>1</v>
      </c>
      <c r="R18" s="31"/>
      <c r="S18" s="38">
        <f>SUM(S16:S17)</f>
        <v>0.22545002404272474</v>
      </c>
      <c r="U18" s="112"/>
      <c r="V18" s="112"/>
      <c r="W18" s="112"/>
    </row>
    <row r="19" spans="2:26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X19" s="88"/>
      <c r="Y19" s="88"/>
      <c r="Z19" s="88"/>
    </row>
    <row r="20" spans="2:26" x14ac:dyDescent="0.25">
      <c r="B20" s="83" t="s">
        <v>9</v>
      </c>
      <c r="C20" s="59">
        <f>'[1]2007'!$B$30</f>
        <v>38879102</v>
      </c>
      <c r="D20" s="40">
        <f t="shared" ref="D20:D26" si="26">C20/C$14</f>
        <v>0.83262462234954016</v>
      </c>
      <c r="E20" s="59">
        <f t="shared" ref="E20:E26" si="27">C20-H20</f>
        <v>33199646</v>
      </c>
      <c r="F20" s="16">
        <f t="shared" ref="F20:F27" si="28">E20/$C$5</f>
        <v>0.71099488647881892</v>
      </c>
      <c r="G20" s="16">
        <f t="shared" ref="G20:G27" si="29">E20/E$5</f>
        <v>0.87497478490808422</v>
      </c>
      <c r="H20" s="59">
        <f t="shared" ref="H20:H26" si="30">L20+P20</f>
        <v>5679456</v>
      </c>
      <c r="I20" s="16">
        <f t="shared" ref="I20:I27" si="31">H20/$C$5</f>
        <v>0.12162973587072125</v>
      </c>
      <c r="J20" s="16">
        <f t="shared" ref="J20:J27" si="32">H20/H$5</f>
        <v>0.64899998720159136</v>
      </c>
      <c r="K20" s="78">
        <f t="shared" ref="K20:K26" si="33">J20/G20</f>
        <v>0.74173564586751894</v>
      </c>
      <c r="L20" s="59">
        <f>'[1]2007'!$B$75</f>
        <v>4281086</v>
      </c>
      <c r="M20" s="16">
        <f t="shared" ref="M20:O27" si="34">L20/L$5</f>
        <v>0.63160048715321504</v>
      </c>
      <c r="N20" s="31">
        <f t="shared" ref="N20:N26" si="35">M20/$G20</f>
        <v>0.72184992990348218</v>
      </c>
      <c r="O20" s="16">
        <f t="shared" ref="O20:O26" si="36">L20/$H$5</f>
        <v>0.489206142139126</v>
      </c>
      <c r="P20" s="59">
        <f>'[1]2007'!$B$120</f>
        <v>1398370</v>
      </c>
      <c r="Q20" s="16">
        <f t="shared" ref="Q20:Q27" si="37">P20/P$5</f>
        <v>0.70877723673333048</v>
      </c>
      <c r="R20" s="31">
        <f t="shared" ref="R20:R26" si="38">Q20/$G20</f>
        <v>0.81005447123574803</v>
      </c>
      <c r="S20" s="32">
        <f t="shared" ref="S20:S26" si="39">P20/$H$5</f>
        <v>0.15979384506246538</v>
      </c>
      <c r="X20" s="88"/>
      <c r="Y20" s="88"/>
      <c r="Z20" s="88"/>
    </row>
    <row r="21" spans="2:26" ht="16.5" customHeight="1" x14ac:dyDescent="0.25">
      <c r="B21" s="83" t="s">
        <v>45</v>
      </c>
      <c r="C21" s="59">
        <f>'[1]2007'!$B$31</f>
        <v>4695334</v>
      </c>
      <c r="D21" s="40">
        <f t="shared" si="26"/>
        <v>0.10055403796504754</v>
      </c>
      <c r="E21" s="59">
        <f t="shared" si="27"/>
        <v>2929698</v>
      </c>
      <c r="F21" s="16">
        <f t="shared" si="28"/>
        <v>6.2741641791217384E-2</v>
      </c>
      <c r="G21" s="16">
        <f t="shared" si="29"/>
        <v>7.7212024411213442E-2</v>
      </c>
      <c r="H21" s="59">
        <f t="shared" si="30"/>
        <v>1765636</v>
      </c>
      <c r="I21" s="16">
        <f t="shared" si="31"/>
        <v>3.7812396173830164E-2</v>
      </c>
      <c r="J21" s="16">
        <f t="shared" si="32"/>
        <v>0.20176188377947976</v>
      </c>
      <c r="K21" s="78">
        <f t="shared" si="33"/>
        <v>2.6130888979797042</v>
      </c>
      <c r="L21" s="59">
        <f>'[1]2007'!$B$76</f>
        <v>1331456</v>
      </c>
      <c r="M21" s="16">
        <f t="shared" si="34"/>
        <v>0.19643339522333142</v>
      </c>
      <c r="N21" s="31">
        <f t="shared" si="35"/>
        <v>2.5440777744302161</v>
      </c>
      <c r="O21" s="16">
        <f t="shared" si="36"/>
        <v>0.15214748154743729</v>
      </c>
      <c r="P21" s="59">
        <f>'[1]2007'!$B$121</f>
        <v>434180</v>
      </c>
      <c r="Q21" s="16">
        <f t="shared" si="37"/>
        <v>0.22006829426037275</v>
      </c>
      <c r="R21" s="31">
        <f t="shared" si="38"/>
        <v>2.8501816386569501</v>
      </c>
      <c r="S21" s="32">
        <f t="shared" si="39"/>
        <v>4.9614402232042464E-2</v>
      </c>
      <c r="X21" s="88"/>
      <c r="Y21" s="88"/>
      <c r="Z21" s="88"/>
    </row>
    <row r="22" spans="2:26" x14ac:dyDescent="0.25">
      <c r="B22" s="83" t="s">
        <v>11</v>
      </c>
      <c r="C22" s="59">
        <f>'[1]2007'!$B$34</f>
        <v>1129389</v>
      </c>
      <c r="D22" s="40">
        <f t="shared" si="26"/>
        <v>2.4186697769169794E-2</v>
      </c>
      <c r="E22" s="59">
        <f t="shared" si="27"/>
        <v>540662</v>
      </c>
      <c r="F22" s="16">
        <f t="shared" si="28"/>
        <v>1.157867518567551E-2</v>
      </c>
      <c r="G22" s="16">
        <f t="shared" si="29"/>
        <v>1.4249116305576711E-2</v>
      </c>
      <c r="H22" s="59">
        <f t="shared" si="30"/>
        <v>588727</v>
      </c>
      <c r="I22" s="16">
        <f t="shared" si="31"/>
        <v>1.2608022583494284E-2</v>
      </c>
      <c r="J22" s="16">
        <f t="shared" si="32"/>
        <v>6.7274720583314893E-2</v>
      </c>
      <c r="K22" s="78">
        <f t="shared" si="33"/>
        <v>4.7213258100072792</v>
      </c>
      <c r="L22" s="59">
        <f>'[1]2007'!$B$79</f>
        <v>507995</v>
      </c>
      <c r="M22" s="16">
        <f t="shared" si="34"/>
        <v>7.4945910797259721E-2</v>
      </c>
      <c r="N22" s="31">
        <f t="shared" si="35"/>
        <v>5.2596883336497129</v>
      </c>
      <c r="O22" s="16">
        <f t="shared" si="36"/>
        <v>5.804935340611362E-2</v>
      </c>
      <c r="P22" s="59">
        <f>'[1]2007'!$B$124</f>
        <v>80732</v>
      </c>
      <c r="Q22" s="16">
        <f t="shared" si="37"/>
        <v>4.0919787950224364E-2</v>
      </c>
      <c r="R22" s="31">
        <f t="shared" si="38"/>
        <v>2.8717421538772538</v>
      </c>
      <c r="S22" s="32">
        <f t="shared" si="39"/>
        <v>9.2253671772012814E-3</v>
      </c>
      <c r="X22" s="88"/>
      <c r="Y22" s="88"/>
      <c r="Z22" s="88"/>
    </row>
    <row r="23" spans="2:26" x14ac:dyDescent="0.25">
      <c r="B23" s="83" t="s">
        <v>10</v>
      </c>
      <c r="C23" s="59">
        <f>'[1]2007'!$B$33</f>
        <v>841626</v>
      </c>
      <c r="D23" s="40">
        <f t="shared" si="26"/>
        <v>1.8024041049341986E-2</v>
      </c>
      <c r="E23" s="59">
        <f t="shared" si="27"/>
        <v>404081</v>
      </c>
      <c r="F23" s="16">
        <f t="shared" si="28"/>
        <v>8.6536924135651224E-3</v>
      </c>
      <c r="G23" s="16">
        <f t="shared" si="29"/>
        <v>1.0649531807069377E-2</v>
      </c>
      <c r="H23" s="59">
        <f t="shared" si="30"/>
        <v>437545</v>
      </c>
      <c r="I23" s="16">
        <f t="shared" si="31"/>
        <v>9.370348635776864E-3</v>
      </c>
      <c r="J23" s="16">
        <f t="shared" si="32"/>
        <v>4.999892584784886E-2</v>
      </c>
      <c r="K23" s="78">
        <f t="shared" si="33"/>
        <v>4.6949412193556297</v>
      </c>
      <c r="L23" s="59">
        <f>'[1]2007'!$B$78</f>
        <v>415223</v>
      </c>
      <c r="M23" s="16">
        <f t="shared" si="34"/>
        <v>6.1259000421206064E-2</v>
      </c>
      <c r="N23" s="31">
        <f t="shared" si="35"/>
        <v>5.7522716989812723</v>
      </c>
      <c r="O23" s="16">
        <f t="shared" si="36"/>
        <v>4.744815730341187E-2</v>
      </c>
      <c r="P23" s="59">
        <f>'[1]2007'!$B$123</f>
        <v>22322</v>
      </c>
      <c r="Q23" s="16">
        <f t="shared" si="37"/>
        <v>1.1314119638122531E-2</v>
      </c>
      <c r="R23" s="31">
        <f t="shared" si="38"/>
        <v>1.062405356694835</v>
      </c>
      <c r="S23" s="32">
        <f t="shared" si="39"/>
        <v>2.5507685444369887E-3</v>
      </c>
      <c r="X23" s="88"/>
      <c r="Y23" s="88"/>
      <c r="Z23" s="88"/>
    </row>
    <row r="24" spans="2:26" ht="38.25" customHeight="1" x14ac:dyDescent="0.25">
      <c r="B24" s="83" t="s">
        <v>47</v>
      </c>
      <c r="C24" s="59">
        <f>'[1]2007'!$B$35</f>
        <v>199451</v>
      </c>
      <c r="D24" s="40">
        <f t="shared" si="26"/>
        <v>4.2713901558795817E-3</v>
      </c>
      <c r="E24" s="59">
        <f t="shared" si="27"/>
        <v>121492</v>
      </c>
      <c r="F24" s="16">
        <f t="shared" si="28"/>
        <v>2.6018407168583867E-3</v>
      </c>
      <c r="G24" s="16">
        <f t="shared" si="29"/>
        <v>3.2019147604180169E-3</v>
      </c>
      <c r="H24" s="59">
        <f t="shared" si="30"/>
        <v>77959</v>
      </c>
      <c r="I24" s="16">
        <f t="shared" si="31"/>
        <v>1.6695494390211946E-3</v>
      </c>
      <c r="J24" s="16">
        <f t="shared" si="32"/>
        <v>8.9084922926155018E-3</v>
      </c>
      <c r="K24" s="78">
        <f t="shared" si="33"/>
        <v>2.7822390535632118</v>
      </c>
      <c r="L24" s="59">
        <f>'[1]2007'!$B$80</f>
        <v>65073</v>
      </c>
      <c r="M24" s="16">
        <f t="shared" si="34"/>
        <v>9.6004001088791854E-3</v>
      </c>
      <c r="N24" s="31">
        <f t="shared" si="35"/>
        <v>2.998330944833095</v>
      </c>
      <c r="O24" s="16">
        <f t="shared" si="36"/>
        <v>7.435989673512596E-3</v>
      </c>
      <c r="P24" s="59">
        <f>'[1]2007'!$B$125</f>
        <v>12886</v>
      </c>
      <c r="Q24" s="16">
        <f t="shared" si="37"/>
        <v>6.5313926017761372E-3</v>
      </c>
      <c r="R24" s="31">
        <f t="shared" si="38"/>
        <v>2.0398396242514121</v>
      </c>
      <c r="S24" s="32">
        <f t="shared" si="39"/>
        <v>1.4725026191029047E-3</v>
      </c>
      <c r="X24" s="88"/>
      <c r="Y24" s="88"/>
      <c r="Z24" s="88"/>
    </row>
    <row r="25" spans="2:26" ht="38.25" customHeight="1" x14ac:dyDescent="0.25">
      <c r="B25" s="83" t="s">
        <v>46</v>
      </c>
      <c r="C25" s="59">
        <f>'[1]2007'!$B$32</f>
        <v>864420</v>
      </c>
      <c r="D25" s="40">
        <f t="shared" si="26"/>
        <v>1.8512191358004863E-2</v>
      </c>
      <c r="E25" s="59">
        <f t="shared" si="27"/>
        <v>683062</v>
      </c>
      <c r="F25" s="16">
        <f t="shared" si="28"/>
        <v>1.4628276131257395E-2</v>
      </c>
      <c r="G25" s="16">
        <f t="shared" si="29"/>
        <v>1.800206021862058E-2</v>
      </c>
      <c r="H25" s="59">
        <f t="shared" si="30"/>
        <v>181358</v>
      </c>
      <c r="I25" s="16">
        <f t="shared" si="31"/>
        <v>3.8839152267474675E-3</v>
      </c>
      <c r="J25" s="16">
        <f t="shared" si="32"/>
        <v>2.0724051683630652E-2</v>
      </c>
      <c r="K25" s="78">
        <f t="shared" si="33"/>
        <v>1.1512044417113192</v>
      </c>
      <c r="L25" s="59">
        <f>'[1]2007'!$B$77</f>
        <v>158767</v>
      </c>
      <c r="M25" s="16">
        <f t="shared" si="34"/>
        <v>2.3423335701234334E-2</v>
      </c>
      <c r="N25" s="31">
        <f t="shared" si="35"/>
        <v>1.3011475029400363</v>
      </c>
      <c r="O25" s="16">
        <f t="shared" si="36"/>
        <v>1.8142544104230239E-2</v>
      </c>
      <c r="P25" s="59">
        <f>'[1]2007'!$B$122</f>
        <v>22591</v>
      </c>
      <c r="Q25" s="16">
        <f t="shared" si="37"/>
        <v>1.1450464866267633E-2</v>
      </c>
      <c r="R25" s="31">
        <f t="shared" si="38"/>
        <v>0.63606413528290218</v>
      </c>
      <c r="S25" s="32">
        <f t="shared" si="39"/>
        <v>2.5815075794004129E-3</v>
      </c>
      <c r="X25" s="88"/>
      <c r="Y25" s="88"/>
      <c r="Z25" s="88"/>
    </row>
    <row r="26" spans="2:26" ht="39.75" customHeight="1" x14ac:dyDescent="0.25">
      <c r="B26" s="83" t="s">
        <v>14</v>
      </c>
      <c r="C26" s="59">
        <f>'[1]2007'!$B$29</f>
        <v>85312</v>
      </c>
      <c r="D26" s="40">
        <f t="shared" si="26"/>
        <v>1.8270193530160231E-3</v>
      </c>
      <c r="E26" s="59">
        <f t="shared" si="27"/>
        <v>64905</v>
      </c>
      <c r="F26" s="16">
        <f t="shared" si="28"/>
        <v>1.3899884085182036E-3</v>
      </c>
      <c r="G26" s="16">
        <f t="shared" si="29"/>
        <v>1.7105675890176422E-3</v>
      </c>
      <c r="H26" s="59">
        <f t="shared" si="30"/>
        <v>20407</v>
      </c>
      <c r="I26" s="16">
        <f t="shared" si="31"/>
        <v>4.3703094449781962E-4</v>
      </c>
      <c r="J26" s="16">
        <f t="shared" si="32"/>
        <v>2.3319386115189336E-3</v>
      </c>
      <c r="K26" s="78">
        <f t="shared" si="33"/>
        <v>1.3632542943585977</v>
      </c>
      <c r="L26" s="59">
        <f>'[1]2007'!$B$74</f>
        <v>18555</v>
      </c>
      <c r="M26" s="16">
        <f t="shared" si="34"/>
        <v>2.7374705948742689E-3</v>
      </c>
      <c r="N26" s="31">
        <f t="shared" si="35"/>
        <v>1.6003288104192155</v>
      </c>
      <c r="O26" s="16">
        <f t="shared" si="36"/>
        <v>2.120307783443613E-3</v>
      </c>
      <c r="P26" s="59">
        <f>'[1]2007'!$B$119</f>
        <v>1852</v>
      </c>
      <c r="Q26" s="16">
        <f t="shared" si="37"/>
        <v>9.387039499060536E-4</v>
      </c>
      <c r="R26" s="31">
        <f t="shared" si="38"/>
        <v>0.54876752952225616</v>
      </c>
      <c r="S26" s="32">
        <f t="shared" si="39"/>
        <v>2.1163082807532045E-4</v>
      </c>
      <c r="X26" s="88"/>
      <c r="Y26" s="88"/>
      <c r="Z26" s="88"/>
    </row>
    <row r="27" spans="2:26" s="39" customFormat="1" ht="21.75" customHeight="1" x14ac:dyDescent="0.25">
      <c r="B27" s="95" t="s">
        <v>0</v>
      </c>
      <c r="C27" s="60">
        <f>SUM(C20:C26)</f>
        <v>46694634</v>
      </c>
      <c r="D27" s="34">
        <f>SUM(D20:D26)</f>
        <v>1</v>
      </c>
      <c r="E27" s="60">
        <f>SUM(E20:E26)</f>
        <v>37943546</v>
      </c>
      <c r="F27" s="34">
        <f>SUM(F20:F26)</f>
        <v>0.81258900112591104</v>
      </c>
      <c r="G27" s="34">
        <f>SUM(G20:G26)</f>
        <v>1</v>
      </c>
      <c r="H27" s="60">
        <f>SUM(H20:H26)</f>
        <v>8751088</v>
      </c>
      <c r="I27" s="35">
        <f>SUM(I20:I26)</f>
        <v>0.18741099887408905</v>
      </c>
      <c r="J27" s="35">
        <f>SUM(J20:J26)</f>
        <v>0.99999999999999989</v>
      </c>
      <c r="K27" s="36"/>
      <c r="L27" s="60">
        <f>SUM(L20:L26)</f>
        <v>6778155</v>
      </c>
      <c r="M27" s="35">
        <f>SUM(M20:M26)</f>
        <v>1</v>
      </c>
      <c r="N27" s="105" t="s">
        <v>13</v>
      </c>
      <c r="O27" s="16">
        <f>SUM(O20:O26)</f>
        <v>0.77454997595727526</v>
      </c>
      <c r="P27" s="60">
        <f>SUM(P20:P26)</f>
        <v>1972933</v>
      </c>
      <c r="Q27" s="35">
        <f>SUM(Q20:Q26)</f>
        <v>1</v>
      </c>
      <c r="R27" s="105" t="s">
        <v>13</v>
      </c>
      <c r="S27" s="32">
        <f>SUM(S20:S26)</f>
        <v>0.22545002404272474</v>
      </c>
      <c r="U27" s="112"/>
      <c r="V27" s="112"/>
      <c r="W27" s="112"/>
    </row>
    <row r="28" spans="2:26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X28" s="88"/>
      <c r="Y28" s="88"/>
      <c r="Z28" s="88"/>
    </row>
    <row r="29" spans="2:26" x14ac:dyDescent="0.25">
      <c r="B29" s="83" t="s">
        <v>11</v>
      </c>
      <c r="C29" s="59">
        <f>C25</f>
        <v>864420</v>
      </c>
      <c r="D29" s="40">
        <f>C29/C$14</f>
        <v>1.8512191358004863E-2</v>
      </c>
      <c r="E29" s="59">
        <f>E25</f>
        <v>683062</v>
      </c>
      <c r="F29" s="16">
        <f>E29/$C$5</f>
        <v>1.4628276131257395E-2</v>
      </c>
      <c r="G29" s="16">
        <f>E29/E$5</f>
        <v>1.800206021862058E-2</v>
      </c>
      <c r="H29" s="59">
        <f t="shared" ref="H29:H30" si="40">L29+P29</f>
        <v>181358</v>
      </c>
      <c r="I29" s="16">
        <f>H29/$C$5</f>
        <v>3.8839152267474675E-3</v>
      </c>
      <c r="J29" s="16">
        <f>H29/H$5</f>
        <v>2.0724051683630652E-2</v>
      </c>
      <c r="K29" s="78">
        <f>J29/G29</f>
        <v>1.1512044417113192</v>
      </c>
      <c r="L29" s="59">
        <f>L25</f>
        <v>158767</v>
      </c>
      <c r="M29" s="16">
        <f>L29/L$5</f>
        <v>2.3423335701234334E-2</v>
      </c>
      <c r="N29" s="31">
        <f>M29/$G29</f>
        <v>1.3011475029400363</v>
      </c>
      <c r="O29" s="16">
        <f t="shared" ref="O29:O30" si="41">L29/$H$5</f>
        <v>1.8142544104230239E-2</v>
      </c>
      <c r="P29" s="59">
        <f>P25</f>
        <v>22591</v>
      </c>
      <c r="Q29" s="16">
        <f>P29/P$5</f>
        <v>1.1450464866267633E-2</v>
      </c>
      <c r="R29" s="31">
        <f>Q29/$G29</f>
        <v>0.63606413528290218</v>
      </c>
      <c r="S29" s="32">
        <f t="shared" ref="S29:S30" si="42">P29/$H$5</f>
        <v>2.5815075794004129E-3</v>
      </c>
      <c r="X29" s="88"/>
      <c r="Y29" s="88"/>
      <c r="Z29" s="88"/>
    </row>
    <row r="30" spans="2:26" ht="19.5" customHeight="1" x14ac:dyDescent="0.25">
      <c r="B30" s="83" t="s">
        <v>24</v>
      </c>
      <c r="C30" s="59">
        <f>C26+C24+C23+C22+C21+C20</f>
        <v>45830214</v>
      </c>
      <c r="D30" s="40">
        <f>C30/C$14</f>
        <v>0.98148780864199514</v>
      </c>
      <c r="E30" s="59">
        <f>E26+E24+E23+E22+E21+E20</f>
        <v>37260484</v>
      </c>
      <c r="F30" s="16">
        <f>E30/$C$5</f>
        <v>0.79796072499465354</v>
      </c>
      <c r="G30" s="16">
        <f>E30/E$5</f>
        <v>0.98199793978137939</v>
      </c>
      <c r="H30" s="59">
        <f t="shared" si="40"/>
        <v>8569730</v>
      </c>
      <c r="I30" s="16">
        <f>H30/$C$5</f>
        <v>0.18352708364734158</v>
      </c>
      <c r="J30" s="16">
        <f>H30/H$5</f>
        <v>0.97927594831636933</v>
      </c>
      <c r="K30" s="78">
        <f>J30/G30</f>
        <v>0.99722810878237067</v>
      </c>
      <c r="L30" s="59">
        <f>L26+L24+L23+L22+L21+L20</f>
        <v>6619388</v>
      </c>
      <c r="M30" s="16">
        <f>L30/L$5</f>
        <v>0.97657666429876566</v>
      </c>
      <c r="N30" s="31">
        <f>M30/$G30</f>
        <v>0.9944793412867845</v>
      </c>
      <c r="O30" s="16">
        <f t="shared" si="41"/>
        <v>0.75640743185304504</v>
      </c>
      <c r="P30" s="59">
        <f>P26+P24+P23+P22+P21+P20</f>
        <v>1950342</v>
      </c>
      <c r="Q30" s="16">
        <f>P30/P$5</f>
        <v>0.98854953513373234</v>
      </c>
      <c r="R30" s="31">
        <f>Q30/$G30</f>
        <v>1.0066716996919682</v>
      </c>
      <c r="S30" s="32">
        <f t="shared" si="42"/>
        <v>0.22286851646332434</v>
      </c>
    </row>
    <row r="31" spans="2:26" s="39" customFormat="1" ht="19.5" customHeight="1" x14ac:dyDescent="0.25">
      <c r="B31" s="33"/>
      <c r="C31" s="60">
        <f>SUM(C29:C30)</f>
        <v>46694634</v>
      </c>
      <c r="D31" s="35">
        <f>SUM(D29:D30)</f>
        <v>1</v>
      </c>
      <c r="E31" s="60">
        <f>SUM(E29:E30)</f>
        <v>37943546</v>
      </c>
      <c r="F31" s="35">
        <f>SUM(F29:F30)</f>
        <v>0.81258900112591093</v>
      </c>
      <c r="G31" s="35">
        <f>SUM(G29:G30)</f>
        <v>1</v>
      </c>
      <c r="H31" s="60">
        <f>SUM(H29:H30)</f>
        <v>8751088</v>
      </c>
      <c r="I31" s="35">
        <f>SUM(I29:I30)</f>
        <v>0.18741099887408905</v>
      </c>
      <c r="J31" s="35">
        <f>SUM(J29:J30)</f>
        <v>1</v>
      </c>
      <c r="K31" s="36"/>
      <c r="L31" s="60">
        <f>SUM(L29:L30)</f>
        <v>6778155</v>
      </c>
      <c r="M31" s="35">
        <f>SUM(M29:M30)</f>
        <v>1</v>
      </c>
      <c r="N31" s="37"/>
      <c r="O31" s="35">
        <f>SUM(O29:O30)</f>
        <v>0.77454997595727526</v>
      </c>
      <c r="P31" s="60">
        <f>SUM(P29:P30)</f>
        <v>1972933</v>
      </c>
      <c r="Q31" s="35">
        <f>SUM(Q29:Q30)</f>
        <v>1</v>
      </c>
      <c r="R31" s="105" t="s">
        <v>13</v>
      </c>
      <c r="S31" s="38">
        <f>SUM(S29:S30)</f>
        <v>0.22545002404272474</v>
      </c>
      <c r="U31" s="112"/>
      <c r="V31" s="112"/>
      <c r="W31" s="112"/>
      <c r="X31" s="112"/>
      <c r="Y31" s="112"/>
      <c r="Z31" s="112"/>
    </row>
    <row r="32" spans="2:26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6" x14ac:dyDescent="0.25">
      <c r="B33" s="83" t="s">
        <v>15</v>
      </c>
      <c r="C33" s="59">
        <f>'[1]2007'!$B$40</f>
        <v>25924808</v>
      </c>
      <c r="D33" s="40">
        <f>C33/C$14</f>
        <v>0.55519886931761797</v>
      </c>
      <c r="E33" s="59">
        <f t="shared" ref="E33:E34" si="43">C33-H33</f>
        <v>20474156</v>
      </c>
      <c r="F33" s="16">
        <f>E33/$C$5</f>
        <v>0.43846913973027396</v>
      </c>
      <c r="G33" s="16">
        <f>E33/E$5</f>
        <v>0.53959521864403504</v>
      </c>
      <c r="H33" s="59">
        <f t="shared" ref="H33:H34" si="44">L33+P33</f>
        <v>5450652</v>
      </c>
      <c r="I33" s="16">
        <f>H33/$C$5</f>
        <v>0.11672972958734402</v>
      </c>
      <c r="J33" s="16">
        <f>H33/H$5</f>
        <v>0.62285420967084326</v>
      </c>
      <c r="K33" s="78">
        <f>J33/G33</f>
        <v>1.154298978475073</v>
      </c>
      <c r="L33" s="59">
        <f>'[1]2007'!$B$85</f>
        <v>4243589</v>
      </c>
      <c r="M33" s="16">
        <f>L33/L$5</f>
        <v>0.62606845078048523</v>
      </c>
      <c r="N33" s="31">
        <f>M33/$G33</f>
        <v>1.1602557419870239</v>
      </c>
      <c r="O33" s="16">
        <f t="shared" ref="O33:O34" si="45">L33/$H$5</f>
        <v>0.48492130349963342</v>
      </c>
      <c r="P33" s="59">
        <f>'[1]2007'!$B$130</f>
        <v>1207063</v>
      </c>
      <c r="Q33" s="16">
        <f>P33/P$5</f>
        <v>0.61181145026212247</v>
      </c>
      <c r="R33" s="31">
        <f>Q33/$G33</f>
        <v>1.1338340836295062</v>
      </c>
      <c r="S33" s="32">
        <f t="shared" ref="S33:S34" si="46">P33/$H$5</f>
        <v>0.13793290617120979</v>
      </c>
    </row>
    <row r="34" spans="2:26" x14ac:dyDescent="0.25">
      <c r="B34" s="83" t="s">
        <v>52</v>
      </c>
      <c r="C34" s="59">
        <f>'[1]2007'!$B$39</f>
        <v>20769826</v>
      </c>
      <c r="D34" s="40">
        <f>C34/C$14</f>
        <v>0.44480113068238203</v>
      </c>
      <c r="E34" s="59">
        <f t="shared" si="43"/>
        <v>17469390</v>
      </c>
      <c r="F34" s="16">
        <f>E34/$C$5</f>
        <v>0.37411986139563702</v>
      </c>
      <c r="G34" s="16">
        <f>E34/E$5</f>
        <v>0.46040478135596496</v>
      </c>
      <c r="H34" s="59">
        <f t="shared" si="44"/>
        <v>3300436</v>
      </c>
      <c r="I34" s="16">
        <f>H34/$C$5</f>
        <v>7.0681269286745022E-2</v>
      </c>
      <c r="J34" s="16">
        <f>H34/H$5</f>
        <v>0.37714579032915679</v>
      </c>
      <c r="K34" s="78">
        <f>J34/G34</f>
        <v>0.8191613241252681</v>
      </c>
      <c r="L34" s="59">
        <f>'[1]2007'!$B$84</f>
        <v>2534566</v>
      </c>
      <c r="M34" s="16">
        <f>L34/L$5</f>
        <v>0.37393154921951477</v>
      </c>
      <c r="N34" s="31">
        <f>M34/$G34</f>
        <v>0.81217998674606973</v>
      </c>
      <c r="O34" s="16">
        <f t="shared" si="45"/>
        <v>0.28962867245764184</v>
      </c>
      <c r="P34" s="59">
        <f>'[1]2007'!$B$129</f>
        <v>765870</v>
      </c>
      <c r="Q34" s="16">
        <f>P34/P$5</f>
        <v>0.38818854973787759</v>
      </c>
      <c r="R34" s="31">
        <f>Q34/$G34</f>
        <v>0.84314621710617521</v>
      </c>
      <c r="S34" s="32">
        <f t="shared" si="46"/>
        <v>8.7517117871514949E-2</v>
      </c>
    </row>
    <row r="35" spans="2:26" s="39" customFormat="1" ht="24.75" customHeight="1" thickBot="1" x14ac:dyDescent="0.3">
      <c r="B35" s="96" t="s">
        <v>0</v>
      </c>
      <c r="C35" s="44">
        <f>SUM(C33:C34)</f>
        <v>46694634</v>
      </c>
      <c r="D35" s="45">
        <f>SUM(D33:D34)</f>
        <v>1</v>
      </c>
      <c r="E35" s="44">
        <f>SUM(E33:E34)</f>
        <v>37943546</v>
      </c>
      <c r="F35" s="45">
        <f>SUM(F33:F34)</f>
        <v>0.81258900112591093</v>
      </c>
      <c r="G35" s="45">
        <f>SUM(G33:G34)</f>
        <v>1</v>
      </c>
      <c r="H35" s="44">
        <f>SUM(H33:H34)</f>
        <v>8751088</v>
      </c>
      <c r="I35" s="45">
        <f>SUM(I33:I34)</f>
        <v>0.18741099887408905</v>
      </c>
      <c r="J35" s="45">
        <f>SUM(J33:J34)</f>
        <v>1</v>
      </c>
      <c r="K35" s="46"/>
      <c r="L35" s="44">
        <f>SUM(L33:L34)</f>
        <v>6778155</v>
      </c>
      <c r="M35" s="45">
        <f>SUM(M33:M34)</f>
        <v>1</v>
      </c>
      <c r="N35" s="47"/>
      <c r="O35" s="45">
        <f>SUM(O33:O34)</f>
        <v>0.77454997595727526</v>
      </c>
      <c r="P35" s="44">
        <f>SUM(P33:P34)</f>
        <v>1972933</v>
      </c>
      <c r="Q35" s="45">
        <f>SUM(Q33:Q34)</f>
        <v>1</v>
      </c>
      <c r="R35" s="116" t="s">
        <v>13</v>
      </c>
      <c r="S35" s="48">
        <f>SUM(S33:S34)</f>
        <v>0.22545002404272474</v>
      </c>
      <c r="U35" s="112"/>
      <c r="V35" s="112"/>
      <c r="W35" s="112"/>
      <c r="X35" s="112"/>
      <c r="Y35" s="112"/>
      <c r="Z35" s="112"/>
    </row>
    <row r="36" spans="2:26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</row>
    <row r="37" spans="2:26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6" x14ac:dyDescent="0.25">
      <c r="B38" s="84" t="s">
        <v>0</v>
      </c>
      <c r="C38" s="91">
        <f>C5</f>
        <v>46694634</v>
      </c>
      <c r="D38" s="51">
        <f>D5</f>
        <v>1</v>
      </c>
      <c r="E38" s="50">
        <f>C38-H38</f>
        <v>37943546</v>
      </c>
      <c r="F38" s="52">
        <f t="shared" ref="F38:S38" si="47">F5</f>
        <v>0.81258900112591093</v>
      </c>
      <c r="G38" s="51">
        <f t="shared" si="47"/>
        <v>1</v>
      </c>
      <c r="H38" s="50">
        <f t="shared" si="47"/>
        <v>8751088</v>
      </c>
      <c r="I38" s="52">
        <f t="shared" si="47"/>
        <v>0.18741099887408905</v>
      </c>
      <c r="J38" s="53">
        <f t="shared" si="47"/>
        <v>1</v>
      </c>
      <c r="K38" s="54">
        <f t="shared" si="47"/>
        <v>1</v>
      </c>
      <c r="L38" s="50">
        <f t="shared" si="47"/>
        <v>6778155</v>
      </c>
      <c r="M38" s="53">
        <f t="shared" si="47"/>
        <v>1</v>
      </c>
      <c r="N38" s="53">
        <f t="shared" si="47"/>
        <v>1</v>
      </c>
      <c r="O38" s="55">
        <f t="shared" si="47"/>
        <v>0.77454997595727526</v>
      </c>
      <c r="P38" s="50">
        <f t="shared" si="47"/>
        <v>1972933</v>
      </c>
      <c r="Q38" s="53">
        <f t="shared" si="47"/>
        <v>1</v>
      </c>
      <c r="R38" s="53">
        <f t="shared" si="47"/>
        <v>1</v>
      </c>
      <c r="S38" s="25">
        <f t="shared" si="47"/>
        <v>0.22545002404272474</v>
      </c>
    </row>
    <row r="39" spans="2:26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6" ht="18.95" customHeight="1" x14ac:dyDescent="0.25">
      <c r="B40" s="83" t="s">
        <v>21</v>
      </c>
      <c r="C40" s="59">
        <f>E40+H40</f>
        <v>37943546</v>
      </c>
      <c r="D40" s="40">
        <f t="shared" ref="D40:D47" si="48">C40/C$14</f>
        <v>0.81258900112591093</v>
      </c>
      <c r="E40" s="59">
        <f>E38</f>
        <v>37943546</v>
      </c>
      <c r="F40" s="16">
        <f t="shared" ref="F40:F48" si="49">E40/$C$5</f>
        <v>0.81258900112591093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6" ht="19.5" customHeight="1" x14ac:dyDescent="0.25">
      <c r="B41" s="83" t="s">
        <v>22</v>
      </c>
      <c r="C41" s="59">
        <f t="shared" ref="C41:C47" si="56">E41+H41</f>
        <v>902002</v>
      </c>
      <c r="D41" s="40">
        <f t="shared" si="48"/>
        <v>1.9317037585089541E-2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902002</v>
      </c>
      <c r="I41" s="16">
        <f t="shared" si="51"/>
        <v>1.9317037585089541E-2</v>
      </c>
      <c r="J41" s="16">
        <f t="shared" si="52"/>
        <v>0.1030731264501054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'[1]2007'!$B$166</f>
        <v>902002</v>
      </c>
      <c r="Q41" s="16">
        <f t="shared" si="54"/>
        <v>0.45718835865181434</v>
      </c>
      <c r="R41" s="42" t="s">
        <v>28</v>
      </c>
      <c r="S41" s="32">
        <f t="shared" si="55"/>
        <v>0.1030731264501054</v>
      </c>
    </row>
    <row r="42" spans="2:26" ht="16.5" customHeight="1" x14ac:dyDescent="0.25">
      <c r="B42" s="83" t="s">
        <v>35</v>
      </c>
      <c r="C42" s="59">
        <f t="shared" si="56"/>
        <v>4713400</v>
      </c>
      <c r="D42" s="40">
        <f t="shared" si="48"/>
        <v>0.10094093466928127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4713400</v>
      </c>
      <c r="I42" s="16">
        <f t="shared" si="51"/>
        <v>0.10094093466928127</v>
      </c>
      <c r="J42" s="16">
        <f t="shared" si="52"/>
        <v>0.53860731374201698</v>
      </c>
      <c r="K42" s="31" t="s">
        <v>27</v>
      </c>
      <c r="L42" s="59">
        <f>'[1]2007'!$B$154</f>
        <v>4713400</v>
      </c>
      <c r="M42" s="16">
        <f t="shared" si="58"/>
        <v>0.69538097019026568</v>
      </c>
      <c r="N42" s="42" t="s">
        <v>28</v>
      </c>
      <c r="O42" s="16">
        <f t="shared" si="59"/>
        <v>0.53860731374201698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6" ht="21.75" customHeight="1" x14ac:dyDescent="0.25">
      <c r="B43" s="83" t="s">
        <v>36</v>
      </c>
      <c r="C43" s="59">
        <f t="shared" si="56"/>
        <v>680917</v>
      </c>
      <c r="D43" s="40">
        <f t="shared" si="48"/>
        <v>1.4582339375440869E-2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680917</v>
      </c>
      <c r="I43" s="16">
        <f t="shared" si="51"/>
        <v>1.4582339375440869E-2</v>
      </c>
      <c r="J43" s="16">
        <f t="shared" si="52"/>
        <v>7.7809410669850421E-2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'[1]2007'!$B$167</f>
        <v>680917</v>
      </c>
      <c r="Q43" s="16">
        <f t="shared" si="54"/>
        <v>0.34512930748281873</v>
      </c>
      <c r="R43" s="42" t="s">
        <v>28</v>
      </c>
      <c r="S43" s="32">
        <f t="shared" si="55"/>
        <v>7.7809410669850421E-2</v>
      </c>
    </row>
    <row r="44" spans="2:26" ht="20.25" customHeight="1" x14ac:dyDescent="0.25">
      <c r="B44" s="83" t="s">
        <v>37</v>
      </c>
      <c r="C44" s="59">
        <f t="shared" si="56"/>
        <v>208750</v>
      </c>
      <c r="D44" s="40">
        <f t="shared" si="48"/>
        <v>4.4705350940324323E-3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208750</v>
      </c>
      <c r="I44" s="16">
        <f t="shared" si="51"/>
        <v>4.4705350940324323E-3</v>
      </c>
      <c r="J44" s="16">
        <f t="shared" si="52"/>
        <v>2.3854176760649649E-2</v>
      </c>
      <c r="K44" s="31" t="s">
        <v>27</v>
      </c>
      <c r="L44" s="59">
        <f>'[1]2007'!$B$155</f>
        <v>208750</v>
      </c>
      <c r="M44" s="16">
        <f t="shared" si="58"/>
        <v>3.0797466272164033E-2</v>
      </c>
      <c r="N44" s="42" t="s">
        <v>28</v>
      </c>
      <c r="O44" s="16">
        <f t="shared" si="59"/>
        <v>2.3854176760649649E-2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6" ht="18" customHeight="1" x14ac:dyDescent="0.25">
      <c r="B45" s="83" t="s">
        <v>38</v>
      </c>
      <c r="C45" s="59">
        <f t="shared" si="56"/>
        <v>67</v>
      </c>
      <c r="D45" s="40">
        <f t="shared" si="48"/>
        <v>1.4348543774858585E-6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67</v>
      </c>
      <c r="I45" s="16">
        <f t="shared" si="51"/>
        <v>1.4348543774858585E-6</v>
      </c>
      <c r="J45" s="16">
        <f t="shared" si="52"/>
        <v>7.6561908644959348E-6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'[1]2007'!$B$168</f>
        <v>67</v>
      </c>
      <c r="Q45" s="16">
        <f t="shared" si="54"/>
        <v>3.3959592140229798E-5</v>
      </c>
      <c r="R45" s="42" t="s">
        <v>28</v>
      </c>
      <c r="S45" s="32">
        <f t="shared" si="55"/>
        <v>7.6561908644959348E-6</v>
      </c>
    </row>
    <row r="46" spans="2:26" ht="22.5" customHeight="1" x14ac:dyDescent="0.25">
      <c r="B46" s="83" t="s">
        <v>39</v>
      </c>
      <c r="C46" s="59">
        <f t="shared" si="56"/>
        <v>389947</v>
      </c>
      <c r="D46" s="40">
        <f t="shared" si="48"/>
        <v>8.3510023871265372E-3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389947</v>
      </c>
      <c r="I46" s="16">
        <f t="shared" si="51"/>
        <v>8.3510023871265372E-3</v>
      </c>
      <c r="J46" s="16">
        <f t="shared" si="52"/>
        <v>4.4559830731904421E-2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'[1]2007'!$B$169</f>
        <v>389947</v>
      </c>
      <c r="Q46" s="16">
        <f t="shared" si="54"/>
        <v>0.19764837427322671</v>
      </c>
      <c r="R46" s="42" t="s">
        <v>28</v>
      </c>
      <c r="S46" s="32">
        <f t="shared" si="55"/>
        <v>4.4559830731904421E-2</v>
      </c>
    </row>
    <row r="47" spans="2:26" ht="41.25" customHeight="1" x14ac:dyDescent="0.25">
      <c r="B47" s="83" t="s">
        <v>40</v>
      </c>
      <c r="C47" s="59">
        <f t="shared" si="56"/>
        <v>1856005</v>
      </c>
      <c r="D47" s="40">
        <f t="shared" si="48"/>
        <v>3.9747714908740905E-2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1856005</v>
      </c>
      <c r="I47" s="16">
        <f t="shared" si="51"/>
        <v>3.9747714908740905E-2</v>
      </c>
      <c r="J47" s="16">
        <f t="shared" si="52"/>
        <v>0.21208848545460862</v>
      </c>
      <c r="K47" s="31" t="s">
        <v>27</v>
      </c>
      <c r="L47" s="59">
        <f>'[1]2007'!$B$156</f>
        <v>1856005</v>
      </c>
      <c r="M47" s="16">
        <f t="shared" si="58"/>
        <v>0.27382156353757031</v>
      </c>
      <c r="N47" s="42" t="s">
        <v>28</v>
      </c>
      <c r="O47" s="16">
        <f t="shared" si="59"/>
        <v>0.21208848545460862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6" s="39" customFormat="1" x14ac:dyDescent="0.25">
      <c r="B48" s="95" t="s">
        <v>0</v>
      </c>
      <c r="C48" s="60">
        <f>SUM(C40:C47)</f>
        <v>46694634</v>
      </c>
      <c r="D48" s="35">
        <f>SUM(D40:D47)</f>
        <v>0.99999999999999978</v>
      </c>
      <c r="E48" s="60">
        <f>SUM(E40:E47)</f>
        <v>37943546</v>
      </c>
      <c r="F48" s="35">
        <f>SUM(F40:F47)</f>
        <v>0.81258900112591093</v>
      </c>
      <c r="G48" s="35">
        <f>SUM(G40:G47)</f>
        <v>1</v>
      </c>
      <c r="H48" s="60">
        <f>SUM(H40:H47)</f>
        <v>8751088</v>
      </c>
      <c r="I48" s="35">
        <f>SUM(I40:I47)</f>
        <v>0.18741099887408902</v>
      </c>
      <c r="J48" s="35">
        <f>SUM(J40:J47)</f>
        <v>0.99999999999999978</v>
      </c>
      <c r="K48" s="61"/>
      <c r="L48" s="60">
        <f>SUM(L40:L47)</f>
        <v>6778155</v>
      </c>
      <c r="M48" s="35">
        <f>SUM(M40:M47)</f>
        <v>1</v>
      </c>
      <c r="N48" s="61"/>
      <c r="O48" s="35">
        <f>SUM(O40:O47)</f>
        <v>0.77454997595727515</v>
      </c>
      <c r="P48" s="60">
        <f>SUM(P40:P47)</f>
        <v>1972933</v>
      </c>
      <c r="Q48" s="35">
        <f>SUM(Q40:Q47)</f>
        <v>1</v>
      </c>
      <c r="R48" s="61"/>
      <c r="S48" s="38">
        <f>SUM(S40:S47)</f>
        <v>0.22545002404272474</v>
      </c>
      <c r="U48" s="112"/>
      <c r="V48" s="112"/>
      <c r="W48" s="112"/>
      <c r="X48" s="112"/>
      <c r="Y48" s="112"/>
      <c r="Z48" s="112"/>
    </row>
    <row r="49" spans="2:26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6" ht="21" customHeight="1" x14ac:dyDescent="0.35">
      <c r="B50" s="113" t="s">
        <v>29</v>
      </c>
      <c r="C50" s="59">
        <f>'[1]2007'!$B44</f>
        <v>35884258</v>
      </c>
      <c r="D50" s="40">
        <f>C50/C$14</f>
        <v>0.76848783095719309</v>
      </c>
      <c r="E50" s="59">
        <f t="shared" ref="E50:E53" si="60">C50-H50</f>
        <v>31477877</v>
      </c>
      <c r="F50" s="16">
        <f t="shared" ref="F50:F54" si="61">E50/$C$5</f>
        <v>0.67412193443897639</v>
      </c>
      <c r="G50" s="40">
        <f>E50/E$5</f>
        <v>0.82959766069307284</v>
      </c>
      <c r="H50" s="59">
        <f t="shared" ref="H50:H53" si="62">L50+P50</f>
        <v>4406381</v>
      </c>
      <c r="I50" s="16">
        <f t="shared" ref="I50:I54" si="63">H50/$C$5</f>
        <v>9.4365896518216627E-2</v>
      </c>
      <c r="J50" s="16">
        <f>H50/H$5</f>
        <v>0.50352379041326056</v>
      </c>
      <c r="K50" s="31">
        <f>J50/G50</f>
        <v>0.60694938555226929</v>
      </c>
      <c r="L50" s="59">
        <f>'[1]2007'!$B89</f>
        <v>3442437</v>
      </c>
      <c r="M50" s="16">
        <f>L50/L$5</f>
        <v>0.50787227497748277</v>
      </c>
      <c r="N50" s="31">
        <f>M50/$G50</f>
        <v>0.6121910644651406</v>
      </c>
      <c r="O50" s="16">
        <f t="shared" ref="O50:O53" si="64">L50/$H$5</f>
        <v>0.39337245837317597</v>
      </c>
      <c r="P50" s="59">
        <f>'[1]2007'!$B134</f>
        <v>963944</v>
      </c>
      <c r="Q50" s="16">
        <f>P50/P$5</f>
        <v>0.48858425501524888</v>
      </c>
      <c r="R50" s="31">
        <f>Q50/$G50</f>
        <v>0.58894121592275195</v>
      </c>
      <c r="S50" s="32">
        <f t="shared" ref="S50:S53" si="65">P50/$H$5</f>
        <v>0.11015133204008462</v>
      </c>
    </row>
    <row r="51" spans="2:26" ht="18.75" customHeight="1" x14ac:dyDescent="0.35">
      <c r="B51" s="113" t="s">
        <v>30</v>
      </c>
      <c r="C51" s="59">
        <f>'[1]2007'!$B45</f>
        <v>10517342</v>
      </c>
      <c r="D51" s="40">
        <f>C51/C$14</f>
        <v>0.22523662997337124</v>
      </c>
      <c r="E51" s="59">
        <f t="shared" si="60"/>
        <v>6299468</v>
      </c>
      <c r="F51" s="16">
        <f t="shared" si="61"/>
        <v>0.1349077497855535</v>
      </c>
      <c r="G51" s="40">
        <f>E51/E$5</f>
        <v>0.16602212139055217</v>
      </c>
      <c r="H51" s="59">
        <f t="shared" si="62"/>
        <v>4217874</v>
      </c>
      <c r="I51" s="16">
        <f t="shared" si="63"/>
        <v>9.032888018781772E-2</v>
      </c>
      <c r="J51" s="16">
        <f>H51/H$5</f>
        <v>0.48198281173723773</v>
      </c>
      <c r="K51" s="31">
        <f>J51/G51</f>
        <v>2.9031240397381524</v>
      </c>
      <c r="L51" s="59">
        <f>'[1]2007'!$B90</f>
        <v>3233828</v>
      </c>
      <c r="M51" s="16">
        <f>L51/L$5</f>
        <v>0.47709561082624991</v>
      </c>
      <c r="N51" s="31">
        <f>M51/$G51</f>
        <v>2.8736869932165559</v>
      </c>
      <c r="O51" s="16">
        <f t="shared" si="64"/>
        <v>0.36953439389479342</v>
      </c>
      <c r="P51" s="59">
        <f>'[1]2007'!$B135</f>
        <v>984046</v>
      </c>
      <c r="Q51" s="16">
        <f>P51/P$5</f>
        <v>0.49877314637648618</v>
      </c>
      <c r="R51" s="31">
        <f>Q51/$G51</f>
        <v>3.0042571568108505</v>
      </c>
      <c r="S51" s="32">
        <f t="shared" si="65"/>
        <v>0.11244841784244428</v>
      </c>
    </row>
    <row r="52" spans="2:26" ht="20.25" customHeight="1" x14ac:dyDescent="0.35">
      <c r="B52" s="113" t="s">
        <v>31</v>
      </c>
      <c r="C52" s="59">
        <f>'[1]2007'!$B46</f>
        <v>133471</v>
      </c>
      <c r="D52" s="40">
        <f>C52/C$14</f>
        <v>2.8583798301106719E-3</v>
      </c>
      <c r="E52" s="59">
        <f t="shared" si="60"/>
        <v>80477</v>
      </c>
      <c r="F52" s="16">
        <f t="shared" si="61"/>
        <v>1.72347426473029E-3</v>
      </c>
      <c r="G52" s="40">
        <f>E52/E$5</f>
        <v>2.1209667646771863E-3</v>
      </c>
      <c r="H52" s="59">
        <f t="shared" si="62"/>
        <v>52994</v>
      </c>
      <c r="I52" s="16">
        <f t="shared" si="63"/>
        <v>1.1349055653803819E-3</v>
      </c>
      <c r="J52" s="16">
        <f>H52/H$5</f>
        <v>6.0557041592999633E-3</v>
      </c>
      <c r="K52" s="31">
        <f>J52/G52</f>
        <v>2.8551622119461397</v>
      </c>
      <c r="L52" s="59">
        <f>'[1]2007'!$B91</f>
        <v>48090</v>
      </c>
      <c r="M52" s="16">
        <f>L52/L$5</f>
        <v>7.0948510324712255E-3</v>
      </c>
      <c r="N52" s="31">
        <f>M52/$G52</f>
        <v>3.3451024083119334</v>
      </c>
      <c r="O52" s="16">
        <f t="shared" si="64"/>
        <v>5.495316696621037E-3</v>
      </c>
      <c r="P52" s="59">
        <f>'[1]2007'!$B136</f>
        <v>4904</v>
      </c>
      <c r="Q52" s="16">
        <f>P52/P$5</f>
        <v>2.4856394008311482E-3</v>
      </c>
      <c r="R52" s="31">
        <f>Q52/$G52</f>
        <v>1.171936987522511</v>
      </c>
      <c r="S52" s="32">
        <f t="shared" si="65"/>
        <v>5.6038746267892629E-4</v>
      </c>
    </row>
    <row r="53" spans="2:26" ht="18" customHeight="1" x14ac:dyDescent="0.35">
      <c r="B53" s="113" t="s">
        <v>32</v>
      </c>
      <c r="C53" s="59">
        <f>'[1]2007'!$B47</f>
        <v>159563</v>
      </c>
      <c r="D53" s="40">
        <f>C53/C$14</f>
        <v>3.4171592393250154E-3</v>
      </c>
      <c r="E53" s="59">
        <f t="shared" si="60"/>
        <v>85724</v>
      </c>
      <c r="F53" s="16">
        <f t="shared" si="61"/>
        <v>1.8358426366507125E-3</v>
      </c>
      <c r="G53" s="40">
        <f>E53/E$5</f>
        <v>2.2592511516978408E-3</v>
      </c>
      <c r="H53" s="59">
        <f t="shared" si="62"/>
        <v>73839</v>
      </c>
      <c r="I53" s="16">
        <f t="shared" si="63"/>
        <v>1.581316602674303E-3</v>
      </c>
      <c r="J53" s="16">
        <f>H53/H$5</f>
        <v>8.4376936902017217E-3</v>
      </c>
      <c r="K53" s="31">
        <f>J53/G53</f>
        <v>3.73473028169566</v>
      </c>
      <c r="L53" s="59">
        <f>'[1]2007'!$B92</f>
        <v>53800</v>
      </c>
      <c r="M53" s="16">
        <f>L53/L$5</f>
        <v>7.9372631637960479E-3</v>
      </c>
      <c r="N53" s="31">
        <f>M53/$G53</f>
        <v>3.5132274505342829</v>
      </c>
      <c r="O53" s="16">
        <f t="shared" si="64"/>
        <v>6.1478069926847951E-3</v>
      </c>
      <c r="P53" s="59">
        <f>'[1]2007'!$B137</f>
        <v>20039</v>
      </c>
      <c r="Q53" s="16">
        <f>P53/P$5</f>
        <v>1.0156959207433805E-2</v>
      </c>
      <c r="R53" s="31">
        <f>Q53/$G53</f>
        <v>4.4957193890554352</v>
      </c>
      <c r="S53" s="32">
        <f t="shared" si="65"/>
        <v>2.2898866975169258E-3</v>
      </c>
    </row>
    <row r="54" spans="2:26" s="39" customFormat="1" x14ac:dyDescent="0.25">
      <c r="B54" s="95" t="s">
        <v>0</v>
      </c>
      <c r="C54" s="60">
        <f>SUM(C50:C53)</f>
        <v>46694634</v>
      </c>
      <c r="D54" s="35">
        <f>SUM(D50:D53)</f>
        <v>1</v>
      </c>
      <c r="E54" s="60">
        <f>SUM(E50:E53)</f>
        <v>37943546</v>
      </c>
      <c r="F54" s="35">
        <f>SUM(F50:F53)</f>
        <v>0.81258900112591093</v>
      </c>
      <c r="G54" s="35">
        <f>SUM(G50:G53)</f>
        <v>1</v>
      </c>
      <c r="H54" s="60">
        <f>SUM(H50:H53)</f>
        <v>8751088</v>
      </c>
      <c r="I54" s="35">
        <f>SUM(I50:I53)</f>
        <v>0.18741099887408902</v>
      </c>
      <c r="J54" s="35">
        <f>SUM(J50:J53)</f>
        <v>1</v>
      </c>
      <c r="K54" s="37"/>
      <c r="L54" s="60">
        <f>SUM(L50:L53)</f>
        <v>6778155</v>
      </c>
      <c r="M54" s="35">
        <f>SUM(M50:M53)</f>
        <v>1</v>
      </c>
      <c r="N54" s="43" t="s">
        <v>13</v>
      </c>
      <c r="O54" s="35">
        <f>SUM(O50:O53)</f>
        <v>0.77454997595727526</v>
      </c>
      <c r="P54" s="60">
        <f>SUM(P50:P53)</f>
        <v>1972933</v>
      </c>
      <c r="Q54" s="35">
        <f>SUM(Q50:Q53)</f>
        <v>0.99999999999999989</v>
      </c>
      <c r="R54" s="37"/>
      <c r="S54" s="38">
        <f>SUM(S50:S53)</f>
        <v>0.22545002404272474</v>
      </c>
      <c r="U54" s="112"/>
      <c r="V54" s="112"/>
      <c r="W54" s="112"/>
      <c r="X54" s="112"/>
      <c r="Y54" s="112"/>
      <c r="Z54" s="112"/>
    </row>
    <row r="55" spans="2:26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6" ht="21" customHeight="1" x14ac:dyDescent="0.35">
      <c r="B56" s="113" t="s">
        <v>29</v>
      </c>
      <c r="C56" s="59">
        <f>'[1]2007'!$B51</f>
        <v>38859425</v>
      </c>
      <c r="D56" s="40">
        <f t="shared" ref="D56:D59" si="66">C56/C$14</f>
        <v>0.83220322489303589</v>
      </c>
      <c r="E56" s="59">
        <f t="shared" ref="E56:E59" si="67">C56-H56</f>
        <v>33543439</v>
      </c>
      <c r="F56" s="16">
        <f t="shared" ref="F56:F60" si="68">E56/$C$5</f>
        <v>0.7183574669414905</v>
      </c>
      <c r="G56" s="40">
        <f>E56/E$5</f>
        <v>0.88403542989893458</v>
      </c>
      <c r="H56" s="59">
        <f t="shared" ref="H56:H59" si="69">L56+P56</f>
        <v>5315986</v>
      </c>
      <c r="I56" s="16">
        <f t="shared" ref="I56:I60" si="70">H56/$C$5</f>
        <v>0.11384575795154535</v>
      </c>
      <c r="J56" s="16">
        <f>H56/H$5</f>
        <v>0.6074657231192282</v>
      </c>
      <c r="K56" s="31">
        <f t="shared" ref="K56:K59" si="71">J56/G56</f>
        <v>0.68715087944911368</v>
      </c>
      <c r="L56" s="59">
        <f>'[1]2007'!$B96</f>
        <v>4110421</v>
      </c>
      <c r="M56" s="16">
        <f>L56/L$5</f>
        <v>0.60642180652404676</v>
      </c>
      <c r="N56" s="31">
        <f t="shared" ref="N56:N59" si="72">M56/$G56</f>
        <v>0.68597002565086629</v>
      </c>
      <c r="O56" s="16">
        <f t="shared" ref="O56:O59" si="73">L56/$H$5</f>
        <v>0.46970399566316784</v>
      </c>
      <c r="P56" s="59">
        <f>'[1]2007'!$B141</f>
        <v>1205565</v>
      </c>
      <c r="Q56" s="16">
        <f>P56/P$5</f>
        <v>0.61105217460501704</v>
      </c>
      <c r="R56" s="31">
        <f t="shared" ref="R56:R59" si="74">Q56/$G56</f>
        <v>0.69120778866846344</v>
      </c>
      <c r="S56" s="32">
        <f t="shared" ref="S56:S59" si="75">P56/$H$5</f>
        <v>0.13776172745606033</v>
      </c>
    </row>
    <row r="57" spans="2:26" ht="20.25" customHeight="1" x14ac:dyDescent="0.35">
      <c r="B57" s="113" t="s">
        <v>30</v>
      </c>
      <c r="C57" s="59">
        <f>'[1]2007'!$B52</f>
        <v>7567741</v>
      </c>
      <c r="D57" s="40">
        <f t="shared" si="66"/>
        <v>0.16206875076909266</v>
      </c>
      <c r="E57" s="59">
        <f t="shared" si="67"/>
        <v>4250722</v>
      </c>
      <c r="F57" s="16">
        <f t="shared" si="68"/>
        <v>9.1032344316051395E-2</v>
      </c>
      <c r="G57" s="40">
        <f>E57/E$5</f>
        <v>0.11202753690970264</v>
      </c>
      <c r="H57" s="59">
        <f t="shared" si="69"/>
        <v>3317019</v>
      </c>
      <c r="I57" s="16">
        <f t="shared" si="70"/>
        <v>7.1036406453041268E-2</v>
      </c>
      <c r="J57" s="16">
        <f>H57/H$5</f>
        <v>0.37904075470387227</v>
      </c>
      <c r="K57" s="31">
        <f t="shared" si="71"/>
        <v>3.3834605772810109</v>
      </c>
      <c r="L57" s="59">
        <f>'[1]2007'!$B97</f>
        <v>2572156</v>
      </c>
      <c r="M57" s="16">
        <f>L57/L$5</f>
        <v>0.37947730614009267</v>
      </c>
      <c r="N57" s="31">
        <f t="shared" si="72"/>
        <v>3.3873573998682316</v>
      </c>
      <c r="O57" s="16">
        <f t="shared" si="73"/>
        <v>0.29392413834714037</v>
      </c>
      <c r="P57" s="59">
        <f>'[1]2007'!$B142</f>
        <v>744863</v>
      </c>
      <c r="Q57" s="16">
        <f>P57/P$5</f>
        <v>0.37754095045295505</v>
      </c>
      <c r="R57" s="31">
        <f t="shared" si="74"/>
        <v>3.3700727594971913</v>
      </c>
      <c r="S57" s="32">
        <f t="shared" si="75"/>
        <v>8.5116616356731872E-2</v>
      </c>
    </row>
    <row r="58" spans="2:26" ht="21" customHeight="1" x14ac:dyDescent="0.35">
      <c r="B58" s="113" t="s">
        <v>31</v>
      </c>
      <c r="C58" s="59">
        <f>'[1]2007'!$B53</f>
        <v>147003</v>
      </c>
      <c r="D58" s="40">
        <f t="shared" si="66"/>
        <v>3.1481775828888603E-3</v>
      </c>
      <c r="E58" s="59">
        <f t="shared" si="67"/>
        <v>89966</v>
      </c>
      <c r="F58" s="16">
        <f t="shared" si="68"/>
        <v>1.9266881929088469E-3</v>
      </c>
      <c r="G58" s="40">
        <f>E58/E$5</f>
        <v>2.3710488207928696E-3</v>
      </c>
      <c r="H58" s="59">
        <f t="shared" si="69"/>
        <v>57037</v>
      </c>
      <c r="I58" s="16">
        <f t="shared" si="70"/>
        <v>1.2214893899800136E-3</v>
      </c>
      <c r="J58" s="16">
        <f>H58/H$5</f>
        <v>6.5177038557948453E-3</v>
      </c>
      <c r="K58" s="31">
        <f t="shared" si="71"/>
        <v>2.7488695292302543</v>
      </c>
      <c r="L58" s="59">
        <f>'[1]2007'!$B98</f>
        <v>51251</v>
      </c>
      <c r="M58" s="16">
        <f>L58/L$5</f>
        <v>7.5612021265373834E-3</v>
      </c>
      <c r="N58" s="31">
        <f t="shared" si="72"/>
        <v>3.1889693962560193</v>
      </c>
      <c r="O58" s="16">
        <f t="shared" si="73"/>
        <v>5.8565289253176287E-3</v>
      </c>
      <c r="P58" s="59">
        <f>'[1]2007'!$B143</f>
        <v>5786</v>
      </c>
      <c r="Q58" s="16">
        <f>P58/P$5</f>
        <v>2.9326895540801438E-3</v>
      </c>
      <c r="R58" s="31">
        <f t="shared" si="74"/>
        <v>1.2368743858675435</v>
      </c>
      <c r="S58" s="32">
        <f t="shared" si="75"/>
        <v>6.6117493047721605E-4</v>
      </c>
    </row>
    <row r="59" spans="2:26" ht="19.5" customHeight="1" x14ac:dyDescent="0.35">
      <c r="B59" s="113" t="s">
        <v>32</v>
      </c>
      <c r="C59" s="59">
        <f>'[1]2007'!$B54</f>
        <v>120465</v>
      </c>
      <c r="D59" s="40">
        <f t="shared" si="66"/>
        <v>2.5798467549825962E-3</v>
      </c>
      <c r="E59" s="59">
        <f t="shared" si="67"/>
        <v>59419</v>
      </c>
      <c r="F59" s="16">
        <f t="shared" si="68"/>
        <v>1.2725016754601825E-3</v>
      </c>
      <c r="G59" s="40">
        <f>E59/E$5</f>
        <v>1.5659843705698989E-3</v>
      </c>
      <c r="H59" s="59">
        <f t="shared" si="69"/>
        <v>61046</v>
      </c>
      <c r="I59" s="16">
        <f t="shared" si="70"/>
        <v>1.3073450795224137E-3</v>
      </c>
      <c r="J59" s="16">
        <f>H59/H$5</f>
        <v>6.9758183211047591E-3</v>
      </c>
      <c r="K59" s="31">
        <f t="shared" si="71"/>
        <v>4.4545900024315657</v>
      </c>
      <c r="L59" s="59">
        <f>'[1]2007'!$B99</f>
        <v>44327</v>
      </c>
      <c r="M59" s="16">
        <f>L59/L$5</f>
        <v>6.5396852093231863E-3</v>
      </c>
      <c r="N59" s="31">
        <f t="shared" si="72"/>
        <v>4.1760858743074429</v>
      </c>
      <c r="O59" s="16">
        <f t="shared" si="73"/>
        <v>5.0653130216494219E-3</v>
      </c>
      <c r="P59" s="59">
        <f>'[1]2007'!$B144</f>
        <v>16719</v>
      </c>
      <c r="Q59" s="16">
        <f>P59/P$5</f>
        <v>8.4741853879477906E-3</v>
      </c>
      <c r="R59" s="31">
        <f t="shared" si="74"/>
        <v>5.4114112166163153</v>
      </c>
      <c r="S59" s="32">
        <f t="shared" si="75"/>
        <v>1.9105052994553362E-3</v>
      </c>
    </row>
    <row r="60" spans="2:26" s="39" customFormat="1" ht="24.75" customHeight="1" thickBot="1" x14ac:dyDescent="0.3">
      <c r="B60" s="96" t="s">
        <v>0</v>
      </c>
      <c r="C60" s="44">
        <f>SUM(C56:C59)</f>
        <v>46694634</v>
      </c>
      <c r="D60" s="45">
        <f>SUM(D56:D59)</f>
        <v>1</v>
      </c>
      <c r="E60" s="44">
        <f>SUM(E56:E59)</f>
        <v>37943546</v>
      </c>
      <c r="F60" s="45">
        <f>SUM(F56:F59)</f>
        <v>0.81258900112591104</v>
      </c>
      <c r="G60" s="45">
        <f>SUM(G56:G59)</f>
        <v>1</v>
      </c>
      <c r="H60" s="44">
        <f>SUM(H56:H59)</f>
        <v>8751088</v>
      </c>
      <c r="I60" s="45">
        <f>SUM(I56:I59)</f>
        <v>0.18741099887408902</v>
      </c>
      <c r="J60" s="45">
        <f>SUM(J56:J59)</f>
        <v>1.0000000000000002</v>
      </c>
      <c r="K60" s="45"/>
      <c r="L60" s="44">
        <f>SUM(L56:L59)</f>
        <v>6778155</v>
      </c>
      <c r="M60" s="45">
        <f>SUM(M56:M59)</f>
        <v>1</v>
      </c>
      <c r="N60" s="62"/>
      <c r="O60" s="45">
        <f>SUM(O56:O59)</f>
        <v>0.77454997595727526</v>
      </c>
      <c r="P60" s="44">
        <f>SUM(P56:P59)</f>
        <v>1972933</v>
      </c>
      <c r="Q60" s="45">
        <f>SUM(Q56:Q59)</f>
        <v>0.99999999999999989</v>
      </c>
      <c r="R60" s="62"/>
      <c r="S60" s="48">
        <f>SUM(S56:S59)</f>
        <v>0.22545002404272474</v>
      </c>
      <c r="U60" s="112"/>
      <c r="V60" s="112"/>
      <c r="W60" s="112"/>
      <c r="X60" s="112"/>
      <c r="Y60" s="112"/>
      <c r="Z60" s="112"/>
    </row>
    <row r="61" spans="2:26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6" x14ac:dyDescent="0.25">
      <c r="B62" s="88" t="s">
        <v>48</v>
      </c>
      <c r="C62" s="17"/>
      <c r="E62" s="18"/>
      <c r="H62" s="17"/>
      <c r="L62" s="21"/>
      <c r="P62" s="21"/>
    </row>
    <row r="63" spans="2:26" x14ac:dyDescent="0.25">
      <c r="B63" s="88" t="s">
        <v>49</v>
      </c>
      <c r="C63" s="17"/>
      <c r="E63" s="18"/>
      <c r="H63" s="17"/>
      <c r="L63" s="21"/>
      <c r="P63" s="21"/>
    </row>
    <row r="64" spans="2:26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ZSyIPxW5pS91GgUJhf02huJayad2fL34RiFWqBKR1xqbTCvymHMw8adCp+0mWS+DzJVKNKDs2dIOK1zgAjNPaQ==" saltValue="tKvy2nq0AVbBlBUjidq+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topLeftCell="A31" zoomScale="50" zoomScaleNormal="50" workbookViewId="0">
      <selection activeCell="V4" sqref="V4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1.140625" style="108" customWidth="1"/>
    <col min="23" max="23" width="12.28515625" style="108" customWidth="1"/>
    <col min="24" max="26" width="8.85546875" style="108"/>
    <col min="27" max="16384" width="8.85546875" style="88"/>
  </cols>
  <sheetData>
    <row r="1" spans="2:26" s="68" customFormat="1" ht="29.1" customHeight="1" x14ac:dyDescent="0.25">
      <c r="B1" s="67" t="s">
        <v>54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</row>
    <row r="2" spans="2:26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</row>
    <row r="3" spans="2:26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</row>
    <row r="4" spans="2:26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6" x14ac:dyDescent="0.35">
      <c r="B5" s="84" t="s">
        <v>0</v>
      </c>
      <c r="C5" s="110">
        <f>'[1]2008'!$D$25</f>
        <v>47850407</v>
      </c>
      <c r="D5" s="51">
        <v>1</v>
      </c>
      <c r="E5" s="110">
        <f>C5-H5</f>
        <v>38888901</v>
      </c>
      <c r="F5" s="52">
        <f>E5/C5</f>
        <v>0.81271829098548731</v>
      </c>
      <c r="G5" s="51">
        <v>1</v>
      </c>
      <c r="H5" s="59">
        <f t="shared" ref="H5" si="0">L5+P5</f>
        <v>8961506</v>
      </c>
      <c r="I5" s="73">
        <f>H5/C5</f>
        <v>0.18728170901451266</v>
      </c>
      <c r="J5" s="74">
        <v>1</v>
      </c>
      <c r="K5" s="75">
        <f>J5/G5</f>
        <v>1</v>
      </c>
      <c r="L5" s="110">
        <f>'[1]2008'!$B$8</f>
        <v>6879567</v>
      </c>
      <c r="M5" s="53">
        <v>1</v>
      </c>
      <c r="N5" s="76">
        <f>M5/G5</f>
        <v>1</v>
      </c>
      <c r="O5" s="55">
        <f>L5/$H$5</f>
        <v>0.76767978507183954</v>
      </c>
      <c r="P5" s="110">
        <f>'[1]2008'!$B$7</f>
        <v>2081939</v>
      </c>
      <c r="Q5" s="53">
        <v>1</v>
      </c>
      <c r="R5" s="76">
        <f>Q5/K5</f>
        <v>1</v>
      </c>
      <c r="S5" s="25">
        <f>P5/H5</f>
        <v>0.23232021492816052</v>
      </c>
      <c r="U5" s="111"/>
    </row>
    <row r="6" spans="2:26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6" x14ac:dyDescent="0.25">
      <c r="B7" s="83" t="s">
        <v>20</v>
      </c>
      <c r="C7" s="59">
        <f>'[1]2008'!$B19</f>
        <v>17053</v>
      </c>
      <c r="D7" s="40">
        <f t="shared" ref="D7:D13" si="1">C7/C$14</f>
        <v>3.5638150371427354E-4</v>
      </c>
      <c r="E7" s="59">
        <f>C7-H7</f>
        <v>5562</v>
      </c>
      <c r="F7" s="16">
        <f>E7/$C$5</f>
        <v>1.1623725582940183E-4</v>
      </c>
      <c r="G7" s="16">
        <f t="shared" ref="G7:G13" si="2">E7/E$5</f>
        <v>1.4302281260146694E-4</v>
      </c>
      <c r="H7" s="59">
        <f t="shared" ref="H7:H13" si="3">L7+P7</f>
        <v>11491</v>
      </c>
      <c r="I7" s="16">
        <f t="shared" ref="I7:I14" si="4">H7/$C$5</f>
        <v>2.401442478848717E-4</v>
      </c>
      <c r="J7" s="16">
        <f t="shared" ref="J7:J13" si="5">H7/H$5</f>
        <v>1.2822621554903829E-3</v>
      </c>
      <c r="K7" s="78">
        <f t="shared" ref="K7:K13" si="6">J7/G7</f>
        <v>8.9654379757123532</v>
      </c>
      <c r="L7" s="59">
        <f>'[1]2008'!$B64</f>
        <v>11127</v>
      </c>
      <c r="M7" s="16">
        <f t="shared" ref="M7:M13" si="7">L7/L$5</f>
        <v>1.6173983042828131E-3</v>
      </c>
      <c r="N7" s="31">
        <f t="shared" ref="N7:N13" si="8">M7/$G7</f>
        <v>11.30867359453833</v>
      </c>
      <c r="O7" s="16">
        <f>L7/$H$5</f>
        <v>1.2416439826073876E-3</v>
      </c>
      <c r="P7" s="59">
        <f>'[1]2008'!$B109</f>
        <v>364</v>
      </c>
      <c r="Q7" s="16">
        <f t="shared" ref="Q7:Q13" si="9">P7/P$5</f>
        <v>1.7483701491734387E-4</v>
      </c>
      <c r="R7" s="31">
        <f t="shared" ref="R7:R13" si="10">Q7/$G7</f>
        <v>1.2224414534800627</v>
      </c>
      <c r="S7" s="32">
        <f>P7/$H$5</f>
        <v>4.0618172882995337E-5</v>
      </c>
    </row>
    <row r="8" spans="2:26" x14ac:dyDescent="0.25">
      <c r="B8" s="83" t="s">
        <v>2</v>
      </c>
      <c r="C8" s="59">
        <f>'[1]2008'!$B20</f>
        <v>1859417</v>
      </c>
      <c r="D8" s="40">
        <f t="shared" si="1"/>
        <v>3.8858958921707813E-2</v>
      </c>
      <c r="E8" s="59">
        <f t="shared" ref="E8:E13" si="11">C8-H8</f>
        <v>661773</v>
      </c>
      <c r="F8" s="16">
        <f t="shared" ref="F8:F14" si="12">E8/$C$5</f>
        <v>1.3830039104996536E-2</v>
      </c>
      <c r="G8" s="16">
        <f t="shared" si="2"/>
        <v>1.7017014700415421E-2</v>
      </c>
      <c r="H8" s="59">
        <f t="shared" si="3"/>
        <v>1197644</v>
      </c>
      <c r="I8" s="16">
        <f t="shared" si="4"/>
        <v>2.5028919816711275E-2</v>
      </c>
      <c r="J8" s="16">
        <f t="shared" si="5"/>
        <v>0.13364316220956612</v>
      </c>
      <c r="K8" s="78">
        <f t="shared" si="6"/>
        <v>7.8535021895646375</v>
      </c>
      <c r="L8" s="59">
        <f>'[1]2008'!$B65</f>
        <v>998615</v>
      </c>
      <c r="M8" s="16">
        <f t="shared" si="7"/>
        <v>0.14515666465636573</v>
      </c>
      <c r="N8" s="31">
        <f t="shared" si="8"/>
        <v>8.5300898666334319</v>
      </c>
      <c r="O8" s="16">
        <f t="shared" ref="O8:O12" si="13">L8/$H$5</f>
        <v>0.11143383712514392</v>
      </c>
      <c r="P8" s="59">
        <f>'[1]2008'!$B110</f>
        <v>199029</v>
      </c>
      <c r="Q8" s="16">
        <f t="shared" si="9"/>
        <v>9.55979017636924E-2</v>
      </c>
      <c r="R8" s="31">
        <f t="shared" si="10"/>
        <v>5.6177833448870826</v>
      </c>
      <c r="S8" s="32">
        <f t="shared" ref="S8:S12" si="14">P8/$H$5</f>
        <v>2.2209325084422193E-2</v>
      </c>
    </row>
    <row r="9" spans="2:26" x14ac:dyDescent="0.25">
      <c r="B9" s="83" t="s">
        <v>3</v>
      </c>
      <c r="C9" s="59">
        <f>'[1]2008'!$B21</f>
        <v>2447475</v>
      </c>
      <c r="D9" s="40">
        <f t="shared" si="1"/>
        <v>5.1148467765383898E-2</v>
      </c>
      <c r="E9" s="59">
        <f t="shared" si="11"/>
        <v>1272807</v>
      </c>
      <c r="F9" s="16">
        <f t="shared" si="12"/>
        <v>2.6599711053659377E-2</v>
      </c>
      <c r="G9" s="16">
        <f t="shared" si="2"/>
        <v>3.2729312664299771E-2</v>
      </c>
      <c r="H9" s="59">
        <f t="shared" si="3"/>
        <v>1174668</v>
      </c>
      <c r="I9" s="16">
        <f t="shared" si="4"/>
        <v>2.4548756711724521E-2</v>
      </c>
      <c r="J9" s="16">
        <f t="shared" si="5"/>
        <v>0.13107930742890761</v>
      </c>
      <c r="K9" s="78">
        <f t="shared" si="6"/>
        <v>4.00495142606173</v>
      </c>
      <c r="L9" s="59">
        <f>'[1]2008'!$B66</f>
        <v>884074</v>
      </c>
      <c r="M9" s="16">
        <f t="shared" si="7"/>
        <v>0.12850721564307754</v>
      </c>
      <c r="N9" s="31">
        <f t="shared" si="8"/>
        <v>3.926364631031487</v>
      </c>
      <c r="O9" s="16">
        <f t="shared" si="13"/>
        <v>9.8652391685058294E-2</v>
      </c>
      <c r="P9" s="59">
        <f>'[1]2008'!$B111</f>
        <v>290594</v>
      </c>
      <c r="Q9" s="16">
        <f t="shared" si="9"/>
        <v>0.13957853712332591</v>
      </c>
      <c r="R9" s="31">
        <f t="shared" si="10"/>
        <v>4.264633924792876</v>
      </c>
      <c r="S9" s="32">
        <f t="shared" si="14"/>
        <v>3.2426915743849302E-2</v>
      </c>
    </row>
    <row r="10" spans="2:26" x14ac:dyDescent="0.25">
      <c r="B10" s="83" t="s">
        <v>4</v>
      </c>
      <c r="C10" s="59">
        <f>'[1]2008'!$B22</f>
        <v>3518545</v>
      </c>
      <c r="D10" s="40">
        <f t="shared" si="1"/>
        <v>7.3532185421118779E-2</v>
      </c>
      <c r="E10" s="59">
        <f t="shared" si="11"/>
        <v>2386838</v>
      </c>
      <c r="F10" s="16">
        <f t="shared" si="12"/>
        <v>4.988124761404851E-2</v>
      </c>
      <c r="G10" s="16">
        <f t="shared" si="2"/>
        <v>6.1375815171531845E-2</v>
      </c>
      <c r="H10" s="59">
        <f t="shared" si="3"/>
        <v>1131707</v>
      </c>
      <c r="I10" s="16">
        <f t="shared" si="4"/>
        <v>2.3650937807070272E-2</v>
      </c>
      <c r="J10" s="16">
        <f t="shared" si="5"/>
        <v>0.12628535873323077</v>
      </c>
      <c r="K10" s="78">
        <f t="shared" si="6"/>
        <v>2.0575752579463278</v>
      </c>
      <c r="L10" s="59">
        <f>'[1]2008'!$B67</f>
        <v>804717</v>
      </c>
      <c r="M10" s="16">
        <f t="shared" si="7"/>
        <v>0.11697204199043341</v>
      </c>
      <c r="N10" s="31">
        <f t="shared" si="8"/>
        <v>1.9058328050474345</v>
      </c>
      <c r="O10" s="16">
        <f t="shared" si="13"/>
        <v>8.9797072054630098E-2</v>
      </c>
      <c r="P10" s="59">
        <f>'[1]2008'!$B112</f>
        <v>326990</v>
      </c>
      <c r="Q10" s="16">
        <f t="shared" si="9"/>
        <v>0.15706031732918208</v>
      </c>
      <c r="R10" s="31">
        <f t="shared" si="10"/>
        <v>2.5589935855064927</v>
      </c>
      <c r="S10" s="32">
        <f t="shared" si="14"/>
        <v>3.648828667860067E-2</v>
      </c>
    </row>
    <row r="11" spans="2:26" x14ac:dyDescent="0.25">
      <c r="B11" s="83" t="s">
        <v>5</v>
      </c>
      <c r="C11" s="59">
        <f>'[1]2008'!$B23</f>
        <v>20611414</v>
      </c>
      <c r="D11" s="40">
        <f t="shared" si="1"/>
        <v>0.43074688998988031</v>
      </c>
      <c r="E11" s="59">
        <f t="shared" si="11"/>
        <v>18278510</v>
      </c>
      <c r="F11" s="16">
        <f t="shared" si="12"/>
        <v>0.38199278012410637</v>
      </c>
      <c r="G11" s="16">
        <f t="shared" si="2"/>
        <v>0.47001868219418186</v>
      </c>
      <c r="H11" s="59">
        <f t="shared" si="3"/>
        <v>2332904</v>
      </c>
      <c r="I11" s="16">
        <f t="shared" si="4"/>
        <v>4.875410986577397E-2</v>
      </c>
      <c r="J11" s="16">
        <f t="shared" si="5"/>
        <v>0.26032499448195429</v>
      </c>
      <c r="K11" s="78">
        <f t="shared" si="6"/>
        <v>0.553860951370449</v>
      </c>
      <c r="L11" s="59">
        <f>'[1]2008'!$B68</f>
        <v>1689579</v>
      </c>
      <c r="M11" s="16">
        <f t="shared" si="7"/>
        <v>0.24559379972605835</v>
      </c>
      <c r="N11" s="31">
        <f t="shared" si="8"/>
        <v>0.52251922961775932</v>
      </c>
      <c r="O11" s="16">
        <f t="shared" si="13"/>
        <v>0.18853739538867686</v>
      </c>
      <c r="P11" s="59">
        <f>'[1]2008'!$B113</f>
        <v>643325</v>
      </c>
      <c r="Q11" s="16">
        <f t="shared" si="9"/>
        <v>0.30900280940027541</v>
      </c>
      <c r="R11" s="31">
        <f t="shared" si="10"/>
        <v>0.65742665367632147</v>
      </c>
      <c r="S11" s="32">
        <f t="shared" si="14"/>
        <v>7.1787599093277407E-2</v>
      </c>
    </row>
    <row r="12" spans="2:26" x14ac:dyDescent="0.25">
      <c r="B12" s="83" t="s">
        <v>6</v>
      </c>
      <c r="C12" s="59">
        <f>'[1]2008'!$B24</f>
        <v>13348623</v>
      </c>
      <c r="D12" s="40">
        <f t="shared" si="1"/>
        <v>0.27896571496246625</v>
      </c>
      <c r="E12" s="59">
        <f t="shared" si="11"/>
        <v>11437221</v>
      </c>
      <c r="F12" s="16">
        <f t="shared" si="12"/>
        <v>0.23902034939849101</v>
      </c>
      <c r="G12" s="16">
        <f t="shared" si="2"/>
        <v>0.29409987698032403</v>
      </c>
      <c r="H12" s="59">
        <f t="shared" si="3"/>
        <v>1911402</v>
      </c>
      <c r="I12" s="16">
        <f t="shared" si="4"/>
        <v>3.9945365563975245E-2</v>
      </c>
      <c r="J12" s="16">
        <f t="shared" si="5"/>
        <v>0.21329026616731608</v>
      </c>
      <c r="K12" s="78">
        <f t="shared" si="6"/>
        <v>0.72523072215220852</v>
      </c>
      <c r="L12" s="59">
        <f>'[1]2008'!$B69</f>
        <v>1456320</v>
      </c>
      <c r="M12" s="16">
        <f t="shared" si="7"/>
        <v>0.2116877413941895</v>
      </c>
      <c r="N12" s="31">
        <f t="shared" si="8"/>
        <v>0.71978180870967146</v>
      </c>
      <c r="O12" s="16">
        <f t="shared" si="13"/>
        <v>0.16250839981583454</v>
      </c>
      <c r="P12" s="59">
        <f>'[1]2008'!$B114</f>
        <v>455082</v>
      </c>
      <c r="Q12" s="16">
        <f t="shared" si="9"/>
        <v>0.21858565500718322</v>
      </c>
      <c r="R12" s="31">
        <f t="shared" si="10"/>
        <v>0.74323613206341843</v>
      </c>
      <c r="S12" s="32">
        <f t="shared" si="14"/>
        <v>5.0781866351481547E-2</v>
      </c>
    </row>
    <row r="13" spans="2:26" x14ac:dyDescent="0.25">
      <c r="B13" s="83" t="s">
        <v>7</v>
      </c>
      <c r="C13" s="59">
        <f>'[1]2008'!$B25</f>
        <v>6047880</v>
      </c>
      <c r="D13" s="40">
        <f t="shared" si="1"/>
        <v>0.12639140143572863</v>
      </c>
      <c r="E13" s="59">
        <f t="shared" si="11"/>
        <v>4846190</v>
      </c>
      <c r="F13" s="16">
        <f t="shared" si="12"/>
        <v>0.10127792643435614</v>
      </c>
      <c r="G13" s="16">
        <f t="shared" si="2"/>
        <v>0.12461627547664564</v>
      </c>
      <c r="H13" s="59">
        <f t="shared" si="3"/>
        <v>1201690</v>
      </c>
      <c r="I13" s="16">
        <f t="shared" si="4"/>
        <v>2.5113475001372506E-2</v>
      </c>
      <c r="J13" s="16">
        <f t="shared" si="5"/>
        <v>0.13409464882353481</v>
      </c>
      <c r="K13" s="78">
        <f t="shared" si="6"/>
        <v>1.076060476937184</v>
      </c>
      <c r="L13" s="59">
        <f>'[1]2008'!$B70</f>
        <v>1035135</v>
      </c>
      <c r="M13" s="16">
        <f t="shared" si="7"/>
        <v>0.15046513828559269</v>
      </c>
      <c r="N13" s="31">
        <f t="shared" si="8"/>
        <v>1.2074276631208689</v>
      </c>
      <c r="O13" s="16">
        <f>L13/$H$5</f>
        <v>0.1155090450198884</v>
      </c>
      <c r="P13" s="59">
        <f>'[1]2008'!$B115</f>
        <v>166555</v>
      </c>
      <c r="Q13" s="16">
        <f t="shared" si="9"/>
        <v>7.9999942361423659E-2</v>
      </c>
      <c r="R13" s="31">
        <f t="shared" si="10"/>
        <v>0.64197025673758368</v>
      </c>
      <c r="S13" s="32">
        <f>P13/$H$5</f>
        <v>1.8585603803646395E-2</v>
      </c>
    </row>
    <row r="14" spans="2:26" s="39" customFormat="1" ht="21" customHeight="1" x14ac:dyDescent="0.25">
      <c r="B14" s="95" t="s">
        <v>0</v>
      </c>
      <c r="C14" s="60">
        <f>SUM(C7:C13)</f>
        <v>47850407</v>
      </c>
      <c r="D14" s="34">
        <f>SUM(D7:D13)</f>
        <v>1</v>
      </c>
      <c r="E14" s="60">
        <f>SUM(E7:E13)</f>
        <v>38888901</v>
      </c>
      <c r="F14" s="35">
        <f>SUM(F7:F13)</f>
        <v>0.81271829098548742</v>
      </c>
      <c r="G14" s="35">
        <f>SUM(G7:G13)</f>
        <v>1</v>
      </c>
      <c r="H14" s="60">
        <f>SUM(H7:H13)</f>
        <v>8961506</v>
      </c>
      <c r="I14" s="35">
        <f>SUM(I7:I13)</f>
        <v>0.18728170901451266</v>
      </c>
      <c r="J14" s="35">
        <f>SUM(J7:J13)</f>
        <v>1</v>
      </c>
      <c r="K14" s="36"/>
      <c r="L14" s="60">
        <f>SUM(L7:L13)</f>
        <v>6879567</v>
      </c>
      <c r="M14" s="35">
        <f>SUM(M7:M13)</f>
        <v>1</v>
      </c>
      <c r="N14" s="37"/>
      <c r="O14" s="35">
        <f>SUM(O7:O13)</f>
        <v>0.76767978507183954</v>
      </c>
      <c r="P14" s="60">
        <f>SUM(P7:P13)</f>
        <v>2081939</v>
      </c>
      <c r="Q14" s="35">
        <f>SUM(Q7:Q13)</f>
        <v>1</v>
      </c>
      <c r="R14" s="31" t="s">
        <v>13</v>
      </c>
      <c r="S14" s="38">
        <f>SUM(S7:S13)</f>
        <v>0.23232021492816052</v>
      </c>
      <c r="U14" s="112"/>
      <c r="V14" s="112"/>
      <c r="W14" s="112"/>
    </row>
    <row r="15" spans="2:26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</row>
    <row r="16" spans="2:26" s="39" customFormat="1" ht="21" customHeight="1" x14ac:dyDescent="0.25">
      <c r="B16" s="83" t="s">
        <v>73</v>
      </c>
      <c r="C16" s="60">
        <f>C7+C8+C9+C10</f>
        <v>7842490</v>
      </c>
      <c r="D16" s="40">
        <f>C16/C$5</f>
        <v>0.16389599361192475</v>
      </c>
      <c r="E16" s="60">
        <f>E7+E8+E9+E10</f>
        <v>4326980</v>
      </c>
      <c r="F16" s="16">
        <f t="shared" ref="F16:F17" si="15">E16/$C$5</f>
        <v>9.0427235028533823E-2</v>
      </c>
      <c r="G16" s="16">
        <f t="shared" ref="G16:G17" si="16">E16/E$5</f>
        <v>0.1112651653488485</v>
      </c>
      <c r="H16" s="60">
        <f>H7+H8+H9+H10</f>
        <v>3515510</v>
      </c>
      <c r="I16" s="16">
        <f t="shared" ref="I16:I17" si="17">H16/$C$5</f>
        <v>7.3468758583390942E-2</v>
      </c>
      <c r="J16" s="16">
        <f t="shared" ref="J16:J17" si="18">H16/H$5</f>
        <v>0.39229009052719488</v>
      </c>
      <c r="K16" s="78">
        <f t="shared" ref="K16:K17" si="19">J16/G16</f>
        <v>3.5257224423947231</v>
      </c>
      <c r="L16" s="60">
        <f>L7+L8+L9+L10</f>
        <v>2698533</v>
      </c>
      <c r="M16" s="16">
        <f t="shared" ref="M16:M17" si="20">L16/L$5</f>
        <v>0.39225332059415946</v>
      </c>
      <c r="N16" s="31">
        <f t="shared" ref="N16:N17" si="21">M16/$G16</f>
        <v>3.5253919711918078</v>
      </c>
      <c r="O16" s="16">
        <f t="shared" ref="O16:O17" si="22">L16/$H$5</f>
        <v>0.30112494484743968</v>
      </c>
      <c r="P16" s="60">
        <f>P7+P8+P9+P10</f>
        <v>816977</v>
      </c>
      <c r="Q16" s="16">
        <f t="shared" ref="Q16:Q17" si="23">P16/P$5</f>
        <v>0.39241159323111774</v>
      </c>
      <c r="R16" s="31">
        <f t="shared" ref="R16:R17" si="24">Q16/$G16</f>
        <v>3.5268144526707328</v>
      </c>
      <c r="S16" s="32">
        <f t="shared" ref="S16:S17" si="25">P16/$H$5</f>
        <v>9.1165145679755172E-2</v>
      </c>
      <c r="U16" s="112"/>
      <c r="V16" s="112"/>
      <c r="W16" s="112"/>
    </row>
    <row r="17" spans="2:26" s="39" customFormat="1" ht="21" customHeight="1" x14ac:dyDescent="0.25">
      <c r="B17" s="83" t="s">
        <v>74</v>
      </c>
      <c r="C17" s="60">
        <f>C11+C12+C13</f>
        <v>40007917</v>
      </c>
      <c r="D17" s="40">
        <f>C17/C$5</f>
        <v>0.83610400638807525</v>
      </c>
      <c r="E17" s="60">
        <f>E11+E12+E13</f>
        <v>34561921</v>
      </c>
      <c r="F17" s="16">
        <f t="shared" si="15"/>
        <v>0.72229105595695353</v>
      </c>
      <c r="G17" s="16">
        <f t="shared" si="16"/>
        <v>0.88873483465115144</v>
      </c>
      <c r="H17" s="60">
        <f>H11+H12+H13</f>
        <v>5445996</v>
      </c>
      <c r="I17" s="16">
        <f t="shared" si="17"/>
        <v>0.11381295043112173</v>
      </c>
      <c r="J17" s="16">
        <f t="shared" si="18"/>
        <v>0.60770990947280512</v>
      </c>
      <c r="K17" s="78">
        <f t="shared" si="19"/>
        <v>0.68379215687134065</v>
      </c>
      <c r="L17" s="60">
        <f>L11+L12+L13</f>
        <v>4181034</v>
      </c>
      <c r="M17" s="16">
        <f t="shared" si="20"/>
        <v>0.60774667940584048</v>
      </c>
      <c r="N17" s="31">
        <f t="shared" si="21"/>
        <v>0.68383353021646198</v>
      </c>
      <c r="O17" s="16">
        <f t="shared" si="22"/>
        <v>0.4665548402243998</v>
      </c>
      <c r="P17" s="60">
        <f>P11+P12+P13</f>
        <v>1264962</v>
      </c>
      <c r="Q17" s="16">
        <f t="shared" si="23"/>
        <v>0.60758840676888226</v>
      </c>
      <c r="R17" s="31">
        <f t="shared" si="24"/>
        <v>0.68365544263534406</v>
      </c>
      <c r="S17" s="32">
        <f t="shared" si="25"/>
        <v>0.14115506924840535</v>
      </c>
      <c r="U17" s="112"/>
      <c r="V17" s="112"/>
      <c r="W17" s="112"/>
    </row>
    <row r="18" spans="2:26" s="39" customFormat="1" ht="21" customHeight="1" x14ac:dyDescent="0.25">
      <c r="B18" s="95" t="s">
        <v>0</v>
      </c>
      <c r="C18" s="60">
        <f>SUM(C16:C17)</f>
        <v>47850407</v>
      </c>
      <c r="D18" s="34">
        <f>SUM(D16:D17)</f>
        <v>1</v>
      </c>
      <c r="E18" s="60">
        <f>SUM(E16:E17)</f>
        <v>38888901</v>
      </c>
      <c r="F18" s="35">
        <f>SUM(F16:F17)</f>
        <v>0.81271829098548731</v>
      </c>
      <c r="G18" s="35">
        <f>SUM(G16:G17)</f>
        <v>1</v>
      </c>
      <c r="H18" s="60">
        <f>SUM(H16:H17)</f>
        <v>8961506</v>
      </c>
      <c r="I18" s="35">
        <f>SUM(I16:I17)</f>
        <v>0.18728170901451269</v>
      </c>
      <c r="J18" s="35">
        <f>SUM(J16:J17)</f>
        <v>1</v>
      </c>
      <c r="K18" s="36" t="s">
        <v>13</v>
      </c>
      <c r="L18" s="60">
        <f>SUM(L16:L17)</f>
        <v>6879567</v>
      </c>
      <c r="M18" s="35">
        <f>SUM(M16:M17)</f>
        <v>1</v>
      </c>
      <c r="N18" s="37" t="s">
        <v>13</v>
      </c>
      <c r="O18" s="35">
        <f>SUM(O16:O17)</f>
        <v>0.76767978507183954</v>
      </c>
      <c r="P18" s="60">
        <f>SUM(P16:P17)</f>
        <v>2081939</v>
      </c>
      <c r="Q18" s="35">
        <f>SUM(Q16:Q17)</f>
        <v>1</v>
      </c>
      <c r="R18" s="31"/>
      <c r="S18" s="38">
        <f>SUM(S16:S17)</f>
        <v>0.23232021492816052</v>
      </c>
      <c r="U18" s="112"/>
      <c r="V18" s="112"/>
      <c r="W18" s="112"/>
    </row>
    <row r="19" spans="2:26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X19" s="88"/>
      <c r="Y19" s="88"/>
      <c r="Z19" s="88"/>
    </row>
    <row r="20" spans="2:26" x14ac:dyDescent="0.25">
      <c r="B20" s="83" t="s">
        <v>9</v>
      </c>
      <c r="C20" s="59">
        <f>'[1]2008'!$B$30</f>
        <v>39766946</v>
      </c>
      <c r="D20" s="40">
        <f t="shared" ref="D20:D26" si="26">C20/C$14</f>
        <v>0.83106808266019561</v>
      </c>
      <c r="E20" s="59">
        <f t="shared" ref="E20:E26" si="27">C20-H20</f>
        <v>33973036</v>
      </c>
      <c r="F20" s="16">
        <f t="shared" ref="F20:F27" si="28">E20/$C$5</f>
        <v>0.70998426408368898</v>
      </c>
      <c r="G20" s="16">
        <f t="shared" ref="G20:G27" si="29">E20/E$5</f>
        <v>0.87359208222418006</v>
      </c>
      <c r="H20" s="59">
        <f t="shared" ref="H20:H26" si="30">L20+P20</f>
        <v>5793910</v>
      </c>
      <c r="I20" s="16">
        <f t="shared" ref="I20:I27" si="31">H20/$C$5</f>
        <v>0.12108381857650657</v>
      </c>
      <c r="J20" s="16">
        <f t="shared" ref="J20:J27" si="32">H20/H$5</f>
        <v>0.6465330715618558</v>
      </c>
      <c r="K20" s="78">
        <f t="shared" ref="K20:K26" si="33">J20/G20</f>
        <v>0.74008577311709578</v>
      </c>
      <c r="L20" s="59">
        <f>'[1]2008'!$B$75</f>
        <v>4315410</v>
      </c>
      <c r="M20" s="16">
        <f t="shared" ref="M20:O27" si="34">L20/L$5</f>
        <v>0.62727930406085153</v>
      </c>
      <c r="N20" s="31">
        <f t="shared" ref="N20:N26" si="35">M20/$G20</f>
        <v>0.71804600433624344</v>
      </c>
      <c r="O20" s="16">
        <f t="shared" ref="O20:O26" si="36">L20/$H$5</f>
        <v>0.48154964132144751</v>
      </c>
      <c r="P20" s="59">
        <f>'[1]2008'!$B$120</f>
        <v>1478500</v>
      </c>
      <c r="Q20" s="16">
        <f t="shared" ref="Q20:Q27" si="37">P20/P$5</f>
        <v>0.71015529273432121</v>
      </c>
      <c r="R20" s="31">
        <f t="shared" ref="R20:R26" si="38">Q20/$G20</f>
        <v>0.81291406731417937</v>
      </c>
      <c r="S20" s="32">
        <f t="shared" ref="S20:S26" si="39">P20/$H$5</f>
        <v>0.16498343024040826</v>
      </c>
      <c r="X20" s="88"/>
      <c r="Y20" s="88"/>
      <c r="Z20" s="88"/>
    </row>
    <row r="21" spans="2:26" ht="16.5" customHeight="1" x14ac:dyDescent="0.25">
      <c r="B21" s="83" t="s">
        <v>45</v>
      </c>
      <c r="C21" s="59">
        <f>'[1]2008'!$B$31</f>
        <v>4838743</v>
      </c>
      <c r="D21" s="40">
        <f t="shared" si="26"/>
        <v>0.10112229557420484</v>
      </c>
      <c r="E21" s="59">
        <f t="shared" si="27"/>
        <v>3028318</v>
      </c>
      <c r="F21" s="16">
        <f t="shared" si="28"/>
        <v>6.3287194192517521E-2</v>
      </c>
      <c r="G21" s="16">
        <f t="shared" si="29"/>
        <v>7.7871010034456872E-2</v>
      </c>
      <c r="H21" s="59">
        <f t="shared" si="30"/>
        <v>1810425</v>
      </c>
      <c r="I21" s="16">
        <f t="shared" si="31"/>
        <v>3.783510138168731E-2</v>
      </c>
      <c r="J21" s="16">
        <f t="shared" si="32"/>
        <v>0.20202240560905724</v>
      </c>
      <c r="K21" s="78">
        <f t="shared" si="33"/>
        <v>2.5943211153889623</v>
      </c>
      <c r="L21" s="59">
        <f>'[1]2008'!$B$76</f>
        <v>1353443</v>
      </c>
      <c r="M21" s="16">
        <f t="shared" si="34"/>
        <v>0.19673374792337947</v>
      </c>
      <c r="N21" s="31">
        <f t="shared" si="35"/>
        <v>2.5264054984817514</v>
      </c>
      <c r="O21" s="16">
        <f t="shared" si="36"/>
        <v>0.15102852132219741</v>
      </c>
      <c r="P21" s="59">
        <f>'[1]2008'!$B$121</f>
        <v>456982</v>
      </c>
      <c r="Q21" s="16">
        <f t="shared" si="37"/>
        <v>0.21949826579933418</v>
      </c>
      <c r="R21" s="31">
        <f t="shared" si="38"/>
        <v>2.8187417333126814</v>
      </c>
      <c r="S21" s="32">
        <f t="shared" si="39"/>
        <v>5.0993884286859817E-2</v>
      </c>
      <c r="X21" s="88"/>
      <c r="Y21" s="88"/>
      <c r="Z21" s="88"/>
    </row>
    <row r="22" spans="2:26" x14ac:dyDescent="0.25">
      <c r="B22" s="83" t="s">
        <v>11</v>
      </c>
      <c r="C22" s="59">
        <f>'[1]2008'!$B$34</f>
        <v>1172457</v>
      </c>
      <c r="D22" s="40">
        <f t="shared" si="26"/>
        <v>2.450255020819363E-2</v>
      </c>
      <c r="E22" s="59">
        <f t="shared" si="27"/>
        <v>559014</v>
      </c>
      <c r="F22" s="16">
        <f t="shared" si="28"/>
        <v>1.1682533860161316E-2</v>
      </c>
      <c r="G22" s="16">
        <f t="shared" si="29"/>
        <v>1.4374641237611729E-2</v>
      </c>
      <c r="H22" s="59">
        <f t="shared" si="30"/>
        <v>613443</v>
      </c>
      <c r="I22" s="16">
        <f t="shared" si="31"/>
        <v>1.2820016348032317E-2</v>
      </c>
      <c r="J22" s="16">
        <f t="shared" si="32"/>
        <v>6.8453114911712382E-2</v>
      </c>
      <c r="K22" s="78">
        <f t="shared" si="33"/>
        <v>4.7620746688691273</v>
      </c>
      <c r="L22" s="59">
        <f>'[1]2008'!$B$79</f>
        <v>529834</v>
      </c>
      <c r="M22" s="16">
        <f t="shared" si="34"/>
        <v>7.701560287151793E-2</v>
      </c>
      <c r="N22" s="31">
        <f t="shared" si="35"/>
        <v>5.3577408714733021</v>
      </c>
      <c r="O22" s="16">
        <f t="shared" si="36"/>
        <v>5.9123321459585029E-2</v>
      </c>
      <c r="P22" s="59">
        <f>'[1]2008'!$B$124</f>
        <v>83609</v>
      </c>
      <c r="Q22" s="16">
        <f t="shared" si="37"/>
        <v>4.0159197747868691E-2</v>
      </c>
      <c r="R22" s="31">
        <f t="shared" si="38"/>
        <v>2.7937530463571369</v>
      </c>
      <c r="S22" s="32">
        <f t="shared" si="39"/>
        <v>9.3297934521273541E-3</v>
      </c>
      <c r="X22" s="88"/>
      <c r="Y22" s="88"/>
      <c r="Z22" s="88"/>
    </row>
    <row r="23" spans="2:26" x14ac:dyDescent="0.25">
      <c r="B23" s="83" t="s">
        <v>10</v>
      </c>
      <c r="C23" s="59">
        <f>'[1]2008'!$B$33</f>
        <v>888377</v>
      </c>
      <c r="D23" s="40">
        <f t="shared" si="26"/>
        <v>1.8565714603012675E-2</v>
      </c>
      <c r="E23" s="59">
        <f t="shared" si="27"/>
        <v>433063</v>
      </c>
      <c r="F23" s="16">
        <f t="shared" si="28"/>
        <v>9.0503514421517873E-3</v>
      </c>
      <c r="G23" s="16">
        <f t="shared" si="29"/>
        <v>1.1135902246247586E-2</v>
      </c>
      <c r="H23" s="59">
        <f t="shared" si="30"/>
        <v>455314</v>
      </c>
      <c r="I23" s="16">
        <f t="shared" si="31"/>
        <v>9.5153631608608895E-3</v>
      </c>
      <c r="J23" s="16">
        <f t="shared" si="32"/>
        <v>5.0807754857275109E-2</v>
      </c>
      <c r="K23" s="78">
        <f t="shared" si="33"/>
        <v>4.5625180370450504</v>
      </c>
      <c r="L23" s="59">
        <f>'[1]2008'!$B$78</f>
        <v>432064</v>
      </c>
      <c r="M23" s="16">
        <f t="shared" si="34"/>
        <v>6.2803952632483992E-2</v>
      </c>
      <c r="N23" s="31">
        <f t="shared" si="35"/>
        <v>5.6397722648514401</v>
      </c>
      <c r="O23" s="16">
        <f t="shared" si="36"/>
        <v>4.8213324858567295E-2</v>
      </c>
      <c r="P23" s="59">
        <f>'[1]2008'!$B$123</f>
        <v>23250</v>
      </c>
      <c r="Q23" s="16">
        <f t="shared" si="37"/>
        <v>1.1167474167110563E-2</v>
      </c>
      <c r="R23" s="31">
        <f t="shared" si="38"/>
        <v>1.0028351470913472</v>
      </c>
      <c r="S23" s="32">
        <f t="shared" si="39"/>
        <v>2.5944299987078067E-3</v>
      </c>
      <c r="X23" s="88"/>
      <c r="Y23" s="88"/>
      <c r="Z23" s="88"/>
    </row>
    <row r="24" spans="2:26" ht="38.25" customHeight="1" x14ac:dyDescent="0.25">
      <c r="B24" s="83" t="s">
        <v>47</v>
      </c>
      <c r="C24" s="59">
        <f>'[1]2008'!$B$35</f>
        <v>206784</v>
      </c>
      <c r="D24" s="40">
        <f t="shared" si="26"/>
        <v>4.3214679448808028E-3</v>
      </c>
      <c r="E24" s="59">
        <f t="shared" si="27"/>
        <v>125994</v>
      </c>
      <c r="F24" s="16">
        <f t="shared" si="28"/>
        <v>2.6330810519542705E-3</v>
      </c>
      <c r="G24" s="16">
        <f t="shared" si="29"/>
        <v>3.2398447053055062E-3</v>
      </c>
      <c r="H24" s="59">
        <f t="shared" si="30"/>
        <v>80790</v>
      </c>
      <c r="I24" s="16">
        <f t="shared" si="31"/>
        <v>1.6883868929265325E-3</v>
      </c>
      <c r="J24" s="16">
        <f t="shared" si="32"/>
        <v>9.0152257890582232E-3</v>
      </c>
      <c r="K24" s="78">
        <f t="shared" si="33"/>
        <v>2.7826104671915495</v>
      </c>
      <c r="L24" s="59">
        <f>'[1]2008'!$B$80</f>
        <v>66462</v>
      </c>
      <c r="M24" s="16">
        <f t="shared" si="34"/>
        <v>9.6607824300570088E-3</v>
      </c>
      <c r="N24" s="31">
        <f t="shared" si="35"/>
        <v>2.9818658944475644</v>
      </c>
      <c r="O24" s="16">
        <f t="shared" si="36"/>
        <v>7.4163873795319675E-3</v>
      </c>
      <c r="P24" s="59">
        <f>'[1]2008'!$B$125</f>
        <v>14328</v>
      </c>
      <c r="Q24" s="16">
        <f t="shared" si="37"/>
        <v>6.8820460157574259E-3</v>
      </c>
      <c r="R24" s="31">
        <f t="shared" si="38"/>
        <v>2.1241900898791606</v>
      </c>
      <c r="S24" s="32">
        <f t="shared" si="39"/>
        <v>1.598838409526256E-3</v>
      </c>
      <c r="X24" s="88"/>
      <c r="Y24" s="88"/>
      <c r="Z24" s="88"/>
    </row>
    <row r="25" spans="2:26" ht="38.25" customHeight="1" x14ac:dyDescent="0.25">
      <c r="B25" s="83" t="s">
        <v>46</v>
      </c>
      <c r="C25" s="59">
        <f>'[1]2008'!$B$32</f>
        <v>894366</v>
      </c>
      <c r="D25" s="40">
        <f t="shared" si="26"/>
        <v>1.8690875502898021E-2</v>
      </c>
      <c r="E25" s="59">
        <f t="shared" si="27"/>
        <v>706921</v>
      </c>
      <c r="F25" s="16">
        <f t="shared" si="28"/>
        <v>1.4773562950049725E-2</v>
      </c>
      <c r="G25" s="16">
        <f t="shared" si="29"/>
        <v>1.8177962910291549E-2</v>
      </c>
      <c r="H25" s="59">
        <f t="shared" si="30"/>
        <v>187445</v>
      </c>
      <c r="I25" s="16">
        <f t="shared" si="31"/>
        <v>3.9173125528482967E-3</v>
      </c>
      <c r="J25" s="16">
        <f t="shared" si="32"/>
        <v>2.091668520893698E-2</v>
      </c>
      <c r="K25" s="78">
        <f t="shared" si="33"/>
        <v>1.1506616727166326</v>
      </c>
      <c r="L25" s="59">
        <f>'[1]2008'!$B$77</f>
        <v>163930</v>
      </c>
      <c r="M25" s="16">
        <f t="shared" si="34"/>
        <v>2.3828534557480144E-2</v>
      </c>
      <c r="N25" s="31">
        <f t="shared" si="35"/>
        <v>1.3108473526475013</v>
      </c>
      <c r="O25" s="16">
        <f t="shared" si="36"/>
        <v>1.8292684287663258E-2</v>
      </c>
      <c r="P25" s="59">
        <f>'[1]2008'!$B$122</f>
        <v>23515</v>
      </c>
      <c r="Q25" s="16">
        <f t="shared" si="37"/>
        <v>1.1294759356542146E-2</v>
      </c>
      <c r="R25" s="31">
        <f t="shared" si="38"/>
        <v>0.62134351424754852</v>
      </c>
      <c r="S25" s="32">
        <f t="shared" si="39"/>
        <v>2.6240009212737236E-3</v>
      </c>
      <c r="X25" s="88"/>
      <c r="Y25" s="88"/>
      <c r="Z25" s="88"/>
    </row>
    <row r="26" spans="2:26" ht="39.75" customHeight="1" x14ac:dyDescent="0.25">
      <c r="B26" s="83" t="s">
        <v>14</v>
      </c>
      <c r="C26" s="59">
        <f>'[1]2008'!$B$29</f>
        <v>82734</v>
      </c>
      <c r="D26" s="40">
        <f t="shared" si="26"/>
        <v>1.7290135066144788E-3</v>
      </c>
      <c r="E26" s="59">
        <f t="shared" si="27"/>
        <v>62555</v>
      </c>
      <c r="F26" s="16">
        <f t="shared" si="28"/>
        <v>1.3073034049637237E-3</v>
      </c>
      <c r="G26" s="16">
        <f t="shared" si="29"/>
        <v>1.6085566419066458E-3</v>
      </c>
      <c r="H26" s="59">
        <f t="shared" si="30"/>
        <v>20179</v>
      </c>
      <c r="I26" s="16">
        <f t="shared" si="31"/>
        <v>4.2171010165075503E-4</v>
      </c>
      <c r="J26" s="16">
        <f t="shared" si="32"/>
        <v>2.2517420621042936E-3</v>
      </c>
      <c r="K26" s="78">
        <f t="shared" si="33"/>
        <v>1.3998525158773836</v>
      </c>
      <c r="L26" s="59">
        <f>'[1]2008'!$B$74</f>
        <v>18424</v>
      </c>
      <c r="M26" s="16">
        <f t="shared" si="34"/>
        <v>2.6780755242299405E-3</v>
      </c>
      <c r="N26" s="31">
        <f t="shared" si="35"/>
        <v>1.6648935166221925</v>
      </c>
      <c r="O26" s="16">
        <f t="shared" si="36"/>
        <v>2.0559044428469946E-3</v>
      </c>
      <c r="P26" s="59">
        <f>'[1]2008'!$B$119</f>
        <v>1755</v>
      </c>
      <c r="Q26" s="16">
        <f t="shared" si="37"/>
        <v>8.4296417906576512E-4</v>
      </c>
      <c r="R26" s="31">
        <f t="shared" si="38"/>
        <v>0.52405004406098332</v>
      </c>
      <c r="S26" s="32">
        <f t="shared" si="39"/>
        <v>1.9583761925729895E-4</v>
      </c>
      <c r="X26" s="88"/>
      <c r="Y26" s="88"/>
      <c r="Z26" s="88"/>
    </row>
    <row r="27" spans="2:26" s="39" customFormat="1" ht="21.75" customHeight="1" x14ac:dyDescent="0.25">
      <c r="B27" s="95" t="s">
        <v>0</v>
      </c>
      <c r="C27" s="60">
        <f>SUM(C20:C26)</f>
        <v>47850407</v>
      </c>
      <c r="D27" s="34">
        <f>SUM(D20:D26)</f>
        <v>1</v>
      </c>
      <c r="E27" s="60">
        <f>SUM(E20:E26)</f>
        <v>38888901</v>
      </c>
      <c r="F27" s="34">
        <f>SUM(F20:F26)</f>
        <v>0.81271829098548731</v>
      </c>
      <c r="G27" s="34">
        <f>SUM(G20:G26)</f>
        <v>0.99999999999999989</v>
      </c>
      <c r="H27" s="60">
        <f>SUM(H20:H26)</f>
        <v>8961506</v>
      </c>
      <c r="I27" s="35">
        <f>SUM(I20:I26)</f>
        <v>0.18728170901451266</v>
      </c>
      <c r="J27" s="35">
        <f>SUM(J20:J26)</f>
        <v>1</v>
      </c>
      <c r="K27" s="36"/>
      <c r="L27" s="60">
        <f>SUM(L20:L26)</f>
        <v>6879567</v>
      </c>
      <c r="M27" s="35">
        <f>SUM(M20:M26)</f>
        <v>0.99999999999999989</v>
      </c>
      <c r="N27" s="105" t="s">
        <v>13</v>
      </c>
      <c r="O27" s="16">
        <f>SUM(O20:O26)</f>
        <v>0.76767978507183943</v>
      </c>
      <c r="P27" s="60">
        <f>SUM(P20:P26)</f>
        <v>2081939</v>
      </c>
      <c r="Q27" s="35">
        <f>SUM(Q20:Q26)</f>
        <v>1</v>
      </c>
      <c r="R27" s="105" t="s">
        <v>13</v>
      </c>
      <c r="S27" s="32">
        <f>SUM(S20:S26)</f>
        <v>0.23232021492816055</v>
      </c>
      <c r="U27" s="112"/>
      <c r="V27" s="112"/>
      <c r="W27" s="112"/>
    </row>
    <row r="28" spans="2:26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X28" s="88"/>
      <c r="Y28" s="88"/>
      <c r="Z28" s="88"/>
    </row>
    <row r="29" spans="2:26" x14ac:dyDescent="0.25">
      <c r="B29" s="83" t="s">
        <v>11</v>
      </c>
      <c r="C29" s="59">
        <f>C25</f>
        <v>894366</v>
      </c>
      <c r="D29" s="40">
        <f>C29/C$14</f>
        <v>1.8690875502898021E-2</v>
      </c>
      <c r="E29" s="59">
        <f>E25</f>
        <v>706921</v>
      </c>
      <c r="F29" s="16">
        <f>E29/$C$5</f>
        <v>1.4773562950049725E-2</v>
      </c>
      <c r="G29" s="16">
        <f>E29/E$5</f>
        <v>1.8177962910291549E-2</v>
      </c>
      <c r="H29" s="59">
        <f t="shared" ref="H29:H30" si="40">L29+P29</f>
        <v>187445</v>
      </c>
      <c r="I29" s="16">
        <f>H29/$C$5</f>
        <v>3.9173125528482967E-3</v>
      </c>
      <c r="J29" s="16">
        <f>H29/H$5</f>
        <v>2.091668520893698E-2</v>
      </c>
      <c r="K29" s="78">
        <f>J29/G29</f>
        <v>1.1506616727166326</v>
      </c>
      <c r="L29" s="59">
        <f>L25</f>
        <v>163930</v>
      </c>
      <c r="M29" s="16">
        <f>L29/L$5</f>
        <v>2.3828534557480144E-2</v>
      </c>
      <c r="N29" s="31">
        <f>M29/$G29</f>
        <v>1.3108473526475013</v>
      </c>
      <c r="O29" s="16">
        <f t="shared" ref="O29:O30" si="41">L29/$H$5</f>
        <v>1.8292684287663258E-2</v>
      </c>
      <c r="P29" s="59">
        <f>P25</f>
        <v>23515</v>
      </c>
      <c r="Q29" s="16">
        <f>P29/P$5</f>
        <v>1.1294759356542146E-2</v>
      </c>
      <c r="R29" s="31">
        <f>Q29/$G29</f>
        <v>0.62134351424754852</v>
      </c>
      <c r="S29" s="32">
        <f t="shared" ref="S29:S30" si="42">P29/$H$5</f>
        <v>2.6240009212737236E-3</v>
      </c>
      <c r="X29" s="88"/>
      <c r="Y29" s="88"/>
      <c r="Z29" s="88"/>
    </row>
    <row r="30" spans="2:26" ht="19.5" customHeight="1" x14ac:dyDescent="0.25">
      <c r="B30" s="83" t="s">
        <v>24</v>
      </c>
      <c r="C30" s="59">
        <f>C26+C24+C23+C22+C21+C20</f>
        <v>46956041</v>
      </c>
      <c r="D30" s="40">
        <f>C30/C$14</f>
        <v>0.98130912449710195</v>
      </c>
      <c r="E30" s="59">
        <f>E26+E24+E23+E22+E21+E20</f>
        <v>38181980</v>
      </c>
      <c r="F30" s="16">
        <f>E30/$C$5</f>
        <v>0.79794472803543759</v>
      </c>
      <c r="G30" s="16">
        <f>E30/E$5</f>
        <v>0.9818220370897085</v>
      </c>
      <c r="H30" s="59">
        <f t="shared" si="40"/>
        <v>8774061</v>
      </c>
      <c r="I30" s="16">
        <f>H30/$C$5</f>
        <v>0.18336439646166436</v>
      </c>
      <c r="J30" s="16">
        <f>H30/H$5</f>
        <v>0.97908331479106303</v>
      </c>
      <c r="K30" s="78">
        <f>J30/G30</f>
        <v>0.99721057157490223</v>
      </c>
      <c r="L30" s="59">
        <f>L26+L24+L23+L22+L21+L20</f>
        <v>6715637</v>
      </c>
      <c r="M30" s="16">
        <f>L30/L$5</f>
        <v>0.97617146544251987</v>
      </c>
      <c r="N30" s="31">
        <f>M30/$G30</f>
        <v>0.99424481073582549</v>
      </c>
      <c r="O30" s="16">
        <f t="shared" si="41"/>
        <v>0.74938710078417625</v>
      </c>
      <c r="P30" s="59">
        <f>P26+P24+P23+P22+P21+P20</f>
        <v>2058424</v>
      </c>
      <c r="Q30" s="16">
        <f>P30/P$5</f>
        <v>0.98870524064345788</v>
      </c>
      <c r="R30" s="31">
        <f>Q30/$G30</f>
        <v>1.0070106427577776</v>
      </c>
      <c r="S30" s="32">
        <f t="shared" si="42"/>
        <v>0.22969621400688678</v>
      </c>
    </row>
    <row r="31" spans="2:26" s="39" customFormat="1" ht="19.5" customHeight="1" x14ac:dyDescent="0.25">
      <c r="B31" s="33"/>
      <c r="C31" s="60">
        <f>SUM(C29:C30)</f>
        <v>47850407</v>
      </c>
      <c r="D31" s="35">
        <f>SUM(D29:D30)</f>
        <v>1</v>
      </c>
      <c r="E31" s="60">
        <f>SUM(E29:E30)</f>
        <v>38888901</v>
      </c>
      <c r="F31" s="35">
        <f>SUM(F29:F30)</f>
        <v>0.81271829098548731</v>
      </c>
      <c r="G31" s="35">
        <f>SUM(G29:G30)</f>
        <v>1</v>
      </c>
      <c r="H31" s="60">
        <f>SUM(H29:H30)</f>
        <v>8961506</v>
      </c>
      <c r="I31" s="35">
        <f>SUM(I29:I30)</f>
        <v>0.18728170901451266</v>
      </c>
      <c r="J31" s="35">
        <f>SUM(J29:J30)</f>
        <v>1</v>
      </c>
      <c r="K31" s="36"/>
      <c r="L31" s="60">
        <f>SUM(L29:L30)</f>
        <v>6879567</v>
      </c>
      <c r="M31" s="35">
        <f>SUM(M29:M30)</f>
        <v>1</v>
      </c>
      <c r="N31" s="37"/>
      <c r="O31" s="35">
        <f>SUM(O29:O30)</f>
        <v>0.76767978507183954</v>
      </c>
      <c r="P31" s="60">
        <f>SUM(P29:P30)</f>
        <v>2081939</v>
      </c>
      <c r="Q31" s="35">
        <f>SUM(Q29:Q30)</f>
        <v>1</v>
      </c>
      <c r="R31" s="105" t="s">
        <v>13</v>
      </c>
      <c r="S31" s="38">
        <f>SUM(S29:S30)</f>
        <v>0.23232021492816049</v>
      </c>
      <c r="U31" s="112"/>
      <c r="V31" s="112"/>
      <c r="W31" s="112"/>
      <c r="X31" s="112"/>
      <c r="Y31" s="112"/>
      <c r="Z31" s="112"/>
    </row>
    <row r="32" spans="2:26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6" x14ac:dyDescent="0.25">
      <c r="B33" s="83" t="s">
        <v>15</v>
      </c>
      <c r="C33" s="59">
        <f>'[1]2008'!$B$40</f>
        <v>26490131</v>
      </c>
      <c r="D33" s="40">
        <f>C33/C$14</f>
        <v>0.55360304458852361</v>
      </c>
      <c r="E33" s="59">
        <f t="shared" ref="E33:E34" si="43">C33-H33</f>
        <v>20928101</v>
      </c>
      <c r="F33" s="16">
        <f>E33/$C$5</f>
        <v>0.43736516180520679</v>
      </c>
      <c r="G33" s="16">
        <f>E33/E$5</f>
        <v>0.53815100097583113</v>
      </c>
      <c r="H33" s="59">
        <f t="shared" ref="H33:H34" si="44">L33+P33</f>
        <v>5562030</v>
      </c>
      <c r="I33" s="16">
        <f>H33/$C$5</f>
        <v>0.11623788278331676</v>
      </c>
      <c r="J33" s="16">
        <f>H33/H$5</f>
        <v>0.6206579563747433</v>
      </c>
      <c r="K33" s="78">
        <f>J33/G33</f>
        <v>1.1533156219152283</v>
      </c>
      <c r="L33" s="59">
        <f>'[1]2008'!$B$85</f>
        <v>4291633</v>
      </c>
      <c r="M33" s="16">
        <f>L33/L$5</f>
        <v>0.62382312724042077</v>
      </c>
      <c r="N33" s="31">
        <f>M33/$G33</f>
        <v>1.1591971883527858</v>
      </c>
      <c r="O33" s="16">
        <f t="shared" ref="O33:O34" si="45">L33/$H$5</f>
        <v>0.47889640424276902</v>
      </c>
      <c r="P33" s="59">
        <f>'[1]2008'!$B$130</f>
        <v>1270397</v>
      </c>
      <c r="Q33" s="16">
        <f>P33/P$5</f>
        <v>0.61019895395590362</v>
      </c>
      <c r="R33" s="31">
        <f>Q33/$G33</f>
        <v>1.1338805518329014</v>
      </c>
      <c r="S33" s="32">
        <f t="shared" ref="S33:S34" si="46">P33/$H$5</f>
        <v>0.14176155213197425</v>
      </c>
    </row>
    <row r="34" spans="2:26" x14ac:dyDescent="0.25">
      <c r="B34" s="83" t="s">
        <v>52</v>
      </c>
      <c r="C34" s="59">
        <f>'[1]2008'!$B$39</f>
        <v>21360276</v>
      </c>
      <c r="D34" s="40">
        <f>C34/C$14</f>
        <v>0.44639695541147645</v>
      </c>
      <c r="E34" s="59">
        <f t="shared" si="43"/>
        <v>17960800</v>
      </c>
      <c r="F34" s="16">
        <f>E34/$C$5</f>
        <v>0.37535312918028052</v>
      </c>
      <c r="G34" s="16">
        <f>E34/E$5</f>
        <v>0.46184899902416887</v>
      </c>
      <c r="H34" s="59">
        <f t="shared" si="44"/>
        <v>3399476</v>
      </c>
      <c r="I34" s="16">
        <f>H34/$C$5</f>
        <v>7.10438262311959E-2</v>
      </c>
      <c r="J34" s="16">
        <f>H34/H$5</f>
        <v>0.37934204362525675</v>
      </c>
      <c r="K34" s="78">
        <f>J34/G34</f>
        <v>0.82135512781614917</v>
      </c>
      <c r="L34" s="59">
        <f>'[1]2008'!$B$84</f>
        <v>2587934</v>
      </c>
      <c r="M34" s="16">
        <f>L34/L$5</f>
        <v>0.37617687275957917</v>
      </c>
      <c r="N34" s="31">
        <f>M34/$G34</f>
        <v>0.81450186869387065</v>
      </c>
      <c r="O34" s="16">
        <f t="shared" si="45"/>
        <v>0.28878338082907046</v>
      </c>
      <c r="P34" s="59">
        <f>'[1]2008'!$B$129</f>
        <v>811542</v>
      </c>
      <c r="Q34" s="16">
        <f>P34/P$5</f>
        <v>0.38980104604409638</v>
      </c>
      <c r="R34" s="31">
        <f>Q34/$G34</f>
        <v>0.84400106283157239</v>
      </c>
      <c r="S34" s="32">
        <f t="shared" si="46"/>
        <v>9.0558662796186268E-2</v>
      </c>
    </row>
    <row r="35" spans="2:26" s="39" customFormat="1" ht="24.75" customHeight="1" thickBot="1" x14ac:dyDescent="0.3">
      <c r="B35" s="96" t="s">
        <v>0</v>
      </c>
      <c r="C35" s="44">
        <f>SUM(C33:C34)</f>
        <v>47850407</v>
      </c>
      <c r="D35" s="45">
        <f>SUM(D33:D34)</f>
        <v>1</v>
      </c>
      <c r="E35" s="44">
        <f>SUM(E33:E34)</f>
        <v>38888901</v>
      </c>
      <c r="F35" s="45">
        <f>SUM(F33:F34)</f>
        <v>0.81271829098548731</v>
      </c>
      <c r="G35" s="45">
        <f>SUM(G33:G34)</f>
        <v>1</v>
      </c>
      <c r="H35" s="44">
        <f>SUM(H33:H34)</f>
        <v>8961506</v>
      </c>
      <c r="I35" s="45">
        <f>SUM(I33:I34)</f>
        <v>0.18728170901451266</v>
      </c>
      <c r="J35" s="45">
        <f>SUM(J33:J34)</f>
        <v>1</v>
      </c>
      <c r="K35" s="46"/>
      <c r="L35" s="44">
        <f>SUM(L33:L34)</f>
        <v>6879567</v>
      </c>
      <c r="M35" s="45">
        <f>SUM(M33:M34)</f>
        <v>1</v>
      </c>
      <c r="N35" s="47"/>
      <c r="O35" s="45">
        <f>SUM(O33:O34)</f>
        <v>0.76767978507183954</v>
      </c>
      <c r="P35" s="44">
        <f>SUM(P33:P34)</f>
        <v>2081939</v>
      </c>
      <c r="Q35" s="45">
        <f>SUM(Q33:Q34)</f>
        <v>1</v>
      </c>
      <c r="R35" s="116" t="s">
        <v>13</v>
      </c>
      <c r="S35" s="48">
        <f>SUM(S33:S34)</f>
        <v>0.23232021492816052</v>
      </c>
      <c r="U35" s="112"/>
      <c r="V35" s="112"/>
      <c r="W35" s="112"/>
      <c r="X35" s="112"/>
      <c r="Y35" s="112"/>
      <c r="Z35" s="112"/>
    </row>
    <row r="36" spans="2:26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</row>
    <row r="37" spans="2:26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6" x14ac:dyDescent="0.25">
      <c r="B38" s="84" t="s">
        <v>0</v>
      </c>
      <c r="C38" s="91">
        <f>C5</f>
        <v>47850407</v>
      </c>
      <c r="D38" s="51">
        <f>D5</f>
        <v>1</v>
      </c>
      <c r="E38" s="50">
        <f>C38-H38</f>
        <v>38888901</v>
      </c>
      <c r="F38" s="52">
        <f t="shared" ref="F38:S38" si="47">F5</f>
        <v>0.81271829098548731</v>
      </c>
      <c r="G38" s="51">
        <f t="shared" si="47"/>
        <v>1</v>
      </c>
      <c r="H38" s="50">
        <f t="shared" si="47"/>
        <v>8961506</v>
      </c>
      <c r="I38" s="52">
        <f t="shared" si="47"/>
        <v>0.18728170901451266</v>
      </c>
      <c r="J38" s="53">
        <f t="shared" si="47"/>
        <v>1</v>
      </c>
      <c r="K38" s="54">
        <f t="shared" si="47"/>
        <v>1</v>
      </c>
      <c r="L38" s="50">
        <f t="shared" si="47"/>
        <v>6879567</v>
      </c>
      <c r="M38" s="53">
        <f t="shared" si="47"/>
        <v>1</v>
      </c>
      <c r="N38" s="53">
        <f t="shared" si="47"/>
        <v>1</v>
      </c>
      <c r="O38" s="55">
        <f t="shared" si="47"/>
        <v>0.76767978507183954</v>
      </c>
      <c r="P38" s="50">
        <f t="shared" si="47"/>
        <v>2081939</v>
      </c>
      <c r="Q38" s="53">
        <f t="shared" si="47"/>
        <v>1</v>
      </c>
      <c r="R38" s="53">
        <f t="shared" si="47"/>
        <v>1</v>
      </c>
      <c r="S38" s="25">
        <f t="shared" si="47"/>
        <v>0.23232021492816052</v>
      </c>
    </row>
    <row r="39" spans="2:26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6" ht="18.95" customHeight="1" x14ac:dyDescent="0.25">
      <c r="B40" s="83" t="s">
        <v>21</v>
      </c>
      <c r="C40" s="59">
        <f>E40+H40</f>
        <v>38888901</v>
      </c>
      <c r="D40" s="40">
        <f t="shared" ref="D40:D47" si="48">C40/C$14</f>
        <v>0.81271829098548731</v>
      </c>
      <c r="E40" s="59">
        <f>E38</f>
        <v>38888901</v>
      </c>
      <c r="F40" s="16">
        <f t="shared" ref="F40:F48" si="49">E40/$C$5</f>
        <v>0.81271829098548731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6" ht="19.5" customHeight="1" x14ac:dyDescent="0.25">
      <c r="B41" s="83" t="s">
        <v>22</v>
      </c>
      <c r="C41" s="59">
        <f t="shared" ref="C41:C47" si="56">E41+H41</f>
        <v>967266</v>
      </c>
      <c r="D41" s="40">
        <f t="shared" si="48"/>
        <v>2.0214373516196007E-2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967266</v>
      </c>
      <c r="I41" s="16">
        <f t="shared" si="51"/>
        <v>2.0214373516196007E-2</v>
      </c>
      <c r="J41" s="16">
        <f t="shared" si="52"/>
        <v>0.10793565277978946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'[1]2008'!$B$166</f>
        <v>967266</v>
      </c>
      <c r="Q41" s="16">
        <f t="shared" si="54"/>
        <v>0.46459862656878997</v>
      </c>
      <c r="R41" s="42" t="s">
        <v>28</v>
      </c>
      <c r="S41" s="32">
        <f t="shared" si="55"/>
        <v>0.10793565277978946</v>
      </c>
    </row>
    <row r="42" spans="2:26" ht="16.5" customHeight="1" x14ac:dyDescent="0.25">
      <c r="B42" s="83" t="s">
        <v>35</v>
      </c>
      <c r="C42" s="59">
        <f t="shared" si="56"/>
        <v>4818026</v>
      </c>
      <c r="D42" s="40">
        <f t="shared" si="48"/>
        <v>0.10068934209901287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4818026</v>
      </c>
      <c r="I42" s="16">
        <f t="shared" si="51"/>
        <v>0.10068934209901287</v>
      </c>
      <c r="J42" s="16">
        <f t="shared" si="52"/>
        <v>0.53763575006254527</v>
      </c>
      <c r="K42" s="31" t="s">
        <v>27</v>
      </c>
      <c r="L42" s="59">
        <f>'[1]2008'!$B$154</f>
        <v>4818026</v>
      </c>
      <c r="M42" s="16">
        <f t="shared" si="58"/>
        <v>0.70033855328394945</v>
      </c>
      <c r="N42" s="42" t="s">
        <v>28</v>
      </c>
      <c r="O42" s="16">
        <f t="shared" si="59"/>
        <v>0.53763575006254527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6" ht="21.75" customHeight="1" x14ac:dyDescent="0.25">
      <c r="B43" s="83" t="s">
        <v>36</v>
      </c>
      <c r="C43" s="59">
        <f t="shared" si="56"/>
        <v>711056</v>
      </c>
      <c r="D43" s="40">
        <f t="shared" si="48"/>
        <v>1.4859978097991935E-2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711056</v>
      </c>
      <c r="I43" s="16">
        <f t="shared" si="51"/>
        <v>1.4859978097991935E-2</v>
      </c>
      <c r="J43" s="16">
        <f t="shared" si="52"/>
        <v>7.9345592135964649E-2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'[1]2008'!$B$167</f>
        <v>711056</v>
      </c>
      <c r="Q43" s="16">
        <f t="shared" si="54"/>
        <v>0.34153546285457931</v>
      </c>
      <c r="R43" s="42" t="s">
        <v>28</v>
      </c>
      <c r="S43" s="32">
        <f t="shared" si="55"/>
        <v>7.9345592135964649E-2</v>
      </c>
    </row>
    <row r="44" spans="2:26" ht="20.25" customHeight="1" x14ac:dyDescent="0.25">
      <c r="B44" s="83" t="s">
        <v>37</v>
      </c>
      <c r="C44" s="59">
        <f t="shared" si="56"/>
        <v>222336</v>
      </c>
      <c r="D44" s="40">
        <f t="shared" si="48"/>
        <v>4.6464808543843737E-3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222336</v>
      </c>
      <c r="I44" s="16">
        <f t="shared" si="51"/>
        <v>4.6464808543843737E-3</v>
      </c>
      <c r="J44" s="16">
        <f t="shared" si="52"/>
        <v>2.4810115621191349E-2</v>
      </c>
      <c r="K44" s="31" t="s">
        <v>27</v>
      </c>
      <c r="L44" s="59">
        <f>'[1]2008'!$B$155</f>
        <v>222336</v>
      </c>
      <c r="M44" s="16">
        <f t="shared" si="58"/>
        <v>3.2318313056621154E-2</v>
      </c>
      <c r="N44" s="42" t="s">
        <v>28</v>
      </c>
      <c r="O44" s="16">
        <f t="shared" si="59"/>
        <v>2.4810115621191349E-2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6" ht="18" customHeight="1" x14ac:dyDescent="0.25">
      <c r="B45" s="83" t="s">
        <v>38</v>
      </c>
      <c r="C45" s="59">
        <f t="shared" si="56"/>
        <v>85</v>
      </c>
      <c r="D45" s="40">
        <f t="shared" si="48"/>
        <v>1.7763694256560869E-6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85</v>
      </c>
      <c r="I45" s="16">
        <f t="shared" si="51"/>
        <v>1.7763694256560869E-6</v>
      </c>
      <c r="J45" s="16">
        <f t="shared" si="52"/>
        <v>9.4850128985016585E-6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'[1]2008'!$B$168</f>
        <v>85</v>
      </c>
      <c r="Q45" s="16">
        <f t="shared" si="54"/>
        <v>4.0827324912017112E-5</v>
      </c>
      <c r="R45" s="42" t="s">
        <v>28</v>
      </c>
      <c r="S45" s="32">
        <f t="shared" si="55"/>
        <v>9.4850128985016585E-6</v>
      </c>
    </row>
    <row r="46" spans="2:26" ht="22.5" customHeight="1" x14ac:dyDescent="0.25">
      <c r="B46" s="83" t="s">
        <v>39</v>
      </c>
      <c r="C46" s="59">
        <f t="shared" si="56"/>
        <v>403532</v>
      </c>
      <c r="D46" s="40">
        <f t="shared" si="48"/>
        <v>8.4331989067512013E-3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403532</v>
      </c>
      <c r="I46" s="16">
        <f t="shared" si="51"/>
        <v>8.4331989067512013E-3</v>
      </c>
      <c r="J46" s="16">
        <f t="shared" si="52"/>
        <v>4.5029484999507895E-2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'[1]2008'!$B$169</f>
        <v>403532</v>
      </c>
      <c r="Q46" s="16">
        <f t="shared" si="54"/>
        <v>0.19382508325171871</v>
      </c>
      <c r="R46" s="42" t="s">
        <v>28</v>
      </c>
      <c r="S46" s="32">
        <f t="shared" si="55"/>
        <v>4.5029484999507895E-2</v>
      </c>
    </row>
    <row r="47" spans="2:26" ht="41.25" customHeight="1" x14ac:dyDescent="0.25">
      <c r="B47" s="83" t="s">
        <v>40</v>
      </c>
      <c r="C47" s="59">
        <f t="shared" si="56"/>
        <v>1839205</v>
      </c>
      <c r="D47" s="40">
        <f t="shared" si="48"/>
        <v>3.8436559170750624E-2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1839205</v>
      </c>
      <c r="I47" s="16">
        <f t="shared" si="51"/>
        <v>3.8436559170750624E-2</v>
      </c>
      <c r="J47" s="16">
        <f t="shared" si="52"/>
        <v>0.20523391938810284</v>
      </c>
      <c r="K47" s="31" t="s">
        <v>27</v>
      </c>
      <c r="L47" s="59">
        <f>'[1]2008'!$B$156</f>
        <v>1839205</v>
      </c>
      <c r="M47" s="16">
        <f t="shared" si="58"/>
        <v>0.26734313365942941</v>
      </c>
      <c r="N47" s="42" t="s">
        <v>28</v>
      </c>
      <c r="O47" s="16">
        <f t="shared" si="59"/>
        <v>0.20523391938810284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6" s="39" customFormat="1" x14ac:dyDescent="0.25">
      <c r="B48" s="95" t="s">
        <v>0</v>
      </c>
      <c r="C48" s="60">
        <f>SUM(C40:C47)</f>
        <v>47850407</v>
      </c>
      <c r="D48" s="35">
        <f>SUM(D40:D47)</f>
        <v>0.99999999999999989</v>
      </c>
      <c r="E48" s="60">
        <f>SUM(E40:E47)</f>
        <v>38888901</v>
      </c>
      <c r="F48" s="35">
        <f>SUM(F40:F47)</f>
        <v>0.81271829098548731</v>
      </c>
      <c r="G48" s="35">
        <f>SUM(G40:G47)</f>
        <v>1</v>
      </c>
      <c r="H48" s="60">
        <f>SUM(H40:H47)</f>
        <v>8961506</v>
      </c>
      <c r="I48" s="35">
        <f>SUM(I40:I47)</f>
        <v>0.18728170901451269</v>
      </c>
      <c r="J48" s="35">
        <f>SUM(J40:J47)</f>
        <v>1</v>
      </c>
      <c r="K48" s="61"/>
      <c r="L48" s="60">
        <f>SUM(L40:L47)</f>
        <v>6879567</v>
      </c>
      <c r="M48" s="35">
        <f>SUM(M40:M47)</f>
        <v>1</v>
      </c>
      <c r="N48" s="61"/>
      <c r="O48" s="35">
        <f>SUM(O40:O47)</f>
        <v>0.76767978507183954</v>
      </c>
      <c r="P48" s="60">
        <f>SUM(P40:P47)</f>
        <v>2081939</v>
      </c>
      <c r="Q48" s="35">
        <f>SUM(Q40:Q47)</f>
        <v>1</v>
      </c>
      <c r="R48" s="61"/>
      <c r="S48" s="38">
        <f>SUM(S40:S47)</f>
        <v>0.23232021492816049</v>
      </c>
      <c r="U48" s="112"/>
      <c r="V48" s="112"/>
      <c r="W48" s="112"/>
      <c r="X48" s="112"/>
      <c r="Y48" s="112"/>
      <c r="Z48" s="112"/>
    </row>
    <row r="49" spans="2:26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6" ht="21" customHeight="1" x14ac:dyDescent="0.35">
      <c r="B50" s="113" t="s">
        <v>29</v>
      </c>
      <c r="C50" s="59">
        <f>'[1]2008'!$B44</f>
        <v>36652671</v>
      </c>
      <c r="D50" s="40">
        <f>C50/C$14</f>
        <v>0.7659845192121354</v>
      </c>
      <c r="E50" s="59">
        <f t="shared" ref="E50:E53" si="60">C50-H50</f>
        <v>32219901</v>
      </c>
      <c r="F50" s="16">
        <f t="shared" ref="F50:F54" si="61">E50/$C$5</f>
        <v>0.67334643569489383</v>
      </c>
      <c r="G50" s="40">
        <f>E50/E$5</f>
        <v>0.82851148197785274</v>
      </c>
      <c r="H50" s="59">
        <f t="shared" ref="H50:H53" si="62">L50+P50</f>
        <v>4432770</v>
      </c>
      <c r="I50" s="16">
        <f t="shared" ref="I50:I54" si="63">H50/$C$5</f>
        <v>9.2638083517241551E-2</v>
      </c>
      <c r="J50" s="16">
        <f>H50/H$5</f>
        <v>0.49464565442460229</v>
      </c>
      <c r="K50" s="31">
        <f>J50/G50</f>
        <v>0.59702932932657271</v>
      </c>
      <c r="L50" s="59">
        <f>'[1]2008'!$B89</f>
        <v>3444924</v>
      </c>
      <c r="M50" s="16">
        <f>L50/L$5</f>
        <v>0.50074721272428924</v>
      </c>
      <c r="N50" s="31">
        <f>M50/$G50</f>
        <v>0.60439381181403462</v>
      </c>
      <c r="O50" s="16">
        <f t="shared" ref="O50:O53" si="64">L50/$H$5</f>
        <v>0.38441351263950502</v>
      </c>
      <c r="P50" s="59">
        <f>'[1]2008'!$B134</f>
        <v>987846</v>
      </c>
      <c r="Q50" s="16">
        <f>P50/P$5</f>
        <v>0.47448364241219365</v>
      </c>
      <c r="R50" s="31">
        <f>Q50/$G50</f>
        <v>0.57269410591569481</v>
      </c>
      <c r="S50" s="32">
        <f t="shared" ref="S50:S53" si="65">P50/$H$5</f>
        <v>0.11023214178509728</v>
      </c>
    </row>
    <row r="51" spans="2:26" ht="18.75" customHeight="1" x14ac:dyDescent="0.35">
      <c r="B51" s="113" t="s">
        <v>30</v>
      </c>
      <c r="C51" s="59">
        <f>'[1]2008'!$B45</f>
        <v>10896306</v>
      </c>
      <c r="D51" s="40">
        <f>C51/C$14</f>
        <v>0.22771605683521146</v>
      </c>
      <c r="E51" s="59">
        <f t="shared" si="60"/>
        <v>6497364</v>
      </c>
      <c r="F51" s="16">
        <f t="shared" si="61"/>
        <v>0.13578492655245336</v>
      </c>
      <c r="G51" s="40">
        <f>E51/E$5</f>
        <v>0.16707502225377879</v>
      </c>
      <c r="H51" s="59">
        <f t="shared" si="62"/>
        <v>4398942</v>
      </c>
      <c r="I51" s="16">
        <f t="shared" si="63"/>
        <v>9.1931130282758095E-2</v>
      </c>
      <c r="J51" s="16">
        <f>H51/H$5</f>
        <v>0.49087084246777274</v>
      </c>
      <c r="K51" s="31">
        <f>J51/G51</f>
        <v>2.9380264975943797</v>
      </c>
      <c r="L51" s="59">
        <f>'[1]2008'!$B90</f>
        <v>3331157</v>
      </c>
      <c r="M51" s="16">
        <f>L51/L$5</f>
        <v>0.48421027079175188</v>
      </c>
      <c r="N51" s="31">
        <f>M51/$G51</f>
        <v>2.8981607439576464</v>
      </c>
      <c r="O51" s="16">
        <f t="shared" si="64"/>
        <v>0.37171843661098924</v>
      </c>
      <c r="P51" s="59">
        <f>'[1]2008'!$B135</f>
        <v>1067785</v>
      </c>
      <c r="Q51" s="16">
        <f>P51/P$5</f>
        <v>0.51288006036680234</v>
      </c>
      <c r="R51" s="31">
        <f>Q51/$G51</f>
        <v>3.0697590426638555</v>
      </c>
      <c r="S51" s="32">
        <f t="shared" si="65"/>
        <v>0.11915240585678345</v>
      </c>
    </row>
    <row r="52" spans="2:26" ht="20.25" customHeight="1" x14ac:dyDescent="0.35">
      <c r="B52" s="113" t="s">
        <v>31</v>
      </c>
      <c r="C52" s="59">
        <f>'[1]2008'!$B46</f>
        <v>136667</v>
      </c>
      <c r="D52" s="40">
        <f>C52/C$14</f>
        <v>2.8561303564251816E-3</v>
      </c>
      <c r="E52" s="59">
        <f t="shared" si="60"/>
        <v>82842</v>
      </c>
      <c r="F52" s="16">
        <f t="shared" si="61"/>
        <v>1.7312705407082536E-3</v>
      </c>
      <c r="G52" s="40">
        <f>E52/E$5</f>
        <v>2.1302221937308024E-3</v>
      </c>
      <c r="H52" s="59">
        <f t="shared" si="62"/>
        <v>53825</v>
      </c>
      <c r="I52" s="16">
        <f t="shared" si="63"/>
        <v>1.124859815716928E-3</v>
      </c>
      <c r="J52" s="16">
        <f>H52/H$5</f>
        <v>6.0062449324923732E-3</v>
      </c>
      <c r="K52" s="31">
        <f>J52/G52</f>
        <v>2.8195391777292631</v>
      </c>
      <c r="L52" s="59">
        <f>'[1]2008'!$B91</f>
        <v>48694</v>
      </c>
      <c r="M52" s="16">
        <f>L52/L$5</f>
        <v>7.0780617442929182E-3</v>
      </c>
      <c r="N52" s="31">
        <f>M52/$G52</f>
        <v>3.3226870723267741</v>
      </c>
      <c r="O52" s="16">
        <f t="shared" si="64"/>
        <v>5.4336849185839973E-3</v>
      </c>
      <c r="P52" s="59">
        <f>'[1]2008'!$B136</f>
        <v>5131</v>
      </c>
      <c r="Q52" s="16">
        <f>P52/P$5</f>
        <v>2.4645294602771745E-3</v>
      </c>
      <c r="R52" s="31">
        <f>Q52/$G52</f>
        <v>1.1569353974107635</v>
      </c>
      <c r="S52" s="32">
        <f t="shared" si="65"/>
        <v>5.7256001390837657E-4</v>
      </c>
    </row>
    <row r="53" spans="2:26" ht="18" customHeight="1" x14ac:dyDescent="0.35">
      <c r="B53" s="113" t="s">
        <v>32</v>
      </c>
      <c r="C53" s="59">
        <f>'[1]2008'!$B47</f>
        <v>164763</v>
      </c>
      <c r="D53" s="40">
        <f>C53/C$14</f>
        <v>3.4432935962279278E-3</v>
      </c>
      <c r="E53" s="59">
        <f t="shared" si="60"/>
        <v>88794</v>
      </c>
      <c r="F53" s="16">
        <f t="shared" si="61"/>
        <v>1.8556581974318422E-3</v>
      </c>
      <c r="G53" s="40">
        <f>E53/E$5</f>
        <v>2.2832735746376584E-3</v>
      </c>
      <c r="H53" s="59">
        <f t="shared" si="62"/>
        <v>75969</v>
      </c>
      <c r="I53" s="16">
        <f t="shared" si="63"/>
        <v>1.5876353987960856E-3</v>
      </c>
      <c r="J53" s="16">
        <f>H53/H$5</f>
        <v>8.4772581751326164E-3</v>
      </c>
      <c r="K53" s="31">
        <f>J53/G53</f>
        <v>3.7127649832665828</v>
      </c>
      <c r="L53" s="59">
        <f>'[1]2008'!$B92</f>
        <v>54792</v>
      </c>
      <c r="M53" s="16">
        <f>L53/L$5</f>
        <v>7.9644547396660291E-3</v>
      </c>
      <c r="N53" s="31">
        <f>M53/$G53</f>
        <v>3.4881736591419799</v>
      </c>
      <c r="O53" s="16">
        <f t="shared" si="64"/>
        <v>6.11415090276121E-3</v>
      </c>
      <c r="P53" s="59">
        <f>'[1]2008'!$B137</f>
        <v>21177</v>
      </c>
      <c r="Q53" s="16">
        <f>P53/P$5</f>
        <v>1.01717677607269E-2</v>
      </c>
      <c r="R53" s="31">
        <f>Q53/$G53</f>
        <v>4.4549053927281133</v>
      </c>
      <c r="S53" s="32">
        <f t="shared" si="65"/>
        <v>2.3631072723714073E-3</v>
      </c>
    </row>
    <row r="54" spans="2:26" s="39" customFormat="1" x14ac:dyDescent="0.25">
      <c r="B54" s="95" t="s">
        <v>0</v>
      </c>
      <c r="C54" s="60">
        <f>SUM(C50:C53)</f>
        <v>47850407</v>
      </c>
      <c r="D54" s="35">
        <f>SUM(D50:D53)</f>
        <v>1</v>
      </c>
      <c r="E54" s="60">
        <f>SUM(E50:E53)</f>
        <v>38888901</v>
      </c>
      <c r="F54" s="35">
        <f>SUM(F50:F53)</f>
        <v>0.8127182909854872</v>
      </c>
      <c r="G54" s="35">
        <f>SUM(G50:G53)</f>
        <v>1</v>
      </c>
      <c r="H54" s="60">
        <f>SUM(H50:H53)</f>
        <v>8961506</v>
      </c>
      <c r="I54" s="35">
        <f>SUM(I50:I53)</f>
        <v>0.18728170901451263</v>
      </c>
      <c r="J54" s="35">
        <f>SUM(J50:J53)</f>
        <v>1</v>
      </c>
      <c r="K54" s="37"/>
      <c r="L54" s="60">
        <f>SUM(L50:L53)</f>
        <v>6879567</v>
      </c>
      <c r="M54" s="35">
        <f>SUM(M50:M53)</f>
        <v>1</v>
      </c>
      <c r="N54" s="43" t="s">
        <v>13</v>
      </c>
      <c r="O54" s="35">
        <f>SUM(O50:O53)</f>
        <v>0.76767978507183954</v>
      </c>
      <c r="P54" s="60">
        <f>SUM(P50:P53)</f>
        <v>2081939</v>
      </c>
      <c r="Q54" s="35">
        <f>SUM(Q50:Q53)</f>
        <v>1</v>
      </c>
      <c r="R54" s="37"/>
      <c r="S54" s="38">
        <f>SUM(S50:S53)</f>
        <v>0.23232021492816052</v>
      </c>
      <c r="U54" s="112"/>
      <c r="V54" s="112"/>
      <c r="W54" s="112"/>
      <c r="X54" s="112"/>
      <c r="Y54" s="112"/>
      <c r="Z54" s="112"/>
    </row>
    <row r="55" spans="2:26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6" ht="21" customHeight="1" x14ac:dyDescent="0.35">
      <c r="B56" s="113" t="s">
        <v>29</v>
      </c>
      <c r="C56" s="59">
        <f>'[1]2008'!$B51</f>
        <v>39658707</v>
      </c>
      <c r="D56" s="40">
        <f t="shared" ref="D56:D59" si="66">C56/C$14</f>
        <v>0.82880605383356509</v>
      </c>
      <c r="E56" s="59">
        <f t="shared" ref="E56:E59" si="67">C56-H56</f>
        <v>34296215</v>
      </c>
      <c r="F56" s="16">
        <f t="shared" ref="F56:F60" si="68">E56/$C$5</f>
        <v>0.71673820872620786</v>
      </c>
      <c r="G56" s="40">
        <f>E56/E$5</f>
        <v>0.88190239677896787</v>
      </c>
      <c r="H56" s="59">
        <f t="shared" ref="H56:H59" si="69">L56+P56</f>
        <v>5362492</v>
      </c>
      <c r="I56" s="16">
        <f t="shared" ref="I56:I60" si="70">H56/$C$5</f>
        <v>0.11206784510735719</v>
      </c>
      <c r="J56" s="16">
        <f>H56/H$5</f>
        <v>0.59839183280131714</v>
      </c>
      <c r="K56" s="31">
        <f t="shared" ref="K56:K59" si="71">J56/G56</f>
        <v>0.67852387632334865</v>
      </c>
      <c r="L56" s="59">
        <f>'[1]2008'!$B96</f>
        <v>4120307</v>
      </c>
      <c r="M56" s="16">
        <f>L56/L$5</f>
        <v>0.5989195250224324</v>
      </c>
      <c r="N56" s="31">
        <f t="shared" ref="N56:N59" si="72">M56/$G56</f>
        <v>0.67912223303838037</v>
      </c>
      <c r="O56" s="16">
        <f t="shared" ref="O56:O59" si="73">L56/$H$5</f>
        <v>0.45977841224454907</v>
      </c>
      <c r="P56" s="59">
        <f>'[1]2008'!$B141</f>
        <v>1242185</v>
      </c>
      <c r="Q56" s="16">
        <f>P56/P$5</f>
        <v>0.59664812465687034</v>
      </c>
      <c r="R56" s="31">
        <f t="shared" ref="R56:R59" si="74">Q56/$G56</f>
        <v>0.67654666416153175</v>
      </c>
      <c r="S56" s="32">
        <f t="shared" ref="S56:S59" si="75">P56/$H$5</f>
        <v>0.13861342055676804</v>
      </c>
    </row>
    <row r="57" spans="2:26" ht="20.25" customHeight="1" x14ac:dyDescent="0.35">
      <c r="B57" s="113" t="s">
        <v>30</v>
      </c>
      <c r="C57" s="59">
        <f>'[1]2008'!$B52</f>
        <v>7920801</v>
      </c>
      <c r="D57" s="40">
        <f t="shared" si="66"/>
        <v>0.16553257321301362</v>
      </c>
      <c r="E57" s="59">
        <f t="shared" si="67"/>
        <v>4441331</v>
      </c>
      <c r="F57" s="16">
        <f t="shared" si="68"/>
        <v>9.2816995266100877E-2</v>
      </c>
      <c r="G57" s="40">
        <f>E57/E$5</f>
        <v>0.11420561871882159</v>
      </c>
      <c r="H57" s="59">
        <f t="shared" si="69"/>
        <v>3479470</v>
      </c>
      <c r="I57" s="16">
        <f t="shared" si="70"/>
        <v>7.271557794691276E-2</v>
      </c>
      <c r="J57" s="16">
        <f>H57/H$5</f>
        <v>0.38826844505823016</v>
      </c>
      <c r="K57" s="31">
        <f t="shared" si="71"/>
        <v>3.3997315492345543</v>
      </c>
      <c r="L57" s="59">
        <f>'[1]2008'!$B97</f>
        <v>2663109</v>
      </c>
      <c r="M57" s="16">
        <f>L57/L$5</f>
        <v>0.38710415931700354</v>
      </c>
      <c r="N57" s="31">
        <f t="shared" si="72"/>
        <v>3.3895369042224455</v>
      </c>
      <c r="O57" s="16">
        <f t="shared" si="73"/>
        <v>0.29717203782489238</v>
      </c>
      <c r="P57" s="59">
        <f>'[1]2008'!$B142</f>
        <v>816361</v>
      </c>
      <c r="Q57" s="16">
        <f>P57/P$5</f>
        <v>0.39211571520587296</v>
      </c>
      <c r="R57" s="31">
        <f t="shared" si="74"/>
        <v>3.4334187722521445</v>
      </c>
      <c r="S57" s="32">
        <f t="shared" si="75"/>
        <v>9.1096407233337784E-2</v>
      </c>
    </row>
    <row r="58" spans="2:26" ht="21" customHeight="1" x14ac:dyDescent="0.35">
      <c r="B58" s="113" t="s">
        <v>31</v>
      </c>
      <c r="C58" s="59">
        <f>'[1]2008'!$B53</f>
        <v>148043</v>
      </c>
      <c r="D58" s="40">
        <f t="shared" si="66"/>
        <v>3.0938712809694597E-3</v>
      </c>
      <c r="E58" s="59">
        <f t="shared" si="67"/>
        <v>90667</v>
      </c>
      <c r="F58" s="16">
        <f t="shared" si="68"/>
        <v>1.8948010201877699E-3</v>
      </c>
      <c r="G58" s="40">
        <f>E58/E$5</f>
        <v>2.3314364167812303E-3</v>
      </c>
      <c r="H58" s="59">
        <f t="shared" si="69"/>
        <v>57376</v>
      </c>
      <c r="I58" s="16">
        <f t="shared" si="70"/>
        <v>1.1990702607816899E-3</v>
      </c>
      <c r="J58" s="16">
        <f>H58/H$5</f>
        <v>6.4024952948756606E-3</v>
      </c>
      <c r="K58" s="31">
        <f t="shared" si="71"/>
        <v>2.7461590840701176</v>
      </c>
      <c r="L58" s="59">
        <f>'[1]2008'!$B98</f>
        <v>51513</v>
      </c>
      <c r="M58" s="16">
        <f>L58/L$5</f>
        <v>7.4878259053222391E-3</v>
      </c>
      <c r="N58" s="31">
        <f t="shared" si="72"/>
        <v>3.2116792254879054</v>
      </c>
      <c r="O58" s="16">
        <f t="shared" si="73"/>
        <v>5.7482525816531281E-3</v>
      </c>
      <c r="P58" s="59">
        <f>'[1]2008'!$B143</f>
        <v>5863</v>
      </c>
      <c r="Q58" s="16">
        <f>P58/P$5</f>
        <v>2.8161247759900744E-3</v>
      </c>
      <c r="R58" s="31">
        <f t="shared" si="74"/>
        <v>1.2078925917602346</v>
      </c>
      <c r="S58" s="32">
        <f t="shared" si="75"/>
        <v>6.5424271322253201E-4</v>
      </c>
    </row>
    <row r="59" spans="2:26" ht="19.5" customHeight="1" x14ac:dyDescent="0.35">
      <c r="B59" s="113" t="s">
        <v>32</v>
      </c>
      <c r="C59" s="59">
        <f>'[1]2008'!$B54</f>
        <v>122856</v>
      </c>
      <c r="D59" s="40">
        <f t="shared" si="66"/>
        <v>2.5675016724518141E-3</v>
      </c>
      <c r="E59" s="59">
        <f t="shared" si="67"/>
        <v>60688</v>
      </c>
      <c r="F59" s="16">
        <f t="shared" si="68"/>
        <v>1.2682859729907835E-3</v>
      </c>
      <c r="G59" s="40">
        <f>E59/E$5</f>
        <v>1.5605480854293105E-3</v>
      </c>
      <c r="H59" s="59">
        <f t="shared" si="69"/>
        <v>62168</v>
      </c>
      <c r="I59" s="16">
        <f t="shared" si="70"/>
        <v>1.2992156994610308E-3</v>
      </c>
      <c r="J59" s="16">
        <f>H59/H$5</f>
        <v>6.9372268455770714E-3</v>
      </c>
      <c r="K59" s="31">
        <f t="shared" si="71"/>
        <v>4.4453784605224929</v>
      </c>
      <c r="L59" s="59">
        <f>'[1]2008'!$B99</f>
        <v>44638</v>
      </c>
      <c r="M59" s="16">
        <f>L59/L$5</f>
        <v>6.488489755241863E-3</v>
      </c>
      <c r="N59" s="31">
        <f t="shared" si="72"/>
        <v>4.1578275067742396</v>
      </c>
      <c r="O59" s="16">
        <f t="shared" si="73"/>
        <v>4.9810824207449063E-3</v>
      </c>
      <c r="P59" s="59">
        <f>'[1]2008'!$B144</f>
        <v>17530</v>
      </c>
      <c r="Q59" s="16">
        <f>P59/P$5</f>
        <v>8.4200353612665889E-3</v>
      </c>
      <c r="R59" s="31">
        <f t="shared" si="74"/>
        <v>5.3955629050355194</v>
      </c>
      <c r="S59" s="32">
        <f t="shared" si="75"/>
        <v>1.9561444248321655E-3</v>
      </c>
    </row>
    <row r="60" spans="2:26" s="39" customFormat="1" ht="24.75" customHeight="1" thickBot="1" x14ac:dyDescent="0.3">
      <c r="B60" s="96" t="s">
        <v>0</v>
      </c>
      <c r="C60" s="44">
        <f>SUM(C56:C59)</f>
        <v>47850407</v>
      </c>
      <c r="D60" s="45">
        <f>SUM(D56:D59)</f>
        <v>1</v>
      </c>
      <c r="E60" s="44">
        <f>SUM(E56:E59)</f>
        <v>38888901</v>
      </c>
      <c r="F60" s="45">
        <f>SUM(F56:F59)</f>
        <v>0.81271829098548731</v>
      </c>
      <c r="G60" s="45">
        <f>SUM(G56:G59)</f>
        <v>1</v>
      </c>
      <c r="H60" s="44">
        <f>SUM(H56:H59)</f>
        <v>8961506</v>
      </c>
      <c r="I60" s="45">
        <f>SUM(I56:I59)</f>
        <v>0.18728170901451269</v>
      </c>
      <c r="J60" s="45">
        <f>SUM(J56:J59)</f>
        <v>1</v>
      </c>
      <c r="K60" s="45"/>
      <c r="L60" s="44">
        <f>SUM(L56:L59)</f>
        <v>6879567</v>
      </c>
      <c r="M60" s="45">
        <f>SUM(M56:M59)</f>
        <v>1</v>
      </c>
      <c r="N60" s="62"/>
      <c r="O60" s="45">
        <f>SUM(O56:O59)</f>
        <v>0.76767978507183954</v>
      </c>
      <c r="P60" s="44">
        <f>SUM(P56:P59)</f>
        <v>2081939</v>
      </c>
      <c r="Q60" s="45">
        <f>SUM(Q56:Q59)</f>
        <v>0.99999999999999989</v>
      </c>
      <c r="R60" s="62"/>
      <c r="S60" s="48">
        <f>SUM(S56:S59)</f>
        <v>0.23232021492816052</v>
      </c>
      <c r="U60" s="112"/>
      <c r="V60" s="112"/>
      <c r="W60" s="112"/>
      <c r="X60" s="112"/>
      <c r="Y60" s="112"/>
      <c r="Z60" s="112"/>
    </row>
    <row r="61" spans="2:26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6" x14ac:dyDescent="0.25">
      <c r="B62" s="88" t="s">
        <v>48</v>
      </c>
      <c r="C62" s="17"/>
      <c r="E62" s="18"/>
      <c r="H62" s="17"/>
      <c r="L62" s="21"/>
      <c r="P62" s="21"/>
    </row>
    <row r="63" spans="2:26" x14ac:dyDescent="0.25">
      <c r="B63" s="88" t="s">
        <v>49</v>
      </c>
      <c r="C63" s="17"/>
      <c r="E63" s="18"/>
      <c r="H63" s="17"/>
      <c r="L63" s="21"/>
      <c r="P63" s="21"/>
    </row>
    <row r="64" spans="2:26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VXtbYp7yNNXHlSx9Lwr1JndWk941gZmql4G+WlHUhMzWtovP4sDb2uk0CBDxg8CZNJ7Yfd5MRlJJJuGWpJy6Xg==" saltValue="0SP9SJDV+58h47iapR3QX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zoomScale="50" zoomScaleNormal="50" workbookViewId="0">
      <selection activeCell="V2" sqref="V2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1.140625" style="108" customWidth="1"/>
    <col min="23" max="23" width="12.28515625" style="108" customWidth="1"/>
    <col min="24" max="26" width="8.85546875" style="108"/>
    <col min="27" max="16384" width="8.85546875" style="88"/>
  </cols>
  <sheetData>
    <row r="1" spans="2:26" s="68" customFormat="1" ht="29.1" customHeight="1" x14ac:dyDescent="0.25">
      <c r="B1" s="67" t="s">
        <v>53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</row>
    <row r="2" spans="2:26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</row>
    <row r="3" spans="2:26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</row>
    <row r="4" spans="2:26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6" x14ac:dyDescent="0.35">
      <c r="B5" s="84" t="s">
        <v>0</v>
      </c>
      <c r="C5" s="110">
        <f>'[1]2009'!$D$25</f>
        <v>48922752</v>
      </c>
      <c r="D5" s="51">
        <v>1</v>
      </c>
      <c r="E5" s="110">
        <f>C5-H5</f>
        <v>39644673</v>
      </c>
      <c r="F5" s="52">
        <f>E5/C5</f>
        <v>0.81035247158622636</v>
      </c>
      <c r="G5" s="51">
        <v>1</v>
      </c>
      <c r="H5" s="59">
        <f t="shared" ref="H5" si="0">L5+P5</f>
        <v>9278079</v>
      </c>
      <c r="I5" s="73">
        <f>H5/C5</f>
        <v>0.18964752841377361</v>
      </c>
      <c r="J5" s="74">
        <v>1</v>
      </c>
      <c r="K5" s="75">
        <f>J5/G5</f>
        <v>1</v>
      </c>
      <c r="L5" s="110">
        <f>'[1]2009'!$B$8</f>
        <v>7038457</v>
      </c>
      <c r="M5" s="53">
        <v>1</v>
      </c>
      <c r="N5" s="76">
        <f>M5/G5</f>
        <v>1</v>
      </c>
      <c r="O5" s="55">
        <f>L5/$H$5</f>
        <v>0.75861145394429175</v>
      </c>
      <c r="P5" s="110">
        <f>'[1]2009'!$B$7</f>
        <v>2239622</v>
      </c>
      <c r="Q5" s="53">
        <v>1</v>
      </c>
      <c r="R5" s="76">
        <f>Q5/K5</f>
        <v>1</v>
      </c>
      <c r="S5" s="25">
        <f>P5/H5</f>
        <v>0.24138854605570831</v>
      </c>
      <c r="U5" s="111"/>
    </row>
    <row r="6" spans="2:26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6" x14ac:dyDescent="0.25">
      <c r="B7" s="83" t="s">
        <v>20</v>
      </c>
      <c r="C7" s="59">
        <f>'[1]2009'!$B19</f>
        <v>17904</v>
      </c>
      <c r="D7" s="40">
        <f t="shared" ref="D7:D13" si="1">C7/C$14</f>
        <v>3.6596469470891581E-4</v>
      </c>
      <c r="E7" s="59">
        <f>C7-H7</f>
        <v>5163</v>
      </c>
      <c r="F7" s="16">
        <f>E7/$C$5</f>
        <v>1.0553371977111999E-4</v>
      </c>
      <c r="G7" s="16">
        <f t="shared" ref="G7:G13" si="2">E7/E$5</f>
        <v>1.3023187251412063E-4</v>
      </c>
      <c r="H7" s="59">
        <f t="shared" ref="H7:H13" si="3">L7+P7</f>
        <v>12741</v>
      </c>
      <c r="I7" s="16">
        <f t="shared" ref="I7:I14" si="4">H7/$C$5</f>
        <v>2.6043097493779583E-4</v>
      </c>
      <c r="J7" s="16">
        <f t="shared" ref="J7:J13" si="5">H7/H$5</f>
        <v>1.3732368521544168E-3</v>
      </c>
      <c r="K7" s="78">
        <f t="shared" ref="K7:K13" si="6">J7/G7</f>
        <v>10.544552770716869</v>
      </c>
      <c r="L7" s="59">
        <f>'[1]2009'!$B64</f>
        <v>12359</v>
      </c>
      <c r="M7" s="16">
        <f t="shared" ref="M7:M13" si="7">L7/L$5</f>
        <v>1.755924629503313E-3</v>
      </c>
      <c r="N7" s="31">
        <f t="shared" ref="N7:N13" si="8">M7/$G7</f>
        <v>13.483063674085802</v>
      </c>
      <c r="O7" s="16">
        <f>L7/$H$5</f>
        <v>1.3320645362041E-3</v>
      </c>
      <c r="P7" s="59">
        <f>'[1]2009'!$B109</f>
        <v>382</v>
      </c>
      <c r="Q7" s="16">
        <f t="shared" ref="Q7:Q13" si="9">P7/P$5</f>
        <v>1.7056449704459057E-4</v>
      </c>
      <c r="R7" s="31">
        <f t="shared" ref="R7:R13" si="10">Q7/$G7</f>
        <v>1.3096985688053959</v>
      </c>
      <c r="S7" s="32">
        <f>P7/$H$5</f>
        <v>4.1172315950316872E-5</v>
      </c>
    </row>
    <row r="8" spans="2:26" x14ac:dyDescent="0.25">
      <c r="B8" s="83" t="s">
        <v>2</v>
      </c>
      <c r="C8" s="59">
        <f>'[1]2009'!$B20</f>
        <v>1867258</v>
      </c>
      <c r="D8" s="40">
        <f t="shared" si="1"/>
        <v>3.8167476760097227E-2</v>
      </c>
      <c r="E8" s="59">
        <f t="shared" ref="E8:E13" si="11">C8-H8</f>
        <v>637901</v>
      </c>
      <c r="F8" s="16">
        <f t="shared" ref="F8:F14" si="12">E8/$C$5</f>
        <v>1.3038943516505367E-2</v>
      </c>
      <c r="G8" s="16">
        <f t="shared" si="2"/>
        <v>1.6090459366381961E-2</v>
      </c>
      <c r="H8" s="59">
        <f t="shared" si="3"/>
        <v>1229357</v>
      </c>
      <c r="I8" s="16">
        <f t="shared" si="4"/>
        <v>2.5128533243591857E-2</v>
      </c>
      <c r="J8" s="16">
        <f t="shared" si="5"/>
        <v>0.13250124298359606</v>
      </c>
      <c r="K8" s="78">
        <f t="shared" si="6"/>
        <v>8.2347706778610004</v>
      </c>
      <c r="L8" s="59">
        <f>'[1]2009'!$B65</f>
        <v>1017568</v>
      </c>
      <c r="M8" s="16">
        <f t="shared" si="7"/>
        <v>0.14457259595391433</v>
      </c>
      <c r="N8" s="31">
        <f t="shared" si="8"/>
        <v>8.9849887229429903</v>
      </c>
      <c r="O8" s="16">
        <f t="shared" ref="O8:O12" si="13">L8/$H$5</f>
        <v>0.10967442721709958</v>
      </c>
      <c r="P8" s="59">
        <f>'[1]2009'!$B110</f>
        <v>211789</v>
      </c>
      <c r="Q8" s="16">
        <f t="shared" si="9"/>
        <v>9.4564618493656522E-2</v>
      </c>
      <c r="R8" s="31">
        <f t="shared" si="10"/>
        <v>5.8770614524052558</v>
      </c>
      <c r="S8" s="32">
        <f t="shared" ref="S8:S12" si="14">P8/$H$5</f>
        <v>2.2826815766496492E-2</v>
      </c>
    </row>
    <row r="9" spans="2:26" x14ac:dyDescent="0.25">
      <c r="B9" s="83" t="s">
        <v>3</v>
      </c>
      <c r="C9" s="59">
        <f>'[1]2009'!$B21</f>
        <v>2507517</v>
      </c>
      <c r="D9" s="40">
        <f t="shared" si="1"/>
        <v>5.1254618709920485E-2</v>
      </c>
      <c r="E9" s="59">
        <f t="shared" si="11"/>
        <v>1265704</v>
      </c>
      <c r="F9" s="16">
        <f t="shared" si="12"/>
        <v>2.5871480001779131E-2</v>
      </c>
      <c r="G9" s="16">
        <f t="shared" si="2"/>
        <v>3.1926206075656119E-2</v>
      </c>
      <c r="H9" s="59">
        <f t="shared" si="3"/>
        <v>1241813</v>
      </c>
      <c r="I9" s="16">
        <f t="shared" si="4"/>
        <v>2.5383138708141358E-2</v>
      </c>
      <c r="J9" s="16">
        <f t="shared" si="5"/>
        <v>0.13384376227018546</v>
      </c>
      <c r="K9" s="78">
        <f t="shared" si="6"/>
        <v>4.1922852327963254</v>
      </c>
      <c r="L9" s="59">
        <f>'[1]2009'!$B66</f>
        <v>919129</v>
      </c>
      <c r="M9" s="16">
        <f t="shared" si="7"/>
        <v>0.13058671808323899</v>
      </c>
      <c r="N9" s="31">
        <f t="shared" si="8"/>
        <v>4.0902673425644513</v>
      </c>
      <c r="O9" s="16">
        <f t="shared" si="13"/>
        <v>9.9064580070939254E-2</v>
      </c>
      <c r="P9" s="59">
        <f>'[1]2009'!$B111</f>
        <v>322684</v>
      </c>
      <c r="Q9" s="16">
        <f t="shared" si="9"/>
        <v>0.14407967058726875</v>
      </c>
      <c r="R9" s="31">
        <f t="shared" si="10"/>
        <v>4.51289671706812</v>
      </c>
      <c r="S9" s="32">
        <f t="shared" si="14"/>
        <v>3.4779182199246202E-2</v>
      </c>
    </row>
    <row r="10" spans="2:26" x14ac:dyDescent="0.25">
      <c r="B10" s="83" t="s">
        <v>4</v>
      </c>
      <c r="C10" s="59">
        <f>'[1]2009'!$B22</f>
        <v>3691472</v>
      </c>
      <c r="D10" s="40">
        <f t="shared" si="1"/>
        <v>7.5455117488075901E-2</v>
      </c>
      <c r="E10" s="59">
        <f t="shared" si="11"/>
        <v>2471292</v>
      </c>
      <c r="F10" s="16">
        <f t="shared" si="12"/>
        <v>5.0514165678987151E-2</v>
      </c>
      <c r="G10" s="16">
        <f t="shared" si="2"/>
        <v>6.2336041969623508E-2</v>
      </c>
      <c r="H10" s="59">
        <f t="shared" si="3"/>
        <v>1220180</v>
      </c>
      <c r="I10" s="16">
        <f t="shared" si="4"/>
        <v>2.4940951809088743E-2</v>
      </c>
      <c r="J10" s="16">
        <f t="shared" si="5"/>
        <v>0.13151213737240219</v>
      </c>
      <c r="K10" s="78">
        <f t="shared" si="6"/>
        <v>2.1097287093795329</v>
      </c>
      <c r="L10" s="59">
        <f>'[1]2009'!$B67</f>
        <v>853054</v>
      </c>
      <c r="M10" s="16">
        <f t="shared" si="7"/>
        <v>0.12119900711192809</v>
      </c>
      <c r="N10" s="31">
        <f t="shared" si="8"/>
        <v>1.9442846109958125</v>
      </c>
      <c r="O10" s="16">
        <f t="shared" si="13"/>
        <v>9.1942955001784316E-2</v>
      </c>
      <c r="P10" s="59">
        <f>'[1]2009'!$B112</f>
        <v>367126</v>
      </c>
      <c r="Q10" s="16">
        <f t="shared" si="9"/>
        <v>0.16392319775390668</v>
      </c>
      <c r="R10" s="31">
        <f t="shared" si="10"/>
        <v>2.6296696513677724</v>
      </c>
      <c r="S10" s="32">
        <f t="shared" si="14"/>
        <v>3.9569182370617885E-2</v>
      </c>
    </row>
    <row r="11" spans="2:26" x14ac:dyDescent="0.25">
      <c r="B11" s="83" t="s">
        <v>5</v>
      </c>
      <c r="C11" s="59">
        <f>'[1]2009'!$B23</f>
        <v>21277841</v>
      </c>
      <c r="D11" s="40">
        <f t="shared" si="1"/>
        <v>0.43492731152981745</v>
      </c>
      <c r="E11" s="59">
        <f t="shared" si="11"/>
        <v>18867456</v>
      </c>
      <c r="F11" s="16">
        <f t="shared" si="12"/>
        <v>0.38565810852177734</v>
      </c>
      <c r="G11" s="16">
        <f t="shared" si="2"/>
        <v>0.47591402759205503</v>
      </c>
      <c r="H11" s="59">
        <f t="shared" si="3"/>
        <v>2410385</v>
      </c>
      <c r="I11" s="16">
        <f t="shared" si="4"/>
        <v>4.9269203008040101E-2</v>
      </c>
      <c r="J11" s="16">
        <f t="shared" si="5"/>
        <v>0.25979354131388621</v>
      </c>
      <c r="K11" s="78">
        <f t="shared" si="6"/>
        <v>0.54588334499897651</v>
      </c>
      <c r="L11" s="59">
        <f>'[1]2009'!$B68</f>
        <v>1720885</v>
      </c>
      <c r="M11" s="16">
        <f t="shared" si="7"/>
        <v>0.2444974800584844</v>
      </c>
      <c r="N11" s="31">
        <f t="shared" si="8"/>
        <v>0.51374295751598076</v>
      </c>
      <c r="O11" s="16">
        <f t="shared" si="13"/>
        <v>0.18547858883288232</v>
      </c>
      <c r="P11" s="59">
        <f>'[1]2009'!$B113</f>
        <v>689500</v>
      </c>
      <c r="Q11" s="16">
        <f t="shared" si="9"/>
        <v>0.30786445212629632</v>
      </c>
      <c r="R11" s="31">
        <f t="shared" si="10"/>
        <v>0.64689089683692236</v>
      </c>
      <c r="S11" s="32">
        <f t="shared" si="14"/>
        <v>7.4314952481003879E-2</v>
      </c>
    </row>
    <row r="12" spans="2:26" x14ac:dyDescent="0.25">
      <c r="B12" s="83" t="s">
        <v>6</v>
      </c>
      <c r="C12" s="59">
        <f>'[1]2009'!$B24</f>
        <v>13345484</v>
      </c>
      <c r="D12" s="40">
        <f t="shared" si="1"/>
        <v>0.27278686203098307</v>
      </c>
      <c r="E12" s="59">
        <f t="shared" si="11"/>
        <v>11412835</v>
      </c>
      <c r="F12" s="16">
        <f t="shared" si="12"/>
        <v>0.23328276790316294</v>
      </c>
      <c r="G12" s="16">
        <f t="shared" si="2"/>
        <v>0.28787814695810454</v>
      </c>
      <c r="H12" s="59">
        <f t="shared" si="3"/>
        <v>1932649</v>
      </c>
      <c r="I12" s="16">
        <f t="shared" si="4"/>
        <v>3.9504094127820119E-2</v>
      </c>
      <c r="J12" s="16">
        <f t="shared" si="5"/>
        <v>0.20830271007608364</v>
      </c>
      <c r="K12" s="78">
        <f t="shared" si="6"/>
        <v>0.7235794459466155</v>
      </c>
      <c r="L12" s="59">
        <f>'[1]2009'!$B69</f>
        <v>1459062</v>
      </c>
      <c r="M12" s="16">
        <f t="shared" si="7"/>
        <v>0.20729855989743207</v>
      </c>
      <c r="N12" s="31">
        <f t="shared" si="8"/>
        <v>0.72009133756026511</v>
      </c>
      <c r="O12" s="16">
        <f t="shared" si="13"/>
        <v>0.15725906192434877</v>
      </c>
      <c r="P12" s="59">
        <f>'[1]2009'!$B114</f>
        <v>473587</v>
      </c>
      <c r="Q12" s="16">
        <f t="shared" si="9"/>
        <v>0.21145845147082856</v>
      </c>
      <c r="R12" s="31">
        <f t="shared" si="10"/>
        <v>0.73454151940752388</v>
      </c>
      <c r="S12" s="32">
        <f t="shared" si="14"/>
        <v>5.1043648151734858E-2</v>
      </c>
    </row>
    <row r="13" spans="2:26" x14ac:dyDescent="0.25">
      <c r="B13" s="83" t="s">
        <v>7</v>
      </c>
      <c r="C13" s="59">
        <f>'[1]2009'!$B25</f>
        <v>6215276</v>
      </c>
      <c r="D13" s="40">
        <f t="shared" si="1"/>
        <v>0.12704264878639698</v>
      </c>
      <c r="E13" s="59">
        <f t="shared" si="11"/>
        <v>4984322</v>
      </c>
      <c r="F13" s="16">
        <f t="shared" si="12"/>
        <v>0.10188147224424333</v>
      </c>
      <c r="G13" s="16">
        <f t="shared" si="2"/>
        <v>0.12572488616566468</v>
      </c>
      <c r="H13" s="59">
        <f t="shared" si="3"/>
        <v>1230954</v>
      </c>
      <c r="I13" s="16">
        <f t="shared" si="4"/>
        <v>2.5161176542153638E-2</v>
      </c>
      <c r="J13" s="16">
        <f t="shared" si="5"/>
        <v>0.13267336913169203</v>
      </c>
      <c r="K13" s="78">
        <f t="shared" si="6"/>
        <v>1.0552673633513694</v>
      </c>
      <c r="L13" s="59">
        <f>'[1]2009'!$B70</f>
        <v>1056400</v>
      </c>
      <c r="M13" s="16">
        <f t="shared" si="7"/>
        <v>0.1500897142654988</v>
      </c>
      <c r="N13" s="31">
        <f t="shared" si="8"/>
        <v>1.1937947914920295</v>
      </c>
      <c r="O13" s="16">
        <f>L13/$H$5</f>
        <v>0.11385977636103335</v>
      </c>
      <c r="P13" s="59">
        <f>'[1]2009'!$B115</f>
        <v>174554</v>
      </c>
      <c r="Q13" s="16">
        <f t="shared" si="9"/>
        <v>7.7939045070998594E-2</v>
      </c>
      <c r="R13" s="31">
        <f t="shared" si="10"/>
        <v>0.61991740416690588</v>
      </c>
      <c r="S13" s="32">
        <f>P13/$H$5</f>
        <v>1.8813592770658666E-2</v>
      </c>
    </row>
    <row r="14" spans="2:26" s="39" customFormat="1" ht="21" customHeight="1" x14ac:dyDescent="0.25">
      <c r="B14" s="95" t="s">
        <v>0</v>
      </c>
      <c r="C14" s="60">
        <f>SUM(C7:C13)</f>
        <v>48922752</v>
      </c>
      <c r="D14" s="34">
        <f>SUM(D7:D13)</f>
        <v>1</v>
      </c>
      <c r="E14" s="60">
        <f>SUM(E7:E13)</f>
        <v>39644673</v>
      </c>
      <c r="F14" s="35">
        <f>SUM(F7:F13)</f>
        <v>0.81035247158622647</v>
      </c>
      <c r="G14" s="35">
        <f>SUM(G7:G13)</f>
        <v>1</v>
      </c>
      <c r="H14" s="60">
        <f>SUM(H7:H13)</f>
        <v>9278079</v>
      </c>
      <c r="I14" s="35">
        <f>SUM(I7:I13)</f>
        <v>0.18964752841377361</v>
      </c>
      <c r="J14" s="35">
        <f>SUM(J7:J13)</f>
        <v>1</v>
      </c>
      <c r="K14" s="36"/>
      <c r="L14" s="60">
        <f>SUM(L7:L13)</f>
        <v>7038457</v>
      </c>
      <c r="M14" s="35">
        <f>SUM(M7:M13)</f>
        <v>1</v>
      </c>
      <c r="N14" s="37"/>
      <c r="O14" s="35">
        <f>SUM(O7:O13)</f>
        <v>0.75861145394429175</v>
      </c>
      <c r="P14" s="60">
        <f>SUM(P7:P13)</f>
        <v>2239622</v>
      </c>
      <c r="Q14" s="35">
        <f>SUM(Q7:Q13)</f>
        <v>1</v>
      </c>
      <c r="R14" s="31" t="s">
        <v>13</v>
      </c>
      <c r="S14" s="38">
        <f>SUM(S7:S13)</f>
        <v>0.24138854605570828</v>
      </c>
      <c r="U14" s="112"/>
      <c r="V14" s="112"/>
      <c r="W14" s="112"/>
    </row>
    <row r="15" spans="2:26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</row>
    <row r="16" spans="2:26" s="39" customFormat="1" ht="21" customHeight="1" x14ac:dyDescent="0.25">
      <c r="B16" s="83" t="s">
        <v>73</v>
      </c>
      <c r="C16" s="60">
        <f>C7+C8+C9+C10</f>
        <v>8084151</v>
      </c>
      <c r="D16" s="40">
        <f>C16/C$5</f>
        <v>0.16524317765280253</v>
      </c>
      <c r="E16" s="60">
        <f>E7+E8+E9+E10</f>
        <v>4380060</v>
      </c>
      <c r="F16" s="16">
        <f t="shared" ref="F16:F17" si="15">E16/$C$5</f>
        <v>8.9530122917042765E-2</v>
      </c>
      <c r="G16" s="16">
        <f t="shared" ref="G16:G17" si="16">E16/E$5</f>
        <v>0.11048293928417571</v>
      </c>
      <c r="H16" s="60">
        <f>H7+H8+H9+H10</f>
        <v>3704091</v>
      </c>
      <c r="I16" s="16">
        <f t="shared" ref="I16:I17" si="17">H16/$C$5</f>
        <v>7.5713054735759761E-2</v>
      </c>
      <c r="J16" s="16">
        <f t="shared" ref="J16:J17" si="18">H16/H$5</f>
        <v>0.39923037947833812</v>
      </c>
      <c r="K16" s="78">
        <f t="shared" ref="K16:K17" si="19">J16/G16</f>
        <v>3.6135025196195083</v>
      </c>
      <c r="L16" s="60">
        <f>L7+L8+L9+L10</f>
        <v>2802110</v>
      </c>
      <c r="M16" s="16">
        <f t="shared" ref="M16:M17" si="20">L16/L$5</f>
        <v>0.39811424577858473</v>
      </c>
      <c r="N16" s="31">
        <f t="shared" ref="N16:N17" si="21">M16/$G16</f>
        <v>3.6034002024021636</v>
      </c>
      <c r="O16" s="16">
        <f t="shared" ref="O16:O17" si="22">L16/$H$5</f>
        <v>0.30201402682602724</v>
      </c>
      <c r="P16" s="60">
        <f>P7+P8+P9+P10</f>
        <v>901981</v>
      </c>
      <c r="Q16" s="16">
        <f t="shared" ref="Q16:Q17" si="23">P16/P$5</f>
        <v>0.40273805133187657</v>
      </c>
      <c r="R16" s="31">
        <f t="shared" ref="R16:R17" si="24">Q16/$G16</f>
        <v>3.6452510581383497</v>
      </c>
      <c r="S16" s="32">
        <f t="shared" ref="S16:S17" si="25">P16/$H$5</f>
        <v>9.7216352652310892E-2</v>
      </c>
      <c r="U16" s="112"/>
      <c r="V16" s="112"/>
      <c r="W16" s="112"/>
    </row>
    <row r="17" spans="2:26" s="39" customFormat="1" ht="21" customHeight="1" x14ac:dyDescent="0.25">
      <c r="B17" s="83" t="s">
        <v>74</v>
      </c>
      <c r="C17" s="60">
        <f>C11+C12+C13</f>
        <v>40838601</v>
      </c>
      <c r="D17" s="40">
        <f>C17/C$5</f>
        <v>0.8347568223471975</v>
      </c>
      <c r="E17" s="60">
        <f>E11+E12+E13</f>
        <v>35264613</v>
      </c>
      <c r="F17" s="16">
        <f t="shared" si="15"/>
        <v>0.7208223486691836</v>
      </c>
      <c r="G17" s="16">
        <f t="shared" si="16"/>
        <v>0.88951706071582426</v>
      </c>
      <c r="H17" s="60">
        <f>H11+H12+H13</f>
        <v>5573988</v>
      </c>
      <c r="I17" s="16">
        <f t="shared" si="17"/>
        <v>0.11393447367801386</v>
      </c>
      <c r="J17" s="16">
        <f t="shared" si="18"/>
        <v>0.60076962052166183</v>
      </c>
      <c r="K17" s="78">
        <f t="shared" si="19"/>
        <v>0.67538853053386327</v>
      </c>
      <c r="L17" s="60">
        <f>L11+L12+L13</f>
        <v>4236347</v>
      </c>
      <c r="M17" s="16">
        <f t="shared" si="20"/>
        <v>0.60188575422141533</v>
      </c>
      <c r="N17" s="31">
        <f t="shared" si="21"/>
        <v>0.67664329421299418</v>
      </c>
      <c r="O17" s="16">
        <f t="shared" si="22"/>
        <v>0.45659742711826445</v>
      </c>
      <c r="P17" s="60">
        <f>P11+P12+P13</f>
        <v>1337641</v>
      </c>
      <c r="Q17" s="16">
        <f t="shared" si="23"/>
        <v>0.59726194866812343</v>
      </c>
      <c r="R17" s="31">
        <f t="shared" si="24"/>
        <v>0.67144518643350881</v>
      </c>
      <c r="S17" s="32">
        <f t="shared" si="25"/>
        <v>0.1441721934033974</v>
      </c>
      <c r="U17" s="112"/>
      <c r="V17" s="112"/>
      <c r="W17" s="112"/>
    </row>
    <row r="18" spans="2:26" s="39" customFormat="1" ht="21" customHeight="1" x14ac:dyDescent="0.25">
      <c r="B18" s="95" t="s">
        <v>0</v>
      </c>
      <c r="C18" s="60">
        <f>SUM(C16:C17)</f>
        <v>48922752</v>
      </c>
      <c r="D18" s="34">
        <f>SUM(D16:D17)</f>
        <v>1</v>
      </c>
      <c r="E18" s="60">
        <f>SUM(E16:E17)</f>
        <v>39644673</v>
      </c>
      <c r="F18" s="35">
        <f>SUM(F16:F17)</f>
        <v>0.81035247158622636</v>
      </c>
      <c r="G18" s="35">
        <f>SUM(G16:G17)</f>
        <v>1</v>
      </c>
      <c r="H18" s="60">
        <f>SUM(H16:H17)</f>
        <v>9278079</v>
      </c>
      <c r="I18" s="35">
        <f>SUM(I16:I17)</f>
        <v>0.18964752841377364</v>
      </c>
      <c r="J18" s="35">
        <f>SUM(J16:J17)</f>
        <v>1</v>
      </c>
      <c r="K18" s="36" t="s">
        <v>13</v>
      </c>
      <c r="L18" s="60">
        <f>SUM(L16:L17)</f>
        <v>7038457</v>
      </c>
      <c r="M18" s="35">
        <f>SUM(M16:M17)</f>
        <v>1</v>
      </c>
      <c r="N18" s="37" t="s">
        <v>13</v>
      </c>
      <c r="O18" s="35">
        <f>SUM(O16:O17)</f>
        <v>0.75861145394429164</v>
      </c>
      <c r="P18" s="60">
        <f>SUM(P16:P17)</f>
        <v>2239622</v>
      </c>
      <c r="Q18" s="35">
        <f>SUM(Q16:Q17)</f>
        <v>1</v>
      </c>
      <c r="R18" s="31"/>
      <c r="S18" s="38">
        <f>SUM(S16:S17)</f>
        <v>0.24138854605570831</v>
      </c>
      <c r="U18" s="112"/>
      <c r="V18" s="112"/>
      <c r="W18" s="112"/>
    </row>
    <row r="19" spans="2:26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X19" s="88"/>
      <c r="Y19" s="88"/>
      <c r="Z19" s="88"/>
    </row>
    <row r="20" spans="2:26" x14ac:dyDescent="0.25">
      <c r="B20" s="83" t="s">
        <v>9</v>
      </c>
      <c r="C20" s="59">
        <f>'[1]2009'!$B$30</f>
        <v>40538983</v>
      </c>
      <c r="D20" s="40">
        <f t="shared" ref="D20:D26" si="26">C20/C$14</f>
        <v>0.82863251437695085</v>
      </c>
      <c r="E20" s="59">
        <f t="shared" ref="E20:E26" si="27">C20-H20</f>
        <v>34561726</v>
      </c>
      <c r="F20" s="16">
        <f t="shared" ref="F20:F27" si="28">E20/$C$5</f>
        <v>0.70645506614182296</v>
      </c>
      <c r="G20" s="16">
        <f t="shared" ref="G20:G27" si="29">E20/E$5</f>
        <v>0.87178738994769867</v>
      </c>
      <c r="H20" s="59">
        <f t="shared" ref="H20:H26" si="30">L20+P20</f>
        <v>5977257</v>
      </c>
      <c r="I20" s="16">
        <f t="shared" ref="I20:I27" si="31">H20/$C$5</f>
        <v>0.1221774482351279</v>
      </c>
      <c r="J20" s="16">
        <f t="shared" ref="J20:J27" si="32">H20/H$5</f>
        <v>0.6442343291105842</v>
      </c>
      <c r="K20" s="78">
        <f t="shared" ref="K20:K26" si="33">J20/G20</f>
        <v>0.7389810136497087</v>
      </c>
      <c r="L20" s="59">
        <f>'[1]2009'!$B$75</f>
        <v>4393115</v>
      </c>
      <c r="M20" s="16">
        <f t="shared" ref="M20:O27" si="34">L20/L$5</f>
        <v>0.62415881776360926</v>
      </c>
      <c r="N20" s="31">
        <f t="shared" ref="N20:N26" si="35">M20/$G20</f>
        <v>0.71595302359334945</v>
      </c>
      <c r="O20" s="16">
        <f t="shared" ref="O20:O26" si="36">L20/$H$5</f>
        <v>0.47349402823580183</v>
      </c>
      <c r="P20" s="59">
        <f>'[1]2009'!$B$120</f>
        <v>1584142</v>
      </c>
      <c r="Q20" s="16">
        <f t="shared" ref="Q20:Q27" si="37">P20/P$5</f>
        <v>0.70732561119688953</v>
      </c>
      <c r="R20" s="31">
        <f t="shared" ref="R20:R26" si="38">Q20/$G20</f>
        <v>0.81135104654280932</v>
      </c>
      <c r="S20" s="32">
        <f t="shared" ref="S20:S26" si="39">P20/$H$5</f>
        <v>0.17074030087478237</v>
      </c>
      <c r="X20" s="88"/>
      <c r="Y20" s="88"/>
      <c r="Z20" s="88"/>
    </row>
    <row r="21" spans="2:26" ht="16.5" customHeight="1" x14ac:dyDescent="0.25">
      <c r="B21" s="83" t="s">
        <v>45</v>
      </c>
      <c r="C21" s="59">
        <f>'[1]2009'!$B$31</f>
        <v>4984338</v>
      </c>
      <c r="D21" s="40">
        <f t="shared" si="26"/>
        <v>0.10188179929044057</v>
      </c>
      <c r="E21" s="59">
        <f t="shared" si="27"/>
        <v>3108218</v>
      </c>
      <c r="F21" s="16">
        <f t="shared" si="28"/>
        <v>6.3533179817848354E-2</v>
      </c>
      <c r="G21" s="16">
        <f t="shared" si="29"/>
        <v>7.8401907867924656E-2</v>
      </c>
      <c r="H21" s="59">
        <f t="shared" si="30"/>
        <v>1876120</v>
      </c>
      <c r="I21" s="16">
        <f t="shared" si="31"/>
        <v>3.8348619472592223E-2</v>
      </c>
      <c r="J21" s="16">
        <f t="shared" si="32"/>
        <v>0.20220996178195938</v>
      </c>
      <c r="K21" s="78">
        <f t="shared" si="33"/>
        <v>2.5791459325530823</v>
      </c>
      <c r="L21" s="59">
        <f>'[1]2009'!$B$76</f>
        <v>1381406</v>
      </c>
      <c r="M21" s="16">
        <f t="shared" si="34"/>
        <v>0.19626545988701785</v>
      </c>
      <c r="N21" s="31">
        <f t="shared" si="35"/>
        <v>2.5033250494062642</v>
      </c>
      <c r="O21" s="16">
        <f t="shared" si="36"/>
        <v>0.14888922588393566</v>
      </c>
      <c r="P21" s="59">
        <f>'[1]2009'!$B$121</f>
        <v>494714</v>
      </c>
      <c r="Q21" s="16">
        <f t="shared" si="37"/>
        <v>0.22089173976679993</v>
      </c>
      <c r="R21" s="31">
        <f t="shared" si="38"/>
        <v>2.8174281184446777</v>
      </c>
      <c r="S21" s="32">
        <f t="shared" si="39"/>
        <v>5.3320735898023719E-2</v>
      </c>
      <c r="X21" s="88"/>
      <c r="Y21" s="88"/>
      <c r="Z21" s="88"/>
    </row>
    <row r="22" spans="2:26" x14ac:dyDescent="0.25">
      <c r="B22" s="83" t="s">
        <v>11</v>
      </c>
      <c r="C22" s="59">
        <f>'[1]2009'!$B$34</f>
        <v>1222428</v>
      </c>
      <c r="D22" s="40">
        <f t="shared" si="26"/>
        <v>2.4986901799800634E-2</v>
      </c>
      <c r="E22" s="59">
        <f t="shared" si="27"/>
        <v>573585</v>
      </c>
      <c r="F22" s="16">
        <f t="shared" si="28"/>
        <v>1.1724299565159376E-2</v>
      </c>
      <c r="G22" s="16">
        <f t="shared" si="29"/>
        <v>1.4468148091422018E-2</v>
      </c>
      <c r="H22" s="59">
        <f t="shared" si="30"/>
        <v>648843</v>
      </c>
      <c r="I22" s="16">
        <f t="shared" si="31"/>
        <v>1.3262602234641256E-2</v>
      </c>
      <c r="J22" s="16">
        <f t="shared" si="32"/>
        <v>6.9932903136522118E-2</v>
      </c>
      <c r="K22" s="78">
        <f t="shared" si="33"/>
        <v>4.8335766744041315</v>
      </c>
      <c r="L22" s="59">
        <f>'[1]2009'!$B$79</f>
        <v>556871</v>
      </c>
      <c r="M22" s="16">
        <f t="shared" si="34"/>
        <v>7.9118335169199722E-2</v>
      </c>
      <c r="N22" s="31">
        <f t="shared" si="35"/>
        <v>5.4684493598809638</v>
      </c>
      <c r="O22" s="16">
        <f t="shared" si="36"/>
        <v>6.0020075276358394E-2</v>
      </c>
      <c r="P22" s="59">
        <f>'[1]2009'!$B$124</f>
        <v>91972</v>
      </c>
      <c r="Q22" s="16">
        <f t="shared" si="37"/>
        <v>4.1065858435039487E-2</v>
      </c>
      <c r="R22" s="31">
        <f t="shared" si="38"/>
        <v>2.8383631530138205</v>
      </c>
      <c r="S22" s="32">
        <f t="shared" si="39"/>
        <v>9.9128278601637258E-3</v>
      </c>
      <c r="X22" s="88"/>
      <c r="Y22" s="88"/>
      <c r="Z22" s="88"/>
    </row>
    <row r="23" spans="2:26" x14ac:dyDescent="0.25">
      <c r="B23" s="83" t="s">
        <v>10</v>
      </c>
      <c r="C23" s="59">
        <f>'[1]2009'!$B$33</f>
        <v>941767</v>
      </c>
      <c r="D23" s="40">
        <f t="shared" si="26"/>
        <v>1.9250082252118605E-2</v>
      </c>
      <c r="E23" s="59">
        <f t="shared" si="27"/>
        <v>464191</v>
      </c>
      <c r="F23" s="16">
        <f t="shared" si="28"/>
        <v>9.4882438338709969E-3</v>
      </c>
      <c r="G23" s="16">
        <f t="shared" si="29"/>
        <v>1.1708786196823973E-2</v>
      </c>
      <c r="H23" s="59">
        <f t="shared" si="30"/>
        <v>477576</v>
      </c>
      <c r="I23" s="16">
        <f t="shared" si="31"/>
        <v>9.7618384182476085E-3</v>
      </c>
      <c r="J23" s="16">
        <f t="shared" si="32"/>
        <v>5.147358628871343E-2</v>
      </c>
      <c r="K23" s="78">
        <f t="shared" si="33"/>
        <v>4.396150499586005</v>
      </c>
      <c r="L23" s="59">
        <f>'[1]2009'!$B$78</f>
        <v>452084</v>
      </c>
      <c r="M23" s="16">
        <f t="shared" si="34"/>
        <v>6.4230555077625678E-2</v>
      </c>
      <c r="N23" s="31">
        <f t="shared" si="35"/>
        <v>5.4856715288770346</v>
      </c>
      <c r="O23" s="16">
        <f t="shared" si="36"/>
        <v>4.8726034775086524E-2</v>
      </c>
      <c r="P23" s="59">
        <f>'[1]2009'!$B$123</f>
        <v>25492</v>
      </c>
      <c r="Q23" s="16">
        <f t="shared" si="37"/>
        <v>1.1382277902253149E-2</v>
      </c>
      <c r="R23" s="31">
        <f t="shared" si="38"/>
        <v>0.97211424915595523</v>
      </c>
      <c r="S23" s="32">
        <f t="shared" si="39"/>
        <v>2.7475515136269049E-3</v>
      </c>
      <c r="X23" s="88"/>
      <c r="Y23" s="88"/>
      <c r="Z23" s="88"/>
    </row>
    <row r="24" spans="2:26" ht="38.25" customHeight="1" x14ac:dyDescent="0.25">
      <c r="B24" s="83" t="s">
        <v>47</v>
      </c>
      <c r="C24" s="59">
        <f>'[1]2009'!$B$35</f>
        <v>214398</v>
      </c>
      <c r="D24" s="40">
        <f t="shared" si="26"/>
        <v>4.3823781622096807E-3</v>
      </c>
      <c r="E24" s="59">
        <f t="shared" si="27"/>
        <v>130729</v>
      </c>
      <c r="F24" s="16">
        <f t="shared" si="28"/>
        <v>2.6721513949174405E-3</v>
      </c>
      <c r="G24" s="16">
        <f t="shared" si="29"/>
        <v>3.2975174243460147E-3</v>
      </c>
      <c r="H24" s="59">
        <f t="shared" si="30"/>
        <v>83669</v>
      </c>
      <c r="I24" s="16">
        <f t="shared" si="31"/>
        <v>1.7102267672922406E-3</v>
      </c>
      <c r="J24" s="16">
        <f t="shared" si="32"/>
        <v>9.0179227833692734E-3</v>
      </c>
      <c r="K24" s="78">
        <f t="shared" si="33"/>
        <v>2.7347612227273572</v>
      </c>
      <c r="L24" s="59">
        <f>'[1]2009'!$B$80</f>
        <v>68481</v>
      </c>
      <c r="M24" s="16">
        <f t="shared" si="34"/>
        <v>9.7295472573036956E-3</v>
      </c>
      <c r="N24" s="31">
        <f t="shared" si="35"/>
        <v>2.9505673527209102</v>
      </c>
      <c r="O24" s="16">
        <f t="shared" si="36"/>
        <v>7.3809459910828528E-3</v>
      </c>
      <c r="P24" s="59">
        <f>'[1]2009'!$B$125</f>
        <v>15188</v>
      </c>
      <c r="Q24" s="16">
        <f t="shared" si="37"/>
        <v>6.7815015212388521E-3</v>
      </c>
      <c r="R24" s="31">
        <f t="shared" si="38"/>
        <v>2.0565475927951478</v>
      </c>
      <c r="S24" s="32">
        <f t="shared" si="39"/>
        <v>1.6369767922864206E-3</v>
      </c>
      <c r="X24" s="88"/>
      <c r="Y24" s="88"/>
      <c r="Z24" s="88"/>
    </row>
    <row r="25" spans="2:26" ht="38.25" customHeight="1" x14ac:dyDescent="0.25">
      <c r="B25" s="83" t="s">
        <v>46</v>
      </c>
      <c r="C25" s="59">
        <f>'[1]2009'!$B$32</f>
        <v>917695</v>
      </c>
      <c r="D25" s="40">
        <f t="shared" si="26"/>
        <v>1.8758041248374581E-2</v>
      </c>
      <c r="E25" s="59">
        <f t="shared" si="27"/>
        <v>729282</v>
      </c>
      <c r="F25" s="16">
        <f t="shared" si="28"/>
        <v>1.4906806550866149E-2</v>
      </c>
      <c r="G25" s="16">
        <f t="shared" si="29"/>
        <v>1.8395460091195606E-2</v>
      </c>
      <c r="H25" s="59">
        <f t="shared" si="30"/>
        <v>188413</v>
      </c>
      <c r="I25" s="16">
        <f t="shared" si="31"/>
        <v>3.851234697508431E-3</v>
      </c>
      <c r="J25" s="16">
        <f t="shared" si="32"/>
        <v>2.0307328704573437E-2</v>
      </c>
      <c r="K25" s="78">
        <f t="shared" si="33"/>
        <v>1.1039315463652299</v>
      </c>
      <c r="L25" s="59">
        <f>'[1]2009'!$B$77</f>
        <v>162433</v>
      </c>
      <c r="M25" s="16">
        <f t="shared" si="34"/>
        <v>2.3077927449155405E-2</v>
      </c>
      <c r="N25" s="31">
        <f t="shared" si="35"/>
        <v>1.2545447265111305</v>
      </c>
      <c r="O25" s="16">
        <f t="shared" si="36"/>
        <v>1.7507180096224661E-2</v>
      </c>
      <c r="P25" s="59">
        <f>'[1]2009'!$B$122</f>
        <v>25980</v>
      </c>
      <c r="Q25" s="16">
        <f t="shared" si="37"/>
        <v>1.1600171814708017E-2</v>
      </c>
      <c r="R25" s="31">
        <f t="shared" si="38"/>
        <v>0.63059971086344646</v>
      </c>
      <c r="S25" s="32">
        <f t="shared" si="39"/>
        <v>2.8001486083487756E-3</v>
      </c>
      <c r="X25" s="88"/>
      <c r="Y25" s="88"/>
      <c r="Z25" s="88"/>
    </row>
    <row r="26" spans="2:26" ht="39.75" customHeight="1" x14ac:dyDescent="0.25">
      <c r="B26" s="83" t="s">
        <v>14</v>
      </c>
      <c r="C26" s="59">
        <f>'[1]2009'!$B$29</f>
        <v>103143</v>
      </c>
      <c r="D26" s="40">
        <f t="shared" si="26"/>
        <v>2.1082828701050995E-3</v>
      </c>
      <c r="E26" s="59">
        <f t="shared" si="27"/>
        <v>76942</v>
      </c>
      <c r="F26" s="16">
        <f t="shared" si="28"/>
        <v>1.5727242817411417E-3</v>
      </c>
      <c r="G26" s="16">
        <f t="shared" si="29"/>
        <v>1.9407903805890895E-3</v>
      </c>
      <c r="H26" s="59">
        <f t="shared" si="30"/>
        <v>26201</v>
      </c>
      <c r="I26" s="16">
        <f t="shared" si="31"/>
        <v>5.3555858836395792E-4</v>
      </c>
      <c r="J26" s="16">
        <f t="shared" si="32"/>
        <v>2.8239681942781474E-3</v>
      </c>
      <c r="K26" s="78">
        <f t="shared" si="33"/>
        <v>1.4550608981383071</v>
      </c>
      <c r="L26" s="59">
        <f>'[1]2009'!$B$74</f>
        <v>24067</v>
      </c>
      <c r="M26" s="16">
        <f t="shared" si="34"/>
        <v>3.4193573960883757E-3</v>
      </c>
      <c r="N26" s="31">
        <f t="shared" si="35"/>
        <v>1.7618375638540087</v>
      </c>
      <c r="O26" s="16">
        <f t="shared" si="36"/>
        <v>2.5939636858017699E-3</v>
      </c>
      <c r="P26" s="59">
        <f>'[1]2009'!$B$119</f>
        <v>2134</v>
      </c>
      <c r="Q26" s="16">
        <f t="shared" si="37"/>
        <v>9.5283936307108972E-4</v>
      </c>
      <c r="R26" s="31">
        <f t="shared" si="38"/>
        <v>0.49095428986095535</v>
      </c>
      <c r="S26" s="32">
        <f t="shared" si="39"/>
        <v>2.300045084763775E-4</v>
      </c>
      <c r="X26" s="88"/>
      <c r="Y26" s="88"/>
      <c r="Z26" s="88"/>
    </row>
    <row r="27" spans="2:26" s="39" customFormat="1" ht="21.75" customHeight="1" x14ac:dyDescent="0.25">
      <c r="B27" s="95" t="s">
        <v>0</v>
      </c>
      <c r="C27" s="60">
        <f>SUM(C20:C26)</f>
        <v>48922752</v>
      </c>
      <c r="D27" s="34">
        <f>SUM(D20:D26)</f>
        <v>1</v>
      </c>
      <c r="E27" s="60">
        <f>SUM(E20:E26)</f>
        <v>39644673</v>
      </c>
      <c r="F27" s="34">
        <f>SUM(F20:F26)</f>
        <v>0.81035247158622647</v>
      </c>
      <c r="G27" s="34">
        <f>SUM(G20:G26)</f>
        <v>1</v>
      </c>
      <c r="H27" s="60">
        <f>SUM(H20:H26)</f>
        <v>9278079</v>
      </c>
      <c r="I27" s="35">
        <f>SUM(I20:I26)</f>
        <v>0.18964752841377361</v>
      </c>
      <c r="J27" s="35">
        <f>SUM(J20:J26)</f>
        <v>1</v>
      </c>
      <c r="K27" s="36"/>
      <c r="L27" s="60">
        <f>SUM(L20:L26)</f>
        <v>7038457</v>
      </c>
      <c r="M27" s="35">
        <f>SUM(M20:M26)</f>
        <v>0.99999999999999989</v>
      </c>
      <c r="N27" s="105" t="s">
        <v>13</v>
      </c>
      <c r="O27" s="16">
        <f>SUM(O20:O26)</f>
        <v>0.75861145394429175</v>
      </c>
      <c r="P27" s="60">
        <f>SUM(P20:P26)</f>
        <v>2239622</v>
      </c>
      <c r="Q27" s="35">
        <f>SUM(Q20:Q26)</f>
        <v>1</v>
      </c>
      <c r="R27" s="105" t="s">
        <v>13</v>
      </c>
      <c r="S27" s="32">
        <f>SUM(S20:S26)</f>
        <v>0.24138854605570828</v>
      </c>
      <c r="U27" s="112"/>
      <c r="V27" s="112"/>
      <c r="W27" s="112"/>
    </row>
    <row r="28" spans="2:26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X28" s="88"/>
      <c r="Y28" s="88"/>
      <c r="Z28" s="88"/>
    </row>
    <row r="29" spans="2:26" x14ac:dyDescent="0.25">
      <c r="B29" s="83" t="s">
        <v>11</v>
      </c>
      <c r="C29" s="59">
        <f>C25</f>
        <v>917695</v>
      </c>
      <c r="D29" s="40">
        <f>C29/C$14</f>
        <v>1.8758041248374581E-2</v>
      </c>
      <c r="E29" s="59">
        <f>E25</f>
        <v>729282</v>
      </c>
      <c r="F29" s="16">
        <f>E29/$C$5</f>
        <v>1.4906806550866149E-2</v>
      </c>
      <c r="G29" s="16">
        <f>E29/E$5</f>
        <v>1.8395460091195606E-2</v>
      </c>
      <c r="H29" s="59">
        <f t="shared" ref="H29:H30" si="40">L29+P29</f>
        <v>188413</v>
      </c>
      <c r="I29" s="16">
        <f>H29/$C$5</f>
        <v>3.851234697508431E-3</v>
      </c>
      <c r="J29" s="16">
        <f>H29/H$5</f>
        <v>2.0307328704573437E-2</v>
      </c>
      <c r="K29" s="78">
        <f>J29/G29</f>
        <v>1.1039315463652299</v>
      </c>
      <c r="L29" s="59">
        <f>L25</f>
        <v>162433</v>
      </c>
      <c r="M29" s="16">
        <f>L29/L$5</f>
        <v>2.3077927449155405E-2</v>
      </c>
      <c r="N29" s="31">
        <f>M29/$G29</f>
        <v>1.2545447265111305</v>
      </c>
      <c r="O29" s="16">
        <f t="shared" ref="O29:O30" si="41">L29/$H$5</f>
        <v>1.7507180096224661E-2</v>
      </c>
      <c r="P29" s="59">
        <f>P25</f>
        <v>25980</v>
      </c>
      <c r="Q29" s="16">
        <f>P29/P$5</f>
        <v>1.1600171814708017E-2</v>
      </c>
      <c r="R29" s="31">
        <f>Q29/$G29</f>
        <v>0.63059971086344646</v>
      </c>
      <c r="S29" s="32">
        <f t="shared" ref="S29:S30" si="42">P29/$H$5</f>
        <v>2.8001486083487756E-3</v>
      </c>
      <c r="X29" s="88"/>
      <c r="Y29" s="88"/>
      <c r="Z29" s="88"/>
    </row>
    <row r="30" spans="2:26" ht="19.5" customHeight="1" x14ac:dyDescent="0.25">
      <c r="B30" s="83" t="s">
        <v>24</v>
      </c>
      <c r="C30" s="59">
        <f>C26+C24+C23+C22+C21+C20</f>
        <v>48005057</v>
      </c>
      <c r="D30" s="40">
        <f>C30/C$14</f>
        <v>0.98124195875162545</v>
      </c>
      <c r="E30" s="59">
        <f>E26+E24+E23+E22+E21+E20</f>
        <v>38915391</v>
      </c>
      <c r="F30" s="16">
        <f>E30/$C$5</f>
        <v>0.79544566503536018</v>
      </c>
      <c r="G30" s="16">
        <f>E30/E$5</f>
        <v>0.98160453990880436</v>
      </c>
      <c r="H30" s="59">
        <f t="shared" si="40"/>
        <v>9089666</v>
      </c>
      <c r="I30" s="16">
        <f>H30/$C$5</f>
        <v>0.18579629371626519</v>
      </c>
      <c r="J30" s="16">
        <f>H30/H$5</f>
        <v>0.97969267129542659</v>
      </c>
      <c r="K30" s="78">
        <f>J30/G30</f>
        <v>0.99805230259677136</v>
      </c>
      <c r="L30" s="59">
        <f>L26+L24+L23+L22+L21+L20</f>
        <v>6876024</v>
      </c>
      <c r="M30" s="16">
        <f>L30/L$5</f>
        <v>0.97692207255084462</v>
      </c>
      <c r="N30" s="31">
        <f>M30/$G30</f>
        <v>0.99522978229257708</v>
      </c>
      <c r="O30" s="16">
        <f t="shared" si="41"/>
        <v>0.74110427384806699</v>
      </c>
      <c r="P30" s="59">
        <f>P26+P24+P23+P22+P21+P20</f>
        <v>2213642</v>
      </c>
      <c r="Q30" s="16">
        <f>P30/P$5</f>
        <v>0.98839982818529193</v>
      </c>
      <c r="R30" s="31">
        <f>Q30/$G30</f>
        <v>1.0069226333011041</v>
      </c>
      <c r="S30" s="32">
        <f t="shared" si="42"/>
        <v>0.23858839744735952</v>
      </c>
    </row>
    <row r="31" spans="2:26" s="39" customFormat="1" ht="19.5" customHeight="1" x14ac:dyDescent="0.25">
      <c r="B31" s="33"/>
      <c r="C31" s="60">
        <f>SUM(C29:C30)</f>
        <v>48922752</v>
      </c>
      <c r="D31" s="35">
        <f>SUM(D29:D30)</f>
        <v>1</v>
      </c>
      <c r="E31" s="60">
        <f>SUM(E29:E30)</f>
        <v>39644673</v>
      </c>
      <c r="F31" s="35">
        <f>SUM(F29:F30)</f>
        <v>0.81035247158622636</v>
      </c>
      <c r="G31" s="35">
        <f>SUM(G29:G30)</f>
        <v>1</v>
      </c>
      <c r="H31" s="60">
        <f>SUM(H29:H30)</f>
        <v>9278079</v>
      </c>
      <c r="I31" s="35">
        <f>SUM(I29:I30)</f>
        <v>0.18964752841377361</v>
      </c>
      <c r="J31" s="35">
        <f>SUM(J29:J30)</f>
        <v>1</v>
      </c>
      <c r="K31" s="36"/>
      <c r="L31" s="60">
        <f>SUM(L29:L30)</f>
        <v>7038457</v>
      </c>
      <c r="M31" s="35">
        <f>SUM(M29:M30)</f>
        <v>1</v>
      </c>
      <c r="N31" s="37"/>
      <c r="O31" s="35">
        <f>SUM(O29:O30)</f>
        <v>0.75861145394429164</v>
      </c>
      <c r="P31" s="60">
        <f>SUM(P29:P30)</f>
        <v>2239622</v>
      </c>
      <c r="Q31" s="35">
        <f>SUM(Q29:Q30)</f>
        <v>1</v>
      </c>
      <c r="R31" s="105" t="s">
        <v>13</v>
      </c>
      <c r="S31" s="38">
        <f>SUM(S29:S30)</f>
        <v>0.24138854605570828</v>
      </c>
      <c r="U31" s="112"/>
      <c r="V31" s="112"/>
      <c r="W31" s="112"/>
      <c r="X31" s="112"/>
      <c r="Y31" s="112"/>
      <c r="Z31" s="112"/>
    </row>
    <row r="32" spans="2:26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6" x14ac:dyDescent="0.25">
      <c r="B33" s="83" t="s">
        <v>15</v>
      </c>
      <c r="C33" s="59">
        <f>'[1]2009'!$B$40</f>
        <v>27008176</v>
      </c>
      <c r="D33" s="40">
        <f>C33/C$14</f>
        <v>0.5520575784453009</v>
      </c>
      <c r="E33" s="59">
        <f t="shared" ref="E33:E34" si="43">C33-H33</f>
        <v>21277590</v>
      </c>
      <c r="F33" s="16">
        <f>E33/$C$5</f>
        <v>0.43492218099259827</v>
      </c>
      <c r="G33" s="16">
        <f>E33/E$5</f>
        <v>0.53670741589923066</v>
      </c>
      <c r="H33" s="59">
        <f t="shared" ref="H33:H34" si="44">L33+P33</f>
        <v>5730586</v>
      </c>
      <c r="I33" s="16">
        <f>H33/$C$5</f>
        <v>0.11713539745270257</v>
      </c>
      <c r="J33" s="16">
        <f>H33/H$5</f>
        <v>0.61764789888079208</v>
      </c>
      <c r="K33" s="78">
        <f>J33/G33</f>
        <v>1.1508093247527595</v>
      </c>
      <c r="L33" s="59">
        <f>'[1]2009'!$B$85</f>
        <v>4370846</v>
      </c>
      <c r="M33" s="16">
        <f>L33/L$5</f>
        <v>0.62099491408415231</v>
      </c>
      <c r="N33" s="31">
        <f>M33/$G33</f>
        <v>1.1570455255284697</v>
      </c>
      <c r="O33" s="16">
        <f t="shared" ref="O33:O34" si="45">L33/$H$5</f>
        <v>0.47109385466538922</v>
      </c>
      <c r="P33" s="59">
        <f>'[1]2009'!$B$130</f>
        <v>1359740</v>
      </c>
      <c r="Q33" s="16">
        <f>P33/P$5</f>
        <v>0.60712923877332869</v>
      </c>
      <c r="R33" s="31">
        <f>Q33/$G33</f>
        <v>1.1312108250937976</v>
      </c>
      <c r="S33" s="32">
        <f t="shared" ref="S33:S34" si="46">P33/$H$5</f>
        <v>0.14655404421540277</v>
      </c>
    </row>
    <row r="34" spans="2:26" x14ac:dyDescent="0.25">
      <c r="B34" s="83" t="s">
        <v>52</v>
      </c>
      <c r="C34" s="59">
        <f>'[1]2009'!$B$39</f>
        <v>21914576</v>
      </c>
      <c r="D34" s="40">
        <f>C34/C$14</f>
        <v>0.44794242155469916</v>
      </c>
      <c r="E34" s="59">
        <f t="shared" si="43"/>
        <v>18367083</v>
      </c>
      <c r="F34" s="16">
        <f>E34/$C$5</f>
        <v>0.37543029059362809</v>
      </c>
      <c r="G34" s="16">
        <f>E34/E$5</f>
        <v>0.46329258410076934</v>
      </c>
      <c r="H34" s="59">
        <f t="shared" si="44"/>
        <v>3547493</v>
      </c>
      <c r="I34" s="16">
        <f>H34/$C$5</f>
        <v>7.2512130961071036E-2</v>
      </c>
      <c r="J34" s="16">
        <f>H34/H$5</f>
        <v>0.38235210111920798</v>
      </c>
      <c r="K34" s="78">
        <f>J34/G34</f>
        <v>0.82529294497846684</v>
      </c>
      <c r="L34" s="59">
        <f>'[1]2009'!$B$84</f>
        <v>2667611</v>
      </c>
      <c r="M34" s="16">
        <f>L34/L$5</f>
        <v>0.37900508591584775</v>
      </c>
      <c r="N34" s="31">
        <f>M34/$G34</f>
        <v>0.81806853578604122</v>
      </c>
      <c r="O34" s="16">
        <f t="shared" si="45"/>
        <v>0.28751759927890247</v>
      </c>
      <c r="P34" s="59">
        <f>'[1]2009'!$B$129</f>
        <v>879882</v>
      </c>
      <c r="Q34" s="16">
        <f>P34/P$5</f>
        <v>0.39287076122667131</v>
      </c>
      <c r="R34" s="31">
        <f>Q34/$G34</f>
        <v>0.8479970858787137</v>
      </c>
      <c r="S34" s="32">
        <f t="shared" si="46"/>
        <v>9.4834501840305521E-2</v>
      </c>
    </row>
    <row r="35" spans="2:26" s="39" customFormat="1" ht="24.75" customHeight="1" thickBot="1" x14ac:dyDescent="0.3">
      <c r="B35" s="96" t="s">
        <v>0</v>
      </c>
      <c r="C35" s="44">
        <f>SUM(C33:C34)</f>
        <v>48922752</v>
      </c>
      <c r="D35" s="45">
        <f>SUM(D33:D34)</f>
        <v>1</v>
      </c>
      <c r="E35" s="44">
        <f>SUM(E33:E34)</f>
        <v>39644673</v>
      </c>
      <c r="F35" s="45">
        <f>SUM(F33:F34)</f>
        <v>0.81035247158622636</v>
      </c>
      <c r="G35" s="45">
        <f>SUM(G33:G34)</f>
        <v>1</v>
      </c>
      <c r="H35" s="44">
        <f>SUM(H33:H34)</f>
        <v>9278079</v>
      </c>
      <c r="I35" s="45">
        <f>SUM(I33:I34)</f>
        <v>0.18964752841377361</v>
      </c>
      <c r="J35" s="45">
        <f>SUM(J33:J34)</f>
        <v>1</v>
      </c>
      <c r="K35" s="46"/>
      <c r="L35" s="44">
        <f>SUM(L33:L34)</f>
        <v>7038457</v>
      </c>
      <c r="M35" s="45">
        <f>SUM(M33:M34)</f>
        <v>1</v>
      </c>
      <c r="N35" s="47"/>
      <c r="O35" s="45">
        <f>SUM(O33:O34)</f>
        <v>0.75861145394429164</v>
      </c>
      <c r="P35" s="44">
        <f>SUM(P33:P34)</f>
        <v>2239622</v>
      </c>
      <c r="Q35" s="45">
        <f>SUM(Q33:Q34)</f>
        <v>1</v>
      </c>
      <c r="R35" s="116" t="s">
        <v>13</v>
      </c>
      <c r="S35" s="48">
        <f>SUM(S33:S34)</f>
        <v>0.24138854605570831</v>
      </c>
      <c r="U35" s="112"/>
      <c r="V35" s="112"/>
      <c r="W35" s="112"/>
      <c r="X35" s="112"/>
      <c r="Y35" s="112"/>
      <c r="Z35" s="112"/>
    </row>
    <row r="36" spans="2:26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</row>
    <row r="37" spans="2:26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6" x14ac:dyDescent="0.25">
      <c r="B38" s="84" t="s">
        <v>0</v>
      </c>
      <c r="C38" s="91">
        <f>C5</f>
        <v>48922752</v>
      </c>
      <c r="D38" s="51">
        <f>D5</f>
        <v>1</v>
      </c>
      <c r="E38" s="50">
        <f>C38-H38</f>
        <v>39644673</v>
      </c>
      <c r="F38" s="52">
        <f t="shared" ref="F38:S38" si="47">F5</f>
        <v>0.81035247158622636</v>
      </c>
      <c r="G38" s="51">
        <f t="shared" si="47"/>
        <v>1</v>
      </c>
      <c r="H38" s="50">
        <f t="shared" si="47"/>
        <v>9278079</v>
      </c>
      <c r="I38" s="52">
        <f t="shared" si="47"/>
        <v>0.18964752841377361</v>
      </c>
      <c r="J38" s="53">
        <f t="shared" si="47"/>
        <v>1</v>
      </c>
      <c r="K38" s="54">
        <f t="shared" si="47"/>
        <v>1</v>
      </c>
      <c r="L38" s="50">
        <f t="shared" si="47"/>
        <v>7038457</v>
      </c>
      <c r="M38" s="53">
        <f t="shared" si="47"/>
        <v>1</v>
      </c>
      <c r="N38" s="53">
        <f t="shared" si="47"/>
        <v>1</v>
      </c>
      <c r="O38" s="55">
        <f t="shared" si="47"/>
        <v>0.75861145394429175</v>
      </c>
      <c r="P38" s="50">
        <f t="shared" si="47"/>
        <v>2239622</v>
      </c>
      <c r="Q38" s="53">
        <f t="shared" si="47"/>
        <v>1</v>
      </c>
      <c r="R38" s="53">
        <f t="shared" si="47"/>
        <v>1</v>
      </c>
      <c r="S38" s="25">
        <f t="shared" si="47"/>
        <v>0.24138854605570831</v>
      </c>
    </row>
    <row r="39" spans="2:26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6" ht="18.95" customHeight="1" x14ac:dyDescent="0.25">
      <c r="B40" s="83" t="s">
        <v>21</v>
      </c>
      <c r="C40" s="59">
        <f>E40+H40</f>
        <v>39644673</v>
      </c>
      <c r="D40" s="40">
        <f t="shared" ref="D40:D47" si="48">C40/C$14</f>
        <v>0.81035247158622636</v>
      </c>
      <c r="E40" s="59">
        <f>E38</f>
        <v>39644673</v>
      </c>
      <c r="F40" s="16">
        <f t="shared" ref="F40:F48" si="49">E40/$C$5</f>
        <v>0.81035247158622636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6" ht="19.5" customHeight="1" x14ac:dyDescent="0.25">
      <c r="B41" s="83" t="s">
        <v>22</v>
      </c>
      <c r="C41" s="59">
        <f t="shared" ref="C41:C47" si="56">E41+H41</f>
        <v>1009644</v>
      </c>
      <c r="D41" s="40">
        <f t="shared" si="48"/>
        <v>2.0637514422737299E-2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1009644</v>
      </c>
      <c r="I41" s="16">
        <f t="shared" si="51"/>
        <v>2.0637514422737299E-2</v>
      </c>
      <c r="J41" s="16">
        <f t="shared" si="52"/>
        <v>0.10882037111346002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'[1]2009'!$B$166</f>
        <v>1009644</v>
      </c>
      <c r="Q41" s="16">
        <f t="shared" si="54"/>
        <v>0.4508100027593942</v>
      </c>
      <c r="R41" s="42" t="s">
        <v>28</v>
      </c>
      <c r="S41" s="32">
        <f t="shared" si="55"/>
        <v>0.10882037111346002</v>
      </c>
    </row>
    <row r="42" spans="2:26" ht="16.5" customHeight="1" x14ac:dyDescent="0.25">
      <c r="B42" s="83" t="s">
        <v>35</v>
      </c>
      <c r="C42" s="59">
        <f t="shared" si="56"/>
        <v>4946894</v>
      </c>
      <c r="D42" s="40">
        <f t="shared" si="48"/>
        <v>0.10111642942735519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4946894</v>
      </c>
      <c r="I42" s="16">
        <f t="shared" si="51"/>
        <v>0.10111642942735519</v>
      </c>
      <c r="J42" s="16">
        <f t="shared" si="52"/>
        <v>0.53318084487101258</v>
      </c>
      <c r="K42" s="31" t="s">
        <v>27</v>
      </c>
      <c r="L42" s="59">
        <f>'[1]2009'!$B$154</f>
        <v>4946894</v>
      </c>
      <c r="M42" s="16">
        <f t="shared" si="58"/>
        <v>0.70283785210309591</v>
      </c>
      <c r="N42" s="42" t="s">
        <v>28</v>
      </c>
      <c r="O42" s="16">
        <f t="shared" si="59"/>
        <v>0.53318084487101258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6" ht="21.75" customHeight="1" x14ac:dyDescent="0.25">
      <c r="B43" s="83" t="s">
        <v>36</v>
      </c>
      <c r="C43" s="59">
        <f t="shared" si="56"/>
        <v>790655</v>
      </c>
      <c r="D43" s="40">
        <f t="shared" si="48"/>
        <v>1.6161294442307742E-2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790655</v>
      </c>
      <c r="I43" s="16">
        <f t="shared" si="51"/>
        <v>1.6161294442307742E-2</v>
      </c>
      <c r="J43" s="16">
        <f t="shared" si="52"/>
        <v>8.5217532637952315E-2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'[1]2009'!$B$167</f>
        <v>790655</v>
      </c>
      <c r="Q43" s="16">
        <f t="shared" si="54"/>
        <v>0.35303055604919042</v>
      </c>
      <c r="R43" s="42" t="s">
        <v>28</v>
      </c>
      <c r="S43" s="32">
        <f t="shared" si="55"/>
        <v>8.5217532637952315E-2</v>
      </c>
    </row>
    <row r="44" spans="2:26" ht="20.25" customHeight="1" x14ac:dyDescent="0.25">
      <c r="B44" s="83" t="s">
        <v>37</v>
      </c>
      <c r="C44" s="59">
        <f t="shared" si="56"/>
        <v>250019</v>
      </c>
      <c r="D44" s="40">
        <f t="shared" si="48"/>
        <v>5.1104851991972981E-3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250019</v>
      </c>
      <c r="I44" s="16">
        <f t="shared" si="51"/>
        <v>5.1104851991972981E-3</v>
      </c>
      <c r="J44" s="16">
        <f t="shared" si="52"/>
        <v>2.6947280789482393E-2</v>
      </c>
      <c r="K44" s="31" t="s">
        <v>27</v>
      </c>
      <c r="L44" s="59">
        <f>'[1]2009'!$B$155</f>
        <v>250019</v>
      </c>
      <c r="M44" s="16">
        <f t="shared" si="58"/>
        <v>3.552184804141021E-2</v>
      </c>
      <c r="N44" s="42" t="s">
        <v>28</v>
      </c>
      <c r="O44" s="16">
        <f t="shared" si="59"/>
        <v>2.6947280789482393E-2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6" ht="18" customHeight="1" x14ac:dyDescent="0.25">
      <c r="B45" s="83" t="s">
        <v>38</v>
      </c>
      <c r="C45" s="59">
        <f t="shared" si="56"/>
        <v>220</v>
      </c>
      <c r="D45" s="40">
        <f t="shared" si="48"/>
        <v>4.4968852120175084E-6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220</v>
      </c>
      <c r="I45" s="16">
        <f t="shared" si="51"/>
        <v>4.4968852120175084E-6</v>
      </c>
      <c r="J45" s="16">
        <f t="shared" si="52"/>
        <v>2.3711804997564691E-5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'[1]2009'!$B$168</f>
        <v>220</v>
      </c>
      <c r="Q45" s="16">
        <f t="shared" si="54"/>
        <v>9.8230862172277283E-5</v>
      </c>
      <c r="R45" s="42" t="s">
        <v>28</v>
      </c>
      <c r="S45" s="32">
        <f t="shared" si="55"/>
        <v>2.3711804997564691E-5</v>
      </c>
    </row>
    <row r="46" spans="2:26" ht="22.5" customHeight="1" x14ac:dyDescent="0.25">
      <c r="B46" s="83" t="s">
        <v>39</v>
      </c>
      <c r="C46" s="59">
        <f t="shared" si="56"/>
        <v>439103</v>
      </c>
      <c r="D46" s="40">
        <f t="shared" si="48"/>
        <v>8.9754353966023832E-3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439103</v>
      </c>
      <c r="I46" s="16">
        <f t="shared" si="51"/>
        <v>8.9754353966023832E-3</v>
      </c>
      <c r="J46" s="16">
        <f t="shared" si="52"/>
        <v>4.7326930499298397E-2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'[1]2009'!$B$169</f>
        <v>439103</v>
      </c>
      <c r="Q46" s="16">
        <f t="shared" si="54"/>
        <v>0.19606121032924306</v>
      </c>
      <c r="R46" s="42" t="s">
        <v>28</v>
      </c>
      <c r="S46" s="32">
        <f t="shared" si="55"/>
        <v>4.7326930499298397E-2</v>
      </c>
    </row>
    <row r="47" spans="2:26" ht="41.25" customHeight="1" x14ac:dyDescent="0.25">
      <c r="B47" s="83" t="s">
        <v>40</v>
      </c>
      <c r="C47" s="59">
        <f t="shared" si="56"/>
        <v>1841544</v>
      </c>
      <c r="D47" s="40">
        <f t="shared" si="48"/>
        <v>3.7641872640361687E-2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1841544</v>
      </c>
      <c r="I47" s="16">
        <f t="shared" si="51"/>
        <v>3.7641872640361687E-2</v>
      </c>
      <c r="J47" s="16">
        <f t="shared" si="52"/>
        <v>0.19848332828379667</v>
      </c>
      <c r="K47" s="31" t="s">
        <v>27</v>
      </c>
      <c r="L47" s="59">
        <f>'[1]2009'!$B$156</f>
        <v>1841544</v>
      </c>
      <c r="M47" s="16">
        <f t="shared" si="58"/>
        <v>0.26164029985549392</v>
      </c>
      <c r="N47" s="42" t="s">
        <v>28</v>
      </c>
      <c r="O47" s="16">
        <f t="shared" si="59"/>
        <v>0.19848332828379667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6" s="39" customFormat="1" x14ac:dyDescent="0.25">
      <c r="B48" s="95" t="s">
        <v>0</v>
      </c>
      <c r="C48" s="60">
        <f>SUM(C40:C47)</f>
        <v>48922752</v>
      </c>
      <c r="D48" s="35">
        <f>SUM(D40:D47)</f>
        <v>1</v>
      </c>
      <c r="E48" s="60">
        <f>SUM(E40:E47)</f>
        <v>39644673</v>
      </c>
      <c r="F48" s="35">
        <f>SUM(F40:F47)</f>
        <v>0.81035247158622636</v>
      </c>
      <c r="G48" s="35">
        <f>SUM(G40:G47)</f>
        <v>1</v>
      </c>
      <c r="H48" s="60">
        <f>SUM(H40:H47)</f>
        <v>9278079</v>
      </c>
      <c r="I48" s="35">
        <f>SUM(I40:I47)</f>
        <v>0.18964752841377364</v>
      </c>
      <c r="J48" s="35">
        <f>SUM(J40:J47)</f>
        <v>0.99999999999999989</v>
      </c>
      <c r="K48" s="61"/>
      <c r="L48" s="60">
        <f>SUM(L40:L47)</f>
        <v>7038457</v>
      </c>
      <c r="M48" s="35">
        <f>SUM(M40:M47)</f>
        <v>1</v>
      </c>
      <c r="N48" s="61"/>
      <c r="O48" s="35">
        <f>SUM(O40:O47)</f>
        <v>0.75861145394429164</v>
      </c>
      <c r="P48" s="60">
        <f>SUM(P40:P47)</f>
        <v>2239622</v>
      </c>
      <c r="Q48" s="35">
        <f>SUM(Q40:Q47)</f>
        <v>1</v>
      </c>
      <c r="R48" s="61"/>
      <c r="S48" s="38">
        <f>SUM(S40:S47)</f>
        <v>0.24138854605570831</v>
      </c>
      <c r="U48" s="112"/>
      <c r="V48" s="112"/>
      <c r="W48" s="112"/>
      <c r="X48" s="112"/>
      <c r="Y48" s="112"/>
      <c r="Z48" s="112"/>
    </row>
    <row r="49" spans="2:26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6" ht="21" customHeight="1" x14ac:dyDescent="0.35">
      <c r="B50" s="113" t="s">
        <v>29</v>
      </c>
      <c r="C50" s="59">
        <f>'[1]2009'!$B44</f>
        <v>37333666</v>
      </c>
      <c r="D50" s="40">
        <f>C50/C$14</f>
        <v>0.76311459339000387</v>
      </c>
      <c r="E50" s="59">
        <f t="shared" ref="E50:E53" si="60">C50-H50</f>
        <v>32817827</v>
      </c>
      <c r="F50" s="16">
        <f t="shared" ref="F50:F54" si="61">E50/$C$5</f>
        <v>0.67080909512204057</v>
      </c>
      <c r="G50" s="40">
        <f>E50/E$5</f>
        <v>0.82779915980136853</v>
      </c>
      <c r="H50" s="59">
        <f t="shared" ref="H50:H53" si="62">L50+P50</f>
        <v>4515839</v>
      </c>
      <c r="I50" s="16">
        <f t="shared" ref="I50:I54" si="63">H50/$C$5</f>
        <v>9.2305498267963346E-2</v>
      </c>
      <c r="J50" s="16">
        <f>H50/H$5</f>
        <v>0.4867213353108979</v>
      </c>
      <c r="K50" s="31">
        <f>J50/G50</f>
        <v>0.58797031809948597</v>
      </c>
      <c r="L50" s="59">
        <f>'[1]2009'!$B89</f>
        <v>3479240</v>
      </c>
      <c r="M50" s="16">
        <f>L50/L$5</f>
        <v>0.49431857010705615</v>
      </c>
      <c r="N50" s="31">
        <f>M50/$G50</f>
        <v>0.59714794857446885</v>
      </c>
      <c r="O50" s="16">
        <f t="shared" ref="O50:O53" si="64">L50/$H$5</f>
        <v>0.37499572918057716</v>
      </c>
      <c r="P50" s="59">
        <f>'[1]2009'!$B134</f>
        <v>1036599</v>
      </c>
      <c r="Q50" s="16">
        <f>P50/P$5</f>
        <v>0.46284551589509298</v>
      </c>
      <c r="R50" s="31">
        <f>Q50/$G50</f>
        <v>0.55912779134271329</v>
      </c>
      <c r="S50" s="32">
        <f t="shared" ref="S50:S53" si="65">P50/$H$5</f>
        <v>0.11172560613032073</v>
      </c>
    </row>
    <row r="51" spans="2:26" ht="18.75" customHeight="1" x14ac:dyDescent="0.35">
      <c r="B51" s="113" t="s">
        <v>30</v>
      </c>
      <c r="C51" s="59">
        <f>'[1]2009'!$B45</f>
        <v>11278207</v>
      </c>
      <c r="D51" s="40">
        <f>C51/C$14</f>
        <v>0.23053091943805615</v>
      </c>
      <c r="E51" s="59">
        <f t="shared" si="60"/>
        <v>6651105</v>
      </c>
      <c r="F51" s="16">
        <f t="shared" si="61"/>
        <v>0.1359511623548896</v>
      </c>
      <c r="G51" s="40">
        <f>E51/E$5</f>
        <v>0.1677679369432559</v>
      </c>
      <c r="H51" s="59">
        <f t="shared" si="62"/>
        <v>4627102</v>
      </c>
      <c r="I51" s="16">
        <f t="shared" si="63"/>
        <v>9.4579757083166544E-2</v>
      </c>
      <c r="J51" s="16">
        <f>H51/H$5</f>
        <v>0.49871336512655262</v>
      </c>
      <c r="K51" s="31">
        <f>J51/G51</f>
        <v>2.972638122713712</v>
      </c>
      <c r="L51" s="59">
        <f>'[1]2009'!$B90</f>
        <v>3452675</v>
      </c>
      <c r="M51" s="16">
        <f>L51/L$5</f>
        <v>0.4905443053782953</v>
      </c>
      <c r="N51" s="31">
        <f>M51/$G51</f>
        <v>2.9239455066090012</v>
      </c>
      <c r="O51" s="16">
        <f t="shared" si="64"/>
        <v>0.37213252872712121</v>
      </c>
      <c r="P51" s="59">
        <f>'[1]2009'!$B135</f>
        <v>1174427</v>
      </c>
      <c r="Q51" s="16">
        <f>P51/P$5</f>
        <v>0.52438625803818684</v>
      </c>
      <c r="R51" s="31">
        <f>Q51/$G51</f>
        <v>3.1256643408302138</v>
      </c>
      <c r="S51" s="32">
        <f t="shared" si="65"/>
        <v>0.12658083639943138</v>
      </c>
    </row>
    <row r="52" spans="2:26" ht="20.25" customHeight="1" x14ac:dyDescent="0.35">
      <c r="B52" s="113" t="s">
        <v>31</v>
      </c>
      <c r="C52" s="59">
        <f>'[1]2009'!$B46</f>
        <v>140890</v>
      </c>
      <c r="D52" s="40">
        <f>C52/C$14</f>
        <v>2.8798461705506675E-3</v>
      </c>
      <c r="E52" s="59">
        <f t="shared" si="60"/>
        <v>84766</v>
      </c>
      <c r="F52" s="16">
        <f t="shared" si="61"/>
        <v>1.7326498721903462E-3</v>
      </c>
      <c r="G52" s="40">
        <f>E52/E$5</f>
        <v>2.1381435029114758E-3</v>
      </c>
      <c r="H52" s="59">
        <f t="shared" si="62"/>
        <v>56124</v>
      </c>
      <c r="I52" s="16">
        <f t="shared" si="63"/>
        <v>1.1471962983603211E-3</v>
      </c>
      <c r="J52" s="16">
        <f>H52/H$5</f>
        <v>6.0490970167423668E-3</v>
      </c>
      <c r="K52" s="31">
        <f>J52/G52</f>
        <v>2.8291351859711042</v>
      </c>
      <c r="L52" s="59">
        <f>'[1]2009'!$B91</f>
        <v>50424</v>
      </c>
      <c r="M52" s="16">
        <f>L52/L$5</f>
        <v>7.164070193225589E-3</v>
      </c>
      <c r="N52" s="31">
        <f>M52/$G52</f>
        <v>3.3506030738677683</v>
      </c>
      <c r="O52" s="16">
        <f t="shared" si="64"/>
        <v>5.4347457054418269E-3</v>
      </c>
      <c r="P52" s="59">
        <f>'[1]2009'!$B136</f>
        <v>5700</v>
      </c>
      <c r="Q52" s="16">
        <f>P52/P$5</f>
        <v>2.5450723380999116E-3</v>
      </c>
      <c r="R52" s="31">
        <f>Q52/$G52</f>
        <v>1.1903187670211692</v>
      </c>
      <c r="S52" s="32">
        <f t="shared" si="65"/>
        <v>6.1435131130053967E-4</v>
      </c>
    </row>
    <row r="53" spans="2:26" ht="18" customHeight="1" x14ac:dyDescent="0.35">
      <c r="B53" s="113" t="s">
        <v>32</v>
      </c>
      <c r="C53" s="59">
        <f>'[1]2009'!$B47</f>
        <v>169989</v>
      </c>
      <c r="D53" s="40">
        <f>C53/C$14</f>
        <v>3.4746410013892924E-3</v>
      </c>
      <c r="E53" s="59">
        <f t="shared" si="60"/>
        <v>90975</v>
      </c>
      <c r="F53" s="16">
        <f t="shared" si="61"/>
        <v>1.8595642371058766E-3</v>
      </c>
      <c r="G53" s="40">
        <f>E53/E$5</f>
        <v>2.2947597524640953E-3</v>
      </c>
      <c r="H53" s="59">
        <f t="shared" si="62"/>
        <v>79014</v>
      </c>
      <c r="I53" s="16">
        <f t="shared" si="63"/>
        <v>1.6150767642834156E-3</v>
      </c>
      <c r="J53" s="16">
        <f>H53/H$5</f>
        <v>8.5162025458071656E-3</v>
      </c>
      <c r="K53" s="31">
        <f>J53/G53</f>
        <v>3.7111521311381432</v>
      </c>
      <c r="L53" s="59">
        <f>'[1]2009'!$B92</f>
        <v>56118</v>
      </c>
      <c r="M53" s="16">
        <f>L53/L$5</f>
        <v>7.9730543214230048E-3</v>
      </c>
      <c r="N53" s="31">
        <f>M53/$G53</f>
        <v>3.4744614606655886</v>
      </c>
      <c r="O53" s="16">
        <f t="shared" si="64"/>
        <v>6.0484503311515241E-3</v>
      </c>
      <c r="P53" s="59">
        <f>'[1]2009'!$B137</f>
        <v>22896</v>
      </c>
      <c r="Q53" s="16">
        <f>P53/P$5</f>
        <v>1.0223153728620276E-2</v>
      </c>
      <c r="R53" s="31">
        <f>Q53/$G53</f>
        <v>4.454999577904716</v>
      </c>
      <c r="S53" s="32">
        <f t="shared" si="65"/>
        <v>2.4677522146556415E-3</v>
      </c>
    </row>
    <row r="54" spans="2:26" s="39" customFormat="1" x14ac:dyDescent="0.25">
      <c r="B54" s="95" t="s">
        <v>0</v>
      </c>
      <c r="C54" s="60">
        <f>SUM(C50:C53)</f>
        <v>48922752</v>
      </c>
      <c r="D54" s="35">
        <f>SUM(D50:D53)</f>
        <v>1</v>
      </c>
      <c r="E54" s="60">
        <f>SUM(E50:E53)</f>
        <v>39644673</v>
      </c>
      <c r="F54" s="35">
        <f>SUM(F50:F53)</f>
        <v>0.81035247158622636</v>
      </c>
      <c r="G54" s="35">
        <f>SUM(G50:G53)</f>
        <v>1</v>
      </c>
      <c r="H54" s="60">
        <f>SUM(H50:H53)</f>
        <v>9278079</v>
      </c>
      <c r="I54" s="35">
        <f>SUM(I50:I53)</f>
        <v>0.18964752841377361</v>
      </c>
      <c r="J54" s="35">
        <f>SUM(J50:J53)</f>
        <v>1</v>
      </c>
      <c r="K54" s="37"/>
      <c r="L54" s="60">
        <f>SUM(L50:L53)</f>
        <v>7038457</v>
      </c>
      <c r="M54" s="35">
        <f>SUM(M50:M53)</f>
        <v>1</v>
      </c>
      <c r="N54" s="43" t="s">
        <v>13</v>
      </c>
      <c r="O54" s="35">
        <f>SUM(O50:O53)</f>
        <v>0.75861145394429164</v>
      </c>
      <c r="P54" s="60">
        <f>SUM(P50:P53)</f>
        <v>2239622</v>
      </c>
      <c r="Q54" s="35">
        <f>SUM(Q50:Q53)</f>
        <v>1</v>
      </c>
      <c r="R54" s="37"/>
      <c r="S54" s="38">
        <f>SUM(S50:S53)</f>
        <v>0.24138854605570828</v>
      </c>
      <c r="U54" s="112"/>
      <c r="V54" s="112"/>
      <c r="W54" s="112"/>
      <c r="X54" s="112"/>
      <c r="Y54" s="112"/>
      <c r="Z54" s="112"/>
    </row>
    <row r="55" spans="2:26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6" ht="21" customHeight="1" x14ac:dyDescent="0.35">
      <c r="B56" s="113" t="s">
        <v>29</v>
      </c>
      <c r="C56" s="59">
        <f>'[1]2009'!$B51</f>
        <v>40353734</v>
      </c>
      <c r="D56" s="40">
        <f t="shared" ref="D56:D59" si="66">C56/C$14</f>
        <v>0.82484595306494612</v>
      </c>
      <c r="E56" s="59">
        <f t="shared" ref="E56:E59" si="67">C56-H56</f>
        <v>34887045</v>
      </c>
      <c r="F56" s="16">
        <f t="shared" ref="F56:F60" si="68">E56/$C$5</f>
        <v>0.71310471250676988</v>
      </c>
      <c r="G56" s="40">
        <f>E56/E$5</f>
        <v>0.8799932591195796</v>
      </c>
      <c r="H56" s="59">
        <f t="shared" ref="H56:H59" si="69">L56+P56</f>
        <v>5466689</v>
      </c>
      <c r="I56" s="16">
        <f t="shared" ref="I56:I60" si="70">H56/$C$5</f>
        <v>0.11174124055817629</v>
      </c>
      <c r="J56" s="16">
        <f>H56/H$5</f>
        <v>0.58920483431969051</v>
      </c>
      <c r="K56" s="31">
        <f t="shared" ref="K56:K59" si="71">J56/G56</f>
        <v>0.66955607695129549</v>
      </c>
      <c r="L56" s="59">
        <f>'[1]2009'!$B96</f>
        <v>4160683</v>
      </c>
      <c r="M56" s="16">
        <f>L56/L$5</f>
        <v>0.5911356707869353</v>
      </c>
      <c r="N56" s="31">
        <f t="shared" ref="N56:N59" si="72">M56/$G56</f>
        <v>0.67175022610782031</v>
      </c>
      <c r="O56" s="16">
        <f t="shared" ref="O56:O59" si="73">L56/$H$5</f>
        <v>0.44844229069401115</v>
      </c>
      <c r="P56" s="59">
        <f>'[1]2009'!$B141</f>
        <v>1306006</v>
      </c>
      <c r="Q56" s="16">
        <f>P56/P$5</f>
        <v>0.583136797191669</v>
      </c>
      <c r="R56" s="31">
        <f t="shared" ref="R56:R59" si="74">Q56/$G56</f>
        <v>0.66266052739436765</v>
      </c>
      <c r="S56" s="32">
        <f t="shared" ref="S56:S59" si="75">P56/$H$5</f>
        <v>0.14076254362567941</v>
      </c>
    </row>
    <row r="57" spans="2:26" ht="20.25" customHeight="1" x14ac:dyDescent="0.35">
      <c r="B57" s="113" t="s">
        <v>30</v>
      </c>
      <c r="C57" s="59">
        <f>'[1]2009'!$B52</f>
        <v>8293605</v>
      </c>
      <c r="D57" s="40">
        <f t="shared" si="66"/>
        <v>0.16952449854006577</v>
      </c>
      <c r="E57" s="59">
        <f t="shared" si="67"/>
        <v>4605290</v>
      </c>
      <c r="F57" s="16">
        <f t="shared" si="68"/>
        <v>9.4133911354782329E-2</v>
      </c>
      <c r="G57" s="40">
        <f>E57/E$5</f>
        <v>0.116164156531194</v>
      </c>
      <c r="H57" s="59">
        <f t="shared" si="69"/>
        <v>3688315</v>
      </c>
      <c r="I57" s="16">
        <f t="shared" si="70"/>
        <v>7.539058718528345E-2</v>
      </c>
      <c r="J57" s="16">
        <f>H57/H$5</f>
        <v>0.39753002749814914</v>
      </c>
      <c r="K57" s="31">
        <f t="shared" si="71"/>
        <v>3.422140179629324</v>
      </c>
      <c r="L57" s="59">
        <f>'[1]2009'!$B97</f>
        <v>2779790</v>
      </c>
      <c r="M57" s="16">
        <f>L57/L$5</f>
        <v>0.39494309619281615</v>
      </c>
      <c r="N57" s="31">
        <f t="shared" si="72"/>
        <v>3.3998705623688714</v>
      </c>
      <c r="O57" s="16">
        <f t="shared" si="73"/>
        <v>0.29960835642809247</v>
      </c>
      <c r="P57" s="59">
        <f>'[1]2009'!$B142</f>
        <v>908525</v>
      </c>
      <c r="Q57" s="16">
        <f>P57/P$5</f>
        <v>0.40565997297758283</v>
      </c>
      <c r="R57" s="31">
        <f t="shared" si="74"/>
        <v>3.4921268753726924</v>
      </c>
      <c r="S57" s="32">
        <f t="shared" si="75"/>
        <v>9.7921671070056629E-2</v>
      </c>
    </row>
    <row r="58" spans="2:26" ht="21" customHeight="1" x14ac:dyDescent="0.35">
      <c r="B58" s="113" t="s">
        <v>31</v>
      </c>
      <c r="C58" s="59">
        <f>'[1]2009'!$B53</f>
        <v>150256</v>
      </c>
      <c r="D58" s="40">
        <f t="shared" si="66"/>
        <v>3.0712908382586491E-3</v>
      </c>
      <c r="E58" s="59">
        <f t="shared" si="67"/>
        <v>90965</v>
      </c>
      <c r="F58" s="16">
        <f t="shared" si="68"/>
        <v>1.859359833232603E-3</v>
      </c>
      <c r="G58" s="40">
        <f>E58/E$5</f>
        <v>2.2945075117658306E-3</v>
      </c>
      <c r="H58" s="59">
        <f t="shared" si="69"/>
        <v>59291</v>
      </c>
      <c r="I58" s="16">
        <f t="shared" si="70"/>
        <v>1.2119310050260461E-3</v>
      </c>
      <c r="J58" s="16">
        <f>H58/H$5</f>
        <v>6.3904392277754907E-3</v>
      </c>
      <c r="K58" s="31">
        <f t="shared" si="71"/>
        <v>2.7851027704230398</v>
      </c>
      <c r="L58" s="59">
        <f>'[1]2009'!$B98</f>
        <v>52969</v>
      </c>
      <c r="M58" s="16">
        <f>L58/L$5</f>
        <v>7.5256551258322665E-3</v>
      </c>
      <c r="N58" s="31">
        <f t="shared" si="72"/>
        <v>3.2798563906380922</v>
      </c>
      <c r="O58" s="16">
        <f t="shared" si="73"/>
        <v>5.7090481768909277E-3</v>
      </c>
      <c r="P58" s="59">
        <f>'[1]2009'!$B143</f>
        <v>6322</v>
      </c>
      <c r="Q58" s="16">
        <f>P58/P$5</f>
        <v>2.8227977756960774E-3</v>
      </c>
      <c r="R58" s="31">
        <f t="shared" si="74"/>
        <v>1.2302412440235071</v>
      </c>
      <c r="S58" s="32">
        <f t="shared" si="75"/>
        <v>6.8139105088456354E-4</v>
      </c>
    </row>
    <row r="59" spans="2:26" ht="19.5" customHeight="1" x14ac:dyDescent="0.35">
      <c r="B59" s="113" t="s">
        <v>32</v>
      </c>
      <c r="C59" s="59">
        <f>'[1]2009'!$B54</f>
        <v>125157</v>
      </c>
      <c r="D59" s="40">
        <f t="shared" si="66"/>
        <v>2.5582575567294334E-3</v>
      </c>
      <c r="E59" s="59">
        <f t="shared" si="67"/>
        <v>61373</v>
      </c>
      <c r="F59" s="16">
        <f t="shared" si="68"/>
        <v>1.2544878914415934E-3</v>
      </c>
      <c r="G59" s="40">
        <f>E59/E$5</f>
        <v>1.5480768374606091E-3</v>
      </c>
      <c r="H59" s="59">
        <f t="shared" si="69"/>
        <v>63784</v>
      </c>
      <c r="I59" s="16">
        <f t="shared" si="70"/>
        <v>1.30376966528784E-3</v>
      </c>
      <c r="J59" s="16">
        <f>H59/H$5</f>
        <v>6.8746989543848466E-3</v>
      </c>
      <c r="K59" s="31">
        <f t="shared" si="71"/>
        <v>4.4407995701697676</v>
      </c>
      <c r="L59" s="59">
        <f>'[1]2009'!$B99</f>
        <v>45015</v>
      </c>
      <c r="M59" s="16">
        <f>L59/L$5</f>
        <v>6.3955778944163469E-3</v>
      </c>
      <c r="N59" s="31">
        <f t="shared" si="72"/>
        <v>4.1313052037567761</v>
      </c>
      <c r="O59" s="16">
        <f t="shared" si="73"/>
        <v>4.8517586452971571E-3</v>
      </c>
      <c r="P59" s="59">
        <f>'[1]2009'!$B144</f>
        <v>18769</v>
      </c>
      <c r="Q59" s="16">
        <f>P59/P$5</f>
        <v>8.380432055052147E-3</v>
      </c>
      <c r="R59" s="31">
        <f t="shared" si="74"/>
        <v>5.4134470927160212</v>
      </c>
      <c r="S59" s="32">
        <f t="shared" si="75"/>
        <v>2.0229403090876895E-3</v>
      </c>
    </row>
    <row r="60" spans="2:26" s="39" customFormat="1" ht="24.75" customHeight="1" thickBot="1" x14ac:dyDescent="0.3">
      <c r="B60" s="96" t="s">
        <v>0</v>
      </c>
      <c r="C60" s="44">
        <f>SUM(C56:C59)</f>
        <v>48922752</v>
      </c>
      <c r="D60" s="45">
        <f>SUM(D56:D59)</f>
        <v>1</v>
      </c>
      <c r="E60" s="44">
        <f>SUM(E56:E59)</f>
        <v>39644673</v>
      </c>
      <c r="F60" s="45">
        <f>SUM(F56:F59)</f>
        <v>0.81035247158622636</v>
      </c>
      <c r="G60" s="45">
        <f>SUM(G56:G59)</f>
        <v>1</v>
      </c>
      <c r="H60" s="44">
        <f>SUM(H56:H59)</f>
        <v>9278079</v>
      </c>
      <c r="I60" s="45">
        <f>SUM(I56:I59)</f>
        <v>0.18964752841377361</v>
      </c>
      <c r="J60" s="45">
        <f>SUM(J56:J59)</f>
        <v>1</v>
      </c>
      <c r="K60" s="45"/>
      <c r="L60" s="44">
        <f>SUM(L56:L59)</f>
        <v>7038457</v>
      </c>
      <c r="M60" s="45">
        <f>SUM(M56:M59)</f>
        <v>1</v>
      </c>
      <c r="N60" s="62"/>
      <c r="O60" s="45">
        <f>SUM(O56:O59)</f>
        <v>0.75861145394429164</v>
      </c>
      <c r="P60" s="44">
        <f>SUM(P56:P59)</f>
        <v>2239622</v>
      </c>
      <c r="Q60" s="45">
        <f>SUM(Q56:Q59)</f>
        <v>1</v>
      </c>
      <c r="R60" s="62"/>
      <c r="S60" s="48">
        <f>SUM(S56:S59)</f>
        <v>0.24138854605570828</v>
      </c>
      <c r="U60" s="112"/>
      <c r="V60" s="112"/>
      <c r="W60" s="112"/>
      <c r="X60" s="112"/>
      <c r="Y60" s="112"/>
      <c r="Z60" s="112"/>
    </row>
    <row r="61" spans="2:26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6" x14ac:dyDescent="0.25">
      <c r="B62" s="88" t="s">
        <v>48</v>
      </c>
      <c r="C62" s="17"/>
      <c r="E62" s="18"/>
      <c r="H62" s="17"/>
      <c r="L62" s="21"/>
      <c r="P62" s="21"/>
    </row>
    <row r="63" spans="2:26" x14ac:dyDescent="0.25">
      <c r="B63" s="88" t="s">
        <v>49</v>
      </c>
      <c r="C63" s="17"/>
      <c r="E63" s="18"/>
      <c r="H63" s="17"/>
      <c r="L63" s="21"/>
      <c r="P63" s="21"/>
    </row>
    <row r="64" spans="2:26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7Nhoxt/1fVIapn6VkDcXbKozS58xz7oqv8CUp7ud81G8y+Hx2/D//fgks08uWE40XNjWkL6gaEHC9FNZCfPRxg==" saltValue="IsDvTmn/kPkiycUmeQmfmA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zoomScale="50" zoomScaleNormal="50" workbookViewId="0">
      <selection activeCell="V4" sqref="V4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1.140625" style="108" customWidth="1"/>
    <col min="23" max="23" width="12.28515625" style="108" customWidth="1"/>
    <col min="24" max="26" width="8.85546875" style="108"/>
    <col min="27" max="16384" width="8.85546875" style="88"/>
  </cols>
  <sheetData>
    <row r="1" spans="2:26" s="68" customFormat="1" ht="29.1" customHeight="1" x14ac:dyDescent="0.25">
      <c r="B1" s="67" t="s">
        <v>63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</row>
    <row r="2" spans="2:26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</row>
    <row r="3" spans="2:26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</row>
    <row r="4" spans="2:26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6" x14ac:dyDescent="0.35">
      <c r="B5" s="84" t="s">
        <v>0</v>
      </c>
      <c r="C5" s="110">
        <f>'[1]2010'!$D$25</f>
        <v>50088835</v>
      </c>
      <c r="D5" s="51">
        <v>1</v>
      </c>
      <c r="E5" s="110">
        <f>C5-H5</f>
        <v>40429935</v>
      </c>
      <c r="F5" s="52">
        <f>E5/C5</f>
        <v>0.80716461063628253</v>
      </c>
      <c r="G5" s="51">
        <v>1</v>
      </c>
      <c r="H5" s="59">
        <f t="shared" ref="H5" si="0">L5+P5</f>
        <v>9658900</v>
      </c>
      <c r="I5" s="73">
        <f>H5/C5</f>
        <v>0.1928353893637175</v>
      </c>
      <c r="J5" s="74">
        <v>1</v>
      </c>
      <c r="K5" s="75">
        <f>J5/G5</f>
        <v>1</v>
      </c>
      <c r="L5" s="110">
        <f>'[1]2010'!$B$8</f>
        <v>7193059</v>
      </c>
      <c r="M5" s="53">
        <v>1</v>
      </c>
      <c r="N5" s="76">
        <f>M5/G5</f>
        <v>1</v>
      </c>
      <c r="O5" s="55">
        <f>L5/$H$5</f>
        <v>0.74470788599115845</v>
      </c>
      <c r="P5" s="110">
        <f>'[1]2010'!$B$7</f>
        <v>2465841</v>
      </c>
      <c r="Q5" s="53">
        <v>1</v>
      </c>
      <c r="R5" s="76">
        <f>Q5/K5</f>
        <v>1</v>
      </c>
      <c r="S5" s="25">
        <f>P5/H5</f>
        <v>0.25529211400884161</v>
      </c>
      <c r="U5" s="111"/>
    </row>
    <row r="6" spans="2:26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6" x14ac:dyDescent="0.25">
      <c r="B7" s="83" t="s">
        <v>20</v>
      </c>
      <c r="C7" s="59">
        <f>'[1]2010'!$B19</f>
        <v>19476</v>
      </c>
      <c r="D7" s="40">
        <f t="shared" ref="D7:D13" si="1">C7/C$14</f>
        <v>3.8882916721860272E-4</v>
      </c>
      <c r="E7" s="59">
        <f>C7-H7</f>
        <v>5539</v>
      </c>
      <c r="F7" s="16">
        <f>E7/$C$5</f>
        <v>1.1058352624891355E-4</v>
      </c>
      <c r="G7" s="16">
        <f t="shared" ref="G7:G13" si="2">E7/E$5</f>
        <v>1.3700244633091792E-4</v>
      </c>
      <c r="H7" s="59">
        <f t="shared" ref="H7:H13" si="3">L7+P7</f>
        <v>13937</v>
      </c>
      <c r="I7" s="16">
        <f t="shared" ref="I7:I14" si="4">H7/$C$5</f>
        <v>2.7824564096968915E-4</v>
      </c>
      <c r="J7" s="16">
        <f t="shared" ref="J7:J13" si="5">H7/H$5</f>
        <v>1.4429179306132169E-3</v>
      </c>
      <c r="K7" s="78">
        <f t="shared" ref="K7:K13" si="6">J7/G7</f>
        <v>10.532059603723933</v>
      </c>
      <c r="L7" s="59">
        <f>'[1]2010'!$B64</f>
        <v>13411</v>
      </c>
      <c r="M7" s="16">
        <f t="shared" ref="M7:M13" si="7">L7/L$5</f>
        <v>1.8644362572307553E-3</v>
      </c>
      <c r="N7" s="31">
        <f t="shared" ref="N7:N13" si="8">M7/$G7</f>
        <v>13.608780771164961</v>
      </c>
      <c r="O7" s="16">
        <f>L7/$H$5</f>
        <v>1.3884603836875834E-3</v>
      </c>
      <c r="P7" s="59">
        <f>'[1]2010'!$B109</f>
        <v>526</v>
      </c>
      <c r="Q7" s="16">
        <f t="shared" ref="Q7:Q13" si="9">P7/P$5</f>
        <v>2.1331464599704523E-4</v>
      </c>
      <c r="R7" s="31">
        <f t="shared" ref="R7:R13" si="10">Q7/$G7</f>
        <v>1.5570134089562284</v>
      </c>
      <c r="S7" s="32">
        <f>P7/$H$5</f>
        <v>5.4457546925633353E-5</v>
      </c>
    </row>
    <row r="8" spans="2:26" x14ac:dyDescent="0.25">
      <c r="B8" s="83" t="s">
        <v>2</v>
      </c>
      <c r="C8" s="59">
        <f>'[1]2010'!$B20</f>
        <v>1907108</v>
      </c>
      <c r="D8" s="40">
        <f t="shared" si="1"/>
        <v>3.8074513012730279E-2</v>
      </c>
      <c r="E8" s="59">
        <f t="shared" ref="E8:E13" si="11">C8-H8</f>
        <v>635485</v>
      </c>
      <c r="F8" s="16">
        <f t="shared" ref="F8:F14" si="12">E8/$C$5</f>
        <v>1.2687158725093127E-2</v>
      </c>
      <c r="G8" s="16">
        <f t="shared" si="2"/>
        <v>1.57181801059042E-2</v>
      </c>
      <c r="H8" s="59">
        <f t="shared" si="3"/>
        <v>1271623</v>
      </c>
      <c r="I8" s="16">
        <f t="shared" si="4"/>
        <v>2.5387354287637155E-2</v>
      </c>
      <c r="J8" s="16">
        <f t="shared" si="5"/>
        <v>0.13165298325896324</v>
      </c>
      <c r="K8" s="78">
        <f t="shared" si="6"/>
        <v>8.3758413742511184</v>
      </c>
      <c r="L8" s="59">
        <f>'[1]2010'!$B65</f>
        <v>1035844</v>
      </c>
      <c r="M8" s="16">
        <f t="shared" si="7"/>
        <v>0.14400604805271303</v>
      </c>
      <c r="N8" s="31">
        <f t="shared" si="8"/>
        <v>9.1617507295657088</v>
      </c>
      <c r="O8" s="16">
        <f t="shared" ref="O8:O12" si="13">L8/$H$5</f>
        <v>0.1072424396152771</v>
      </c>
      <c r="P8" s="59">
        <f>'[1]2010'!$B110</f>
        <v>235779</v>
      </c>
      <c r="Q8" s="16">
        <f t="shared" si="9"/>
        <v>9.5618087297599477E-2</v>
      </c>
      <c r="R8" s="31">
        <f t="shared" si="10"/>
        <v>6.0832797851503546</v>
      </c>
      <c r="S8" s="32">
        <f t="shared" ref="S8:S12" si="14">P8/$H$5</f>
        <v>2.4410543643686135E-2</v>
      </c>
    </row>
    <row r="9" spans="2:26" x14ac:dyDescent="0.25">
      <c r="B9" s="83" t="s">
        <v>3</v>
      </c>
      <c r="C9" s="59">
        <f>'[1]2010'!$B21</f>
        <v>2561448</v>
      </c>
      <c r="D9" s="40">
        <f t="shared" si="1"/>
        <v>5.1138102932519795E-2</v>
      </c>
      <c r="E9" s="59">
        <f t="shared" si="11"/>
        <v>1262833</v>
      </c>
      <c r="F9" s="16">
        <f t="shared" si="12"/>
        <v>2.5211866077540036E-2</v>
      </c>
      <c r="G9" s="16">
        <f t="shared" si="2"/>
        <v>3.1235098448711331E-2</v>
      </c>
      <c r="H9" s="59">
        <f t="shared" si="3"/>
        <v>1298615</v>
      </c>
      <c r="I9" s="16">
        <f t="shared" si="4"/>
        <v>2.5926236854979759E-2</v>
      </c>
      <c r="J9" s="16">
        <f t="shared" si="5"/>
        <v>0.13444750437420411</v>
      </c>
      <c r="K9" s="78">
        <f t="shared" si="6"/>
        <v>4.3043726785420464</v>
      </c>
      <c r="L9" s="59">
        <f>'[1]2010'!$B66</f>
        <v>938800</v>
      </c>
      <c r="M9" s="16">
        <f t="shared" si="7"/>
        <v>0.13051470869347798</v>
      </c>
      <c r="N9" s="31">
        <f t="shared" si="8"/>
        <v>4.178463176858104</v>
      </c>
      <c r="O9" s="16">
        <f t="shared" si="13"/>
        <v>9.7195332801871842E-2</v>
      </c>
      <c r="P9" s="59">
        <f>'[1]2010'!$B111</f>
        <v>359815</v>
      </c>
      <c r="Q9" s="16">
        <f t="shared" si="9"/>
        <v>0.14591978963769359</v>
      </c>
      <c r="R9" s="31">
        <f t="shared" si="10"/>
        <v>4.6716609482533524</v>
      </c>
      <c r="S9" s="32">
        <f t="shared" si="14"/>
        <v>3.7252171572332252E-2</v>
      </c>
    </row>
    <row r="10" spans="2:26" x14ac:dyDescent="0.25">
      <c r="B10" s="83" t="s">
        <v>4</v>
      </c>
      <c r="C10" s="59">
        <f>'[1]2010'!$B22</f>
        <v>3898135</v>
      </c>
      <c r="D10" s="40">
        <f t="shared" si="1"/>
        <v>7.7824429336398021E-2</v>
      </c>
      <c r="E10" s="59">
        <f t="shared" si="11"/>
        <v>2577180</v>
      </c>
      <c r="F10" s="16">
        <f t="shared" si="12"/>
        <v>5.145218490308269E-2</v>
      </c>
      <c r="G10" s="16">
        <f t="shared" si="2"/>
        <v>6.3744351802692736E-2</v>
      </c>
      <c r="H10" s="59">
        <f t="shared" si="3"/>
        <v>1320955</v>
      </c>
      <c r="I10" s="16">
        <f t="shared" si="4"/>
        <v>2.6372244433315328E-2</v>
      </c>
      <c r="J10" s="16">
        <f t="shared" si="5"/>
        <v>0.13676039714667301</v>
      </c>
      <c r="K10" s="78">
        <f t="shared" si="6"/>
        <v>2.1454512169170084</v>
      </c>
      <c r="L10" s="59">
        <f>'[1]2010'!$B67</f>
        <v>902797</v>
      </c>
      <c r="M10" s="16">
        <f t="shared" si="7"/>
        <v>0.12550946683462488</v>
      </c>
      <c r="N10" s="31">
        <f t="shared" si="8"/>
        <v>1.9689503977248541</v>
      </c>
      <c r="O10" s="16">
        <f t="shared" si="13"/>
        <v>9.3467889718290897E-2</v>
      </c>
      <c r="P10" s="59">
        <f>'[1]2010'!$B112</f>
        <v>418158</v>
      </c>
      <c r="Q10" s="16">
        <f t="shared" si="9"/>
        <v>0.16958027707382592</v>
      </c>
      <c r="R10" s="31">
        <f t="shared" si="10"/>
        <v>2.6603184796470449</v>
      </c>
      <c r="S10" s="32">
        <f t="shared" si="14"/>
        <v>4.3292507428382115E-2</v>
      </c>
    </row>
    <row r="11" spans="2:26" x14ac:dyDescent="0.25">
      <c r="B11" s="83" t="s">
        <v>5</v>
      </c>
      <c r="C11" s="59">
        <f>'[1]2010'!$B23</f>
        <v>21900899</v>
      </c>
      <c r="D11" s="40">
        <f t="shared" si="1"/>
        <v>0.43724113367779466</v>
      </c>
      <c r="E11" s="59">
        <f t="shared" si="11"/>
        <v>19379098</v>
      </c>
      <c r="F11" s="16">
        <f t="shared" si="12"/>
        <v>0.38689456442738185</v>
      </c>
      <c r="G11" s="16">
        <f t="shared" si="2"/>
        <v>0.47932547999396979</v>
      </c>
      <c r="H11" s="59">
        <f t="shared" si="3"/>
        <v>2521801</v>
      </c>
      <c r="I11" s="16">
        <f t="shared" si="4"/>
        <v>5.0346569250412788E-2</v>
      </c>
      <c r="J11" s="16">
        <f t="shared" si="5"/>
        <v>0.26108573440039756</v>
      </c>
      <c r="K11" s="78">
        <f t="shared" si="6"/>
        <v>0.54469404464724513</v>
      </c>
      <c r="L11" s="59">
        <f>'[1]2010'!$B68</f>
        <v>1767990</v>
      </c>
      <c r="M11" s="16">
        <f t="shared" si="7"/>
        <v>0.24579111613014712</v>
      </c>
      <c r="N11" s="31">
        <f t="shared" si="8"/>
        <v>0.51278541698479985</v>
      </c>
      <c r="O11" s="16">
        <f t="shared" si="13"/>
        <v>0.18304258248868918</v>
      </c>
      <c r="P11" s="59">
        <f>'[1]2010'!$B113</f>
        <v>753811</v>
      </c>
      <c r="Q11" s="16">
        <f t="shared" si="9"/>
        <v>0.30570138139482633</v>
      </c>
      <c r="R11" s="31">
        <f t="shared" si="10"/>
        <v>0.63777410998195261</v>
      </c>
      <c r="S11" s="32">
        <f t="shared" si="14"/>
        <v>7.8043151911708367E-2</v>
      </c>
    </row>
    <row r="12" spans="2:26" x14ac:dyDescent="0.25">
      <c r="B12" s="83" t="s">
        <v>6</v>
      </c>
      <c r="C12" s="59">
        <f>'[1]2010'!$B24</f>
        <v>13411635</v>
      </c>
      <c r="D12" s="40">
        <f t="shared" si="1"/>
        <v>0.26775697618042027</v>
      </c>
      <c r="E12" s="59">
        <f t="shared" si="11"/>
        <v>11441208</v>
      </c>
      <c r="F12" s="16">
        <f t="shared" si="12"/>
        <v>0.22841832915459104</v>
      </c>
      <c r="G12" s="16">
        <f t="shared" si="2"/>
        <v>0.28298853312526967</v>
      </c>
      <c r="H12" s="59">
        <f t="shared" si="3"/>
        <v>1970427</v>
      </c>
      <c r="I12" s="16">
        <f t="shared" si="4"/>
        <v>3.9338647025829211E-2</v>
      </c>
      <c r="J12" s="16">
        <f t="shared" si="5"/>
        <v>0.20400118025862157</v>
      </c>
      <c r="K12" s="78">
        <f t="shared" si="6"/>
        <v>0.72088143645140912</v>
      </c>
      <c r="L12" s="59">
        <f>'[1]2010'!$B69</f>
        <v>1464238</v>
      </c>
      <c r="M12" s="16">
        <f t="shared" si="7"/>
        <v>0.20356262891768301</v>
      </c>
      <c r="N12" s="31">
        <f t="shared" si="8"/>
        <v>0.71933172227714459</v>
      </c>
      <c r="O12" s="16">
        <f t="shared" si="13"/>
        <v>0.15159469504809037</v>
      </c>
      <c r="P12" s="59">
        <f>'[1]2010'!$B114</f>
        <v>506189</v>
      </c>
      <c r="Q12" s="16">
        <f t="shared" si="9"/>
        <v>0.20528047023307666</v>
      </c>
      <c r="R12" s="31">
        <f t="shared" si="10"/>
        <v>0.72540207889697705</v>
      </c>
      <c r="S12" s="32">
        <f t="shared" si="14"/>
        <v>5.240648521053122E-2</v>
      </c>
    </row>
    <row r="13" spans="2:26" x14ac:dyDescent="0.25">
      <c r="B13" s="83" t="s">
        <v>7</v>
      </c>
      <c r="C13" s="59">
        <f>'[1]2010'!$B25</f>
        <v>6390134</v>
      </c>
      <c r="D13" s="40">
        <f t="shared" si="1"/>
        <v>0.1275760156929184</v>
      </c>
      <c r="E13" s="59">
        <f t="shared" si="11"/>
        <v>5128592</v>
      </c>
      <c r="F13" s="16">
        <f t="shared" si="12"/>
        <v>0.10238992382234484</v>
      </c>
      <c r="G13" s="16">
        <f t="shared" si="2"/>
        <v>0.12685135407712131</v>
      </c>
      <c r="H13" s="59">
        <f t="shared" si="3"/>
        <v>1261542</v>
      </c>
      <c r="I13" s="16">
        <f t="shared" si="4"/>
        <v>2.5186091870573551E-2</v>
      </c>
      <c r="J13" s="16">
        <f t="shared" si="5"/>
        <v>0.13060928263052729</v>
      </c>
      <c r="K13" s="78">
        <f t="shared" si="6"/>
        <v>1.0296246625094856</v>
      </c>
      <c r="L13" s="59">
        <f>'[1]2010'!$B70</f>
        <v>1069979</v>
      </c>
      <c r="M13" s="16">
        <f t="shared" si="7"/>
        <v>0.14875159511412323</v>
      </c>
      <c r="N13" s="31">
        <f t="shared" si="8"/>
        <v>1.1726449133817469</v>
      </c>
      <c r="O13" s="16">
        <f>L13/$H$5</f>
        <v>0.11077648593525143</v>
      </c>
      <c r="P13" s="59">
        <f>'[1]2010'!$B115</f>
        <v>191563</v>
      </c>
      <c r="Q13" s="16">
        <f t="shared" si="9"/>
        <v>7.7686679716980941E-2</v>
      </c>
      <c r="R13" s="31">
        <f t="shared" si="10"/>
        <v>0.61242294402115793</v>
      </c>
      <c r="S13" s="32">
        <f>P13/$H$5</f>
        <v>1.9832796695275861E-2</v>
      </c>
    </row>
    <row r="14" spans="2:26" s="39" customFormat="1" ht="21" customHeight="1" x14ac:dyDescent="0.25">
      <c r="B14" s="95" t="s">
        <v>0</v>
      </c>
      <c r="C14" s="60">
        <f>SUM(C7:C13)</f>
        <v>50088835</v>
      </c>
      <c r="D14" s="34">
        <f>SUM(D7:D13)</f>
        <v>1</v>
      </c>
      <c r="E14" s="60">
        <f>SUM(E7:E13)</f>
        <v>40429935</v>
      </c>
      <c r="F14" s="35">
        <f>SUM(F7:F13)</f>
        <v>0.80716461063628242</v>
      </c>
      <c r="G14" s="35">
        <f>SUM(G7:G13)</f>
        <v>0.99999999999999989</v>
      </c>
      <c r="H14" s="60">
        <f>SUM(H7:H13)</f>
        <v>9658900</v>
      </c>
      <c r="I14" s="35">
        <f>SUM(I7:I13)</f>
        <v>0.19283538936371747</v>
      </c>
      <c r="J14" s="35">
        <f>SUM(J7:J13)</f>
        <v>1</v>
      </c>
      <c r="K14" s="36"/>
      <c r="L14" s="60">
        <f>SUM(L7:L13)</f>
        <v>7193059</v>
      </c>
      <c r="M14" s="35">
        <f>SUM(M7:M13)</f>
        <v>1</v>
      </c>
      <c r="N14" s="37"/>
      <c r="O14" s="35">
        <f>SUM(O7:O13)</f>
        <v>0.74470788599115856</v>
      </c>
      <c r="P14" s="60">
        <f>SUM(P7:P13)</f>
        <v>2465841</v>
      </c>
      <c r="Q14" s="35">
        <f>SUM(Q7:Q13)</f>
        <v>0.99999999999999989</v>
      </c>
      <c r="R14" s="31" t="s">
        <v>13</v>
      </c>
      <c r="S14" s="38">
        <f>SUM(S7:S13)</f>
        <v>0.25529211400884161</v>
      </c>
      <c r="U14" s="112"/>
      <c r="V14" s="112"/>
      <c r="W14" s="112"/>
    </row>
    <row r="15" spans="2:26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</row>
    <row r="16" spans="2:26" s="39" customFormat="1" ht="21" customHeight="1" x14ac:dyDescent="0.25">
      <c r="B16" s="83" t="s">
        <v>73</v>
      </c>
      <c r="C16" s="60">
        <f>C7+C8+C9+C10</f>
        <v>8386167</v>
      </c>
      <c r="D16" s="40">
        <f>C16/C$5</f>
        <v>0.1674258744488667</v>
      </c>
      <c r="E16" s="60">
        <f>E7+E8+E9+E10</f>
        <v>4481037</v>
      </c>
      <c r="F16" s="16">
        <f t="shared" ref="F16:F17" si="15">E16/$C$5</f>
        <v>8.9461793231964765E-2</v>
      </c>
      <c r="G16" s="16">
        <f t="shared" ref="G16:G17" si="16">E16/E$5</f>
        <v>0.11083463280363919</v>
      </c>
      <c r="H16" s="60">
        <f>H7+H8+H9+H10</f>
        <v>3905130</v>
      </c>
      <c r="I16" s="16">
        <f t="shared" ref="I16:I17" si="17">H16/$C$5</f>
        <v>7.7964081216901931E-2</v>
      </c>
      <c r="J16" s="16">
        <f t="shared" ref="J16:J17" si="18">H16/H$5</f>
        <v>0.40430380271045357</v>
      </c>
      <c r="K16" s="78">
        <f t="shared" ref="K16:K17" si="19">J16/G16</f>
        <v>3.6478110901196446</v>
      </c>
      <c r="L16" s="60">
        <f>L7+L8+L9+L10</f>
        <v>2890852</v>
      </c>
      <c r="M16" s="16">
        <f t="shared" ref="M16:M17" si="20">L16/L$5</f>
        <v>0.40189465983804668</v>
      </c>
      <c r="N16" s="31">
        <f t="shared" ref="N16:N17" si="21">M16/$G16</f>
        <v>3.6260747175484909</v>
      </c>
      <c r="O16" s="16">
        <f t="shared" ref="O16:O17" si="22">L16/$H$5</f>
        <v>0.29929412251912746</v>
      </c>
      <c r="P16" s="60">
        <f>P7+P8+P9+P10</f>
        <v>1014278</v>
      </c>
      <c r="Q16" s="16">
        <f t="shared" ref="Q16:Q17" si="23">P16/P$5</f>
        <v>0.41133146865511605</v>
      </c>
      <c r="R16" s="31">
        <f t="shared" ref="R16:R17" si="24">Q16/$G16</f>
        <v>3.711217858986855</v>
      </c>
      <c r="S16" s="32">
        <f t="shared" ref="S16:S17" si="25">P16/$H$5</f>
        <v>0.10500968019132613</v>
      </c>
      <c r="U16" s="112"/>
      <c r="V16" s="112"/>
      <c r="W16" s="112"/>
    </row>
    <row r="17" spans="2:26" s="39" customFormat="1" ht="21" customHeight="1" x14ac:dyDescent="0.25">
      <c r="B17" s="83" t="s">
        <v>74</v>
      </c>
      <c r="C17" s="60">
        <f>C11+C12+C13</f>
        <v>41702668</v>
      </c>
      <c r="D17" s="40">
        <f>C17/C$5</f>
        <v>0.8325741255511333</v>
      </c>
      <c r="E17" s="60">
        <f>E11+E12+E13</f>
        <v>35948898</v>
      </c>
      <c r="F17" s="16">
        <f t="shared" si="15"/>
        <v>0.71770281740431774</v>
      </c>
      <c r="G17" s="16">
        <f t="shared" si="16"/>
        <v>0.88916536719636086</v>
      </c>
      <c r="H17" s="60">
        <f>H11+H12+H13</f>
        <v>5753770</v>
      </c>
      <c r="I17" s="16">
        <f t="shared" si="17"/>
        <v>0.11487130814681555</v>
      </c>
      <c r="J17" s="16">
        <f t="shared" si="18"/>
        <v>0.59569619728954648</v>
      </c>
      <c r="K17" s="78">
        <f t="shared" si="19"/>
        <v>0.66994984202752306</v>
      </c>
      <c r="L17" s="60">
        <f>L11+L12+L13</f>
        <v>4302207</v>
      </c>
      <c r="M17" s="16">
        <f t="shared" si="20"/>
        <v>0.59810534016195338</v>
      </c>
      <c r="N17" s="31">
        <f t="shared" si="21"/>
        <v>0.67265928501899175</v>
      </c>
      <c r="O17" s="16">
        <f t="shared" si="22"/>
        <v>0.44541376347203099</v>
      </c>
      <c r="P17" s="60">
        <f>P11+P12+P13</f>
        <v>1451563</v>
      </c>
      <c r="Q17" s="16">
        <f t="shared" si="23"/>
        <v>0.58866853134488395</v>
      </c>
      <c r="R17" s="31">
        <f t="shared" si="24"/>
        <v>0.66204617618095329</v>
      </c>
      <c r="S17" s="32">
        <f t="shared" si="25"/>
        <v>0.15028243381751547</v>
      </c>
      <c r="U17" s="112"/>
      <c r="V17" s="112"/>
      <c r="W17" s="112"/>
    </row>
    <row r="18" spans="2:26" s="39" customFormat="1" ht="21" customHeight="1" x14ac:dyDescent="0.25">
      <c r="B18" s="95" t="s">
        <v>0</v>
      </c>
      <c r="C18" s="60">
        <f>SUM(C16:C17)</f>
        <v>50088835</v>
      </c>
      <c r="D18" s="34">
        <f>SUM(D16:D17)</f>
        <v>1</v>
      </c>
      <c r="E18" s="60">
        <f>SUM(E16:E17)</f>
        <v>40429935</v>
      </c>
      <c r="F18" s="35">
        <f>SUM(F16:F17)</f>
        <v>0.80716461063628253</v>
      </c>
      <c r="G18" s="35">
        <f>SUM(G16:G17)</f>
        <v>1</v>
      </c>
      <c r="H18" s="60">
        <f>SUM(H16:H17)</f>
        <v>9658900</v>
      </c>
      <c r="I18" s="35">
        <f>SUM(I16:I17)</f>
        <v>0.19283538936371747</v>
      </c>
      <c r="J18" s="35">
        <f>SUM(J16:J17)</f>
        <v>1</v>
      </c>
      <c r="K18" s="36" t="s">
        <v>13</v>
      </c>
      <c r="L18" s="60">
        <f>SUM(L16:L17)</f>
        <v>7193059</v>
      </c>
      <c r="M18" s="35">
        <f>SUM(M16:M17)</f>
        <v>1</v>
      </c>
      <c r="N18" s="37" t="s">
        <v>13</v>
      </c>
      <c r="O18" s="35">
        <f>SUM(O16:O17)</f>
        <v>0.74470788599115845</v>
      </c>
      <c r="P18" s="60">
        <f>SUM(P16:P17)</f>
        <v>2465841</v>
      </c>
      <c r="Q18" s="35">
        <f>SUM(Q16:Q17)</f>
        <v>1</v>
      </c>
      <c r="R18" s="31"/>
      <c r="S18" s="38">
        <f>SUM(S16:S17)</f>
        <v>0.25529211400884161</v>
      </c>
      <c r="U18" s="112"/>
      <c r="V18" s="112"/>
      <c r="W18" s="112"/>
    </row>
    <row r="19" spans="2:26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X19" s="88"/>
      <c r="Y19" s="88"/>
      <c r="Z19" s="88"/>
    </row>
    <row r="20" spans="2:26" x14ac:dyDescent="0.25">
      <c r="B20" s="83" t="s">
        <v>9</v>
      </c>
      <c r="C20" s="59">
        <f>'[1]2010'!$B$30</f>
        <v>41329979</v>
      </c>
      <c r="D20" s="40">
        <f t="shared" ref="D20:D26" si="26">C20/C$14</f>
        <v>0.82513356519471859</v>
      </c>
      <c r="E20" s="59">
        <f t="shared" ref="E20:E26" si="27">C20-H20</f>
        <v>35140537</v>
      </c>
      <c r="F20" s="16">
        <f t="shared" ref="F20:F27" si="28">E20/$C$5</f>
        <v>0.7015642707601405</v>
      </c>
      <c r="G20" s="16">
        <f t="shared" ref="G20:G27" si="29">E20/E$5</f>
        <v>0.86917124650336441</v>
      </c>
      <c r="H20" s="59">
        <f t="shared" ref="H20:H26" si="30">L20+P20</f>
        <v>6189442</v>
      </c>
      <c r="I20" s="16">
        <f t="shared" ref="I20:I27" si="31">H20/$C$5</f>
        <v>0.12356929443457809</v>
      </c>
      <c r="J20" s="16">
        <f t="shared" ref="J20:J27" si="32">H20/H$5</f>
        <v>0.64080195467392764</v>
      </c>
      <c r="K20" s="78">
        <f t="shared" ref="K20:K26" si="33">J20/G20</f>
        <v>0.73725627401026461</v>
      </c>
      <c r="L20" s="59">
        <f>'[1]2010'!$B$75</f>
        <v>4451656</v>
      </c>
      <c r="M20" s="16">
        <f t="shared" ref="M20:O27" si="34">L20/L$5</f>
        <v>0.61888217516358479</v>
      </c>
      <c r="N20" s="31">
        <f t="shared" ref="N20:N26" si="35">M20/$G20</f>
        <v>0.71203710161066536</v>
      </c>
      <c r="O20" s="16">
        <f t="shared" ref="O20:O26" si="36">L20/$H$5</f>
        <v>0.46088643634368304</v>
      </c>
      <c r="P20" s="59">
        <f>'[1]2010'!$B$120</f>
        <v>1737786</v>
      </c>
      <c r="Q20" s="16">
        <f t="shared" ref="Q20:Q27" si="37">P20/P$5</f>
        <v>0.70474373651829136</v>
      </c>
      <c r="R20" s="31">
        <f t="shared" ref="R20:R26" si="38">Q20/$G20</f>
        <v>0.81082265359495342</v>
      </c>
      <c r="S20" s="32">
        <f t="shared" ref="S20:S26" si="39">P20/$H$5</f>
        <v>0.17991551833024463</v>
      </c>
      <c r="X20" s="88"/>
      <c r="Y20" s="88"/>
      <c r="Z20" s="88"/>
    </row>
    <row r="21" spans="2:26" ht="16.5" customHeight="1" x14ac:dyDescent="0.25">
      <c r="B21" s="83" t="s">
        <v>45</v>
      </c>
      <c r="C21" s="59">
        <f>'[1]2010'!$B$31</f>
        <v>5154647</v>
      </c>
      <c r="D21" s="40">
        <f t="shared" si="26"/>
        <v>0.1029100996259945</v>
      </c>
      <c r="E21" s="59">
        <f t="shared" si="27"/>
        <v>3195908</v>
      </c>
      <c r="F21" s="16">
        <f t="shared" si="28"/>
        <v>6.3804798015366093E-2</v>
      </c>
      <c r="G21" s="16">
        <f t="shared" si="29"/>
        <v>7.9048061788870055E-2</v>
      </c>
      <c r="H21" s="59">
        <f t="shared" si="30"/>
        <v>1958739</v>
      </c>
      <c r="I21" s="16">
        <f t="shared" si="31"/>
        <v>3.9105301610628397E-2</v>
      </c>
      <c r="J21" s="16">
        <f t="shared" si="32"/>
        <v>0.20279110457712576</v>
      </c>
      <c r="K21" s="78">
        <f t="shared" si="33"/>
        <v>2.5654152674705895</v>
      </c>
      <c r="L21" s="59">
        <f>'[1]2010'!$B$76</f>
        <v>1414867</v>
      </c>
      <c r="M21" s="16">
        <f t="shared" si="34"/>
        <v>0.19669892878676512</v>
      </c>
      <c r="N21" s="31">
        <f t="shared" si="35"/>
        <v>2.4883460053976969</v>
      </c>
      <c r="O21" s="16">
        <f t="shared" si="36"/>
        <v>0.14648324343351726</v>
      </c>
      <c r="P21" s="59">
        <f>'[1]2010'!$B$121</f>
        <v>543872</v>
      </c>
      <c r="Q21" s="16">
        <f t="shared" si="37"/>
        <v>0.22056247746711974</v>
      </c>
      <c r="R21" s="31">
        <f t="shared" si="38"/>
        <v>2.7902325809862534</v>
      </c>
      <c r="S21" s="32">
        <f t="shared" si="39"/>
        <v>5.6307861143608487E-2</v>
      </c>
      <c r="X21" s="88"/>
      <c r="Y21" s="88"/>
      <c r="Z21" s="88"/>
    </row>
    <row r="22" spans="2:26" x14ac:dyDescent="0.25">
      <c r="B22" s="83" t="s">
        <v>11</v>
      </c>
      <c r="C22" s="59">
        <f>'[1]2010'!$B$34</f>
        <v>1280584</v>
      </c>
      <c r="D22" s="40">
        <f t="shared" si="26"/>
        <v>2.5566256432196916E-2</v>
      </c>
      <c r="E22" s="59">
        <f t="shared" si="27"/>
        <v>592187</v>
      </c>
      <c r="F22" s="16">
        <f t="shared" si="28"/>
        <v>1.1822734547529405E-2</v>
      </c>
      <c r="G22" s="16">
        <f t="shared" si="29"/>
        <v>1.4647240961431177E-2</v>
      </c>
      <c r="H22" s="59">
        <f t="shared" si="30"/>
        <v>688397</v>
      </c>
      <c r="I22" s="16">
        <f t="shared" si="31"/>
        <v>1.3743521884667511E-2</v>
      </c>
      <c r="J22" s="16">
        <f t="shared" si="32"/>
        <v>7.1270745115903464E-2</v>
      </c>
      <c r="K22" s="78">
        <f t="shared" si="33"/>
        <v>4.8658136575736117</v>
      </c>
      <c r="L22" s="59">
        <f>'[1]2010'!$B$79</f>
        <v>583702</v>
      </c>
      <c r="M22" s="16">
        <f t="shared" si="34"/>
        <v>8.1147951101193522E-2</v>
      </c>
      <c r="N22" s="31">
        <f t="shared" si="35"/>
        <v>5.5401526686746463</v>
      </c>
      <c r="O22" s="16">
        <f t="shared" si="36"/>
        <v>6.0431519117083728E-2</v>
      </c>
      <c r="P22" s="59">
        <f>'[1]2010'!$B$124</f>
        <v>104695</v>
      </c>
      <c r="Q22" s="16">
        <f t="shared" si="37"/>
        <v>4.2458130917605801E-2</v>
      </c>
      <c r="R22" s="31">
        <f t="shared" si="38"/>
        <v>2.8987118481498122</v>
      </c>
      <c r="S22" s="32">
        <f t="shared" si="39"/>
        <v>1.0839225998819741E-2</v>
      </c>
      <c r="X22" s="88"/>
      <c r="Y22" s="88"/>
      <c r="Z22" s="88"/>
    </row>
    <row r="23" spans="2:26" x14ac:dyDescent="0.25">
      <c r="B23" s="83" t="s">
        <v>10</v>
      </c>
      <c r="C23" s="59">
        <f>'[1]2010'!$B$33</f>
        <v>992077</v>
      </c>
      <c r="D23" s="40">
        <f t="shared" si="26"/>
        <v>1.9806350057852213E-2</v>
      </c>
      <c r="E23" s="59">
        <f t="shared" si="27"/>
        <v>493761</v>
      </c>
      <c r="F23" s="16">
        <f t="shared" si="28"/>
        <v>9.8577058140801241E-3</v>
      </c>
      <c r="G23" s="16">
        <f t="shared" si="29"/>
        <v>1.221275770045141E-2</v>
      </c>
      <c r="H23" s="59">
        <f t="shared" si="30"/>
        <v>498316</v>
      </c>
      <c r="I23" s="16">
        <f t="shared" si="31"/>
        <v>9.9486442437720906E-3</v>
      </c>
      <c r="J23" s="16">
        <f t="shared" si="32"/>
        <v>5.1591382041433292E-2</v>
      </c>
      <c r="K23" s="78">
        <f t="shared" si="33"/>
        <v>4.2243843124412734</v>
      </c>
      <c r="L23" s="59">
        <f>'[1]2010'!$B$78</f>
        <v>468011</v>
      </c>
      <c r="M23" s="16">
        <f t="shared" si="34"/>
        <v>6.506425152358683E-2</v>
      </c>
      <c r="N23" s="31">
        <f t="shared" si="35"/>
        <v>5.3275642667652301</v>
      </c>
      <c r="O23" s="16">
        <f t="shared" si="36"/>
        <v>4.845386120572736E-2</v>
      </c>
      <c r="P23" s="59">
        <f>'[1]2010'!$B$123</f>
        <v>30305</v>
      </c>
      <c r="Q23" s="16">
        <f t="shared" si="37"/>
        <v>1.2289924613955238E-2</v>
      </c>
      <c r="R23" s="31">
        <f t="shared" si="38"/>
        <v>1.0063185494543117</v>
      </c>
      <c r="S23" s="32">
        <f t="shared" si="39"/>
        <v>3.1375208357059294E-3</v>
      </c>
      <c r="X23" s="88"/>
      <c r="Y23" s="88"/>
      <c r="Z23" s="88"/>
    </row>
    <row r="24" spans="2:26" ht="38.25" customHeight="1" x14ac:dyDescent="0.25">
      <c r="B24" s="83" t="s">
        <v>47</v>
      </c>
      <c r="C24" s="59">
        <f>'[1]2010'!$B$35</f>
        <v>222038</v>
      </c>
      <c r="D24" s="40">
        <f t="shared" si="26"/>
        <v>4.4328840948287176E-3</v>
      </c>
      <c r="E24" s="59">
        <f t="shared" si="27"/>
        <v>135042</v>
      </c>
      <c r="F24" s="16">
        <f t="shared" si="28"/>
        <v>2.6960499280927574E-3</v>
      </c>
      <c r="G24" s="16">
        <f t="shared" si="29"/>
        <v>3.3401488278425378E-3</v>
      </c>
      <c r="H24" s="59">
        <f t="shared" si="30"/>
        <v>86996</v>
      </c>
      <c r="I24" s="16">
        <f t="shared" si="31"/>
        <v>1.7368341667359601E-3</v>
      </c>
      <c r="J24" s="16">
        <f t="shared" si="32"/>
        <v>9.0068227230844095E-3</v>
      </c>
      <c r="K24" s="78">
        <f t="shared" si="33"/>
        <v>2.6965333544439929</v>
      </c>
      <c r="L24" s="59">
        <f>'[1]2010'!$B$80</f>
        <v>70533</v>
      </c>
      <c r="M24" s="16">
        <f t="shared" si="34"/>
        <v>9.8057029700437601E-3</v>
      </c>
      <c r="N24" s="31">
        <f t="shared" si="35"/>
        <v>2.9357083996695561</v>
      </c>
      <c r="O24" s="16">
        <f t="shared" si="36"/>
        <v>7.3023843294785116E-3</v>
      </c>
      <c r="P24" s="59">
        <f>'[1]2010'!$B$125</f>
        <v>16463</v>
      </c>
      <c r="Q24" s="16">
        <f t="shared" si="37"/>
        <v>6.6764239867858474E-3</v>
      </c>
      <c r="R24" s="31">
        <f t="shared" si="38"/>
        <v>1.998840270569102</v>
      </c>
      <c r="S24" s="32">
        <f t="shared" si="39"/>
        <v>1.7044383936058972E-3</v>
      </c>
      <c r="X24" s="88"/>
      <c r="Y24" s="88"/>
      <c r="Z24" s="88"/>
    </row>
    <row r="25" spans="2:26" ht="38.25" customHeight="1" x14ac:dyDescent="0.25">
      <c r="B25" s="83" t="s">
        <v>46</v>
      </c>
      <c r="C25" s="59">
        <f>'[1]2010'!$B$32</f>
        <v>956178</v>
      </c>
      <c r="D25" s="40">
        <f t="shared" si="26"/>
        <v>1.9089643430517E-2</v>
      </c>
      <c r="E25" s="59">
        <f t="shared" si="27"/>
        <v>757254</v>
      </c>
      <c r="F25" s="16">
        <f t="shared" si="28"/>
        <v>1.5118219459486331E-2</v>
      </c>
      <c r="G25" s="16">
        <f t="shared" si="29"/>
        <v>1.8730032586003417E-2</v>
      </c>
      <c r="H25" s="59">
        <f t="shared" si="30"/>
        <v>198924</v>
      </c>
      <c r="I25" s="16">
        <f t="shared" si="31"/>
        <v>3.9714239710306699E-3</v>
      </c>
      <c r="J25" s="16">
        <f t="shared" si="32"/>
        <v>2.0594891757860626E-2</v>
      </c>
      <c r="K25" s="78">
        <f t="shared" si="33"/>
        <v>1.0995651856607436</v>
      </c>
      <c r="L25" s="59">
        <f>'[1]2010'!$B$77</f>
        <v>170002</v>
      </c>
      <c r="M25" s="16">
        <f t="shared" si="34"/>
        <v>2.3634172888057779E-2</v>
      </c>
      <c r="N25" s="31">
        <f t="shared" si="35"/>
        <v>1.2618329829131814</v>
      </c>
      <c r="O25" s="16">
        <f t="shared" si="36"/>
        <v>1.7600554928615061E-2</v>
      </c>
      <c r="P25" s="59">
        <f>'[1]2010'!$B$122</f>
        <v>28922</v>
      </c>
      <c r="Q25" s="16">
        <f t="shared" si="37"/>
        <v>1.1729061200620802E-2</v>
      </c>
      <c r="R25" s="31">
        <f t="shared" si="38"/>
        <v>0.62621680697905979</v>
      </c>
      <c r="S25" s="32">
        <f t="shared" si="39"/>
        <v>2.9943368292455661E-3</v>
      </c>
      <c r="X25" s="88"/>
      <c r="Y25" s="88"/>
      <c r="Z25" s="88"/>
    </row>
    <row r="26" spans="2:26" ht="39.75" customHeight="1" x14ac:dyDescent="0.25">
      <c r="B26" s="83" t="s">
        <v>14</v>
      </c>
      <c r="C26" s="59">
        <f>'[1]2010'!$B$29</f>
        <v>153332</v>
      </c>
      <c r="D26" s="40">
        <f t="shared" si="26"/>
        <v>3.0612011638921129E-3</v>
      </c>
      <c r="E26" s="59">
        <f t="shared" si="27"/>
        <v>115246</v>
      </c>
      <c r="F26" s="16">
        <f t="shared" si="28"/>
        <v>2.3008321115873427E-3</v>
      </c>
      <c r="G26" s="16">
        <f t="shared" si="29"/>
        <v>2.8505116320370043E-3</v>
      </c>
      <c r="H26" s="59">
        <f t="shared" si="30"/>
        <v>38086</v>
      </c>
      <c r="I26" s="16">
        <f t="shared" si="31"/>
        <v>7.603690523047701E-4</v>
      </c>
      <c r="J26" s="16">
        <f t="shared" si="32"/>
        <v>3.9430991106647753E-3</v>
      </c>
      <c r="K26" s="78">
        <f t="shared" si="33"/>
        <v>1.3832952184261029</v>
      </c>
      <c r="L26" s="59">
        <f>'[1]2010'!$B$74</f>
        <v>34288</v>
      </c>
      <c r="M26" s="16">
        <f t="shared" si="34"/>
        <v>4.7668175667681858E-3</v>
      </c>
      <c r="N26" s="31">
        <f t="shared" si="35"/>
        <v>1.6722673618285746</v>
      </c>
      <c r="O26" s="16">
        <f t="shared" si="36"/>
        <v>3.5498866330534533E-3</v>
      </c>
      <c r="P26" s="59">
        <f>'[1]2010'!$B$119</f>
        <v>3798</v>
      </c>
      <c r="Q26" s="16">
        <f t="shared" si="37"/>
        <v>1.5402452956212506E-3</v>
      </c>
      <c r="R26" s="31">
        <f t="shared" si="38"/>
        <v>0.54033994399825536</v>
      </c>
      <c r="S26" s="32">
        <f t="shared" si="39"/>
        <v>3.9321247761132222E-4</v>
      </c>
      <c r="X26" s="88"/>
      <c r="Y26" s="88"/>
      <c r="Z26" s="88"/>
    </row>
    <row r="27" spans="2:26" s="39" customFormat="1" ht="21.75" customHeight="1" x14ac:dyDescent="0.25">
      <c r="B27" s="95" t="s">
        <v>0</v>
      </c>
      <c r="C27" s="60">
        <f>SUM(C20:C26)</f>
        <v>50088835</v>
      </c>
      <c r="D27" s="34">
        <f>SUM(D20:D26)</f>
        <v>1</v>
      </c>
      <c r="E27" s="60">
        <f>SUM(E20:E26)</f>
        <v>40429935</v>
      </c>
      <c r="F27" s="34">
        <f>SUM(F20:F26)</f>
        <v>0.80716461063628253</v>
      </c>
      <c r="G27" s="34">
        <f>SUM(G20:G26)</f>
        <v>0.99999999999999989</v>
      </c>
      <c r="H27" s="60">
        <f>SUM(H20:H26)</f>
        <v>9658900</v>
      </c>
      <c r="I27" s="35">
        <f>SUM(I20:I26)</f>
        <v>0.1928353893637175</v>
      </c>
      <c r="J27" s="35">
        <f>SUM(J20:J26)</f>
        <v>1</v>
      </c>
      <c r="K27" s="36"/>
      <c r="L27" s="60">
        <f>SUM(L20:L26)</f>
        <v>7193059</v>
      </c>
      <c r="M27" s="35">
        <f>SUM(M20:M26)</f>
        <v>1</v>
      </c>
      <c r="N27" s="105" t="s">
        <v>13</v>
      </c>
      <c r="O27" s="16">
        <f>SUM(O20:O26)</f>
        <v>0.74470788599115845</v>
      </c>
      <c r="P27" s="60">
        <f>SUM(P20:P26)</f>
        <v>2465841</v>
      </c>
      <c r="Q27" s="35">
        <f>SUM(Q20:Q26)</f>
        <v>1</v>
      </c>
      <c r="R27" s="105" t="s">
        <v>13</v>
      </c>
      <c r="S27" s="32">
        <f>SUM(S20:S26)</f>
        <v>0.25529211400884155</v>
      </c>
      <c r="U27" s="112"/>
      <c r="V27" s="112"/>
      <c r="W27" s="112"/>
    </row>
    <row r="28" spans="2:26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X28" s="88"/>
      <c r="Y28" s="88"/>
      <c r="Z28" s="88"/>
    </row>
    <row r="29" spans="2:26" x14ac:dyDescent="0.25">
      <c r="B29" s="83" t="s">
        <v>11</v>
      </c>
      <c r="C29" s="59">
        <f>C25</f>
        <v>956178</v>
      </c>
      <c r="D29" s="40">
        <f>C29/C$14</f>
        <v>1.9089643430517E-2</v>
      </c>
      <c r="E29" s="59">
        <f>E25</f>
        <v>757254</v>
      </c>
      <c r="F29" s="16">
        <f>E29/$C$5</f>
        <v>1.5118219459486331E-2</v>
      </c>
      <c r="G29" s="16">
        <f>E29/E$5</f>
        <v>1.8730032586003417E-2</v>
      </c>
      <c r="H29" s="59">
        <f t="shared" ref="H29:H30" si="40">L29+P29</f>
        <v>198924</v>
      </c>
      <c r="I29" s="16">
        <f>H29/$C$5</f>
        <v>3.9714239710306699E-3</v>
      </c>
      <c r="J29" s="16">
        <f>H29/H$5</f>
        <v>2.0594891757860626E-2</v>
      </c>
      <c r="K29" s="78">
        <f>J29/G29</f>
        <v>1.0995651856607436</v>
      </c>
      <c r="L29" s="59">
        <f>L25</f>
        <v>170002</v>
      </c>
      <c r="M29" s="16">
        <f>L29/L$5</f>
        <v>2.3634172888057779E-2</v>
      </c>
      <c r="N29" s="31">
        <f>M29/$G29</f>
        <v>1.2618329829131814</v>
      </c>
      <c r="O29" s="16">
        <f t="shared" ref="O29:O30" si="41">L29/$H$5</f>
        <v>1.7600554928615061E-2</v>
      </c>
      <c r="P29" s="59">
        <f>P25</f>
        <v>28922</v>
      </c>
      <c r="Q29" s="16">
        <f>P29/P$5</f>
        <v>1.1729061200620802E-2</v>
      </c>
      <c r="R29" s="31">
        <f>Q29/$G29</f>
        <v>0.62621680697905979</v>
      </c>
      <c r="S29" s="32">
        <f t="shared" ref="S29:S30" si="42">P29/$H$5</f>
        <v>2.9943368292455661E-3</v>
      </c>
      <c r="X29" s="88"/>
      <c r="Y29" s="88"/>
      <c r="Z29" s="88"/>
    </row>
    <row r="30" spans="2:26" ht="19.5" customHeight="1" x14ac:dyDescent="0.25">
      <c r="B30" s="83" t="s">
        <v>24</v>
      </c>
      <c r="C30" s="59">
        <f>C26+C24+C23+C22+C21+C20</f>
        <v>49132657</v>
      </c>
      <c r="D30" s="40">
        <f>C30/C$14</f>
        <v>0.980910356569483</v>
      </c>
      <c r="E30" s="59">
        <f>E26+E24+E23+E22+E21+E20</f>
        <v>39672681</v>
      </c>
      <c r="F30" s="16">
        <f>E30/$C$5</f>
        <v>0.79204639117679621</v>
      </c>
      <c r="G30" s="16">
        <f>E30/E$5</f>
        <v>0.98126996741399664</v>
      </c>
      <c r="H30" s="59">
        <f t="shared" si="40"/>
        <v>9459976</v>
      </c>
      <c r="I30" s="16">
        <f>H30/$C$5</f>
        <v>0.18886396539268682</v>
      </c>
      <c r="J30" s="16">
        <f>H30/H$5</f>
        <v>0.97940510824213933</v>
      </c>
      <c r="K30" s="78">
        <f>J30/G30</f>
        <v>0.99809954524872302</v>
      </c>
      <c r="L30" s="59">
        <f>L26+L24+L23+L22+L21+L20</f>
        <v>7023057</v>
      </c>
      <c r="M30" s="16">
        <f>L30/L$5</f>
        <v>0.9763658271119422</v>
      </c>
      <c r="N30" s="31">
        <f>M30/$G30</f>
        <v>0.99500225170960988</v>
      </c>
      <c r="O30" s="16">
        <f t="shared" si="41"/>
        <v>0.72710733106254333</v>
      </c>
      <c r="P30" s="59">
        <f>P26+P24+P23+P22+P21+P20</f>
        <v>2436919</v>
      </c>
      <c r="Q30" s="16">
        <f>P30/P$5</f>
        <v>0.98827093879937922</v>
      </c>
      <c r="R30" s="31">
        <f>Q30/$G30</f>
        <v>1.0071346027269465</v>
      </c>
      <c r="S30" s="32">
        <f t="shared" si="42"/>
        <v>0.25229777717959601</v>
      </c>
    </row>
    <row r="31" spans="2:26" s="39" customFormat="1" ht="19.5" customHeight="1" x14ac:dyDescent="0.25">
      <c r="B31" s="33"/>
      <c r="C31" s="60">
        <f>SUM(C29:C30)</f>
        <v>50088835</v>
      </c>
      <c r="D31" s="35">
        <f>SUM(D29:D30)</f>
        <v>1</v>
      </c>
      <c r="E31" s="60">
        <f>SUM(E29:E30)</f>
        <v>40429935</v>
      </c>
      <c r="F31" s="35">
        <f>SUM(F29:F30)</f>
        <v>0.80716461063628253</v>
      </c>
      <c r="G31" s="35">
        <f>SUM(G29:G30)</f>
        <v>1</v>
      </c>
      <c r="H31" s="60">
        <f>SUM(H29:H30)</f>
        <v>9658900</v>
      </c>
      <c r="I31" s="35">
        <f>SUM(I29:I30)</f>
        <v>0.1928353893637175</v>
      </c>
      <c r="J31" s="35">
        <f>SUM(J29:J30)</f>
        <v>1</v>
      </c>
      <c r="K31" s="36"/>
      <c r="L31" s="60">
        <f>SUM(L29:L30)</f>
        <v>7193059</v>
      </c>
      <c r="M31" s="35">
        <f>SUM(M29:M30)</f>
        <v>1</v>
      </c>
      <c r="N31" s="37"/>
      <c r="O31" s="35">
        <f>SUM(O29:O30)</f>
        <v>0.74470788599115834</v>
      </c>
      <c r="P31" s="60">
        <f>SUM(P29:P30)</f>
        <v>2465841</v>
      </c>
      <c r="Q31" s="35">
        <f>SUM(Q29:Q30)</f>
        <v>1</v>
      </c>
      <c r="R31" s="105" t="s">
        <v>13</v>
      </c>
      <c r="S31" s="38">
        <f>SUM(S29:S30)</f>
        <v>0.25529211400884155</v>
      </c>
      <c r="U31" s="112"/>
      <c r="V31" s="112"/>
      <c r="W31" s="112"/>
      <c r="X31" s="112"/>
      <c r="Y31" s="112"/>
      <c r="Z31" s="112"/>
    </row>
    <row r="32" spans="2:26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6" x14ac:dyDescent="0.25">
      <c r="B33" s="83" t="s">
        <v>15</v>
      </c>
      <c r="C33" s="59">
        <f>'[1]2010'!$B$40</f>
        <v>27576118</v>
      </c>
      <c r="D33" s="40">
        <f>C33/C$14</f>
        <v>0.55054420810545901</v>
      </c>
      <c r="E33" s="59">
        <f t="shared" ref="E33:E34" si="43">C33-H33</f>
        <v>21631324</v>
      </c>
      <c r="F33" s="16">
        <f>E33/$C$5</f>
        <v>0.43185919576688098</v>
      </c>
      <c r="G33" s="16">
        <f>E33/E$5</f>
        <v>0.53503237143468074</v>
      </c>
      <c r="H33" s="59">
        <f t="shared" ref="H33:H34" si="44">L33+P33</f>
        <v>5944794</v>
      </c>
      <c r="I33" s="16">
        <f>H33/$C$5</f>
        <v>0.11868501233857805</v>
      </c>
      <c r="J33" s="16">
        <f>H33/H$5</f>
        <v>0.61547319052894223</v>
      </c>
      <c r="K33" s="78">
        <f>J33/G33</f>
        <v>1.150347574070258</v>
      </c>
      <c r="L33" s="59">
        <f>'[1]2010'!$B$85</f>
        <v>4453510</v>
      </c>
      <c r="M33" s="16">
        <f>L33/L$5</f>
        <v>0.61913992364027604</v>
      </c>
      <c r="N33" s="31">
        <f>M33/$G33</f>
        <v>1.1572008661458413</v>
      </c>
      <c r="O33" s="16">
        <f t="shared" ref="O33:O34" si="45">L33/$H$5</f>
        <v>0.4610783836668772</v>
      </c>
      <c r="P33" s="59">
        <f>'[1]2010'!$B$130</f>
        <v>1491284</v>
      </c>
      <c r="Q33" s="16">
        <f>P33/P$5</f>
        <v>0.60477703144687756</v>
      </c>
      <c r="R33" s="31">
        <f>Q33/$G33</f>
        <v>1.1303559629956177</v>
      </c>
      <c r="S33" s="32">
        <f t="shared" ref="S33:S34" si="46">P33/$H$5</f>
        <v>0.15439480686206503</v>
      </c>
    </row>
    <row r="34" spans="2:26" x14ac:dyDescent="0.25">
      <c r="B34" s="83" t="s">
        <v>52</v>
      </c>
      <c r="C34" s="59">
        <f>'[1]2010'!$B$39</f>
        <v>22512717</v>
      </c>
      <c r="D34" s="40">
        <f>C34/C$14</f>
        <v>0.44945579189454099</v>
      </c>
      <c r="E34" s="59">
        <f t="shared" si="43"/>
        <v>18798611</v>
      </c>
      <c r="F34" s="16">
        <f>E34/$C$5</f>
        <v>0.37530541486940155</v>
      </c>
      <c r="G34" s="16">
        <f>E34/E$5</f>
        <v>0.46496762856531926</v>
      </c>
      <c r="H34" s="59">
        <f t="shared" si="44"/>
        <v>3714106</v>
      </c>
      <c r="I34" s="16">
        <f>H34/$C$5</f>
        <v>7.4150377025139436E-2</v>
      </c>
      <c r="J34" s="16">
        <f>H34/H$5</f>
        <v>0.38452680947105777</v>
      </c>
      <c r="K34" s="78">
        <f>J34/G34</f>
        <v>0.82699694741660701</v>
      </c>
      <c r="L34" s="59">
        <f>'[1]2010'!$B$84</f>
        <v>2739549</v>
      </c>
      <c r="M34" s="16">
        <f>L34/L$5</f>
        <v>0.38086007635972402</v>
      </c>
      <c r="N34" s="31">
        <f>M34/$G34</f>
        <v>0.81911095087390651</v>
      </c>
      <c r="O34" s="16">
        <f t="shared" si="45"/>
        <v>0.28362950232428125</v>
      </c>
      <c r="P34" s="59">
        <f>'[1]2010'!$B$129</f>
        <v>974557</v>
      </c>
      <c r="Q34" s="16">
        <f>P34/P$5</f>
        <v>0.39522296855312244</v>
      </c>
      <c r="R34" s="31">
        <f>Q34/$G34</f>
        <v>0.85000104151896028</v>
      </c>
      <c r="S34" s="32">
        <f t="shared" si="46"/>
        <v>0.10089730714677655</v>
      </c>
    </row>
    <row r="35" spans="2:26" s="39" customFormat="1" ht="24.75" customHeight="1" thickBot="1" x14ac:dyDescent="0.3">
      <c r="B35" s="96" t="s">
        <v>0</v>
      </c>
      <c r="C35" s="44">
        <f>SUM(C33:C34)</f>
        <v>50088835</v>
      </c>
      <c r="D35" s="45">
        <f>SUM(D33:D34)</f>
        <v>1</v>
      </c>
      <c r="E35" s="44">
        <f>SUM(E33:E34)</f>
        <v>40429935</v>
      </c>
      <c r="F35" s="45">
        <f>SUM(F33:F34)</f>
        <v>0.80716461063628253</v>
      </c>
      <c r="G35" s="45">
        <f>SUM(G33:G34)</f>
        <v>1</v>
      </c>
      <c r="H35" s="44">
        <f>SUM(H33:H34)</f>
        <v>9658900</v>
      </c>
      <c r="I35" s="45">
        <f>SUM(I33:I34)</f>
        <v>0.19283538936371747</v>
      </c>
      <c r="J35" s="45">
        <f>SUM(J33:J34)</f>
        <v>1</v>
      </c>
      <c r="K35" s="46"/>
      <c r="L35" s="44">
        <f>SUM(L33:L34)</f>
        <v>7193059</v>
      </c>
      <c r="M35" s="45">
        <f>SUM(M33:M34)</f>
        <v>1</v>
      </c>
      <c r="N35" s="47"/>
      <c r="O35" s="45">
        <f>SUM(O33:O34)</f>
        <v>0.74470788599115845</v>
      </c>
      <c r="P35" s="44">
        <f>SUM(P33:P34)</f>
        <v>2465841</v>
      </c>
      <c r="Q35" s="45">
        <f>SUM(Q33:Q34)</f>
        <v>1</v>
      </c>
      <c r="R35" s="116" t="s">
        <v>13</v>
      </c>
      <c r="S35" s="48">
        <f>SUM(S33:S34)</f>
        <v>0.25529211400884155</v>
      </c>
      <c r="U35" s="112"/>
      <c r="V35" s="112"/>
      <c r="W35" s="112"/>
      <c r="X35" s="112"/>
      <c r="Y35" s="112"/>
      <c r="Z35" s="112"/>
    </row>
    <row r="36" spans="2:26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</row>
    <row r="37" spans="2:26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6" x14ac:dyDescent="0.25">
      <c r="B38" s="84" t="s">
        <v>0</v>
      </c>
      <c r="C38" s="91">
        <f>C5</f>
        <v>50088835</v>
      </c>
      <c r="D38" s="51">
        <f>D5</f>
        <v>1</v>
      </c>
      <c r="E38" s="50">
        <f>C38-H38</f>
        <v>40429935</v>
      </c>
      <c r="F38" s="52">
        <f t="shared" ref="F38:S38" si="47">F5</f>
        <v>0.80716461063628253</v>
      </c>
      <c r="G38" s="51">
        <f t="shared" si="47"/>
        <v>1</v>
      </c>
      <c r="H38" s="50">
        <f t="shared" si="47"/>
        <v>9658900</v>
      </c>
      <c r="I38" s="52">
        <f t="shared" si="47"/>
        <v>0.1928353893637175</v>
      </c>
      <c r="J38" s="53">
        <f t="shared" si="47"/>
        <v>1</v>
      </c>
      <c r="K38" s="54">
        <f t="shared" si="47"/>
        <v>1</v>
      </c>
      <c r="L38" s="50">
        <f t="shared" si="47"/>
        <v>7193059</v>
      </c>
      <c r="M38" s="53">
        <f t="shared" si="47"/>
        <v>1</v>
      </c>
      <c r="N38" s="53">
        <f t="shared" si="47"/>
        <v>1</v>
      </c>
      <c r="O38" s="55">
        <f t="shared" si="47"/>
        <v>0.74470788599115845</v>
      </c>
      <c r="P38" s="50">
        <f t="shared" si="47"/>
        <v>2465841</v>
      </c>
      <c r="Q38" s="53">
        <f t="shared" si="47"/>
        <v>1</v>
      </c>
      <c r="R38" s="53">
        <f t="shared" si="47"/>
        <v>1</v>
      </c>
      <c r="S38" s="25">
        <f t="shared" si="47"/>
        <v>0.25529211400884161</v>
      </c>
    </row>
    <row r="39" spans="2:26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6" ht="18.95" customHeight="1" x14ac:dyDescent="0.25">
      <c r="B40" s="83" t="s">
        <v>21</v>
      </c>
      <c r="C40" s="59">
        <f>E40+H40</f>
        <v>40429935</v>
      </c>
      <c r="D40" s="40">
        <f t="shared" ref="D40:D47" si="48">C40/C$14</f>
        <v>0.80716461063628253</v>
      </c>
      <c r="E40" s="59">
        <f>E38</f>
        <v>40429935</v>
      </c>
      <c r="F40" s="16">
        <f t="shared" ref="F40:F48" si="49">E40/$C$5</f>
        <v>0.80716461063628253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6" ht="19.5" customHeight="1" x14ac:dyDescent="0.25">
      <c r="B41" s="83" t="s">
        <v>22</v>
      </c>
      <c r="C41" s="59">
        <f t="shared" ref="C41:C47" si="56">E41+H41</f>
        <v>1130286</v>
      </c>
      <c r="D41" s="40">
        <f t="shared" si="48"/>
        <v>2.256562764935539E-2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1130286</v>
      </c>
      <c r="I41" s="16">
        <f t="shared" si="51"/>
        <v>2.256562764935539E-2</v>
      </c>
      <c r="J41" s="16">
        <f t="shared" si="52"/>
        <v>0.11702015757487913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'[1]2010'!$B$166</f>
        <v>1130286</v>
      </c>
      <c r="Q41" s="16">
        <f t="shared" si="54"/>
        <v>0.45837748662626665</v>
      </c>
      <c r="R41" s="42" t="s">
        <v>28</v>
      </c>
      <c r="S41" s="32">
        <f t="shared" si="55"/>
        <v>0.11702015757487913</v>
      </c>
    </row>
    <row r="42" spans="2:26" ht="16.5" customHeight="1" x14ac:dyDescent="0.25">
      <c r="B42" s="83" t="s">
        <v>35</v>
      </c>
      <c r="C42" s="59">
        <f t="shared" si="56"/>
        <v>5109846</v>
      </c>
      <c r="D42" s="40">
        <f t="shared" si="48"/>
        <v>0.10201566876131178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5109846</v>
      </c>
      <c r="I42" s="16">
        <f t="shared" si="51"/>
        <v>0.10201566876131178</v>
      </c>
      <c r="J42" s="16">
        <f t="shared" si="52"/>
        <v>0.5290298067067678</v>
      </c>
      <c r="K42" s="31" t="s">
        <v>27</v>
      </c>
      <c r="L42" s="59">
        <f>'[1]2010'!$B$154</f>
        <v>5109846</v>
      </c>
      <c r="M42" s="16">
        <f t="shared" si="58"/>
        <v>0.71038566484718113</v>
      </c>
      <c r="N42" s="42" t="s">
        <v>28</v>
      </c>
      <c r="O42" s="16">
        <f t="shared" si="59"/>
        <v>0.5290298067067678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6" ht="21.75" customHeight="1" x14ac:dyDescent="0.25">
      <c r="B43" s="83" t="s">
        <v>36</v>
      </c>
      <c r="C43" s="59">
        <f t="shared" si="56"/>
        <v>859693</v>
      </c>
      <c r="D43" s="40">
        <f t="shared" si="48"/>
        <v>1.716336584789804E-2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859693</v>
      </c>
      <c r="I43" s="16">
        <f t="shared" si="51"/>
        <v>1.716336584789804E-2</v>
      </c>
      <c r="J43" s="16">
        <f t="shared" si="52"/>
        <v>8.9005269751213908E-2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'[1]2010'!$B$167</f>
        <v>859693</v>
      </c>
      <c r="Q43" s="16">
        <f t="shared" si="54"/>
        <v>0.34864088965995782</v>
      </c>
      <c r="R43" s="42" t="s">
        <v>28</v>
      </c>
      <c r="S43" s="32">
        <f t="shared" si="55"/>
        <v>8.9005269751213908E-2</v>
      </c>
    </row>
    <row r="44" spans="2:26" ht="20.25" customHeight="1" x14ac:dyDescent="0.25">
      <c r="B44" s="83" t="s">
        <v>37</v>
      </c>
      <c r="C44" s="59">
        <f t="shared" si="56"/>
        <v>258751</v>
      </c>
      <c r="D44" s="40">
        <f t="shared" si="48"/>
        <v>5.1658418487872601E-3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258751</v>
      </c>
      <c r="I44" s="16">
        <f t="shared" si="51"/>
        <v>5.1658418487872601E-3</v>
      </c>
      <c r="J44" s="16">
        <f t="shared" si="52"/>
        <v>2.6788868297632235E-2</v>
      </c>
      <c r="K44" s="31" t="s">
        <v>27</v>
      </c>
      <c r="L44" s="59">
        <f>'[1]2010'!$B$155</f>
        <v>258751</v>
      </c>
      <c r="M44" s="16">
        <f t="shared" si="58"/>
        <v>3.5972317201902554E-2</v>
      </c>
      <c r="N44" s="42" t="s">
        <v>28</v>
      </c>
      <c r="O44" s="16">
        <f t="shared" si="59"/>
        <v>2.6788868297632235E-2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6" ht="18" customHeight="1" x14ac:dyDescent="0.25">
      <c r="B45" s="83" t="s">
        <v>38</v>
      </c>
      <c r="C45" s="59">
        <f t="shared" si="56"/>
        <v>102</v>
      </c>
      <c r="D45" s="40">
        <f t="shared" si="48"/>
        <v>2.0363819601713635E-6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102</v>
      </c>
      <c r="I45" s="16">
        <f t="shared" si="51"/>
        <v>2.0363819601713635E-6</v>
      </c>
      <c r="J45" s="16">
        <f t="shared" si="52"/>
        <v>1.0560208719419395E-5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'[1]2010'!$B$168</f>
        <v>102</v>
      </c>
      <c r="Q45" s="16">
        <f t="shared" si="54"/>
        <v>4.1365197512735003E-5</v>
      </c>
      <c r="R45" s="42" t="s">
        <v>28</v>
      </c>
      <c r="S45" s="32">
        <f t="shared" si="55"/>
        <v>1.0560208719419395E-5</v>
      </c>
    </row>
    <row r="46" spans="2:26" ht="22.5" customHeight="1" x14ac:dyDescent="0.25">
      <c r="B46" s="83" t="s">
        <v>39</v>
      </c>
      <c r="C46" s="59">
        <f t="shared" si="56"/>
        <v>475760</v>
      </c>
      <c r="D46" s="40">
        <f t="shared" si="48"/>
        <v>9.4983243271679202E-3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475760</v>
      </c>
      <c r="I46" s="16">
        <f t="shared" si="51"/>
        <v>9.4983243271679202E-3</v>
      </c>
      <c r="J46" s="16">
        <f t="shared" si="52"/>
        <v>4.9256126474029133E-2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'[1]2010'!$B$169</f>
        <v>475760</v>
      </c>
      <c r="Q46" s="16">
        <f t="shared" si="54"/>
        <v>0.19294025851626281</v>
      </c>
      <c r="R46" s="42" t="s">
        <v>28</v>
      </c>
      <c r="S46" s="32">
        <f t="shared" si="55"/>
        <v>4.9256126474029133E-2</v>
      </c>
    </row>
    <row r="47" spans="2:26" ht="41.25" customHeight="1" x14ac:dyDescent="0.25">
      <c r="B47" s="83" t="s">
        <v>40</v>
      </c>
      <c r="C47" s="59">
        <f t="shared" si="56"/>
        <v>1824462</v>
      </c>
      <c r="D47" s="40">
        <f t="shared" si="48"/>
        <v>3.6424524547236922E-2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1824462</v>
      </c>
      <c r="I47" s="16">
        <f t="shared" si="51"/>
        <v>3.6424524547236922E-2</v>
      </c>
      <c r="J47" s="16">
        <f t="shared" si="52"/>
        <v>0.18888921098675832</v>
      </c>
      <c r="K47" s="31" t="s">
        <v>27</v>
      </c>
      <c r="L47" s="59">
        <f>'[1]2010'!$B$156</f>
        <v>1824462</v>
      </c>
      <c r="M47" s="16">
        <f t="shared" si="58"/>
        <v>0.25364201795091629</v>
      </c>
      <c r="N47" s="42" t="s">
        <v>28</v>
      </c>
      <c r="O47" s="16">
        <f t="shared" si="59"/>
        <v>0.18888921098675832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6" s="39" customFormat="1" x14ac:dyDescent="0.25">
      <c r="B48" s="95" t="s">
        <v>0</v>
      </c>
      <c r="C48" s="60">
        <f>SUM(C40:C47)</f>
        <v>50088835</v>
      </c>
      <c r="D48" s="35">
        <f>SUM(D40:D47)</f>
        <v>0.99999999999999989</v>
      </c>
      <c r="E48" s="60">
        <f>SUM(E40:E47)</f>
        <v>40429935</v>
      </c>
      <c r="F48" s="35">
        <f>SUM(F40:F47)</f>
        <v>0.80716461063628253</v>
      </c>
      <c r="G48" s="35">
        <f>SUM(G40:G47)</f>
        <v>1</v>
      </c>
      <c r="H48" s="60">
        <f>SUM(H40:H47)</f>
        <v>9658900</v>
      </c>
      <c r="I48" s="35">
        <f>SUM(I40:I47)</f>
        <v>0.19283538936371752</v>
      </c>
      <c r="J48" s="35">
        <f>SUM(J40:J47)</f>
        <v>1</v>
      </c>
      <c r="K48" s="61"/>
      <c r="L48" s="60">
        <f>SUM(L40:L47)</f>
        <v>7193059</v>
      </c>
      <c r="M48" s="35">
        <f>SUM(M40:M47)</f>
        <v>1</v>
      </c>
      <c r="N48" s="61"/>
      <c r="O48" s="35">
        <f>SUM(O40:O47)</f>
        <v>0.74470788599115845</v>
      </c>
      <c r="P48" s="60">
        <f>SUM(P40:P47)</f>
        <v>2465841</v>
      </c>
      <c r="Q48" s="35">
        <f>SUM(Q40:Q47)</f>
        <v>1</v>
      </c>
      <c r="R48" s="61"/>
      <c r="S48" s="38">
        <f>SUM(S40:S47)</f>
        <v>0.25529211400884155</v>
      </c>
      <c r="U48" s="112"/>
      <c r="V48" s="112"/>
      <c r="W48" s="112"/>
      <c r="X48" s="112"/>
      <c r="Y48" s="112"/>
      <c r="Z48" s="112"/>
    </row>
    <row r="49" spans="2:26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6" ht="21" customHeight="1" x14ac:dyDescent="0.35">
      <c r="B50" s="113" t="s">
        <v>29</v>
      </c>
      <c r="C50" s="59">
        <f>'[1]2010'!$B44</f>
        <v>38046191</v>
      </c>
      <c r="D50" s="40">
        <f>C50/C$14</f>
        <v>0.75957428436896168</v>
      </c>
      <c r="E50" s="59">
        <f t="shared" ref="E50:E53" si="60">C50-H50</f>
        <v>33392784</v>
      </c>
      <c r="F50" s="16">
        <f t="shared" ref="F50:F54" si="61">E50/$C$5</f>
        <v>0.66667120526959756</v>
      </c>
      <c r="G50" s="40">
        <f>E50/E$5</f>
        <v>0.82594206495756173</v>
      </c>
      <c r="H50" s="59">
        <f t="shared" ref="H50:H53" si="62">L50+P50</f>
        <v>4653407</v>
      </c>
      <c r="I50" s="16">
        <f t="shared" ref="I50:I54" si="63">H50/$C$5</f>
        <v>9.2903079099364155E-2</v>
      </c>
      <c r="J50" s="16">
        <f>H50/H$5</f>
        <v>0.48177401153340443</v>
      </c>
      <c r="K50" s="31">
        <f>J50/G50</f>
        <v>0.58330242758389939</v>
      </c>
      <c r="L50" s="59">
        <f>'[1]2010'!$B89</f>
        <v>3526004</v>
      </c>
      <c r="M50" s="16">
        <f>L50/L$5</f>
        <v>0.49019533970178752</v>
      </c>
      <c r="N50" s="31">
        <f>M50/$G50</f>
        <v>0.59349845527842748</v>
      </c>
      <c r="O50" s="16">
        <f t="shared" ref="O50:O53" si="64">L50/$H$5</f>
        <v>0.36505233515203594</v>
      </c>
      <c r="P50" s="59">
        <f>'[1]2010'!$B134</f>
        <v>1127403</v>
      </c>
      <c r="Q50" s="16">
        <f>P50/P$5</f>
        <v>0.45720831148480379</v>
      </c>
      <c r="R50" s="31">
        <f>Q50/$G50</f>
        <v>0.55355978449686527</v>
      </c>
      <c r="S50" s="32">
        <f t="shared" ref="S50:S53" si="65">P50/$H$5</f>
        <v>0.11672167638136847</v>
      </c>
    </row>
    <row r="51" spans="2:26" ht="18.75" customHeight="1" x14ac:dyDescent="0.35">
      <c r="B51" s="113" t="s">
        <v>30</v>
      </c>
      <c r="C51" s="59">
        <f>'[1]2010'!$B45</f>
        <v>11723515</v>
      </c>
      <c r="D51" s="40">
        <f>C51/C$14</f>
        <v>0.23405445544900375</v>
      </c>
      <c r="E51" s="59">
        <f t="shared" si="60"/>
        <v>6857625</v>
      </c>
      <c r="F51" s="16">
        <f t="shared" si="61"/>
        <v>0.13690925332960929</v>
      </c>
      <c r="G51" s="40">
        <f>E51/E$5</f>
        <v>0.16961751237047498</v>
      </c>
      <c r="H51" s="59">
        <f t="shared" si="62"/>
        <v>4865890</v>
      </c>
      <c r="I51" s="16">
        <f t="shared" si="63"/>
        <v>9.7145202119394466E-2</v>
      </c>
      <c r="J51" s="16">
        <f>H51/H$5</f>
        <v>0.50377268633074157</v>
      </c>
      <c r="K51" s="31">
        <f>J51/G51</f>
        <v>2.970051142068467</v>
      </c>
      <c r="L51" s="59">
        <f>'[1]2010'!$B90</f>
        <v>3558728</v>
      </c>
      <c r="M51" s="16">
        <f>L51/L$5</f>
        <v>0.49474472543600712</v>
      </c>
      <c r="N51" s="31">
        <f>M51/$G51</f>
        <v>2.9168257364569534</v>
      </c>
      <c r="O51" s="16">
        <f t="shared" si="64"/>
        <v>0.36844029858472499</v>
      </c>
      <c r="P51" s="59">
        <f>'[1]2010'!$B135</f>
        <v>1307162</v>
      </c>
      <c r="Q51" s="16">
        <f>P51/P$5</f>
        <v>0.53010798344256582</v>
      </c>
      <c r="R51" s="31">
        <f>Q51/$G51</f>
        <v>3.1253139845885438</v>
      </c>
      <c r="S51" s="32">
        <f t="shared" si="65"/>
        <v>0.13533238774601664</v>
      </c>
    </row>
    <row r="52" spans="2:26" ht="20.25" customHeight="1" x14ac:dyDescent="0.35">
      <c r="B52" s="113" t="s">
        <v>31</v>
      </c>
      <c r="C52" s="59">
        <f>'[1]2010'!$B46</f>
        <v>143077</v>
      </c>
      <c r="D52" s="40">
        <f>C52/C$14</f>
        <v>2.8564649187788056E-3</v>
      </c>
      <c r="E52" s="59">
        <f t="shared" si="60"/>
        <v>85545</v>
      </c>
      <c r="F52" s="16">
        <f t="shared" si="61"/>
        <v>1.7078656351260716E-3</v>
      </c>
      <c r="G52" s="40">
        <f>E52/E$5</f>
        <v>2.1158826992919975E-3</v>
      </c>
      <c r="H52" s="59">
        <f t="shared" si="62"/>
        <v>57532</v>
      </c>
      <c r="I52" s="16">
        <f t="shared" si="63"/>
        <v>1.1485992836527343E-3</v>
      </c>
      <c r="J52" s="16">
        <f>H52/H$5</f>
        <v>5.9563718435846728E-3</v>
      </c>
      <c r="K52" s="31">
        <f>J52/G52</f>
        <v>2.8150765850950785</v>
      </c>
      <c r="L52" s="59">
        <f>'[1]2010'!$B91</f>
        <v>51200</v>
      </c>
      <c r="M52" s="16">
        <f>L52/L$5</f>
        <v>7.1179730348381685E-3</v>
      </c>
      <c r="N52" s="31">
        <f>M52/$G52</f>
        <v>3.3640678839237812</v>
      </c>
      <c r="O52" s="16">
        <f t="shared" si="64"/>
        <v>5.3008106513164023E-3</v>
      </c>
      <c r="P52" s="59">
        <f>'[1]2010'!$B136</f>
        <v>6332</v>
      </c>
      <c r="Q52" s="16">
        <f>P52/P$5</f>
        <v>2.5678865750062554E-3</v>
      </c>
      <c r="R52" s="31">
        <f>Q52/$G52</f>
        <v>1.2136242599202236</v>
      </c>
      <c r="S52" s="32">
        <f t="shared" si="65"/>
        <v>6.5556119226827067E-4</v>
      </c>
    </row>
    <row r="53" spans="2:26" ht="18" customHeight="1" x14ac:dyDescent="0.35">
      <c r="B53" s="113" t="s">
        <v>32</v>
      </c>
      <c r="C53" s="59">
        <f>'[1]2010'!$B47</f>
        <v>176052</v>
      </c>
      <c r="D53" s="40">
        <f>C53/C$14</f>
        <v>3.5147952632557733E-3</v>
      </c>
      <c r="E53" s="59">
        <f t="shared" si="60"/>
        <v>93981</v>
      </c>
      <c r="F53" s="16">
        <f t="shared" si="61"/>
        <v>1.8762864019496561E-3</v>
      </c>
      <c r="G53" s="40">
        <f>E53/E$5</f>
        <v>2.3245399726712396E-3</v>
      </c>
      <c r="H53" s="59">
        <f t="shared" si="62"/>
        <v>82071</v>
      </c>
      <c r="I53" s="16">
        <f t="shared" si="63"/>
        <v>1.6385088613061175E-3</v>
      </c>
      <c r="J53" s="16">
        <f>H53/H$5</f>
        <v>8.4969302922693057E-3</v>
      </c>
      <c r="K53" s="31">
        <f>J53/G53</f>
        <v>3.6553169195473454</v>
      </c>
      <c r="L53" s="59">
        <f>'[1]2010'!$B92</f>
        <v>57127</v>
      </c>
      <c r="M53" s="16">
        <f>L53/L$5</f>
        <v>7.9419618273671878E-3</v>
      </c>
      <c r="N53" s="31">
        <f>M53/$G53</f>
        <v>3.4165735675608544</v>
      </c>
      <c r="O53" s="16">
        <f t="shared" si="64"/>
        <v>5.9144416030810958E-3</v>
      </c>
      <c r="P53" s="59">
        <f>'[1]2010'!$B137</f>
        <v>24944</v>
      </c>
      <c r="Q53" s="16">
        <f>P53/P$5</f>
        <v>1.0115818497624137E-2</v>
      </c>
      <c r="R53" s="31">
        <f>Q53/$G53</f>
        <v>4.3517507190894067</v>
      </c>
      <c r="S53" s="32">
        <f t="shared" si="65"/>
        <v>2.5824886891882099E-3</v>
      </c>
    </row>
    <row r="54" spans="2:26" s="39" customFormat="1" x14ac:dyDescent="0.25">
      <c r="B54" s="95" t="s">
        <v>0</v>
      </c>
      <c r="C54" s="60">
        <f>SUM(C50:C53)</f>
        <v>50088835</v>
      </c>
      <c r="D54" s="35">
        <f>SUM(D50:D53)</f>
        <v>1</v>
      </c>
      <c r="E54" s="60">
        <f>SUM(E50:E53)</f>
        <v>40429935</v>
      </c>
      <c r="F54" s="35">
        <f>SUM(F50:F53)</f>
        <v>0.80716461063628253</v>
      </c>
      <c r="G54" s="35">
        <f>SUM(G50:G53)</f>
        <v>0.99999999999999989</v>
      </c>
      <c r="H54" s="60">
        <f>SUM(H50:H53)</f>
        <v>9658900</v>
      </c>
      <c r="I54" s="35">
        <f>SUM(I50:I53)</f>
        <v>0.19283538936371747</v>
      </c>
      <c r="J54" s="35">
        <f>SUM(J50:J53)</f>
        <v>1</v>
      </c>
      <c r="K54" s="37"/>
      <c r="L54" s="60">
        <f>SUM(L50:L53)</f>
        <v>7193059</v>
      </c>
      <c r="M54" s="35">
        <f>SUM(M50:M53)</f>
        <v>1</v>
      </c>
      <c r="N54" s="43" t="s">
        <v>13</v>
      </c>
      <c r="O54" s="35">
        <f>SUM(O50:O53)</f>
        <v>0.74470788599115834</v>
      </c>
      <c r="P54" s="60">
        <f>SUM(P50:P53)</f>
        <v>2465841</v>
      </c>
      <c r="Q54" s="35">
        <f>SUM(Q50:Q53)</f>
        <v>1</v>
      </c>
      <c r="R54" s="37"/>
      <c r="S54" s="38">
        <f>SUM(S50:S53)</f>
        <v>0.25529211400884161</v>
      </c>
      <c r="U54" s="112"/>
      <c r="V54" s="112"/>
      <c r="W54" s="112"/>
      <c r="X54" s="112"/>
      <c r="Y54" s="112"/>
      <c r="Z54" s="112"/>
    </row>
    <row r="55" spans="2:26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6" ht="21" customHeight="1" x14ac:dyDescent="0.35">
      <c r="B56" s="113" t="s">
        <v>29</v>
      </c>
      <c r="C56" s="59">
        <f>'[1]2010'!$B51</f>
        <v>41101420</v>
      </c>
      <c r="D56" s="40">
        <f t="shared" ref="D56:D59" si="66">C56/C$14</f>
        <v>0.82057049240614199</v>
      </c>
      <c r="E56" s="59">
        <f t="shared" ref="E56:E59" si="67">C56-H56</f>
        <v>35475651</v>
      </c>
      <c r="F56" s="16">
        <f t="shared" ref="F56:F60" si="68">E56/$C$5</f>
        <v>0.70825466393858028</v>
      </c>
      <c r="G56" s="40">
        <f>E56/E$5</f>
        <v>0.87746000581005135</v>
      </c>
      <c r="H56" s="59">
        <f t="shared" ref="H56:H59" si="69">L56+P56</f>
        <v>5625769</v>
      </c>
      <c r="I56" s="16">
        <f t="shared" ref="I56:I60" si="70">H56/$C$5</f>
        <v>0.11231582846756168</v>
      </c>
      <c r="J56" s="16">
        <f>H56/H$5</f>
        <v>0.58244406712979735</v>
      </c>
      <c r="K56" s="31">
        <f t="shared" ref="K56:K59" si="71">J56/G56</f>
        <v>0.6637841762281782</v>
      </c>
      <c r="L56" s="59">
        <f>'[1]2010'!$B96</f>
        <v>4213222</v>
      </c>
      <c r="M56" s="16">
        <f>L56/L$5</f>
        <v>0.58573438644115117</v>
      </c>
      <c r="N56" s="31">
        <f t="shared" ref="N56:N59" si="72">M56/$G56</f>
        <v>0.66753399877230224</v>
      </c>
      <c r="O56" s="16">
        <f t="shared" ref="O56:O59" si="73">L56/$H$5</f>
        <v>0.43620101667891786</v>
      </c>
      <c r="P56" s="59">
        <f>'[1]2010'!$B141</f>
        <v>1412547</v>
      </c>
      <c r="Q56" s="16">
        <f>P56/P$5</f>
        <v>0.57284593775511072</v>
      </c>
      <c r="R56" s="31">
        <f t="shared" ref="R56:R59" si="74">Q56/$G56</f>
        <v>0.6528456385043695</v>
      </c>
      <c r="S56" s="32">
        <f t="shared" ref="S56:S59" si="75">P56/$H$5</f>
        <v>0.14624305045087949</v>
      </c>
    </row>
    <row r="57" spans="2:26" ht="20.25" customHeight="1" x14ac:dyDescent="0.35">
      <c r="B57" s="113" t="s">
        <v>30</v>
      </c>
      <c r="C57" s="59">
        <f>'[1]2010'!$B52</f>
        <v>8708185</v>
      </c>
      <c r="D57" s="40">
        <f t="shared" si="66"/>
        <v>0.17385481215524379</v>
      </c>
      <c r="E57" s="59">
        <f t="shared" si="67"/>
        <v>4801179</v>
      </c>
      <c r="F57" s="16">
        <f t="shared" si="68"/>
        <v>9.5853277481897911E-2</v>
      </c>
      <c r="G57" s="40">
        <f>E57/E$5</f>
        <v>0.1187530724449594</v>
      </c>
      <c r="H57" s="59">
        <f t="shared" si="69"/>
        <v>3907006</v>
      </c>
      <c r="I57" s="16">
        <f t="shared" si="70"/>
        <v>7.8001534673345863E-2</v>
      </c>
      <c r="J57" s="16">
        <f>H57/H$5</f>
        <v>0.40449802772572446</v>
      </c>
      <c r="K57" s="31">
        <f t="shared" si="71"/>
        <v>3.4062110511978907</v>
      </c>
      <c r="L57" s="59">
        <f>'[1]2010'!$B97</f>
        <v>2880922</v>
      </c>
      <c r="M57" s="16">
        <f>L57/L$5</f>
        <v>0.40051416233343839</v>
      </c>
      <c r="N57" s="31">
        <f t="shared" si="72"/>
        <v>3.3726635790334756</v>
      </c>
      <c r="O57" s="16">
        <f t="shared" si="73"/>
        <v>0.29826605514085452</v>
      </c>
      <c r="P57" s="59">
        <f>'[1]2010'!$B142</f>
        <v>1026084</v>
      </c>
      <c r="Q57" s="16">
        <f>P57/P$5</f>
        <v>0.41611928749663907</v>
      </c>
      <c r="R57" s="31">
        <f t="shared" si="74"/>
        <v>3.5040717594023114</v>
      </c>
      <c r="S57" s="32">
        <f t="shared" si="75"/>
        <v>0.10623197258486991</v>
      </c>
    </row>
    <row r="58" spans="2:26" ht="21" customHeight="1" x14ac:dyDescent="0.35">
      <c r="B58" s="113" t="s">
        <v>31</v>
      </c>
      <c r="C58" s="59">
        <f>'[1]2010'!$B53</f>
        <v>150301</v>
      </c>
      <c r="D58" s="40">
        <f t="shared" si="66"/>
        <v>3.0006886764285894E-3</v>
      </c>
      <c r="E58" s="59">
        <f t="shared" si="67"/>
        <v>90072</v>
      </c>
      <c r="F58" s="16">
        <f t="shared" si="68"/>
        <v>1.7982450580054418E-3</v>
      </c>
      <c r="G58" s="40">
        <f>E58/E$5</f>
        <v>2.2278541877447985E-3</v>
      </c>
      <c r="H58" s="59">
        <f t="shared" si="69"/>
        <v>60229</v>
      </c>
      <c r="I58" s="16">
        <f t="shared" si="70"/>
        <v>1.2024436184231476E-3</v>
      </c>
      <c r="J58" s="16">
        <f>H58/H$5</f>
        <v>6.2355961859010857E-3</v>
      </c>
      <c r="K58" s="31">
        <f t="shared" si="71"/>
        <v>2.7989247322389734</v>
      </c>
      <c r="L58" s="59">
        <f>'[1]2010'!$B98</f>
        <v>53361</v>
      </c>
      <c r="M58" s="16">
        <f>L58/L$5</f>
        <v>7.4184015451562403E-3</v>
      </c>
      <c r="N58" s="31">
        <f t="shared" si="72"/>
        <v>3.3298415964402519</v>
      </c>
      <c r="O58" s="16">
        <f t="shared" si="73"/>
        <v>5.5245421321268471E-3</v>
      </c>
      <c r="P58" s="59">
        <f>'[1]2010'!$B143</f>
        <v>6868</v>
      </c>
      <c r="Q58" s="16">
        <f>P58/P$5</f>
        <v>2.785256632524157E-3</v>
      </c>
      <c r="R58" s="31">
        <f t="shared" si="74"/>
        <v>1.2501970047436557</v>
      </c>
      <c r="S58" s="32">
        <f t="shared" si="75"/>
        <v>7.1105405377423932E-4</v>
      </c>
    </row>
    <row r="59" spans="2:26" ht="19.5" customHeight="1" x14ac:dyDescent="0.35">
      <c r="B59" s="113" t="s">
        <v>32</v>
      </c>
      <c r="C59" s="59">
        <f>'[1]2010'!$B54</f>
        <v>128929</v>
      </c>
      <c r="D59" s="40">
        <f t="shared" si="66"/>
        <v>2.5740067621856247E-3</v>
      </c>
      <c r="E59" s="59">
        <f t="shared" si="67"/>
        <v>63033</v>
      </c>
      <c r="F59" s="16">
        <f t="shared" si="68"/>
        <v>1.2584241577988388E-3</v>
      </c>
      <c r="G59" s="40">
        <f>E59/E$5</f>
        <v>1.5590675572444031E-3</v>
      </c>
      <c r="H59" s="59">
        <f t="shared" si="69"/>
        <v>65896</v>
      </c>
      <c r="I59" s="16">
        <f t="shared" si="70"/>
        <v>1.3155826043867861E-3</v>
      </c>
      <c r="J59" s="16">
        <f>H59/H$5</f>
        <v>6.8223089585770632E-3</v>
      </c>
      <c r="K59" s="31">
        <f t="shared" si="71"/>
        <v>4.3758905294875445</v>
      </c>
      <c r="L59" s="59">
        <f>'[1]2010'!$B99</f>
        <v>45554</v>
      </c>
      <c r="M59" s="16">
        <f>L59/L$5</f>
        <v>6.333049680254256E-3</v>
      </c>
      <c r="N59" s="31">
        <f t="shared" si="72"/>
        <v>4.062075213371573</v>
      </c>
      <c r="O59" s="16">
        <f t="shared" si="73"/>
        <v>4.7162720392591286E-3</v>
      </c>
      <c r="P59" s="59">
        <f>'[1]2010'!$B144</f>
        <v>20342</v>
      </c>
      <c r="Q59" s="16">
        <f>P59/P$5</f>
        <v>8.2495181157260337E-3</v>
      </c>
      <c r="R59" s="31">
        <f t="shared" si="74"/>
        <v>5.2913153617966149</v>
      </c>
      <c r="S59" s="32">
        <f t="shared" si="75"/>
        <v>2.1060369193179346E-3</v>
      </c>
    </row>
    <row r="60" spans="2:26" s="39" customFormat="1" ht="24.75" customHeight="1" thickBot="1" x14ac:dyDescent="0.3">
      <c r="B60" s="96" t="s">
        <v>0</v>
      </c>
      <c r="C60" s="44">
        <f>SUM(C56:C59)</f>
        <v>50088835</v>
      </c>
      <c r="D60" s="45">
        <f>SUM(D56:D59)</f>
        <v>1</v>
      </c>
      <c r="E60" s="44">
        <f>SUM(E56:E59)</f>
        <v>40429935</v>
      </c>
      <c r="F60" s="45">
        <f>SUM(F56:F59)</f>
        <v>0.80716461063628242</v>
      </c>
      <c r="G60" s="45">
        <f>SUM(G56:G59)</f>
        <v>1</v>
      </c>
      <c r="H60" s="44">
        <f>SUM(H56:H59)</f>
        <v>9658900</v>
      </c>
      <c r="I60" s="45">
        <f>SUM(I56:I59)</f>
        <v>0.19283538936371744</v>
      </c>
      <c r="J60" s="45">
        <f>SUM(J56:J59)</f>
        <v>1</v>
      </c>
      <c r="K60" s="45"/>
      <c r="L60" s="44">
        <f>SUM(L56:L59)</f>
        <v>7193059</v>
      </c>
      <c r="M60" s="45">
        <f>SUM(M56:M59)</f>
        <v>1</v>
      </c>
      <c r="N60" s="62"/>
      <c r="O60" s="45">
        <f>SUM(O56:O59)</f>
        <v>0.74470788599115834</v>
      </c>
      <c r="P60" s="44">
        <f>SUM(P56:P59)</f>
        <v>2465841</v>
      </c>
      <c r="Q60" s="45">
        <f>SUM(Q56:Q59)</f>
        <v>1</v>
      </c>
      <c r="R60" s="62"/>
      <c r="S60" s="48">
        <f>SUM(S56:S59)</f>
        <v>0.25529211400884161</v>
      </c>
      <c r="U60" s="112"/>
      <c r="V60" s="112"/>
      <c r="W60" s="112"/>
      <c r="X60" s="112"/>
      <c r="Y60" s="112"/>
      <c r="Z60" s="112"/>
    </row>
    <row r="61" spans="2:26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6" x14ac:dyDescent="0.25">
      <c r="B62" s="88" t="s">
        <v>48</v>
      </c>
      <c r="C62" s="17"/>
      <c r="E62" s="18"/>
      <c r="H62" s="17"/>
      <c r="L62" s="21"/>
      <c r="P62" s="21"/>
    </row>
    <row r="63" spans="2:26" x14ac:dyDescent="0.25">
      <c r="B63" s="88" t="s">
        <v>49</v>
      </c>
      <c r="C63" s="17"/>
      <c r="E63" s="18"/>
      <c r="H63" s="17"/>
      <c r="L63" s="21"/>
      <c r="P63" s="21"/>
    </row>
    <row r="64" spans="2:26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5d3NCBk8CYSqhq7fXqPDO3d7ZWq5i6OE3yXLs2xl5OzNn5PFFGwkv5SjmOiSb/6KG+7Hj6mSpK+cZ3osZ0Ux0Q==" saltValue="cmzet6K+RaET1W769hsf8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3"/>
  <sheetViews>
    <sheetView zoomScale="50" zoomScaleNormal="50" workbookViewId="0">
      <selection activeCell="V4" sqref="V4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1.140625" style="108" customWidth="1"/>
    <col min="23" max="23" width="12.28515625" style="108" customWidth="1"/>
    <col min="24" max="26" width="8.85546875" style="108"/>
    <col min="27" max="16384" width="8.85546875" style="88"/>
  </cols>
  <sheetData>
    <row r="1" spans="2:26" s="68" customFormat="1" ht="29.1" customHeight="1" x14ac:dyDescent="0.25">
      <c r="B1" s="67" t="s">
        <v>41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</row>
    <row r="2" spans="2:26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</row>
    <row r="3" spans="2:26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</row>
    <row r="4" spans="2:26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6" x14ac:dyDescent="0.35">
      <c r="B5" s="84" t="s">
        <v>0</v>
      </c>
      <c r="C5" s="110">
        <f>'[1]2011'!$D$25</f>
        <v>51717215</v>
      </c>
      <c r="D5" s="51">
        <v>1</v>
      </c>
      <c r="E5" s="110">
        <f>C5-H5</f>
        <v>41586053</v>
      </c>
      <c r="F5" s="52">
        <f>E5/C5</f>
        <v>0.80410464871319931</v>
      </c>
      <c r="G5" s="51">
        <v>1</v>
      </c>
      <c r="H5" s="59">
        <f t="shared" ref="H5" si="0">L5+P5</f>
        <v>10131162</v>
      </c>
      <c r="I5" s="73">
        <f>H5/C5</f>
        <v>0.19589535128680072</v>
      </c>
      <c r="J5" s="74">
        <v>1</v>
      </c>
      <c r="K5" s="75">
        <f>J5/G5</f>
        <v>1</v>
      </c>
      <c r="L5" s="110">
        <f>'[1]2011'!$B$8</f>
        <v>7407922</v>
      </c>
      <c r="M5" s="53">
        <v>1</v>
      </c>
      <c r="N5" s="76">
        <f>M5/G5</f>
        <v>1</v>
      </c>
      <c r="O5" s="55">
        <f>L5/$H$5</f>
        <v>0.73120161339834466</v>
      </c>
      <c r="P5" s="110">
        <f>'[1]2011'!$B$7</f>
        <v>2723240</v>
      </c>
      <c r="Q5" s="53">
        <v>1</v>
      </c>
      <c r="R5" s="76">
        <f>Q5/K5</f>
        <v>1</v>
      </c>
      <c r="S5" s="25">
        <f>P5/H5</f>
        <v>0.26879838660165539</v>
      </c>
      <c r="U5" s="111"/>
    </row>
    <row r="6" spans="2:26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6" x14ac:dyDescent="0.25">
      <c r="B7" s="83" t="s">
        <v>20</v>
      </c>
      <c r="C7" s="59">
        <f>'[1]2011'!$B19</f>
        <v>20068</v>
      </c>
      <c r="D7" s="40">
        <f t="shared" ref="D7:D13" si="1">C7/C$14</f>
        <v>3.8803326899950044E-4</v>
      </c>
      <c r="E7" s="59">
        <f>C7-H7</f>
        <v>5436</v>
      </c>
      <c r="F7" s="16">
        <f>E7/$C$5</f>
        <v>1.0511006828190574E-4</v>
      </c>
      <c r="G7" s="16">
        <f t="shared" ref="G7:G13" si="2">E7/E$5</f>
        <v>1.3071690164969492E-4</v>
      </c>
      <c r="H7" s="59">
        <f t="shared" ref="H7:H13" si="3">L7+P7</f>
        <v>14632</v>
      </c>
      <c r="I7" s="16">
        <f t="shared" ref="I7:I14" si="4">H7/$C$5</f>
        <v>2.829232007175947E-4</v>
      </c>
      <c r="J7" s="16">
        <f t="shared" ref="J7:J13" si="5">H7/H$5</f>
        <v>1.4442568384554506E-3</v>
      </c>
      <c r="K7" s="78">
        <f t="shared" ref="K7:K13" si="6">J7/G7</f>
        <v>11.048738305669758</v>
      </c>
      <c r="L7" s="59">
        <f>'[1]2011'!$B64</f>
        <v>14103</v>
      </c>
      <c r="M7" s="16">
        <f t="shared" ref="M7:M13" si="7">L7/L$5</f>
        <v>1.9037727449074113E-3</v>
      </c>
      <c r="N7" s="31">
        <f t="shared" ref="N7:N13" si="8">M7/$G7</f>
        <v>14.564090189417787</v>
      </c>
      <c r="O7" s="16">
        <f>L7/$H$5</f>
        <v>1.3920417026200944E-3</v>
      </c>
      <c r="P7" s="59">
        <f>'[1]2011'!$B109</f>
        <v>529</v>
      </c>
      <c r="Q7" s="16">
        <f t="shared" ref="Q7:Q13" si="9">P7/P$5</f>
        <v>1.9425390343855113E-4</v>
      </c>
      <c r="R7" s="31">
        <f t="shared" ref="R7:R13" si="10">Q7/$G7</f>
        <v>1.4860656960729339</v>
      </c>
      <c r="S7" s="32">
        <f>P7/$H$5</f>
        <v>5.2215135835356296E-5</v>
      </c>
    </row>
    <row r="8" spans="2:26" x14ac:dyDescent="0.25">
      <c r="B8" s="83" t="s">
        <v>2</v>
      </c>
      <c r="C8" s="59">
        <f>'[1]2011'!$B20</f>
        <v>1971332</v>
      </c>
      <c r="D8" s="40">
        <f t="shared" si="1"/>
        <v>3.8117520442661111E-2</v>
      </c>
      <c r="E8" s="59">
        <f t="shared" ref="E8:E13" si="11">C8-H8</f>
        <v>636708</v>
      </c>
      <c r="F8" s="16">
        <f t="shared" ref="F8:F14" si="12">E8/$C$5</f>
        <v>1.2311335790219948E-2</v>
      </c>
      <c r="G8" s="16">
        <f t="shared" si="2"/>
        <v>1.5310613873357973E-2</v>
      </c>
      <c r="H8" s="59">
        <f t="shared" si="3"/>
        <v>1334624</v>
      </c>
      <c r="I8" s="16">
        <f t="shared" si="4"/>
        <v>2.5806184652441166E-2</v>
      </c>
      <c r="J8" s="16">
        <f t="shared" si="5"/>
        <v>0.13173454338209181</v>
      </c>
      <c r="K8" s="78">
        <f t="shared" si="6"/>
        <v>8.6041320401478689</v>
      </c>
      <c r="L8" s="59">
        <f>'[1]2011'!$B65</f>
        <v>1072122</v>
      </c>
      <c r="M8" s="16">
        <f t="shared" si="7"/>
        <v>0.14472641585589049</v>
      </c>
      <c r="N8" s="31">
        <f t="shared" si="8"/>
        <v>9.4526853758443465</v>
      </c>
      <c r="O8" s="16">
        <f t="shared" ref="O8:O12" si="13">L8/$H$5</f>
        <v>0.1058241887751869</v>
      </c>
      <c r="P8" s="59">
        <f>'[1]2011'!$B110</f>
        <v>262502</v>
      </c>
      <c r="Q8" s="16">
        <f t="shared" si="9"/>
        <v>9.6393266843906519E-2</v>
      </c>
      <c r="R8" s="31">
        <f t="shared" si="10"/>
        <v>6.2958459824815129</v>
      </c>
      <c r="S8" s="32">
        <f t="shared" ref="S8:S12" si="14">P8/$H$5</f>
        <v>2.5910354606904915E-2</v>
      </c>
    </row>
    <row r="9" spans="2:26" x14ac:dyDescent="0.25">
      <c r="B9" s="83" t="s">
        <v>3</v>
      </c>
      <c r="C9" s="59">
        <f>'[1]2011'!$B21</f>
        <v>2613179</v>
      </c>
      <c r="D9" s="40">
        <f t="shared" si="1"/>
        <v>5.0528223532531676E-2</v>
      </c>
      <c r="E9" s="59">
        <f t="shared" si="11"/>
        <v>1253823</v>
      </c>
      <c r="F9" s="16">
        <f t="shared" si="12"/>
        <v>2.4243822874066207E-2</v>
      </c>
      <c r="G9" s="16">
        <f t="shared" si="2"/>
        <v>3.0150084212127563E-2</v>
      </c>
      <c r="H9" s="59">
        <f t="shared" si="3"/>
        <v>1359356</v>
      </c>
      <c r="I9" s="16">
        <f t="shared" si="4"/>
        <v>2.6284400658465466E-2</v>
      </c>
      <c r="J9" s="16">
        <f t="shared" si="5"/>
        <v>0.13417572436409564</v>
      </c>
      <c r="K9" s="78">
        <f t="shared" si="6"/>
        <v>4.4502603515158619</v>
      </c>
      <c r="L9" s="59">
        <f>'[1]2011'!$B66</f>
        <v>963077</v>
      </c>
      <c r="M9" s="16">
        <f t="shared" si="7"/>
        <v>0.13000636345793057</v>
      </c>
      <c r="N9" s="31">
        <f t="shared" si="8"/>
        <v>4.3119734771963536</v>
      </c>
      <c r="O9" s="16">
        <f t="shared" si="13"/>
        <v>9.5060862712490438E-2</v>
      </c>
      <c r="P9" s="59">
        <f>'[1]2011'!$B111</f>
        <v>396279</v>
      </c>
      <c r="Q9" s="16">
        <f t="shared" si="9"/>
        <v>0.14551747183502006</v>
      </c>
      <c r="R9" s="31">
        <f t="shared" si="10"/>
        <v>4.8264366630354933</v>
      </c>
      <c r="S9" s="32">
        <f t="shared" si="14"/>
        <v>3.9114861651605215E-2</v>
      </c>
    </row>
    <row r="10" spans="2:26" x14ac:dyDescent="0.25">
      <c r="B10" s="83" t="s">
        <v>4</v>
      </c>
      <c r="C10" s="59">
        <f>'[1]2011'!$B22</f>
        <v>4113952</v>
      </c>
      <c r="D10" s="40">
        <f t="shared" si="1"/>
        <v>7.9547052175953398E-2</v>
      </c>
      <c r="E10" s="59">
        <f t="shared" si="11"/>
        <v>2665976</v>
      </c>
      <c r="F10" s="16">
        <f t="shared" si="12"/>
        <v>5.1549102170331484E-2</v>
      </c>
      <c r="G10" s="16">
        <f t="shared" si="2"/>
        <v>6.4107454487205118E-2</v>
      </c>
      <c r="H10" s="59">
        <f t="shared" si="3"/>
        <v>1447976</v>
      </c>
      <c r="I10" s="16">
        <f t="shared" si="4"/>
        <v>2.799795000562192E-2</v>
      </c>
      <c r="J10" s="16">
        <f t="shared" si="5"/>
        <v>0.14292299343352718</v>
      </c>
      <c r="K10" s="78">
        <f t="shared" si="6"/>
        <v>2.2294286144531359</v>
      </c>
      <c r="L10" s="59">
        <f>'[1]2011'!$B67</f>
        <v>967495</v>
      </c>
      <c r="M10" s="16">
        <f t="shared" si="7"/>
        <v>0.1306027520268167</v>
      </c>
      <c r="N10" s="31">
        <f t="shared" si="8"/>
        <v>2.0372475100049878</v>
      </c>
      <c r="O10" s="16">
        <f t="shared" si="13"/>
        <v>9.5496942996272288E-2</v>
      </c>
      <c r="P10" s="59">
        <f>'[1]2011'!$B112</f>
        <v>480481</v>
      </c>
      <c r="Q10" s="16">
        <f t="shared" si="9"/>
        <v>0.17643725855965689</v>
      </c>
      <c r="R10" s="31">
        <f t="shared" si="10"/>
        <v>2.7522112673319623</v>
      </c>
      <c r="S10" s="32">
        <f t="shared" si="14"/>
        <v>4.7426050437254876E-2</v>
      </c>
    </row>
    <row r="11" spans="2:26" x14ac:dyDescent="0.25">
      <c r="B11" s="83" t="s">
        <v>5</v>
      </c>
      <c r="C11" s="59">
        <f>'[1]2011'!$B23</f>
        <v>22974790</v>
      </c>
      <c r="D11" s="40">
        <f t="shared" si="1"/>
        <v>0.44423873172598333</v>
      </c>
      <c r="E11" s="59">
        <f t="shared" si="11"/>
        <v>20297957</v>
      </c>
      <c r="F11" s="16">
        <f t="shared" si="12"/>
        <v>0.39247969945790778</v>
      </c>
      <c r="G11" s="16">
        <f t="shared" si="2"/>
        <v>0.4880952996428875</v>
      </c>
      <c r="H11" s="59">
        <f t="shared" si="3"/>
        <v>2676833</v>
      </c>
      <c r="I11" s="16">
        <f t="shared" si="4"/>
        <v>5.175903226807553E-2</v>
      </c>
      <c r="J11" s="16">
        <f t="shared" si="5"/>
        <v>0.2642177669254524</v>
      </c>
      <c r="K11" s="78">
        <f t="shared" si="6"/>
        <v>0.54132413714855687</v>
      </c>
      <c r="L11" s="59">
        <f>'[1]2011'!$B68</f>
        <v>1841090</v>
      </c>
      <c r="M11" s="16">
        <f t="shared" si="7"/>
        <v>0.24852988462891482</v>
      </c>
      <c r="N11" s="31">
        <f t="shared" si="8"/>
        <v>0.50918311405733774</v>
      </c>
      <c r="O11" s="16">
        <f t="shared" si="13"/>
        <v>0.18172545261836698</v>
      </c>
      <c r="P11" s="59">
        <f>'[1]2011'!$B113</f>
        <v>835743</v>
      </c>
      <c r="Q11" s="16">
        <f t="shared" si="9"/>
        <v>0.30689289229006622</v>
      </c>
      <c r="R11" s="31">
        <f t="shared" si="10"/>
        <v>0.62875609028524326</v>
      </c>
      <c r="S11" s="32">
        <f t="shared" si="14"/>
        <v>8.249231430708541E-2</v>
      </c>
    </row>
    <row r="12" spans="2:26" x14ac:dyDescent="0.25">
      <c r="B12" s="83" t="s">
        <v>6</v>
      </c>
      <c r="C12" s="59">
        <f>'[1]2011'!$B24</f>
        <v>13488586</v>
      </c>
      <c r="D12" s="40">
        <f t="shared" si="1"/>
        <v>0.26081423758027189</v>
      </c>
      <c r="E12" s="59">
        <f t="shared" si="11"/>
        <v>11477181</v>
      </c>
      <c r="F12" s="16">
        <f t="shared" si="12"/>
        <v>0.22192186876265477</v>
      </c>
      <c r="G12" s="16">
        <f t="shared" si="2"/>
        <v>0.27598630242692185</v>
      </c>
      <c r="H12" s="59">
        <f t="shared" si="3"/>
        <v>2011405</v>
      </c>
      <c r="I12" s="16">
        <f t="shared" si="4"/>
        <v>3.889236881761711E-2</v>
      </c>
      <c r="J12" s="16">
        <f t="shared" si="5"/>
        <v>0.19853645613405452</v>
      </c>
      <c r="K12" s="78">
        <f t="shared" si="6"/>
        <v>0.71937068756020894</v>
      </c>
      <c r="L12" s="59">
        <f>'[1]2011'!$B69</f>
        <v>1472298</v>
      </c>
      <c r="M12" s="16">
        <f t="shared" si="7"/>
        <v>0.19874642308598822</v>
      </c>
      <c r="N12" s="31">
        <f t="shared" si="8"/>
        <v>0.72013147514309739</v>
      </c>
      <c r="O12" s="16">
        <f t="shared" si="13"/>
        <v>0.14532370521762458</v>
      </c>
      <c r="P12" s="59">
        <f>'[1]2011'!$B114</f>
        <v>539107</v>
      </c>
      <c r="Q12" s="16">
        <f t="shared" si="9"/>
        <v>0.19796529134413418</v>
      </c>
      <c r="R12" s="31">
        <f t="shared" si="10"/>
        <v>0.71730114720658367</v>
      </c>
      <c r="S12" s="32">
        <f t="shared" si="14"/>
        <v>5.3212750916429921E-2</v>
      </c>
    </row>
    <row r="13" spans="2:26" x14ac:dyDescent="0.25">
      <c r="B13" s="83" t="s">
        <v>7</v>
      </c>
      <c r="C13" s="59">
        <f>'[1]2011'!$B25</f>
        <v>6535308</v>
      </c>
      <c r="D13" s="40">
        <f t="shared" si="1"/>
        <v>0.12636620127359913</v>
      </c>
      <c r="E13" s="59">
        <f t="shared" si="11"/>
        <v>5248972</v>
      </c>
      <c r="F13" s="16">
        <f t="shared" si="12"/>
        <v>0.10149370958973719</v>
      </c>
      <c r="G13" s="16">
        <f t="shared" si="2"/>
        <v>0.12621952845585033</v>
      </c>
      <c r="H13" s="59">
        <f t="shared" si="3"/>
        <v>1286336</v>
      </c>
      <c r="I13" s="16">
        <f t="shared" si="4"/>
        <v>2.4872491683861939E-2</v>
      </c>
      <c r="J13" s="16">
        <f t="shared" si="5"/>
        <v>0.12696825892232302</v>
      </c>
      <c r="K13" s="78">
        <f t="shared" si="6"/>
        <v>1.0059319700812746</v>
      </c>
      <c r="L13" s="59">
        <f>'[1]2011'!$B70</f>
        <v>1077737</v>
      </c>
      <c r="M13" s="16">
        <f t="shared" si="7"/>
        <v>0.14548438819955178</v>
      </c>
      <c r="N13" s="31">
        <f t="shared" si="8"/>
        <v>1.1526297870019377</v>
      </c>
      <c r="O13" s="16">
        <f>L13/$H$5</f>
        <v>0.10637841937578335</v>
      </c>
      <c r="P13" s="59">
        <f>'[1]2011'!$B115</f>
        <v>208599</v>
      </c>
      <c r="Q13" s="16">
        <f t="shared" si="9"/>
        <v>7.659956522377756E-2</v>
      </c>
      <c r="R13" s="31">
        <f t="shared" si="10"/>
        <v>0.60687570426608684</v>
      </c>
      <c r="S13" s="32">
        <f>P13/$H$5</f>
        <v>2.0589839546539677E-2</v>
      </c>
    </row>
    <row r="14" spans="2:26" s="39" customFormat="1" ht="21" customHeight="1" x14ac:dyDescent="0.25">
      <c r="B14" s="95" t="s">
        <v>0</v>
      </c>
      <c r="C14" s="60">
        <f>SUM(C7:C13)</f>
        <v>51717215</v>
      </c>
      <c r="D14" s="34">
        <f>SUM(D7:D13)</f>
        <v>1</v>
      </c>
      <c r="E14" s="60">
        <f>SUM(E7:E13)</f>
        <v>41586053</v>
      </c>
      <c r="F14" s="35">
        <f>SUM(F7:F13)</f>
        <v>0.80410464871319931</v>
      </c>
      <c r="G14" s="35">
        <f>SUM(G7:G13)</f>
        <v>1</v>
      </c>
      <c r="H14" s="60">
        <f>SUM(H7:H13)</f>
        <v>10131162</v>
      </c>
      <c r="I14" s="35">
        <f>SUM(I7:I13)</f>
        <v>0.19589535128680072</v>
      </c>
      <c r="J14" s="35">
        <f>SUM(J7:J13)</f>
        <v>1.0000000000000002</v>
      </c>
      <c r="K14" s="36"/>
      <c r="L14" s="60">
        <f>SUM(L7:L13)</f>
        <v>7407922</v>
      </c>
      <c r="M14" s="35">
        <f>SUM(M7:M13)</f>
        <v>1</v>
      </c>
      <c r="N14" s="37"/>
      <c r="O14" s="35">
        <f>SUM(O7:O13)</f>
        <v>0.73120161339834455</v>
      </c>
      <c r="P14" s="60">
        <f>SUM(P7:P13)</f>
        <v>2723240</v>
      </c>
      <c r="Q14" s="35">
        <f>SUM(Q7:Q13)</f>
        <v>1</v>
      </c>
      <c r="R14" s="31" t="s">
        <v>13</v>
      </c>
      <c r="S14" s="38">
        <f>SUM(S7:S13)</f>
        <v>0.26879838660165539</v>
      </c>
      <c r="U14" s="112"/>
      <c r="V14" s="112"/>
      <c r="W14" s="112"/>
    </row>
    <row r="15" spans="2:26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</row>
    <row r="16" spans="2:26" s="39" customFormat="1" ht="21" customHeight="1" x14ac:dyDescent="0.25">
      <c r="B16" s="83" t="s">
        <v>73</v>
      </c>
      <c r="C16" s="60">
        <f>C7+C8+C9+C10</f>
        <v>8718531</v>
      </c>
      <c r="D16" s="40">
        <f>C16/C$5</f>
        <v>0.16858082942014568</v>
      </c>
      <c r="E16" s="60">
        <f>E7+E8+E9+E10</f>
        <v>4561943</v>
      </c>
      <c r="F16" s="16">
        <f t="shared" ref="F16:F17" si="15">E16/$C$5</f>
        <v>8.8209370902899542E-2</v>
      </c>
      <c r="G16" s="16">
        <f t="shared" ref="G16:G17" si="16">E16/E$5</f>
        <v>0.10969886947434035</v>
      </c>
      <c r="H16" s="60">
        <f>H7+H8+H9+H10</f>
        <v>4156588</v>
      </c>
      <c r="I16" s="16">
        <f t="shared" ref="I16:I17" si="17">H16/$C$5</f>
        <v>8.0371458517246142E-2</v>
      </c>
      <c r="J16" s="16">
        <f t="shared" ref="J16:J17" si="18">H16/H$5</f>
        <v>0.41027751801817008</v>
      </c>
      <c r="K16" s="78">
        <f t="shared" ref="K16:K17" si="19">J16/G16</f>
        <v>3.7400341497059646</v>
      </c>
      <c r="L16" s="60">
        <f>L7+L8+L9+L10</f>
        <v>3016797</v>
      </c>
      <c r="M16" s="16">
        <f t="shared" ref="M16:M17" si="20">L16/L$5</f>
        <v>0.40723930408554515</v>
      </c>
      <c r="N16" s="31">
        <f t="shared" ref="N16:N17" si="21">M16/$G16</f>
        <v>3.7123382040031183</v>
      </c>
      <c r="O16" s="16">
        <f t="shared" ref="O16:O17" si="22">L16/$H$5</f>
        <v>0.29777403618656972</v>
      </c>
      <c r="P16" s="60">
        <f>P7+P8+P9+P10</f>
        <v>1139791</v>
      </c>
      <c r="Q16" s="16">
        <f t="shared" ref="Q16:Q17" si="23">P16/P$5</f>
        <v>0.41854225114202198</v>
      </c>
      <c r="R16" s="31">
        <f t="shared" ref="R16:R17" si="24">Q16/$G16</f>
        <v>3.8153743347366325</v>
      </c>
      <c r="S16" s="32">
        <f t="shared" ref="S16:S17" si="25">P16/$H$5</f>
        <v>0.11250348183160036</v>
      </c>
      <c r="U16" s="112"/>
      <c r="V16" s="112"/>
      <c r="W16" s="112"/>
    </row>
    <row r="17" spans="2:26" s="39" customFormat="1" ht="21" customHeight="1" x14ac:dyDescent="0.25">
      <c r="B17" s="83" t="s">
        <v>74</v>
      </c>
      <c r="C17" s="60">
        <f>C11+C12+C13</f>
        <v>42998684</v>
      </c>
      <c r="D17" s="40">
        <f>C17/C$5</f>
        <v>0.83141917057985426</v>
      </c>
      <c r="E17" s="60">
        <f>E11+E12+E13</f>
        <v>37024110</v>
      </c>
      <c r="F17" s="16">
        <f t="shared" si="15"/>
        <v>0.71589527781029971</v>
      </c>
      <c r="G17" s="16">
        <f t="shared" si="16"/>
        <v>0.89030113052565962</v>
      </c>
      <c r="H17" s="60">
        <f>H11+H12+H13</f>
        <v>5974574</v>
      </c>
      <c r="I17" s="16">
        <f t="shared" si="17"/>
        <v>0.11552389276955459</v>
      </c>
      <c r="J17" s="16">
        <f t="shared" si="18"/>
        <v>0.58972248198182997</v>
      </c>
      <c r="K17" s="78">
        <f t="shared" si="19"/>
        <v>0.66238541293735154</v>
      </c>
      <c r="L17" s="60">
        <f>L11+L12+L13</f>
        <v>4391125</v>
      </c>
      <c r="M17" s="16">
        <f t="shared" si="20"/>
        <v>0.59276069591445479</v>
      </c>
      <c r="N17" s="31">
        <f t="shared" si="21"/>
        <v>0.66579798181820982</v>
      </c>
      <c r="O17" s="16">
        <f t="shared" si="22"/>
        <v>0.43342757721177494</v>
      </c>
      <c r="P17" s="60">
        <f>P11+P12+P13</f>
        <v>1583449</v>
      </c>
      <c r="Q17" s="16">
        <f t="shared" si="23"/>
        <v>0.58145774885797796</v>
      </c>
      <c r="R17" s="31">
        <f t="shared" si="24"/>
        <v>0.65310233686288643</v>
      </c>
      <c r="S17" s="32">
        <f t="shared" si="25"/>
        <v>0.156294904770055</v>
      </c>
      <c r="U17" s="112"/>
      <c r="V17" s="112"/>
      <c r="W17" s="112"/>
    </row>
    <row r="18" spans="2:26" s="39" customFormat="1" ht="21" customHeight="1" x14ac:dyDescent="0.25">
      <c r="B18" s="95" t="s">
        <v>0</v>
      </c>
      <c r="C18" s="60">
        <f>SUM(C16:C17)</f>
        <v>51717215</v>
      </c>
      <c r="D18" s="34">
        <f>SUM(D16:D17)</f>
        <v>1</v>
      </c>
      <c r="E18" s="60">
        <f>SUM(E16:E17)</f>
        <v>41586053</v>
      </c>
      <c r="F18" s="35">
        <f>SUM(F16:F17)</f>
        <v>0.80410464871319931</v>
      </c>
      <c r="G18" s="35">
        <f>SUM(G16:G17)</f>
        <v>1</v>
      </c>
      <c r="H18" s="60">
        <f>SUM(H16:H17)</f>
        <v>10131162</v>
      </c>
      <c r="I18" s="35">
        <f>SUM(I16:I17)</f>
        <v>0.19589535128680075</v>
      </c>
      <c r="J18" s="35">
        <f>SUM(J16:J17)</f>
        <v>1</v>
      </c>
      <c r="K18" s="36" t="s">
        <v>13</v>
      </c>
      <c r="L18" s="60">
        <f>SUM(L16:L17)</f>
        <v>7407922</v>
      </c>
      <c r="M18" s="35">
        <f>SUM(M16:M17)</f>
        <v>1</v>
      </c>
      <c r="N18" s="37" t="s">
        <v>13</v>
      </c>
      <c r="O18" s="35">
        <f>SUM(O16:O17)</f>
        <v>0.73120161339834466</v>
      </c>
      <c r="P18" s="60">
        <f>SUM(P16:P17)</f>
        <v>2723240</v>
      </c>
      <c r="Q18" s="35">
        <f>SUM(Q16:Q17)</f>
        <v>1</v>
      </c>
      <c r="R18" s="31"/>
      <c r="S18" s="38">
        <f>SUM(S16:S17)</f>
        <v>0.26879838660165534</v>
      </c>
      <c r="U18" s="112"/>
      <c r="V18" s="112"/>
      <c r="W18" s="112"/>
    </row>
    <row r="19" spans="2:26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X19" s="88"/>
      <c r="Y19" s="88"/>
      <c r="Z19" s="88"/>
    </row>
    <row r="20" spans="2:26" x14ac:dyDescent="0.25">
      <c r="B20" s="83" t="s">
        <v>9</v>
      </c>
      <c r="C20" s="59">
        <f>'[1]2011'!$B$30</f>
        <v>42485448</v>
      </c>
      <c r="D20" s="40">
        <f t="shared" ref="D20:D26" si="26">C20/C$14</f>
        <v>0.82149527966654812</v>
      </c>
      <c r="E20" s="59">
        <f t="shared" ref="E20:E26" si="27">C20-H20</f>
        <v>36030565</v>
      </c>
      <c r="F20" s="16">
        <f t="shared" ref="F20:F27" si="28">E20/$C$5</f>
        <v>0.69668416986490866</v>
      </c>
      <c r="G20" s="16">
        <f t="shared" ref="G20:G27" si="29">E20/E$5</f>
        <v>0.86640982735245398</v>
      </c>
      <c r="H20" s="59">
        <f t="shared" ref="H20:H26" si="30">L20+P20</f>
        <v>6454883</v>
      </c>
      <c r="I20" s="16">
        <f t="shared" ref="I20:I27" si="31">H20/$C$5</f>
        <v>0.12481110980163955</v>
      </c>
      <c r="J20" s="16">
        <f t="shared" ref="J20:J27" si="32">H20/H$5</f>
        <v>0.63713155509703623</v>
      </c>
      <c r="K20" s="78">
        <f t="shared" ref="K20:K26" si="33">J20/G20</f>
        <v>0.7353697234067178</v>
      </c>
      <c r="L20" s="59">
        <f>'[1]2011'!$B$75</f>
        <v>4552850</v>
      </c>
      <c r="M20" s="16">
        <f t="shared" ref="M20:O27" si="34">L20/L$5</f>
        <v>0.61459205428998842</v>
      </c>
      <c r="N20" s="31">
        <f t="shared" ref="N20:N26" si="35">M20/$G20</f>
        <v>0.70935489751776959</v>
      </c>
      <c r="O20" s="16">
        <f t="shared" ref="O20:O26" si="36">L20/$H$5</f>
        <v>0.44939070167864259</v>
      </c>
      <c r="P20" s="59">
        <f>'[1]2011'!$B$120</f>
        <v>1902033</v>
      </c>
      <c r="Q20" s="16">
        <f t="shared" ref="Q20:Q27" si="37">P20/P$5</f>
        <v>0.69844486714354959</v>
      </c>
      <c r="R20" s="31">
        <f t="shared" ref="R20:R26" si="38">Q20/$G20</f>
        <v>0.80613682473781945</v>
      </c>
      <c r="S20" s="32">
        <f t="shared" ref="S20:S26" si="39">P20/$H$5</f>
        <v>0.18774085341839367</v>
      </c>
      <c r="X20" s="88"/>
      <c r="Y20" s="88"/>
      <c r="Z20" s="88"/>
    </row>
    <row r="21" spans="2:26" ht="16.5" customHeight="1" x14ac:dyDescent="0.25">
      <c r="B21" s="83" t="s">
        <v>45</v>
      </c>
      <c r="C21" s="59">
        <f>'[1]2011'!$B$31</f>
        <v>5355943</v>
      </c>
      <c r="D21" s="40">
        <f t="shared" si="26"/>
        <v>0.103562092428991</v>
      </c>
      <c r="E21" s="59">
        <f t="shared" si="27"/>
        <v>3286483</v>
      </c>
      <c r="F21" s="16">
        <f t="shared" si="28"/>
        <v>6.3547176699286695E-2</v>
      </c>
      <c r="G21" s="16">
        <f t="shared" si="29"/>
        <v>7.9028490633626616E-2</v>
      </c>
      <c r="H21" s="59">
        <f t="shared" si="30"/>
        <v>2069460</v>
      </c>
      <c r="I21" s="16">
        <f t="shared" si="31"/>
        <v>4.0014915729704316E-2</v>
      </c>
      <c r="J21" s="16">
        <f t="shared" si="32"/>
        <v>0.20426679585224281</v>
      </c>
      <c r="K21" s="78">
        <f t="shared" si="33"/>
        <v>2.5847234866121473</v>
      </c>
      <c r="L21" s="59">
        <f>'[1]2011'!$B$76</f>
        <v>1462865</v>
      </c>
      <c r="M21" s="16">
        <f t="shared" si="34"/>
        <v>0.1974730565467617</v>
      </c>
      <c r="N21" s="31">
        <f t="shared" si="35"/>
        <v>2.4987577892919663</v>
      </c>
      <c r="O21" s="16">
        <f t="shared" si="36"/>
        <v>0.14439261754969471</v>
      </c>
      <c r="P21" s="59">
        <f>'[1]2011'!$B$121</f>
        <v>606595</v>
      </c>
      <c r="Q21" s="16">
        <f t="shared" si="37"/>
        <v>0.22274753602326641</v>
      </c>
      <c r="R21" s="31">
        <f t="shared" si="38"/>
        <v>2.8185725709468041</v>
      </c>
      <c r="S21" s="32">
        <f t="shared" si="39"/>
        <v>5.9874178302548119E-2</v>
      </c>
      <c r="X21" s="88"/>
      <c r="Y21" s="88"/>
      <c r="Z21" s="88"/>
    </row>
    <row r="22" spans="2:26" x14ac:dyDescent="0.25">
      <c r="B22" s="83" t="s">
        <v>11</v>
      </c>
      <c r="C22" s="59">
        <f>'[1]2011'!$B$34</f>
        <v>1342312</v>
      </c>
      <c r="D22" s="40">
        <f t="shared" si="26"/>
        <v>2.595483921553007E-2</v>
      </c>
      <c r="E22" s="59">
        <f t="shared" si="27"/>
        <v>608645</v>
      </c>
      <c r="F22" s="16">
        <f t="shared" si="28"/>
        <v>1.1768711830287071E-2</v>
      </c>
      <c r="G22" s="16">
        <f t="shared" si="29"/>
        <v>1.4635796284874643E-2</v>
      </c>
      <c r="H22" s="59">
        <f t="shared" si="30"/>
        <v>733667</v>
      </c>
      <c r="I22" s="16">
        <f t="shared" si="31"/>
        <v>1.4186127385242999E-2</v>
      </c>
      <c r="J22" s="16">
        <f t="shared" si="32"/>
        <v>7.2416865903437336E-2</v>
      </c>
      <c r="K22" s="78">
        <f t="shared" si="33"/>
        <v>4.9479279769886189</v>
      </c>
      <c r="L22" s="59">
        <f>'[1]2011'!$B$79</f>
        <v>613030</v>
      </c>
      <c r="M22" s="16">
        <f t="shared" si="34"/>
        <v>8.2753301128170628E-2</v>
      </c>
      <c r="N22" s="31">
        <f t="shared" si="35"/>
        <v>5.6541714244609969</v>
      </c>
      <c r="O22" s="16">
        <f t="shared" si="36"/>
        <v>6.0509347298957412E-2</v>
      </c>
      <c r="P22" s="59">
        <f>'[1]2011'!$B$124</f>
        <v>120637</v>
      </c>
      <c r="Q22" s="16">
        <f t="shared" si="37"/>
        <v>4.4299070225172953E-2</v>
      </c>
      <c r="R22" s="31">
        <f t="shared" si="38"/>
        <v>3.0267618763561099</v>
      </c>
      <c r="S22" s="32">
        <f t="shared" si="39"/>
        <v>1.190751860447992E-2</v>
      </c>
      <c r="X22" s="88"/>
      <c r="Y22" s="88"/>
      <c r="Z22" s="88"/>
    </row>
    <row r="23" spans="2:26" x14ac:dyDescent="0.25">
      <c r="B23" s="83" t="s">
        <v>10</v>
      </c>
      <c r="C23" s="59">
        <f>'[1]2011'!$B$33</f>
        <v>1046091</v>
      </c>
      <c r="D23" s="40">
        <f t="shared" si="26"/>
        <v>2.0227133266940225E-2</v>
      </c>
      <c r="E23" s="59">
        <f t="shared" si="27"/>
        <v>525456</v>
      </c>
      <c r="F23" s="16">
        <f t="shared" si="28"/>
        <v>1.0160175871805935E-2</v>
      </c>
      <c r="G23" s="16">
        <f t="shared" si="29"/>
        <v>1.2635390042906933E-2</v>
      </c>
      <c r="H23" s="59">
        <f t="shared" si="30"/>
        <v>520635</v>
      </c>
      <c r="I23" s="16">
        <f t="shared" si="31"/>
        <v>1.006695739513429E-2</v>
      </c>
      <c r="J23" s="16">
        <f t="shared" si="32"/>
        <v>5.1389465492704588E-2</v>
      </c>
      <c r="K23" s="78">
        <f t="shared" si="33"/>
        <v>4.0671055913745091</v>
      </c>
      <c r="L23" s="59">
        <f>'[1]2011'!$B$78</f>
        <v>484494</v>
      </c>
      <c r="M23" s="16">
        <f t="shared" si="34"/>
        <v>6.5402146512881745E-2</v>
      </c>
      <c r="N23" s="31">
        <f t="shared" si="35"/>
        <v>5.176108239697454</v>
      </c>
      <c r="O23" s="16">
        <f t="shared" si="36"/>
        <v>4.7822155049934055E-2</v>
      </c>
      <c r="P23" s="59">
        <f>'[1]2011'!$B$123</f>
        <v>36141</v>
      </c>
      <c r="Q23" s="16">
        <f t="shared" si="37"/>
        <v>1.3271323864220561E-2</v>
      </c>
      <c r="R23" s="31">
        <f t="shared" si="38"/>
        <v>1.0503295758305948</v>
      </c>
      <c r="S23" s="32">
        <f t="shared" si="39"/>
        <v>3.5673104427705331E-3</v>
      </c>
      <c r="X23" s="88"/>
      <c r="Y23" s="88"/>
      <c r="Z23" s="88"/>
    </row>
    <row r="24" spans="2:26" ht="38.25" customHeight="1" x14ac:dyDescent="0.25">
      <c r="B24" s="83" t="s">
        <v>47</v>
      </c>
      <c r="C24" s="59">
        <f>'[1]2011'!$B$35</f>
        <v>229873</v>
      </c>
      <c r="D24" s="40">
        <f t="shared" si="26"/>
        <v>4.4448062410166519E-3</v>
      </c>
      <c r="E24" s="59">
        <f t="shared" si="27"/>
        <v>139025</v>
      </c>
      <c r="F24" s="16">
        <f t="shared" si="28"/>
        <v>2.6881764611648173E-3</v>
      </c>
      <c r="G24" s="16">
        <f t="shared" si="29"/>
        <v>3.3430679271245099E-3</v>
      </c>
      <c r="H24" s="59">
        <f t="shared" si="30"/>
        <v>90848</v>
      </c>
      <c r="I24" s="16">
        <f t="shared" si="31"/>
        <v>1.7566297798518346E-3</v>
      </c>
      <c r="J24" s="16">
        <f t="shared" si="32"/>
        <v>8.9671846131766531E-3</v>
      </c>
      <c r="K24" s="78">
        <f t="shared" si="33"/>
        <v>2.6823219894576429</v>
      </c>
      <c r="L24" s="59">
        <f>'[1]2011'!$B$80</f>
        <v>72961</v>
      </c>
      <c r="M24" s="16">
        <f t="shared" si="34"/>
        <v>9.8490507864418663E-3</v>
      </c>
      <c r="N24" s="31">
        <f t="shared" si="35"/>
        <v>2.9461114763867156</v>
      </c>
      <c r="O24" s="16">
        <f t="shared" si="36"/>
        <v>7.2016418254885273E-3</v>
      </c>
      <c r="P24" s="59">
        <f>'[1]2011'!$B$125</f>
        <v>17887</v>
      </c>
      <c r="Q24" s="16">
        <f t="shared" si="37"/>
        <v>6.5682789618248848E-3</v>
      </c>
      <c r="R24" s="31">
        <f t="shared" si="38"/>
        <v>1.9647458876118298</v>
      </c>
      <c r="S24" s="32">
        <f t="shared" si="39"/>
        <v>1.7655427876881249E-3</v>
      </c>
      <c r="X24" s="88"/>
      <c r="Y24" s="88"/>
      <c r="Z24" s="88"/>
    </row>
    <row r="25" spans="2:26" ht="38.25" customHeight="1" x14ac:dyDescent="0.25">
      <c r="B25" s="83" t="s">
        <v>46</v>
      </c>
      <c r="C25" s="59">
        <f>'[1]2011'!$B$32</f>
        <v>1016995</v>
      </c>
      <c r="D25" s="40">
        <f t="shared" si="26"/>
        <v>1.9664535300286376E-2</v>
      </c>
      <c r="E25" s="59">
        <f t="shared" si="27"/>
        <v>809101</v>
      </c>
      <c r="F25" s="16">
        <f t="shared" si="28"/>
        <v>1.5644713273906957E-2</v>
      </c>
      <c r="G25" s="16">
        <f t="shared" si="29"/>
        <v>1.9456066196039332E-2</v>
      </c>
      <c r="H25" s="59">
        <f t="shared" si="30"/>
        <v>207894</v>
      </c>
      <c r="I25" s="16">
        <f t="shared" si="31"/>
        <v>4.019822026379417E-3</v>
      </c>
      <c r="J25" s="16">
        <f t="shared" si="32"/>
        <v>2.0520252267212782E-2</v>
      </c>
      <c r="K25" s="78">
        <f t="shared" si="33"/>
        <v>1.0546968775933794</v>
      </c>
      <c r="L25" s="59">
        <f>'[1]2011'!$B$77</f>
        <v>174287</v>
      </c>
      <c r="M25" s="16">
        <f t="shared" si="34"/>
        <v>2.3527110571628589E-2</v>
      </c>
      <c r="N25" s="31">
        <f t="shared" si="35"/>
        <v>1.2092429340324715</v>
      </c>
      <c r="O25" s="16">
        <f t="shared" si="36"/>
        <v>1.7203061208576075E-2</v>
      </c>
      <c r="P25" s="59">
        <f>'[1]2011'!$B$122</f>
        <v>33607</v>
      </c>
      <c r="Q25" s="16">
        <f t="shared" si="37"/>
        <v>1.234081461788164E-2</v>
      </c>
      <c r="R25" s="31">
        <f t="shared" si="38"/>
        <v>0.63429135640964551</v>
      </c>
      <c r="S25" s="32">
        <f t="shared" si="39"/>
        <v>3.3171910586367094E-3</v>
      </c>
      <c r="X25" s="88"/>
      <c r="Y25" s="88"/>
      <c r="Z25" s="88"/>
    </row>
    <row r="26" spans="2:26" ht="39.75" customHeight="1" x14ac:dyDescent="0.25">
      <c r="B26" s="83" t="s">
        <v>14</v>
      </c>
      <c r="C26" s="59">
        <f>'[1]2011'!$B$29</f>
        <v>240553</v>
      </c>
      <c r="D26" s="40">
        <f t="shared" si="26"/>
        <v>4.6513138806875045E-3</v>
      </c>
      <c r="E26" s="59">
        <f t="shared" si="27"/>
        <v>186778</v>
      </c>
      <c r="F26" s="16">
        <f t="shared" si="28"/>
        <v>3.6115247118391814E-3</v>
      </c>
      <c r="G26" s="16">
        <f t="shared" si="29"/>
        <v>4.4913615629740096E-3</v>
      </c>
      <c r="H26" s="59">
        <f t="shared" si="30"/>
        <v>53775</v>
      </c>
      <c r="I26" s="16">
        <f t="shared" si="31"/>
        <v>1.0397891688483226E-3</v>
      </c>
      <c r="J26" s="16">
        <f t="shared" si="32"/>
        <v>5.3078807741895745E-3</v>
      </c>
      <c r="K26" s="78">
        <f t="shared" si="33"/>
        <v>1.1817977020480392</v>
      </c>
      <c r="L26" s="59">
        <f>'[1]2011'!$B$74</f>
        <v>47435</v>
      </c>
      <c r="M26" s="16">
        <f t="shared" si="34"/>
        <v>6.4032801641269984E-3</v>
      </c>
      <c r="N26" s="31">
        <f t="shared" si="35"/>
        <v>1.4256879733118144</v>
      </c>
      <c r="O26" s="16">
        <f t="shared" si="36"/>
        <v>4.6820887870512784E-3</v>
      </c>
      <c r="P26" s="59">
        <f>'[1]2011'!$B$119</f>
        <v>6340</v>
      </c>
      <c r="Q26" s="16">
        <f t="shared" si="37"/>
        <v>2.3281091640839587E-3</v>
      </c>
      <c r="R26" s="31">
        <f t="shared" si="38"/>
        <v>0.51835264906670597</v>
      </c>
      <c r="S26" s="32">
        <f t="shared" si="39"/>
        <v>6.2579198713829667E-4</v>
      </c>
      <c r="X26" s="88"/>
      <c r="Y26" s="88"/>
      <c r="Z26" s="88"/>
    </row>
    <row r="27" spans="2:26" s="39" customFormat="1" ht="21.75" customHeight="1" x14ac:dyDescent="0.25">
      <c r="B27" s="95" t="s">
        <v>0</v>
      </c>
      <c r="C27" s="60">
        <f>SUM(C20:C26)</f>
        <v>51717215</v>
      </c>
      <c r="D27" s="34">
        <f>SUM(D20:D26)</f>
        <v>0.99999999999999989</v>
      </c>
      <c r="E27" s="60">
        <f>SUM(E20:E26)</f>
        <v>41586053</v>
      </c>
      <c r="F27" s="34">
        <f>SUM(F20:F26)</f>
        <v>0.80410464871319931</v>
      </c>
      <c r="G27" s="34">
        <f>SUM(G20:G26)</f>
        <v>1</v>
      </c>
      <c r="H27" s="60">
        <f>SUM(H20:H26)</f>
        <v>10131162</v>
      </c>
      <c r="I27" s="35">
        <f>SUM(I20:I26)</f>
        <v>0.19589535128680072</v>
      </c>
      <c r="J27" s="35">
        <f>SUM(J20:J26)</f>
        <v>1</v>
      </c>
      <c r="K27" s="36"/>
      <c r="L27" s="60">
        <f>SUM(L20:L26)</f>
        <v>7407922</v>
      </c>
      <c r="M27" s="35">
        <f>SUM(M20:M26)</f>
        <v>0.99999999999999989</v>
      </c>
      <c r="N27" s="105" t="s">
        <v>13</v>
      </c>
      <c r="O27" s="16">
        <f>SUM(O20:O26)</f>
        <v>0.73120161339834455</v>
      </c>
      <c r="P27" s="60">
        <f>SUM(P20:P26)</f>
        <v>2723240</v>
      </c>
      <c r="Q27" s="35">
        <f>SUM(Q20:Q26)</f>
        <v>1</v>
      </c>
      <c r="R27" s="105" t="s">
        <v>13</v>
      </c>
      <c r="S27" s="32">
        <f>SUM(S20:S26)</f>
        <v>0.26879838660165539</v>
      </c>
      <c r="U27" s="112"/>
      <c r="V27" s="112"/>
      <c r="W27" s="112"/>
    </row>
    <row r="28" spans="2:26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X28" s="88"/>
      <c r="Y28" s="88"/>
      <c r="Z28" s="88"/>
    </row>
    <row r="29" spans="2:26" x14ac:dyDescent="0.25">
      <c r="B29" s="83" t="s">
        <v>11</v>
      </c>
      <c r="C29" s="59">
        <f>C25</f>
        <v>1016995</v>
      </c>
      <c r="D29" s="40">
        <f>C29/C$14</f>
        <v>1.9664535300286376E-2</v>
      </c>
      <c r="E29" s="59">
        <f>E25</f>
        <v>809101</v>
      </c>
      <c r="F29" s="16">
        <f>E29/$C$5</f>
        <v>1.5644713273906957E-2</v>
      </c>
      <c r="G29" s="16">
        <f>E29/E$5</f>
        <v>1.9456066196039332E-2</v>
      </c>
      <c r="H29" s="59">
        <f t="shared" ref="H29:H30" si="40">L29+P29</f>
        <v>207894</v>
      </c>
      <c r="I29" s="16">
        <f>H29/$C$5</f>
        <v>4.019822026379417E-3</v>
      </c>
      <c r="J29" s="16">
        <f>H29/H$5</f>
        <v>2.0520252267212782E-2</v>
      </c>
      <c r="K29" s="78">
        <f>J29/G29</f>
        <v>1.0546968775933794</v>
      </c>
      <c r="L29" s="59">
        <f>L25</f>
        <v>174287</v>
      </c>
      <c r="M29" s="16">
        <f>L29/L$5</f>
        <v>2.3527110571628589E-2</v>
      </c>
      <c r="N29" s="31">
        <f>M29/$G29</f>
        <v>1.2092429340324715</v>
      </c>
      <c r="O29" s="16">
        <f t="shared" ref="O29:O30" si="41">L29/$H$5</f>
        <v>1.7203061208576075E-2</v>
      </c>
      <c r="P29" s="59">
        <f>P25</f>
        <v>33607</v>
      </c>
      <c r="Q29" s="16">
        <f>P29/P$5</f>
        <v>1.234081461788164E-2</v>
      </c>
      <c r="R29" s="31">
        <f>Q29/$G29</f>
        <v>0.63429135640964551</v>
      </c>
      <c r="S29" s="32">
        <f t="shared" ref="S29:S30" si="42">P29/$H$5</f>
        <v>3.3171910586367094E-3</v>
      </c>
      <c r="X29" s="88"/>
      <c r="Y29" s="88"/>
      <c r="Z29" s="88"/>
    </row>
    <row r="30" spans="2:26" ht="19.5" customHeight="1" x14ac:dyDescent="0.25">
      <c r="B30" s="83" t="s">
        <v>24</v>
      </c>
      <c r="C30" s="59">
        <f>C26+C24+C23+C22+C21+C20</f>
        <v>50700220</v>
      </c>
      <c r="D30" s="40">
        <f>C30/C$14</f>
        <v>0.98033546469971367</v>
      </c>
      <c r="E30" s="59">
        <f>E26+E24+E23+E22+E21+E20</f>
        <v>40776952</v>
      </c>
      <c r="F30" s="16">
        <f>E30/$C$5</f>
        <v>0.78845993543929227</v>
      </c>
      <c r="G30" s="16">
        <f>E30/E$5</f>
        <v>0.98054393380396065</v>
      </c>
      <c r="H30" s="59">
        <f t="shared" si="40"/>
        <v>9923268</v>
      </c>
      <c r="I30" s="16">
        <f>H30/$C$5</f>
        <v>0.19187552926042131</v>
      </c>
      <c r="J30" s="16">
        <f>H30/H$5</f>
        <v>0.97947974773278723</v>
      </c>
      <c r="K30" s="78">
        <f>J30/G30</f>
        <v>0.99891469822566237</v>
      </c>
      <c r="L30" s="59">
        <f>L26+L24+L23+L22+L21+L20</f>
        <v>7233635</v>
      </c>
      <c r="M30" s="16">
        <f>L30/L$5</f>
        <v>0.9764728894283714</v>
      </c>
      <c r="N30" s="31">
        <f>M30/$G30</f>
        <v>0.99584817749083832</v>
      </c>
      <c r="O30" s="16">
        <f t="shared" si="41"/>
        <v>0.7139985521897686</v>
      </c>
      <c r="P30" s="59">
        <f>P26+P24+P23+P22+P21+P20</f>
        <v>2689633</v>
      </c>
      <c r="Q30" s="16">
        <f>P30/P$5</f>
        <v>0.98765918538211839</v>
      </c>
      <c r="R30" s="31">
        <f>Q30/$G30</f>
        <v>1.0072564332232974</v>
      </c>
      <c r="S30" s="32">
        <f t="shared" si="42"/>
        <v>0.26548119554301863</v>
      </c>
    </row>
    <row r="31" spans="2:26" s="39" customFormat="1" ht="19.5" customHeight="1" x14ac:dyDescent="0.25">
      <c r="B31" s="33"/>
      <c r="C31" s="60">
        <f>SUM(C29:C30)</f>
        <v>51717215</v>
      </c>
      <c r="D31" s="35">
        <f>SUM(D29:D30)</f>
        <v>1</v>
      </c>
      <c r="E31" s="60">
        <f>SUM(E29:E30)</f>
        <v>41586053</v>
      </c>
      <c r="F31" s="35">
        <f>SUM(F29:F30)</f>
        <v>0.8041046487131992</v>
      </c>
      <c r="G31" s="35">
        <f>SUM(G29:G30)</f>
        <v>1</v>
      </c>
      <c r="H31" s="60">
        <f>SUM(H29:H30)</f>
        <v>10131162</v>
      </c>
      <c r="I31" s="35">
        <f>SUM(I29:I30)</f>
        <v>0.19589535128680072</v>
      </c>
      <c r="J31" s="35">
        <f>SUM(J29:J30)</f>
        <v>1</v>
      </c>
      <c r="K31" s="36"/>
      <c r="L31" s="60">
        <f>SUM(L29:L30)</f>
        <v>7407922</v>
      </c>
      <c r="M31" s="35">
        <f>SUM(M29:M30)</f>
        <v>1</v>
      </c>
      <c r="N31" s="37"/>
      <c r="O31" s="35">
        <f>SUM(O29:O30)</f>
        <v>0.73120161339834466</v>
      </c>
      <c r="P31" s="60">
        <f>SUM(P29:P30)</f>
        <v>2723240</v>
      </c>
      <c r="Q31" s="35">
        <f>SUM(Q29:Q30)</f>
        <v>1</v>
      </c>
      <c r="R31" s="105" t="s">
        <v>13</v>
      </c>
      <c r="S31" s="38">
        <f>SUM(S29:S30)</f>
        <v>0.26879838660165534</v>
      </c>
      <c r="U31" s="112"/>
      <c r="V31" s="112"/>
      <c r="W31" s="112"/>
      <c r="X31" s="112"/>
      <c r="Y31" s="112"/>
      <c r="Z31" s="112"/>
    </row>
    <row r="32" spans="2:26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6" x14ac:dyDescent="0.25">
      <c r="B33" s="83" t="s">
        <v>15</v>
      </c>
      <c r="C33" s="59">
        <f>'[1]2011'!$B$40</f>
        <v>28369907</v>
      </c>
      <c r="D33" s="40">
        <f>C33/C$14</f>
        <v>0.54855828953666586</v>
      </c>
      <c r="E33" s="59">
        <f t="shared" ref="E33:E34" si="43">C33-H33</f>
        <v>22170607</v>
      </c>
      <c r="F33" s="16">
        <f>E33/$C$5</f>
        <v>0.42868911251311581</v>
      </c>
      <c r="G33" s="16">
        <f>E33/E$5</f>
        <v>0.53312602184198632</v>
      </c>
      <c r="H33" s="59">
        <f t="shared" ref="H33:H34" si="44">L33+P33</f>
        <v>6199300</v>
      </c>
      <c r="I33" s="16">
        <f>H33/$C$5</f>
        <v>0.11986917702355009</v>
      </c>
      <c r="J33" s="16">
        <f>H33/H$5</f>
        <v>0.61190414288114237</v>
      </c>
      <c r="K33" s="78">
        <f>J33/G33</f>
        <v>1.147766415090699</v>
      </c>
      <c r="L33" s="59">
        <f>'[1]2011'!$B$85</f>
        <v>4563955</v>
      </c>
      <c r="M33" s="16">
        <f>L33/L$5</f>
        <v>0.6160911251495359</v>
      </c>
      <c r="N33" s="31">
        <f>M33/$G33</f>
        <v>1.1556200596266142</v>
      </c>
      <c r="O33" s="16">
        <f t="shared" ref="O33:O34" si="45">L33/$H$5</f>
        <v>0.45048682470974211</v>
      </c>
      <c r="P33" s="59">
        <f>'[1]2011'!$B$130</f>
        <v>1635345</v>
      </c>
      <c r="Q33" s="16">
        <f>P33/P$5</f>
        <v>0.60051446071591197</v>
      </c>
      <c r="R33" s="31">
        <f>Q33/$G33</f>
        <v>1.1264024566669886</v>
      </c>
      <c r="S33" s="32">
        <f t="shared" ref="S33:S34" si="46">P33/$H$5</f>
        <v>0.16141731817140029</v>
      </c>
    </row>
    <row r="34" spans="2:26" x14ac:dyDescent="0.25">
      <c r="B34" s="83" t="s">
        <v>52</v>
      </c>
      <c r="C34" s="59">
        <f>'[1]2011'!$B$39</f>
        <v>23347308</v>
      </c>
      <c r="D34" s="40">
        <f>C34/C$14</f>
        <v>0.45144171046333409</v>
      </c>
      <c r="E34" s="59">
        <f t="shared" si="43"/>
        <v>19415446</v>
      </c>
      <c r="F34" s="16">
        <f>E34/$C$5</f>
        <v>0.3754155362000835</v>
      </c>
      <c r="G34" s="16">
        <f>E34/E$5</f>
        <v>0.46687397815801368</v>
      </c>
      <c r="H34" s="59">
        <f t="shared" si="44"/>
        <v>3931862</v>
      </c>
      <c r="I34" s="16">
        <f>H34/$C$5</f>
        <v>7.6026174263250645E-2</v>
      </c>
      <c r="J34" s="16">
        <f>H34/H$5</f>
        <v>0.38809585711885763</v>
      </c>
      <c r="K34" s="78">
        <f>J34/G34</f>
        <v>0.83126469941639458</v>
      </c>
      <c r="L34" s="59">
        <f>'[1]2011'!$B$84</f>
        <v>2843967</v>
      </c>
      <c r="M34" s="16">
        <f>L34/L$5</f>
        <v>0.38390887485046415</v>
      </c>
      <c r="N34" s="31">
        <f>M34/$G34</f>
        <v>0.8222965785437929</v>
      </c>
      <c r="O34" s="16">
        <f t="shared" si="45"/>
        <v>0.28071478868860256</v>
      </c>
      <c r="P34" s="59">
        <f>'[1]2011'!$B$129</f>
        <v>1087895</v>
      </c>
      <c r="Q34" s="16">
        <f>P34/P$5</f>
        <v>0.39948553928408809</v>
      </c>
      <c r="R34" s="31">
        <f>Q34/$G34</f>
        <v>0.85566032371348411</v>
      </c>
      <c r="S34" s="32">
        <f t="shared" si="46"/>
        <v>0.10738106843025509</v>
      </c>
    </row>
    <row r="35" spans="2:26" s="39" customFormat="1" ht="24.75" customHeight="1" thickBot="1" x14ac:dyDescent="0.3">
      <c r="B35" s="96" t="s">
        <v>0</v>
      </c>
      <c r="C35" s="44">
        <f>SUM(C33:C34)</f>
        <v>51717215</v>
      </c>
      <c r="D35" s="45">
        <f>SUM(D33:D34)</f>
        <v>1</v>
      </c>
      <c r="E35" s="44">
        <f>SUM(E33:E34)</f>
        <v>41586053</v>
      </c>
      <c r="F35" s="45">
        <f>SUM(F33:F34)</f>
        <v>0.80410464871319931</v>
      </c>
      <c r="G35" s="45">
        <f>SUM(G33:G34)</f>
        <v>1</v>
      </c>
      <c r="H35" s="44">
        <f>SUM(H33:H34)</f>
        <v>10131162</v>
      </c>
      <c r="I35" s="45">
        <f>SUM(I33:I34)</f>
        <v>0.19589535128680075</v>
      </c>
      <c r="J35" s="45">
        <f>SUM(J33:J34)</f>
        <v>1</v>
      </c>
      <c r="K35" s="46"/>
      <c r="L35" s="44">
        <f>SUM(L33:L34)</f>
        <v>7407922</v>
      </c>
      <c r="M35" s="45">
        <f>SUM(M33:M34)</f>
        <v>1</v>
      </c>
      <c r="N35" s="47"/>
      <c r="O35" s="45">
        <f>SUM(O33:O34)</f>
        <v>0.73120161339834466</v>
      </c>
      <c r="P35" s="44">
        <f>SUM(P33:P34)</f>
        <v>2723240</v>
      </c>
      <c r="Q35" s="45">
        <f>SUM(Q33:Q34)</f>
        <v>1</v>
      </c>
      <c r="R35" s="116" t="s">
        <v>13</v>
      </c>
      <c r="S35" s="48">
        <f>SUM(S33:S34)</f>
        <v>0.26879838660165539</v>
      </c>
      <c r="U35" s="112"/>
      <c r="V35" s="112"/>
      <c r="W35" s="112"/>
      <c r="X35" s="112"/>
      <c r="Y35" s="112"/>
      <c r="Z35" s="112"/>
    </row>
    <row r="36" spans="2:26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</row>
    <row r="37" spans="2:26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6" x14ac:dyDescent="0.25">
      <c r="B38" s="84" t="s">
        <v>0</v>
      </c>
      <c r="C38" s="91">
        <f>C5</f>
        <v>51717215</v>
      </c>
      <c r="D38" s="51">
        <f>D5</f>
        <v>1</v>
      </c>
      <c r="E38" s="50">
        <f>C38-H38</f>
        <v>41586053</v>
      </c>
      <c r="F38" s="52">
        <f t="shared" ref="F38:S38" si="47">F5</f>
        <v>0.80410464871319931</v>
      </c>
      <c r="G38" s="51">
        <f t="shared" si="47"/>
        <v>1</v>
      </c>
      <c r="H38" s="50">
        <f t="shared" si="47"/>
        <v>10131162</v>
      </c>
      <c r="I38" s="52">
        <f t="shared" si="47"/>
        <v>0.19589535128680072</v>
      </c>
      <c r="J38" s="53">
        <f t="shared" si="47"/>
        <v>1</v>
      </c>
      <c r="K38" s="54">
        <f t="shared" si="47"/>
        <v>1</v>
      </c>
      <c r="L38" s="50">
        <f t="shared" si="47"/>
        <v>7407922</v>
      </c>
      <c r="M38" s="53">
        <f t="shared" si="47"/>
        <v>1</v>
      </c>
      <c r="N38" s="53">
        <f t="shared" si="47"/>
        <v>1</v>
      </c>
      <c r="O38" s="55">
        <f t="shared" si="47"/>
        <v>0.73120161339834466</v>
      </c>
      <c r="P38" s="50">
        <f t="shared" si="47"/>
        <v>2723240</v>
      </c>
      <c r="Q38" s="53">
        <f t="shared" si="47"/>
        <v>1</v>
      </c>
      <c r="R38" s="53">
        <f t="shared" si="47"/>
        <v>1</v>
      </c>
      <c r="S38" s="25">
        <f t="shared" si="47"/>
        <v>0.26879838660165539</v>
      </c>
    </row>
    <row r="39" spans="2:26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6" ht="18.95" customHeight="1" x14ac:dyDescent="0.25">
      <c r="B40" s="83" t="s">
        <v>21</v>
      </c>
      <c r="C40" s="59">
        <f>E40+H40</f>
        <v>41586053</v>
      </c>
      <c r="D40" s="40">
        <f t="shared" ref="D40:D47" si="48">C40/C$14</f>
        <v>0.80410464871319931</v>
      </c>
      <c r="E40" s="59">
        <f>E38</f>
        <v>41586053</v>
      </c>
      <c r="F40" s="16">
        <f t="shared" ref="F40:F48" si="49">E40/$C$5</f>
        <v>0.80410464871319931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6" ht="19.5" customHeight="1" x14ac:dyDescent="0.25">
      <c r="B41" s="83" t="s">
        <v>22</v>
      </c>
      <c r="C41" s="59">
        <f t="shared" ref="C41:C47" si="56">E41+H41</f>
        <v>1266090</v>
      </c>
      <c r="D41" s="40">
        <f t="shared" si="48"/>
        <v>2.4481016620867924E-2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1266090</v>
      </c>
      <c r="I41" s="16">
        <f t="shared" si="51"/>
        <v>2.4481016620867924E-2</v>
      </c>
      <c r="J41" s="16">
        <f t="shared" si="52"/>
        <v>0.12496987018863187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'[1]2011'!$B$166</f>
        <v>1266090</v>
      </c>
      <c r="Q41" s="16">
        <f t="shared" si="54"/>
        <v>0.46492046239038792</v>
      </c>
      <c r="R41" s="42" t="s">
        <v>28</v>
      </c>
      <c r="S41" s="32">
        <f t="shared" si="55"/>
        <v>0.12496987018863187</v>
      </c>
    </row>
    <row r="42" spans="2:26" ht="16.5" customHeight="1" x14ac:dyDescent="0.25">
      <c r="B42" s="83" t="s">
        <v>35</v>
      </c>
      <c r="C42" s="59">
        <f t="shared" si="56"/>
        <v>5253218</v>
      </c>
      <c r="D42" s="40">
        <f t="shared" si="48"/>
        <v>0.10157580991165127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5253218</v>
      </c>
      <c r="I42" s="16">
        <f t="shared" si="51"/>
        <v>0.10157580991165127</v>
      </c>
      <c r="J42" s="16">
        <f t="shared" si="52"/>
        <v>0.51852077777455341</v>
      </c>
      <c r="K42" s="31" t="s">
        <v>27</v>
      </c>
      <c r="L42" s="59">
        <f>'[1]2011'!$B$154</f>
        <v>5253218</v>
      </c>
      <c r="M42" s="16">
        <f t="shared" si="58"/>
        <v>0.70913516637999163</v>
      </c>
      <c r="N42" s="42" t="s">
        <v>28</v>
      </c>
      <c r="O42" s="16">
        <f t="shared" si="59"/>
        <v>0.51852077777455341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6" ht="21.75" customHeight="1" x14ac:dyDescent="0.25">
      <c r="B43" s="83" t="s">
        <v>36</v>
      </c>
      <c r="C43" s="59">
        <f t="shared" si="56"/>
        <v>934966</v>
      </c>
      <c r="D43" s="40">
        <f t="shared" si="48"/>
        <v>1.8078429010533532E-2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934966</v>
      </c>
      <c r="I43" s="16">
        <f t="shared" si="51"/>
        <v>1.8078429010533532E-2</v>
      </c>
      <c r="J43" s="16">
        <f t="shared" si="52"/>
        <v>9.2286156316521248E-2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'[1]2011'!$B$167</f>
        <v>934966</v>
      </c>
      <c r="Q43" s="16">
        <f t="shared" si="54"/>
        <v>0.34332853512727485</v>
      </c>
      <c r="R43" s="42" t="s">
        <v>28</v>
      </c>
      <c r="S43" s="32">
        <f t="shared" si="55"/>
        <v>9.2286156316521248E-2</v>
      </c>
    </row>
    <row r="44" spans="2:26" ht="20.25" customHeight="1" x14ac:dyDescent="0.25">
      <c r="B44" s="83" t="s">
        <v>37</v>
      </c>
      <c r="C44" s="59">
        <f t="shared" si="56"/>
        <v>270528</v>
      </c>
      <c r="D44" s="40">
        <f t="shared" si="48"/>
        <v>5.2309081221794326E-3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270528</v>
      </c>
      <c r="I44" s="16">
        <f t="shared" si="51"/>
        <v>5.2309081221794326E-3</v>
      </c>
      <c r="J44" s="16">
        <f t="shared" si="52"/>
        <v>2.6702563832263267E-2</v>
      </c>
      <c r="K44" s="31" t="s">
        <v>27</v>
      </c>
      <c r="L44" s="59">
        <f>'[1]2011'!$B$155</f>
        <v>270528</v>
      </c>
      <c r="M44" s="16">
        <f t="shared" si="58"/>
        <v>3.6518743042920805E-2</v>
      </c>
      <c r="N44" s="42" t="s">
        <v>28</v>
      </c>
      <c r="O44" s="16">
        <f t="shared" si="59"/>
        <v>2.6702563832263267E-2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6" ht="18" customHeight="1" x14ac:dyDescent="0.25">
      <c r="B45" s="83" t="s">
        <v>38</v>
      </c>
      <c r="C45" s="59">
        <f t="shared" si="56"/>
        <v>79</v>
      </c>
      <c r="D45" s="40">
        <f t="shared" si="48"/>
        <v>1.5275377840821474E-6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79</v>
      </c>
      <c r="I45" s="16">
        <f t="shared" si="51"/>
        <v>1.5275377840821474E-6</v>
      </c>
      <c r="J45" s="16">
        <f t="shared" si="52"/>
        <v>7.7977234990418677E-6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'[1]2011'!$B$168</f>
        <v>79</v>
      </c>
      <c r="Q45" s="16">
        <f t="shared" si="54"/>
        <v>2.9009562139216523E-5</v>
      </c>
      <c r="R45" s="42" t="s">
        <v>28</v>
      </c>
      <c r="S45" s="32">
        <f t="shared" si="55"/>
        <v>7.7977234990418677E-6</v>
      </c>
    </row>
    <row r="46" spans="2:26" ht="22.5" customHeight="1" x14ac:dyDescent="0.25">
      <c r="B46" s="83" t="s">
        <v>39</v>
      </c>
      <c r="C46" s="59">
        <f t="shared" si="56"/>
        <v>522105</v>
      </c>
      <c r="D46" s="40">
        <f t="shared" si="48"/>
        <v>1.0095381199471008E-2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522105</v>
      </c>
      <c r="I46" s="16">
        <f t="shared" si="51"/>
        <v>1.0095381199471008E-2</v>
      </c>
      <c r="J46" s="16">
        <f t="shared" si="52"/>
        <v>5.1534562373003218E-2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'[1]2011'!$B$169</f>
        <v>522105</v>
      </c>
      <c r="Q46" s="16">
        <f t="shared" si="54"/>
        <v>0.19172199292019801</v>
      </c>
      <c r="R46" s="42" t="s">
        <v>28</v>
      </c>
      <c r="S46" s="32">
        <f t="shared" si="55"/>
        <v>5.1534562373003218E-2</v>
      </c>
    </row>
    <row r="47" spans="2:26" ht="41.25" customHeight="1" x14ac:dyDescent="0.25">
      <c r="B47" s="83" t="s">
        <v>40</v>
      </c>
      <c r="C47" s="59">
        <f t="shared" si="56"/>
        <v>1884176</v>
      </c>
      <c r="D47" s="40">
        <f t="shared" si="48"/>
        <v>3.6432278884313475E-2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1884176</v>
      </c>
      <c r="I47" s="16">
        <f t="shared" si="51"/>
        <v>3.6432278884313475E-2</v>
      </c>
      <c r="J47" s="16">
        <f t="shared" si="52"/>
        <v>0.18597827179152795</v>
      </c>
      <c r="K47" s="31" t="s">
        <v>27</v>
      </c>
      <c r="L47" s="59">
        <f>'[1]2011'!$B$156</f>
        <v>1884176</v>
      </c>
      <c r="M47" s="16">
        <f t="shared" si="58"/>
        <v>0.25434609057708762</v>
      </c>
      <c r="N47" s="42" t="s">
        <v>28</v>
      </c>
      <c r="O47" s="16">
        <f t="shared" si="59"/>
        <v>0.18597827179152795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6" s="39" customFormat="1" x14ac:dyDescent="0.25">
      <c r="B48" s="95" t="s">
        <v>0</v>
      </c>
      <c r="C48" s="60">
        <f>SUM(C40:C47)</f>
        <v>51717215</v>
      </c>
      <c r="D48" s="35">
        <f>SUM(D40:D47)</f>
        <v>0.99999999999999989</v>
      </c>
      <c r="E48" s="60">
        <f>SUM(E40:E47)</f>
        <v>41586053</v>
      </c>
      <c r="F48" s="35">
        <f>SUM(F40:F47)</f>
        <v>0.80410464871319931</v>
      </c>
      <c r="G48" s="35">
        <f>SUM(G40:G47)</f>
        <v>1</v>
      </c>
      <c r="H48" s="60">
        <f>SUM(H40:H47)</f>
        <v>10131162</v>
      </c>
      <c r="I48" s="35">
        <f>SUM(I40:I47)</f>
        <v>0.19589535128680072</v>
      </c>
      <c r="J48" s="35">
        <f>SUM(J40:J47)</f>
        <v>0.99999999999999989</v>
      </c>
      <c r="K48" s="61"/>
      <c r="L48" s="60">
        <f>SUM(L40:L47)</f>
        <v>7407922</v>
      </c>
      <c r="M48" s="35">
        <f>SUM(M40:M47)</f>
        <v>1</v>
      </c>
      <c r="N48" s="61"/>
      <c r="O48" s="35">
        <f>SUM(O40:O47)</f>
        <v>0.73120161339834455</v>
      </c>
      <c r="P48" s="60">
        <f>SUM(P40:P47)</f>
        <v>2723240</v>
      </c>
      <c r="Q48" s="35">
        <f>SUM(Q40:Q47)</f>
        <v>1</v>
      </c>
      <c r="R48" s="61"/>
      <c r="S48" s="38">
        <f>SUM(S40:S47)</f>
        <v>0.26879838660165539</v>
      </c>
      <c r="U48" s="112"/>
      <c r="V48" s="112"/>
      <c r="W48" s="112"/>
      <c r="X48" s="112"/>
      <c r="Y48" s="112"/>
      <c r="Z48" s="112"/>
    </row>
    <row r="49" spans="2:26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6" ht="21" customHeight="1" x14ac:dyDescent="0.35">
      <c r="B50" s="113" t="s">
        <v>29</v>
      </c>
      <c r="C50" s="59">
        <f>'[1]2011'!$B44</f>
        <v>39137627</v>
      </c>
      <c r="D50" s="40">
        <f>C50/C$14</f>
        <v>0.75676207622548897</v>
      </c>
      <c r="E50" s="59">
        <f t="shared" ref="E50:E53" si="60">C50-H50</f>
        <v>34328777</v>
      </c>
      <c r="F50" s="16">
        <f t="shared" ref="F50:F54" si="61">E50/$C$5</f>
        <v>0.66377853099785056</v>
      </c>
      <c r="G50" s="40">
        <f>E50/E$5</f>
        <v>0.82548774224858512</v>
      </c>
      <c r="H50" s="59">
        <f t="shared" ref="H50:H53" si="62">L50+P50</f>
        <v>4808850</v>
      </c>
      <c r="I50" s="16">
        <f t="shared" ref="I50:I54" si="63">H50/$C$5</f>
        <v>9.2983545227638423E-2</v>
      </c>
      <c r="J50" s="16">
        <f>H50/H$5</f>
        <v>0.47465927402996816</v>
      </c>
      <c r="K50" s="31">
        <f>J50/G50</f>
        <v>0.57500463027715143</v>
      </c>
      <c r="L50" s="59">
        <f>'[1]2011'!$B89</f>
        <v>3582068</v>
      </c>
      <c r="M50" s="16">
        <f>L50/L$5</f>
        <v>0.48354558808799553</v>
      </c>
      <c r="N50" s="31">
        <f>M50/$G50</f>
        <v>0.58576955579115297</v>
      </c>
      <c r="O50" s="16">
        <f t="shared" ref="O50:O53" si="64">L50/$H$5</f>
        <v>0.35356931416159371</v>
      </c>
      <c r="P50" s="59">
        <f>'[1]2011'!$B134</f>
        <v>1226782</v>
      </c>
      <c r="Q50" s="16">
        <f>P50/P$5</f>
        <v>0.45048618557306735</v>
      </c>
      <c r="R50" s="31">
        <f>Q50/$G50</f>
        <v>0.54572122942245849</v>
      </c>
      <c r="S50" s="32">
        <f t="shared" ref="S50:S53" si="65">P50/$H$5</f>
        <v>0.12108995986837442</v>
      </c>
    </row>
    <row r="51" spans="2:26" ht="18.75" customHeight="1" x14ac:dyDescent="0.35">
      <c r="B51" s="113" t="s">
        <v>30</v>
      </c>
      <c r="C51" s="59">
        <f>'[1]2011'!$B45</f>
        <v>12252063</v>
      </c>
      <c r="D51" s="40">
        <f>C51/C$14</f>
        <v>0.23690492614499833</v>
      </c>
      <c r="E51" s="59">
        <f t="shared" si="60"/>
        <v>7075665</v>
      </c>
      <c r="F51" s="16">
        <f t="shared" si="61"/>
        <v>0.13681450170895706</v>
      </c>
      <c r="G51" s="40">
        <f>E51/E$5</f>
        <v>0.17014514457527383</v>
      </c>
      <c r="H51" s="59">
        <f t="shared" si="62"/>
        <v>5176398</v>
      </c>
      <c r="I51" s="16">
        <f t="shared" si="63"/>
        <v>0.10009042443604127</v>
      </c>
      <c r="J51" s="16">
        <f>H51/H$5</f>
        <v>0.51093823196194077</v>
      </c>
      <c r="K51" s="31">
        <f>J51/G51</f>
        <v>3.0029551136318018</v>
      </c>
      <c r="L51" s="59">
        <f>'[1]2011'!$B90</f>
        <v>3714287</v>
      </c>
      <c r="M51" s="16">
        <f>L51/L$5</f>
        <v>0.50139391316485249</v>
      </c>
      <c r="N51" s="31">
        <f>M51/$G51</f>
        <v>2.9468599554601518</v>
      </c>
      <c r="O51" s="16">
        <f t="shared" si="64"/>
        <v>0.3666200382542496</v>
      </c>
      <c r="P51" s="59">
        <f>'[1]2011'!$B135</f>
        <v>1462111</v>
      </c>
      <c r="Q51" s="16">
        <f>P51/P$5</f>
        <v>0.53690126467002541</v>
      </c>
      <c r="R51" s="31">
        <f>Q51/$G51</f>
        <v>3.1555485524448521</v>
      </c>
      <c r="S51" s="32">
        <f t="shared" si="65"/>
        <v>0.14431819370769119</v>
      </c>
    </row>
    <row r="52" spans="2:26" ht="20.25" customHeight="1" x14ac:dyDescent="0.35">
      <c r="B52" s="113" t="s">
        <v>31</v>
      </c>
      <c r="C52" s="59">
        <f>'[1]2011'!$B46</f>
        <v>145744</v>
      </c>
      <c r="D52" s="40">
        <f>C52/C$14</f>
        <v>2.8180945164970697E-3</v>
      </c>
      <c r="E52" s="59">
        <f t="shared" si="60"/>
        <v>86435</v>
      </c>
      <c r="F52" s="16">
        <f t="shared" si="61"/>
        <v>1.6713003590777269E-3</v>
      </c>
      <c r="G52" s="40">
        <f>E52/E$5</f>
        <v>2.078461257191203E-3</v>
      </c>
      <c r="H52" s="59">
        <f t="shared" si="62"/>
        <v>59309</v>
      </c>
      <c r="I52" s="16">
        <f t="shared" si="63"/>
        <v>1.1467941574193428E-3</v>
      </c>
      <c r="J52" s="16">
        <f>H52/H$5</f>
        <v>5.854116240565495E-3</v>
      </c>
      <c r="K52" s="31">
        <f>J52/G52</f>
        <v>2.8165625990434133</v>
      </c>
      <c r="L52" s="59">
        <f>'[1]2011'!$B91</f>
        <v>52431</v>
      </c>
      <c r="M52" s="16">
        <f>L52/L$5</f>
        <v>7.0776933126455704E-3</v>
      </c>
      <c r="N52" s="31">
        <f>M52/$G52</f>
        <v>3.4052563107239457</v>
      </c>
      <c r="O52" s="16">
        <f t="shared" si="64"/>
        <v>5.1752207693451157E-3</v>
      </c>
      <c r="P52" s="59">
        <f>'[1]2011'!$B136</f>
        <v>6878</v>
      </c>
      <c r="Q52" s="16">
        <f>P52/P$5</f>
        <v>2.5256679543484966E-3</v>
      </c>
      <c r="R52" s="31">
        <f>Q52/$G52</f>
        <v>1.2151623926642929</v>
      </c>
      <c r="S52" s="32">
        <f t="shared" si="65"/>
        <v>6.7889547122037923E-4</v>
      </c>
    </row>
    <row r="53" spans="2:26" ht="18" customHeight="1" x14ac:dyDescent="0.35">
      <c r="B53" s="113" t="s">
        <v>32</v>
      </c>
      <c r="C53" s="59">
        <f>'[1]2011'!$B47</f>
        <v>181781</v>
      </c>
      <c r="D53" s="40">
        <f>C53/C$14</f>
        <v>3.5149031130156565E-3</v>
      </c>
      <c r="E53" s="59">
        <f t="shared" si="60"/>
        <v>95176</v>
      </c>
      <c r="F53" s="16">
        <f t="shared" si="61"/>
        <v>1.8403156473139554E-3</v>
      </c>
      <c r="G53" s="40">
        <f>E53/E$5</f>
        <v>2.288651918949846E-3</v>
      </c>
      <c r="H53" s="59">
        <f t="shared" si="62"/>
        <v>86605</v>
      </c>
      <c r="I53" s="16">
        <f t="shared" si="63"/>
        <v>1.6745874657017011E-3</v>
      </c>
      <c r="J53" s="16">
        <f>H53/H$5</f>
        <v>8.5483777675255807E-3</v>
      </c>
      <c r="K53" s="31">
        <f>J53/G53</f>
        <v>3.7351148493773692</v>
      </c>
      <c r="L53" s="59">
        <f>'[1]2011'!$B92</f>
        <v>59136</v>
      </c>
      <c r="M53" s="16">
        <f>L53/L$5</f>
        <v>7.9828054345064646E-3</v>
      </c>
      <c r="N53" s="31">
        <f>M53/$G53</f>
        <v>3.4879945562754671</v>
      </c>
      <c r="O53" s="16">
        <f t="shared" si="64"/>
        <v>5.837040213156201E-3</v>
      </c>
      <c r="P53" s="59">
        <f>'[1]2011'!$B137</f>
        <v>27469</v>
      </c>
      <c r="Q53" s="16">
        <f>P53/P$5</f>
        <v>1.0086881802558716E-2</v>
      </c>
      <c r="R53" s="31">
        <f>Q53/$G53</f>
        <v>4.407346402937109</v>
      </c>
      <c r="S53" s="32">
        <f t="shared" si="65"/>
        <v>2.7113375543693801E-3</v>
      </c>
    </row>
    <row r="54" spans="2:26" s="39" customFormat="1" x14ac:dyDescent="0.25">
      <c r="B54" s="95" t="s">
        <v>0</v>
      </c>
      <c r="C54" s="60">
        <f>SUM(C50:C53)</f>
        <v>51717215</v>
      </c>
      <c r="D54" s="35">
        <f>SUM(D50:D53)</f>
        <v>1</v>
      </c>
      <c r="E54" s="60">
        <f>SUM(E50:E53)</f>
        <v>41586053</v>
      </c>
      <c r="F54" s="35">
        <f>SUM(F50:F53)</f>
        <v>0.8041046487131992</v>
      </c>
      <c r="G54" s="35">
        <f>SUM(G50:G53)</f>
        <v>1</v>
      </c>
      <c r="H54" s="60">
        <f>SUM(H50:H53)</f>
        <v>10131162</v>
      </c>
      <c r="I54" s="35">
        <f>SUM(I50:I53)</f>
        <v>0.19589535128680072</v>
      </c>
      <c r="J54" s="35">
        <f>SUM(J50:J53)</f>
        <v>1</v>
      </c>
      <c r="K54" s="37"/>
      <c r="L54" s="60">
        <f>SUM(L50:L53)</f>
        <v>7407922</v>
      </c>
      <c r="M54" s="35">
        <f>SUM(M50:M53)</f>
        <v>1</v>
      </c>
      <c r="N54" s="43" t="s">
        <v>13</v>
      </c>
      <c r="O54" s="35">
        <f>SUM(O50:O53)</f>
        <v>0.73120161339834466</v>
      </c>
      <c r="P54" s="60">
        <f>SUM(P50:P53)</f>
        <v>2723240</v>
      </c>
      <c r="Q54" s="35">
        <f>SUM(Q50:Q53)</f>
        <v>1</v>
      </c>
      <c r="R54" s="37"/>
      <c r="S54" s="38">
        <f>SUM(S50:S53)</f>
        <v>0.26879838660165534</v>
      </c>
      <c r="U54" s="112"/>
      <c r="V54" s="112"/>
      <c r="W54" s="112"/>
      <c r="X54" s="112"/>
      <c r="Y54" s="112"/>
      <c r="Z54" s="112"/>
    </row>
    <row r="55" spans="2:26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6" ht="21" customHeight="1" x14ac:dyDescent="0.35">
      <c r="B56" s="113" t="s">
        <v>29</v>
      </c>
      <c r="C56" s="59">
        <f>'[1]2011'!$B51</f>
        <v>42261662</v>
      </c>
      <c r="D56" s="40">
        <f t="shared" ref="D56:D59" si="66">C56/C$14</f>
        <v>0.81716817117859109</v>
      </c>
      <c r="E56" s="59">
        <f t="shared" ref="E56:E59" si="67">C56-H56</f>
        <v>36439089</v>
      </c>
      <c r="F56" s="16">
        <f t="shared" ref="F56:F60" si="68">E56/$C$5</f>
        <v>0.70458335778521719</v>
      </c>
      <c r="G56" s="40">
        <f>E56/E$5</f>
        <v>0.87623340931153049</v>
      </c>
      <c r="H56" s="59">
        <f t="shared" ref="H56:H59" si="69">L56+P56</f>
        <v>5822573</v>
      </c>
      <c r="I56" s="16">
        <f t="shared" ref="I56:I60" si="70">H56/$C$5</f>
        <v>0.11258481339337395</v>
      </c>
      <c r="J56" s="16">
        <f>H56/H$5</f>
        <v>0.57471916844286963</v>
      </c>
      <c r="K56" s="31">
        <f t="shared" ref="K56:K59" si="71">J56/G56</f>
        <v>0.65589734691174917</v>
      </c>
      <c r="L56" s="59">
        <f>'[1]2011'!$B96</f>
        <v>4286538</v>
      </c>
      <c r="M56" s="16">
        <f>L56/L$5</f>
        <v>0.57864243171026908</v>
      </c>
      <c r="N56" s="31">
        <f t="shared" ref="N56:N59" si="72">M56/$G56</f>
        <v>0.66037476494409975</v>
      </c>
      <c r="O56" s="16">
        <f t="shared" ref="O56:O59" si="73">L56/$H$5</f>
        <v>0.42310427964729019</v>
      </c>
      <c r="P56" s="59">
        <f>'[1]2011'!$B141</f>
        <v>1536035</v>
      </c>
      <c r="Q56" s="16">
        <f>P56/P$5</f>
        <v>0.56404687063938541</v>
      </c>
      <c r="R56" s="31">
        <f t="shared" ref="R56:R59" si="74">Q56/$G56</f>
        <v>0.64371760383179788</v>
      </c>
      <c r="S56" s="32">
        <f t="shared" ref="S56:S59" si="75">P56/$H$5</f>
        <v>0.15161488879557941</v>
      </c>
    </row>
    <row r="57" spans="2:26" ht="20.25" customHeight="1" x14ac:dyDescent="0.35">
      <c r="B57" s="113" t="s">
        <v>30</v>
      </c>
      <c r="C57" s="59">
        <f>'[1]2011'!$B52</f>
        <v>9171875</v>
      </c>
      <c r="D57" s="40">
        <f t="shared" si="66"/>
        <v>0.1773466533339044</v>
      </c>
      <c r="E57" s="59">
        <f t="shared" si="67"/>
        <v>4994210</v>
      </c>
      <c r="F57" s="16">
        <f t="shared" si="68"/>
        <v>9.6567651603049393E-2</v>
      </c>
      <c r="G57" s="40">
        <f>E57/E$5</f>
        <v>0.12009338804045673</v>
      </c>
      <c r="H57" s="59">
        <f t="shared" si="69"/>
        <v>4177665</v>
      </c>
      <c r="I57" s="16">
        <f t="shared" si="70"/>
        <v>8.0779001730854991E-2</v>
      </c>
      <c r="J57" s="16">
        <f>H57/H$5</f>
        <v>0.4123579309066423</v>
      </c>
      <c r="K57" s="31">
        <f t="shared" si="71"/>
        <v>3.4336439135827219</v>
      </c>
      <c r="L57" s="59">
        <f>'[1]2011'!$B97</f>
        <v>3020182</v>
      </c>
      <c r="M57" s="16">
        <f>L57/L$5</f>
        <v>0.40769624734169718</v>
      </c>
      <c r="N57" s="31">
        <f t="shared" si="72"/>
        <v>3.3948267593579224</v>
      </c>
      <c r="O57" s="16">
        <f t="shared" si="73"/>
        <v>0.29810815383269956</v>
      </c>
      <c r="P57" s="59">
        <f>'[1]2011'!$B142</f>
        <v>1157483</v>
      </c>
      <c r="Q57" s="16">
        <f>P57/P$5</f>
        <v>0.42503892422261719</v>
      </c>
      <c r="R57" s="31">
        <f t="shared" si="74"/>
        <v>3.539236682034745</v>
      </c>
      <c r="S57" s="32">
        <f t="shared" si="75"/>
        <v>0.11424977707394275</v>
      </c>
    </row>
    <row r="58" spans="2:26" ht="21" customHeight="1" x14ac:dyDescent="0.35">
      <c r="B58" s="113" t="s">
        <v>31</v>
      </c>
      <c r="C58" s="59">
        <f>'[1]2011'!$B53</f>
        <v>151135</v>
      </c>
      <c r="D58" s="40">
        <f t="shared" si="66"/>
        <v>2.9223344683196881E-3</v>
      </c>
      <c r="E58" s="59">
        <f t="shared" si="67"/>
        <v>89452</v>
      </c>
      <c r="F58" s="16">
        <f t="shared" si="68"/>
        <v>1.7296368336926109E-3</v>
      </c>
      <c r="G58" s="40">
        <f>E58/E$5</f>
        <v>2.1510096185372533E-3</v>
      </c>
      <c r="H58" s="59">
        <f t="shared" si="69"/>
        <v>61683</v>
      </c>
      <c r="I58" s="16">
        <f t="shared" si="70"/>
        <v>1.1926976346270772E-3</v>
      </c>
      <c r="J58" s="16">
        <f>H58/H$5</f>
        <v>6.0884427669797405E-3</v>
      </c>
      <c r="K58" s="31">
        <f t="shared" si="71"/>
        <v>2.8305046683705912</v>
      </c>
      <c r="L58" s="59">
        <f>'[1]2011'!$B98</f>
        <v>54288</v>
      </c>
      <c r="M58" s="16">
        <f>L58/L$5</f>
        <v>7.3283708980737107E-3</v>
      </c>
      <c r="N58" s="31">
        <f t="shared" si="72"/>
        <v>3.4069447365173606</v>
      </c>
      <c r="O58" s="16">
        <f t="shared" si="73"/>
        <v>5.3585166242529729E-3</v>
      </c>
      <c r="P58" s="59">
        <f>'[1]2011'!$B143</f>
        <v>7395</v>
      </c>
      <c r="Q58" s="16">
        <f>P58/P$5</f>
        <v>2.7155153420190654E-3</v>
      </c>
      <c r="R58" s="31">
        <f t="shared" si="74"/>
        <v>1.2624375635594283</v>
      </c>
      <c r="S58" s="32">
        <f t="shared" si="75"/>
        <v>7.2992614272676714E-4</v>
      </c>
    </row>
    <row r="59" spans="2:26" ht="19.5" customHeight="1" x14ac:dyDescent="0.35">
      <c r="B59" s="113" t="s">
        <v>32</v>
      </c>
      <c r="C59" s="59">
        <f>'[1]2011'!$B54</f>
        <v>132543</v>
      </c>
      <c r="D59" s="40">
        <f t="shared" si="66"/>
        <v>2.562841019184811E-3</v>
      </c>
      <c r="E59" s="59">
        <f t="shared" si="67"/>
        <v>63302</v>
      </c>
      <c r="F59" s="16">
        <f t="shared" si="68"/>
        <v>1.2240024912401025E-3</v>
      </c>
      <c r="G59" s="40">
        <f>E59/E$5</f>
        <v>1.5221930294755312E-3</v>
      </c>
      <c r="H59" s="59">
        <f t="shared" si="69"/>
        <v>69241</v>
      </c>
      <c r="I59" s="16">
        <f t="shared" si="70"/>
        <v>1.3388385279447085E-3</v>
      </c>
      <c r="J59" s="16">
        <f>H59/H$5</f>
        <v>6.8344578835083276E-3</v>
      </c>
      <c r="K59" s="31">
        <f t="shared" si="71"/>
        <v>4.4898759560494952</v>
      </c>
      <c r="L59" s="59">
        <f>'[1]2011'!$B99</f>
        <v>46914</v>
      </c>
      <c r="M59" s="16">
        <f>L59/L$5</f>
        <v>6.3329500499600296E-3</v>
      </c>
      <c r="N59" s="31">
        <f t="shared" si="72"/>
        <v>4.160411936810692</v>
      </c>
      <c r="O59" s="16">
        <f t="shared" si="73"/>
        <v>4.630663294101901E-3</v>
      </c>
      <c r="P59" s="59">
        <f>'[1]2011'!$B144</f>
        <v>22327</v>
      </c>
      <c r="Q59" s="16">
        <f>P59/P$5</f>
        <v>8.19868979597832E-3</v>
      </c>
      <c r="R59" s="31">
        <f t="shared" si="74"/>
        <v>5.3861038890732296</v>
      </c>
      <c r="S59" s="32">
        <f t="shared" si="75"/>
        <v>2.2037945894064275E-3</v>
      </c>
    </row>
    <row r="60" spans="2:26" s="39" customFormat="1" ht="24.75" customHeight="1" thickBot="1" x14ac:dyDescent="0.3">
      <c r="B60" s="96" t="s">
        <v>0</v>
      </c>
      <c r="C60" s="44">
        <f>SUM(C56:C59)</f>
        <v>51717215</v>
      </c>
      <c r="D60" s="45">
        <f>SUM(D56:D59)</f>
        <v>1</v>
      </c>
      <c r="E60" s="44">
        <f>SUM(E56:E59)</f>
        <v>41586053</v>
      </c>
      <c r="F60" s="45">
        <f>SUM(F56:F59)</f>
        <v>0.80410464871319931</v>
      </c>
      <c r="G60" s="45">
        <f>SUM(G56:G59)</f>
        <v>1</v>
      </c>
      <c r="H60" s="44">
        <f>SUM(H56:H59)</f>
        <v>10131162</v>
      </c>
      <c r="I60" s="45">
        <f>SUM(I56:I59)</f>
        <v>0.19589535128680072</v>
      </c>
      <c r="J60" s="45">
        <f>SUM(J56:J59)</f>
        <v>1</v>
      </c>
      <c r="K60" s="45"/>
      <c r="L60" s="44">
        <f>SUM(L56:L59)</f>
        <v>7407922</v>
      </c>
      <c r="M60" s="45">
        <f>SUM(M56:M59)</f>
        <v>1</v>
      </c>
      <c r="N60" s="62"/>
      <c r="O60" s="45">
        <f>SUM(O56:O59)</f>
        <v>0.73120161339834466</v>
      </c>
      <c r="P60" s="44">
        <f>SUM(P56:P59)</f>
        <v>2723240</v>
      </c>
      <c r="Q60" s="45">
        <f>SUM(Q56:Q59)</f>
        <v>1</v>
      </c>
      <c r="R60" s="62"/>
      <c r="S60" s="48">
        <f>SUM(S56:S59)</f>
        <v>0.26879838660165539</v>
      </c>
      <c r="U60" s="112"/>
      <c r="V60" s="112"/>
      <c r="W60" s="112"/>
      <c r="X60" s="112"/>
      <c r="Y60" s="112"/>
      <c r="Z60" s="112"/>
    </row>
    <row r="61" spans="2:26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6" x14ac:dyDescent="0.25">
      <c r="B62" s="88" t="s">
        <v>48</v>
      </c>
      <c r="C62" s="17"/>
      <c r="E62" s="18"/>
      <c r="H62" s="17"/>
      <c r="L62" s="21"/>
      <c r="P62" s="21"/>
    </row>
    <row r="63" spans="2:26" x14ac:dyDescent="0.25">
      <c r="B63" s="88" t="s">
        <v>49</v>
      </c>
      <c r="C63" s="17"/>
      <c r="E63" s="18"/>
      <c r="H63" s="17"/>
      <c r="L63" s="21"/>
      <c r="P63" s="21"/>
    </row>
    <row r="64" spans="2:26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7cY8mMxOlKTYsRqR6w3vKHWYVO/fYj9vwluWBkwijI19hLm1XcRzDWqscw/hdU5kp8MP3XmmwTv/QmAByZrIew==" saltValue="vMI/A4qq5MMJbWBmiQKiV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3"/>
  <sheetViews>
    <sheetView topLeftCell="A16" zoomScale="50" zoomScaleNormal="50" workbookViewId="0">
      <selection activeCell="V4" sqref="V4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1.42578125" style="108" customWidth="1"/>
    <col min="23" max="23" width="11.140625" style="108" customWidth="1"/>
    <col min="24" max="24" width="12.28515625" style="108" customWidth="1"/>
    <col min="25" max="27" width="8.85546875" style="108"/>
    <col min="28" max="16384" width="8.85546875" style="88"/>
  </cols>
  <sheetData>
    <row r="1" spans="2:27" s="68" customFormat="1" ht="29.1" customHeight="1" x14ac:dyDescent="0.25">
      <c r="B1" s="67" t="s">
        <v>42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  <c r="AA1" s="106"/>
    </row>
    <row r="2" spans="2:27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  <c r="AA2" s="107"/>
    </row>
    <row r="3" spans="2:27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  <c r="AA3" s="108"/>
    </row>
    <row r="4" spans="2:27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7" x14ac:dyDescent="0.35">
      <c r="B5" s="84" t="s">
        <v>0</v>
      </c>
      <c r="C5" s="110">
        <f>'[1]2012'!$D$25</f>
        <v>53597139</v>
      </c>
      <c r="D5" s="51">
        <v>1</v>
      </c>
      <c r="E5" s="110">
        <f>C5-H5</f>
        <v>43143938</v>
      </c>
      <c r="F5" s="52">
        <f>E5/C5</f>
        <v>0.80496718304310977</v>
      </c>
      <c r="G5" s="51">
        <v>1</v>
      </c>
      <c r="H5" s="59">
        <f t="shared" ref="H5" si="0">L5+P5</f>
        <v>10453201</v>
      </c>
      <c r="I5" s="73">
        <f>H5/C5</f>
        <v>0.19503281695689018</v>
      </c>
      <c r="J5" s="74">
        <v>1</v>
      </c>
      <c r="K5" s="75">
        <f>J5/G5</f>
        <v>1</v>
      </c>
      <c r="L5" s="110">
        <f>'[1]2012'!$B$8</f>
        <v>7552108</v>
      </c>
      <c r="M5" s="53">
        <v>1</v>
      </c>
      <c r="N5" s="76">
        <f>M5/G5</f>
        <v>1</v>
      </c>
      <c r="O5" s="55">
        <f>L5/$H$5</f>
        <v>0.72246845726969189</v>
      </c>
      <c r="P5" s="110">
        <f>'[1]2012'!$B$7</f>
        <v>2901093</v>
      </c>
      <c r="Q5" s="53">
        <v>1</v>
      </c>
      <c r="R5" s="76">
        <f>Q5/K5</f>
        <v>1</v>
      </c>
      <c r="S5" s="25">
        <f>P5/H5</f>
        <v>0.27753154273030817</v>
      </c>
      <c r="U5" s="111"/>
      <c r="V5" s="115"/>
    </row>
    <row r="6" spans="2:27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7" x14ac:dyDescent="0.25">
      <c r="B7" s="83" t="s">
        <v>20</v>
      </c>
      <c r="C7" s="59">
        <f>'[1]2012'!$B19</f>
        <v>19443</v>
      </c>
      <c r="D7" s="40">
        <f t="shared" ref="D7:D13" si="1">C7/C$14</f>
        <v>3.6276190040666163E-4</v>
      </c>
      <c r="E7" s="59">
        <f>C7-H7</f>
        <v>5220</v>
      </c>
      <c r="F7" s="16">
        <f>E7/$C$5</f>
        <v>9.7393258248355379E-5</v>
      </c>
      <c r="G7" s="16">
        <f t="shared" ref="G7:G13" si="2">E7/E$5</f>
        <v>1.2099034631470127E-4</v>
      </c>
      <c r="H7" s="59">
        <f t="shared" ref="H7:H13" si="3">L7+P7</f>
        <v>14223</v>
      </c>
      <c r="I7" s="16">
        <f t="shared" ref="I7:I14" si="4">H7/$C$5</f>
        <v>2.6536864215830622E-4</v>
      </c>
      <c r="J7" s="16">
        <f t="shared" ref="J7:J13" si="5">H7/H$5</f>
        <v>1.3606358473351847E-3</v>
      </c>
      <c r="K7" s="78">
        <f t="shared" ref="K7:K13" si="6">J7/G7</f>
        <v>11.245821578162197</v>
      </c>
      <c r="L7" s="59">
        <f>'[1]2012'!$B64</f>
        <v>13705</v>
      </c>
      <c r="M7" s="16">
        <f t="shared" ref="M7:M13" si="7">L7/L$5</f>
        <v>1.814725107215098E-3</v>
      </c>
      <c r="N7" s="31">
        <f t="shared" ref="N7:N13" si="8">M7/$G7</f>
        <v>14.998924810868111</v>
      </c>
      <c r="O7" s="16">
        <f>L7/$H$5</f>
        <v>1.3110816485782681E-3</v>
      </c>
      <c r="P7" s="59">
        <f>'[1]2012'!$B109</f>
        <v>518</v>
      </c>
      <c r="Q7" s="16">
        <f t="shared" ref="Q7:Q13" si="9">P7/P$5</f>
        <v>1.7855339349686481E-4</v>
      </c>
      <c r="R7" s="31">
        <f t="shared" ref="R7:R13" si="10">Q7/$G7</f>
        <v>1.4757656204441261</v>
      </c>
      <c r="S7" s="32">
        <f>P7/$H$5</f>
        <v>4.955419875691666E-5</v>
      </c>
    </row>
    <row r="8" spans="2:27" x14ac:dyDescent="0.25">
      <c r="B8" s="83" t="s">
        <v>2</v>
      </c>
      <c r="C8" s="59">
        <f>'[1]2012'!$B20</f>
        <v>2013116</v>
      </c>
      <c r="D8" s="40">
        <f t="shared" si="1"/>
        <v>3.7560139170861338E-2</v>
      </c>
      <c r="E8" s="59">
        <f t="shared" ref="E8:E13" si="11">C8-H8</f>
        <v>648207</v>
      </c>
      <c r="F8" s="16">
        <f t="shared" ref="F8:F14" si="12">E8/$C$5</f>
        <v>1.2094059722105688E-2</v>
      </c>
      <c r="G8" s="16">
        <f t="shared" si="2"/>
        <v>1.5024289159696086E-2</v>
      </c>
      <c r="H8" s="59">
        <f t="shared" si="3"/>
        <v>1364909</v>
      </c>
      <c r="I8" s="16">
        <f t="shared" si="4"/>
        <v>2.546607944875565E-2</v>
      </c>
      <c r="J8" s="16">
        <f t="shared" si="5"/>
        <v>0.13057330477047174</v>
      </c>
      <c r="K8" s="78">
        <f t="shared" si="6"/>
        <v>8.6908141465185302</v>
      </c>
      <c r="L8" s="59">
        <f>'[1]2012'!$B65</f>
        <v>1089309</v>
      </c>
      <c r="M8" s="16">
        <f t="shared" si="7"/>
        <v>0.14423906543709386</v>
      </c>
      <c r="N8" s="31">
        <f t="shared" si="8"/>
        <v>9.6003919988459252</v>
      </c>
      <c r="O8" s="16">
        <f t="shared" ref="O8:O12" si="13">L8/$H$5</f>
        <v>0.10420817508435933</v>
      </c>
      <c r="P8" s="59">
        <f>'[1]2012'!$B110</f>
        <v>275600</v>
      </c>
      <c r="Q8" s="16">
        <f t="shared" si="9"/>
        <v>9.4998678084432311E-2</v>
      </c>
      <c r="R8" s="31">
        <f t="shared" si="10"/>
        <v>6.3230065046454396</v>
      </c>
      <c r="S8" s="32">
        <f t="shared" ref="S8:S12" si="14">P8/$H$5</f>
        <v>2.6365129686112418E-2</v>
      </c>
    </row>
    <row r="9" spans="2:27" x14ac:dyDescent="0.25">
      <c r="B9" s="83" t="s">
        <v>3</v>
      </c>
      <c r="C9" s="59">
        <f>'[1]2012'!$B21</f>
        <v>2634435</v>
      </c>
      <c r="D9" s="40">
        <f t="shared" si="1"/>
        <v>4.9152530324426458E-2</v>
      </c>
      <c r="E9" s="59">
        <f t="shared" si="11"/>
        <v>1252966</v>
      </c>
      <c r="F9" s="16">
        <f t="shared" si="12"/>
        <v>2.337747915984844E-2</v>
      </c>
      <c r="G9" s="16">
        <f t="shared" si="2"/>
        <v>2.904153070125402E-2</v>
      </c>
      <c r="H9" s="59">
        <f t="shared" si="3"/>
        <v>1381469</v>
      </c>
      <c r="I9" s="16">
        <f t="shared" si="4"/>
        <v>2.5775051164578018E-2</v>
      </c>
      <c r="J9" s="16">
        <f t="shared" si="5"/>
        <v>0.13215750849907124</v>
      </c>
      <c r="K9" s="78">
        <f t="shared" si="6"/>
        <v>4.5506385272372931</v>
      </c>
      <c r="L9" s="59">
        <f>'[1]2012'!$B66</f>
        <v>964721</v>
      </c>
      <c r="M9" s="16">
        <f t="shared" si="7"/>
        <v>0.12774194966491476</v>
      </c>
      <c r="N9" s="31">
        <f t="shared" si="8"/>
        <v>4.3985956173928127</v>
      </c>
      <c r="O9" s="16">
        <f t="shared" si="13"/>
        <v>9.2289529303033593E-2</v>
      </c>
      <c r="P9" s="59">
        <f>'[1]2012'!$B111</f>
        <v>416748</v>
      </c>
      <c r="Q9" s="16">
        <f t="shared" si="9"/>
        <v>0.14365206492863208</v>
      </c>
      <c r="R9" s="31">
        <f t="shared" si="10"/>
        <v>4.9464357235973502</v>
      </c>
      <c r="S9" s="32">
        <f t="shared" si="14"/>
        <v>3.9867979196037656E-2</v>
      </c>
    </row>
    <row r="10" spans="2:27" x14ac:dyDescent="0.25">
      <c r="B10" s="83" t="s">
        <v>4</v>
      </c>
      <c r="C10" s="59">
        <f>'[1]2012'!$B22</f>
        <v>4294733</v>
      </c>
      <c r="D10" s="40">
        <f t="shared" si="1"/>
        <v>8.0129892754163615E-2</v>
      </c>
      <c r="E10" s="59">
        <f t="shared" si="11"/>
        <v>2742065</v>
      </c>
      <c r="F10" s="16">
        <f t="shared" si="12"/>
        <v>5.1160659900148772E-2</v>
      </c>
      <c r="G10" s="16">
        <f t="shared" si="2"/>
        <v>6.3556205740885316E-2</v>
      </c>
      <c r="H10" s="59">
        <f t="shared" si="3"/>
        <v>1552668</v>
      </c>
      <c r="I10" s="16">
        <f t="shared" si="4"/>
        <v>2.8969232854014839E-2</v>
      </c>
      <c r="J10" s="16">
        <f t="shared" si="5"/>
        <v>0.1485351711882322</v>
      </c>
      <c r="K10" s="78">
        <f t="shared" si="6"/>
        <v>2.3370679457140788</v>
      </c>
      <c r="L10" s="59">
        <f>'[1]2012'!$B67</f>
        <v>1020624</v>
      </c>
      <c r="M10" s="16">
        <f t="shared" si="7"/>
        <v>0.13514425376332012</v>
      </c>
      <c r="N10" s="31">
        <f t="shared" si="8"/>
        <v>2.1263738479652923</v>
      </c>
      <c r="O10" s="16">
        <f t="shared" si="13"/>
        <v>9.7637460525249631E-2</v>
      </c>
      <c r="P10" s="59">
        <f>'[1]2012'!$B112</f>
        <v>532044</v>
      </c>
      <c r="Q10" s="16">
        <f t="shared" si="9"/>
        <v>0.18339432758618907</v>
      </c>
      <c r="R10" s="31">
        <f t="shared" si="10"/>
        <v>2.8855455647222916</v>
      </c>
      <c r="S10" s="32">
        <f t="shared" si="14"/>
        <v>5.0897710662982563E-2</v>
      </c>
    </row>
    <row r="11" spans="2:27" x14ac:dyDescent="0.25">
      <c r="B11" s="83" t="s">
        <v>5</v>
      </c>
      <c r="C11" s="59">
        <f>'[1]2012'!$B23</f>
        <v>24365522</v>
      </c>
      <c r="D11" s="40">
        <f t="shared" si="1"/>
        <v>0.45460489971302387</v>
      </c>
      <c r="E11" s="59">
        <f t="shared" si="11"/>
        <v>21558964</v>
      </c>
      <c r="F11" s="16">
        <f t="shared" si="12"/>
        <v>0.40224094797298787</v>
      </c>
      <c r="G11" s="16">
        <f t="shared" si="2"/>
        <v>0.49969856715444011</v>
      </c>
      <c r="H11" s="59">
        <f t="shared" si="3"/>
        <v>2806558</v>
      </c>
      <c r="I11" s="16">
        <f t="shared" si="4"/>
        <v>5.2363951740035976E-2</v>
      </c>
      <c r="J11" s="16">
        <f t="shared" si="5"/>
        <v>0.26848790145717089</v>
      </c>
      <c r="K11" s="78">
        <f t="shared" si="6"/>
        <v>0.53729972248287483</v>
      </c>
      <c r="L11" s="59">
        <f>'[1]2012'!$B68</f>
        <v>1904210</v>
      </c>
      <c r="M11" s="16">
        <f t="shared" si="7"/>
        <v>0.25214284541481663</v>
      </c>
      <c r="N11" s="31">
        <f t="shared" si="8"/>
        <v>0.50458989076286009</v>
      </c>
      <c r="O11" s="16">
        <f t="shared" si="13"/>
        <v>0.18216525253843296</v>
      </c>
      <c r="P11" s="59">
        <f>'[1]2012'!$B113</f>
        <v>902348</v>
      </c>
      <c r="Q11" s="16">
        <f t="shared" si="9"/>
        <v>0.31103725389017173</v>
      </c>
      <c r="R11" s="31">
        <f t="shared" si="10"/>
        <v>0.62244976138592878</v>
      </c>
      <c r="S11" s="32">
        <f t="shared" si="14"/>
        <v>8.6322648918737907E-2</v>
      </c>
    </row>
    <row r="12" spans="2:27" x14ac:dyDescent="0.25">
      <c r="B12" s="83" t="s">
        <v>6</v>
      </c>
      <c r="C12" s="59">
        <f>'[1]2012'!$B24</f>
        <v>13605516</v>
      </c>
      <c r="D12" s="40">
        <f t="shared" si="1"/>
        <v>0.25384780333144275</v>
      </c>
      <c r="E12" s="59">
        <f t="shared" si="11"/>
        <v>11573136</v>
      </c>
      <c r="F12" s="16">
        <f t="shared" si="12"/>
        <v>0.21592824199067789</v>
      </c>
      <c r="G12" s="16">
        <f t="shared" si="2"/>
        <v>0.26824477635768901</v>
      </c>
      <c r="H12" s="59">
        <f t="shared" si="3"/>
        <v>2032380</v>
      </c>
      <c r="I12" s="16">
        <f t="shared" si="4"/>
        <v>3.7919561340764851E-2</v>
      </c>
      <c r="J12" s="16">
        <f t="shared" si="5"/>
        <v>0.19442656847409706</v>
      </c>
      <c r="K12" s="78">
        <f t="shared" si="6"/>
        <v>0.72481026886741828</v>
      </c>
      <c r="L12" s="59">
        <f>'[1]2012'!$B69</f>
        <v>1475914</v>
      </c>
      <c r="M12" s="16">
        <f t="shared" si="7"/>
        <v>0.19543073271727576</v>
      </c>
      <c r="N12" s="31">
        <f t="shared" si="8"/>
        <v>0.72855373130054957</v>
      </c>
      <c r="O12" s="16">
        <f t="shared" si="13"/>
        <v>0.1411925399693357</v>
      </c>
      <c r="P12" s="59">
        <f>'[1]2012'!$B114</f>
        <v>556466</v>
      </c>
      <c r="Q12" s="16">
        <f t="shared" si="9"/>
        <v>0.19181253410352581</v>
      </c>
      <c r="R12" s="31">
        <f t="shared" si="10"/>
        <v>0.71506530978167049</v>
      </c>
      <c r="S12" s="32">
        <f t="shared" si="14"/>
        <v>5.3234028504761367E-2</v>
      </c>
    </row>
    <row r="13" spans="2:27" x14ac:dyDescent="0.25">
      <c r="B13" s="83" t="s">
        <v>7</v>
      </c>
      <c r="C13" s="59">
        <f>'[1]2012'!$B25</f>
        <v>6664374</v>
      </c>
      <c r="D13" s="40">
        <f t="shared" si="1"/>
        <v>0.12434197280567531</v>
      </c>
      <c r="E13" s="59">
        <f t="shared" si="11"/>
        <v>5363380</v>
      </c>
      <c r="F13" s="16">
        <f t="shared" si="12"/>
        <v>0.10006840103909277</v>
      </c>
      <c r="G13" s="16">
        <f t="shared" si="2"/>
        <v>0.12431364053972078</v>
      </c>
      <c r="H13" s="59">
        <f t="shared" si="3"/>
        <v>1300994</v>
      </c>
      <c r="I13" s="16">
        <f t="shared" si="4"/>
        <v>2.4273571766582541E-2</v>
      </c>
      <c r="J13" s="16">
        <f t="shared" si="5"/>
        <v>0.12445890976362169</v>
      </c>
      <c r="K13" s="78">
        <f t="shared" si="6"/>
        <v>1.0011685702652597</v>
      </c>
      <c r="L13" s="59">
        <f>'[1]2012'!$B70</f>
        <v>1083625</v>
      </c>
      <c r="M13" s="16">
        <f t="shared" si="7"/>
        <v>0.14348642789536378</v>
      </c>
      <c r="N13" s="31">
        <f t="shared" si="8"/>
        <v>1.1542291519450505</v>
      </c>
      <c r="O13" s="16">
        <f>L13/$H$5</f>
        <v>0.10366441820070235</v>
      </c>
      <c r="P13" s="59">
        <f>'[1]2012'!$B115</f>
        <v>217369</v>
      </c>
      <c r="Q13" s="16">
        <f t="shared" si="9"/>
        <v>7.4926588013552134E-2</v>
      </c>
      <c r="R13" s="31">
        <f t="shared" si="10"/>
        <v>0.60272217665133487</v>
      </c>
      <c r="S13" s="32">
        <f>P13/$H$5</f>
        <v>2.0794491562919338E-2</v>
      </c>
    </row>
    <row r="14" spans="2:27" s="39" customFormat="1" ht="21" customHeight="1" x14ac:dyDescent="0.25">
      <c r="B14" s="95" t="s">
        <v>0</v>
      </c>
      <c r="C14" s="60">
        <f>SUM(C7:C13)</f>
        <v>53597139</v>
      </c>
      <c r="D14" s="34">
        <f>SUM(D7:D13)</f>
        <v>1</v>
      </c>
      <c r="E14" s="60">
        <f>SUM(E7:E13)</f>
        <v>43143938</v>
      </c>
      <c r="F14" s="35">
        <f>SUM(F7:F13)</f>
        <v>0.80496718304310977</v>
      </c>
      <c r="G14" s="35">
        <f>SUM(G7:G13)</f>
        <v>1</v>
      </c>
      <c r="H14" s="60">
        <f>SUM(H7:H13)</f>
        <v>10453201</v>
      </c>
      <c r="I14" s="35">
        <f>SUM(I7:I13)</f>
        <v>0.19503281695689018</v>
      </c>
      <c r="J14" s="35">
        <f>SUM(J7:J13)</f>
        <v>1</v>
      </c>
      <c r="K14" s="36"/>
      <c r="L14" s="60">
        <f>SUM(L7:L13)</f>
        <v>7552108</v>
      </c>
      <c r="M14" s="35">
        <f>SUM(M7:M13)</f>
        <v>1</v>
      </c>
      <c r="N14" s="37"/>
      <c r="O14" s="35">
        <f>SUM(O7:O13)</f>
        <v>0.72246845726969189</v>
      </c>
      <c r="P14" s="60">
        <f>SUM(P7:P13)</f>
        <v>2901093</v>
      </c>
      <c r="Q14" s="35">
        <f>SUM(Q7:Q13)</f>
        <v>1</v>
      </c>
      <c r="R14" s="31" t="s">
        <v>13</v>
      </c>
      <c r="S14" s="38">
        <f>SUM(S7:S13)</f>
        <v>0.27753154273030822</v>
      </c>
      <c r="U14" s="112"/>
      <c r="V14" s="112"/>
      <c r="W14" s="112"/>
      <c r="X14" s="112"/>
    </row>
    <row r="15" spans="2:27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  <c r="X15" s="112"/>
    </row>
    <row r="16" spans="2:27" s="39" customFormat="1" ht="21" customHeight="1" x14ac:dyDescent="0.25">
      <c r="B16" s="83" t="s">
        <v>73</v>
      </c>
      <c r="C16" s="60">
        <f>C7+C8+C9+C10</f>
        <v>8961727</v>
      </c>
      <c r="D16" s="40">
        <f>C16/C$5</f>
        <v>0.16720532414985809</v>
      </c>
      <c r="E16" s="60">
        <f>E7+E8+E9+E10</f>
        <v>4648458</v>
      </c>
      <c r="F16" s="16">
        <f t="shared" ref="F16:F17" si="15">E16/$C$5</f>
        <v>8.6729592040351258E-2</v>
      </c>
      <c r="G16" s="16">
        <f t="shared" ref="G16:G17" si="16">E16/E$5</f>
        <v>0.10774301594815013</v>
      </c>
      <c r="H16" s="60">
        <f>H7+H8+H9+H10</f>
        <v>4313269</v>
      </c>
      <c r="I16" s="16">
        <f t="shared" ref="I16:I17" si="17">H16/$C$5</f>
        <v>8.0475732109506815E-2</v>
      </c>
      <c r="J16" s="16">
        <f t="shared" ref="J16:J17" si="18">H16/H$5</f>
        <v>0.41262662030511038</v>
      </c>
      <c r="K16" s="78">
        <f t="shared" ref="K16:K17" si="19">J16/G16</f>
        <v>3.8297296272426733</v>
      </c>
      <c r="L16" s="60">
        <f>L7+L8+L9+L10</f>
        <v>3088359</v>
      </c>
      <c r="M16" s="16">
        <f t="shared" ref="M16:M17" si="20">L16/L$5</f>
        <v>0.40893999397254382</v>
      </c>
      <c r="N16" s="31">
        <f t="shared" ref="N16:N17" si="21">M16/$G16</f>
        <v>3.7955127798663133</v>
      </c>
      <c r="O16" s="16">
        <f t="shared" ref="O16:O17" si="22">L16/$H$5</f>
        <v>0.29544624656122082</v>
      </c>
      <c r="P16" s="60">
        <f>P7+P8+P9+P10</f>
        <v>1224910</v>
      </c>
      <c r="Q16" s="16">
        <f t="shared" ref="Q16:Q17" si="23">P16/P$5</f>
        <v>0.42222362399275032</v>
      </c>
      <c r="R16" s="31">
        <f t="shared" ref="R16:R17" si="24">Q16/$G16</f>
        <v>3.9188027203168301</v>
      </c>
      <c r="S16" s="32">
        <f t="shared" ref="S16:S17" si="25">P16/$H$5</f>
        <v>0.11718037374388955</v>
      </c>
      <c r="U16" s="112"/>
      <c r="V16" s="112"/>
      <c r="W16" s="112"/>
      <c r="X16" s="112"/>
    </row>
    <row r="17" spans="2:27" s="39" customFormat="1" ht="21" customHeight="1" x14ac:dyDescent="0.25">
      <c r="B17" s="83" t="s">
        <v>74</v>
      </c>
      <c r="C17" s="60">
        <f>C11+C12+C13</f>
        <v>44635412</v>
      </c>
      <c r="D17" s="40">
        <f>C17/C$5</f>
        <v>0.83279467585014189</v>
      </c>
      <c r="E17" s="60">
        <f>E11+E12+E13</f>
        <v>38495480</v>
      </c>
      <c r="F17" s="16">
        <f t="shared" si="15"/>
        <v>0.71823759100275852</v>
      </c>
      <c r="G17" s="16">
        <f t="shared" si="16"/>
        <v>0.89225698405184983</v>
      </c>
      <c r="H17" s="60">
        <f>H11+H12+H13</f>
        <v>6139932</v>
      </c>
      <c r="I17" s="16">
        <f t="shared" si="17"/>
        <v>0.11455708484738336</v>
      </c>
      <c r="J17" s="16">
        <f t="shared" si="18"/>
        <v>0.58737337969488967</v>
      </c>
      <c r="K17" s="78">
        <f t="shared" si="19"/>
        <v>0.65830068040213496</v>
      </c>
      <c r="L17" s="60">
        <f>L11+L12+L13</f>
        <v>4463749</v>
      </c>
      <c r="M17" s="16">
        <f t="shared" si="20"/>
        <v>0.59106000602745623</v>
      </c>
      <c r="N17" s="31">
        <f t="shared" si="21"/>
        <v>0.66243247919829029</v>
      </c>
      <c r="O17" s="16">
        <f t="shared" si="22"/>
        <v>0.42702221070847102</v>
      </c>
      <c r="P17" s="60">
        <f>P11+P12+P13</f>
        <v>1676183</v>
      </c>
      <c r="Q17" s="16">
        <f t="shared" si="23"/>
        <v>0.57777637600724974</v>
      </c>
      <c r="R17" s="31">
        <f t="shared" si="24"/>
        <v>0.64754480641159617</v>
      </c>
      <c r="S17" s="32">
        <f t="shared" si="25"/>
        <v>0.1603511689864186</v>
      </c>
      <c r="U17" s="112"/>
      <c r="V17" s="112"/>
      <c r="W17" s="112"/>
      <c r="X17" s="112"/>
    </row>
    <row r="18" spans="2:27" s="39" customFormat="1" ht="21" customHeight="1" x14ac:dyDescent="0.25">
      <c r="B18" s="95" t="s">
        <v>0</v>
      </c>
      <c r="C18" s="60">
        <f>SUM(C16:C17)</f>
        <v>53597139</v>
      </c>
      <c r="D18" s="34">
        <f>SUM(D16:D17)</f>
        <v>1</v>
      </c>
      <c r="E18" s="60">
        <f>SUM(E16:E17)</f>
        <v>43143938</v>
      </c>
      <c r="F18" s="35">
        <f>SUM(F16:F17)</f>
        <v>0.80496718304310977</v>
      </c>
      <c r="G18" s="35">
        <f>SUM(G16:G17)</f>
        <v>1</v>
      </c>
      <c r="H18" s="60">
        <f>SUM(H16:H17)</f>
        <v>10453201</v>
      </c>
      <c r="I18" s="35">
        <f>SUM(I16:I17)</f>
        <v>0.19503281695689018</v>
      </c>
      <c r="J18" s="35">
        <f>SUM(J16:J17)</f>
        <v>1</v>
      </c>
      <c r="K18" s="36" t="s">
        <v>13</v>
      </c>
      <c r="L18" s="60">
        <f>SUM(L16:L17)</f>
        <v>7552108</v>
      </c>
      <c r="M18" s="35">
        <f>SUM(M16:M17)</f>
        <v>1</v>
      </c>
      <c r="N18" s="37" t="s">
        <v>13</v>
      </c>
      <c r="O18" s="35">
        <f>SUM(O16:O17)</f>
        <v>0.72246845726969178</v>
      </c>
      <c r="P18" s="60">
        <f>SUM(P16:P17)</f>
        <v>2901093</v>
      </c>
      <c r="Q18" s="35">
        <f>SUM(Q16:Q17)</f>
        <v>1</v>
      </c>
      <c r="R18" s="31"/>
      <c r="S18" s="38">
        <f>SUM(S16:S17)</f>
        <v>0.27753154273030817</v>
      </c>
      <c r="U18" s="112"/>
      <c r="V18" s="112"/>
      <c r="W18" s="112"/>
      <c r="X18" s="112"/>
    </row>
    <row r="19" spans="2:27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Y19" s="88"/>
      <c r="Z19" s="88"/>
      <c r="AA19" s="88"/>
    </row>
    <row r="20" spans="2:27" x14ac:dyDescent="0.25">
      <c r="B20" s="83" t="s">
        <v>9</v>
      </c>
      <c r="C20" s="59">
        <f>'[1]2012'!$B$30</f>
        <v>43819465</v>
      </c>
      <c r="D20" s="40">
        <f t="shared" ref="D20:D26" si="26">C20/C$14</f>
        <v>0.8175709714654732</v>
      </c>
      <c r="E20" s="59">
        <f t="shared" ref="E20:E26" si="27">C20-H20</f>
        <v>37208066</v>
      </c>
      <c r="F20" s="16">
        <f t="shared" ref="F20:F27" si="28">E20/$C$5</f>
        <v>0.69421739096932022</v>
      </c>
      <c r="G20" s="16">
        <f t="shared" ref="G20:G27" si="29">E20/E$5</f>
        <v>0.86241700977782787</v>
      </c>
      <c r="H20" s="59">
        <f t="shared" ref="H20:H26" si="30">L20+P20</f>
        <v>6611399</v>
      </c>
      <c r="I20" s="16">
        <f t="shared" ref="I20:I27" si="31">H20/$C$5</f>
        <v>0.12335358049615297</v>
      </c>
      <c r="J20" s="16">
        <f t="shared" ref="J20:J27" si="32">H20/H$5</f>
        <v>0.63247602337312747</v>
      </c>
      <c r="K20" s="78">
        <f t="shared" ref="K20:K26" si="33">J20/G20</f>
        <v>0.73337610019549959</v>
      </c>
      <c r="L20" s="59">
        <f>'[1]2012'!$B$75</f>
        <v>4603038</v>
      </c>
      <c r="M20" s="16">
        <f t="shared" ref="M20:O27" si="34">L20/L$5</f>
        <v>0.60950373061402197</v>
      </c>
      <c r="N20" s="31">
        <f t="shared" ref="N20:N26" si="35">M20/$G20</f>
        <v>0.70673899482924118</v>
      </c>
      <c r="O20" s="16">
        <f t="shared" ref="O20:O26" si="36">L20/$H$5</f>
        <v>0.44034721995683429</v>
      </c>
      <c r="P20" s="59">
        <f>'[1]2012'!$B$120</f>
        <v>2008361</v>
      </c>
      <c r="Q20" s="16">
        <f t="shared" ref="Q20:Q27" si="37">P20/P$5</f>
        <v>0.69227735891265807</v>
      </c>
      <c r="R20" s="31">
        <f t="shared" ref="R20:R26" si="38">Q20/$G20</f>
        <v>0.80271765406273654</v>
      </c>
      <c r="S20" s="32">
        <f t="shared" ref="S20:S26" si="39">P20/$H$5</f>
        <v>0.19212880341629324</v>
      </c>
      <c r="Y20" s="88"/>
      <c r="Z20" s="88"/>
      <c r="AA20" s="88"/>
    </row>
    <row r="21" spans="2:27" ht="16.5" customHeight="1" x14ac:dyDescent="0.25">
      <c r="B21" s="83" t="s">
        <v>45</v>
      </c>
      <c r="C21" s="59">
        <f>'[1]2012'!$B$31</f>
        <v>5574228</v>
      </c>
      <c r="D21" s="40">
        <f t="shared" si="26"/>
        <v>0.10400234236383402</v>
      </c>
      <c r="E21" s="59">
        <f t="shared" si="27"/>
        <v>3423816</v>
      </c>
      <c r="F21" s="16">
        <f t="shared" si="28"/>
        <v>6.3880573923917841E-2</v>
      </c>
      <c r="G21" s="16">
        <f t="shared" si="29"/>
        <v>7.9357985355903299E-2</v>
      </c>
      <c r="H21" s="59">
        <f t="shared" si="30"/>
        <v>2150412</v>
      </c>
      <c r="I21" s="16">
        <f t="shared" si="31"/>
        <v>4.0121768439916168E-2</v>
      </c>
      <c r="J21" s="16">
        <f t="shared" si="32"/>
        <v>0.20571803794837581</v>
      </c>
      <c r="K21" s="78">
        <f t="shared" si="33"/>
        <v>2.5922789877512034</v>
      </c>
      <c r="L21" s="59">
        <f>'[1]2012'!$B$76</f>
        <v>1497945</v>
      </c>
      <c r="M21" s="16">
        <f t="shared" si="34"/>
        <v>0.19834793146496316</v>
      </c>
      <c r="N21" s="31">
        <f t="shared" si="35"/>
        <v>2.4994073447733816</v>
      </c>
      <c r="O21" s="16">
        <f t="shared" si="36"/>
        <v>0.1433001240481265</v>
      </c>
      <c r="P21" s="59">
        <f>'[1]2012'!$B$121</f>
        <v>652467</v>
      </c>
      <c r="Q21" s="16">
        <f t="shared" si="37"/>
        <v>0.22490385520216002</v>
      </c>
      <c r="R21" s="31">
        <f t="shared" si="38"/>
        <v>2.8340418950092441</v>
      </c>
      <c r="S21" s="32">
        <f t="shared" si="39"/>
        <v>6.2417913900249311E-2</v>
      </c>
      <c r="Y21" s="88"/>
      <c r="Z21" s="88"/>
      <c r="AA21" s="88"/>
    </row>
    <row r="22" spans="2:27" x14ac:dyDescent="0.25">
      <c r="B22" s="83" t="s">
        <v>11</v>
      </c>
      <c r="C22" s="59">
        <f>'[1]2012'!$B$34</f>
        <v>1415807</v>
      </c>
      <c r="D22" s="40">
        <f t="shared" si="26"/>
        <v>2.641571968981404E-2</v>
      </c>
      <c r="E22" s="59">
        <f t="shared" si="27"/>
        <v>639815</v>
      </c>
      <c r="F22" s="16">
        <f t="shared" si="28"/>
        <v>1.1937484200415996E-2</v>
      </c>
      <c r="G22" s="16">
        <f t="shared" si="29"/>
        <v>1.4829777476502029E-2</v>
      </c>
      <c r="H22" s="59">
        <f t="shared" si="30"/>
        <v>775992</v>
      </c>
      <c r="I22" s="16">
        <f t="shared" si="31"/>
        <v>1.4478235489398044E-2</v>
      </c>
      <c r="J22" s="16">
        <f t="shared" si="32"/>
        <v>7.4234868343199367E-2</v>
      </c>
      <c r="K22" s="78">
        <f t="shared" si="33"/>
        <v>5.0057978591267105</v>
      </c>
      <c r="L22" s="59">
        <f>'[1]2012'!$B$79</f>
        <v>640933</v>
      </c>
      <c r="M22" s="16">
        <f t="shared" si="34"/>
        <v>8.4868092458423527E-2</v>
      </c>
      <c r="N22" s="31">
        <f t="shared" si="35"/>
        <v>5.7228163128474518</v>
      </c>
      <c r="O22" s="16">
        <f t="shared" si="36"/>
        <v>6.1314519829858818E-2</v>
      </c>
      <c r="P22" s="59">
        <f>'[1]2012'!$B$124</f>
        <v>135059</v>
      </c>
      <c r="Q22" s="16">
        <f t="shared" si="37"/>
        <v>4.6554522726434483E-2</v>
      </c>
      <c r="R22" s="31">
        <f t="shared" si="38"/>
        <v>3.1392596955821297</v>
      </c>
      <c r="S22" s="32">
        <f t="shared" si="39"/>
        <v>1.2920348513340554E-2</v>
      </c>
      <c r="Y22" s="88"/>
      <c r="Z22" s="88"/>
      <c r="AA22" s="88"/>
    </row>
    <row r="23" spans="2:27" x14ac:dyDescent="0.25">
      <c r="B23" s="83" t="s">
        <v>10</v>
      </c>
      <c r="C23" s="59">
        <f>'[1]2012'!$B$33</f>
        <v>1111563</v>
      </c>
      <c r="D23" s="40">
        <f t="shared" si="26"/>
        <v>2.0739222666344186E-2</v>
      </c>
      <c r="E23" s="59">
        <f t="shared" si="27"/>
        <v>570715</v>
      </c>
      <c r="F23" s="16">
        <f t="shared" si="28"/>
        <v>1.0648236279925314E-2</v>
      </c>
      <c r="G23" s="16">
        <f t="shared" si="29"/>
        <v>1.3228161972604355E-2</v>
      </c>
      <c r="H23" s="59">
        <f t="shared" si="30"/>
        <v>540848</v>
      </c>
      <c r="I23" s="16">
        <f t="shared" si="31"/>
        <v>1.0090986386418872E-2</v>
      </c>
      <c r="J23" s="16">
        <f t="shared" si="32"/>
        <v>5.173994071289742E-2</v>
      </c>
      <c r="K23" s="78">
        <f t="shared" si="33"/>
        <v>3.9113476853436864</v>
      </c>
      <c r="L23" s="59">
        <f>'[1]2012'!$B$78</f>
        <v>500107</v>
      </c>
      <c r="M23" s="16">
        <f t="shared" si="34"/>
        <v>6.6220848536594018E-2</v>
      </c>
      <c r="N23" s="31">
        <f t="shared" si="35"/>
        <v>5.0060506269682818</v>
      </c>
      <c r="O23" s="16">
        <f t="shared" si="36"/>
        <v>4.7842474281323016E-2</v>
      </c>
      <c r="P23" s="59">
        <f>'[1]2012'!$B$123</f>
        <v>40741</v>
      </c>
      <c r="Q23" s="16">
        <f t="shared" si="37"/>
        <v>1.4043327807829669E-2</v>
      </c>
      <c r="R23" s="31">
        <f t="shared" si="38"/>
        <v>1.0616235148098072</v>
      </c>
      <c r="S23" s="32">
        <f t="shared" si="39"/>
        <v>3.8974664315744047E-3</v>
      </c>
      <c r="Y23" s="88"/>
      <c r="Z23" s="88"/>
      <c r="AA23" s="88"/>
    </row>
    <row r="24" spans="2:27" ht="38.25" customHeight="1" x14ac:dyDescent="0.25">
      <c r="B24" s="83" t="s">
        <v>47</v>
      </c>
      <c r="C24" s="59">
        <f>'[1]2012'!$B$35</f>
        <v>240519</v>
      </c>
      <c r="D24" s="40">
        <f t="shared" si="26"/>
        <v>4.4875343066352854E-3</v>
      </c>
      <c r="E24" s="59">
        <f t="shared" si="27"/>
        <v>147219</v>
      </c>
      <c r="F24" s="16">
        <f t="shared" si="28"/>
        <v>2.7467697482882435E-3</v>
      </c>
      <c r="G24" s="16">
        <f t="shared" si="29"/>
        <v>3.4122754394835262E-3</v>
      </c>
      <c r="H24" s="59">
        <f t="shared" si="30"/>
        <v>93300</v>
      </c>
      <c r="I24" s="16">
        <f t="shared" si="31"/>
        <v>1.7407645583470417E-3</v>
      </c>
      <c r="J24" s="16">
        <f t="shared" si="32"/>
        <v>8.9254956448268814E-3</v>
      </c>
      <c r="K24" s="78">
        <f t="shared" si="33"/>
        <v>2.6157019862903632</v>
      </c>
      <c r="L24" s="59">
        <f>'[1]2012'!$B$80</f>
        <v>74206</v>
      </c>
      <c r="M24" s="16">
        <f t="shared" si="34"/>
        <v>9.8258658377237199E-3</v>
      </c>
      <c r="N24" s="31">
        <f t="shared" si="35"/>
        <v>2.8795640949814238</v>
      </c>
      <c r="O24" s="16">
        <f t="shared" si="36"/>
        <v>7.0988781331192234E-3</v>
      </c>
      <c r="P24" s="59">
        <f>'[1]2012'!$B$125</f>
        <v>19094</v>
      </c>
      <c r="Q24" s="16">
        <f t="shared" si="37"/>
        <v>6.5816573270832748E-3</v>
      </c>
      <c r="R24" s="31">
        <f t="shared" si="38"/>
        <v>1.9288177182084276</v>
      </c>
      <c r="S24" s="32">
        <f t="shared" si="39"/>
        <v>1.8266175117076578E-3</v>
      </c>
      <c r="Y24" s="88"/>
      <c r="Z24" s="88"/>
      <c r="AA24" s="88"/>
    </row>
    <row r="25" spans="2:27" ht="38.25" customHeight="1" x14ac:dyDescent="0.25">
      <c r="B25" s="83" t="s">
        <v>46</v>
      </c>
      <c r="C25" s="59">
        <f>'[1]2012'!$B$32</f>
        <v>1064923</v>
      </c>
      <c r="D25" s="40">
        <f t="shared" si="26"/>
        <v>1.9869026964293747E-2</v>
      </c>
      <c r="E25" s="59">
        <f t="shared" si="27"/>
        <v>855337</v>
      </c>
      <c r="F25" s="16">
        <f t="shared" si="28"/>
        <v>1.5958631672485353E-2</v>
      </c>
      <c r="G25" s="16">
        <f t="shared" si="29"/>
        <v>1.9825195372754338E-2</v>
      </c>
      <c r="H25" s="59">
        <f t="shared" si="30"/>
        <v>209586</v>
      </c>
      <c r="I25" s="16">
        <f t="shared" si="31"/>
        <v>3.9103952918083931E-3</v>
      </c>
      <c r="J25" s="16">
        <f t="shared" si="32"/>
        <v>2.0049934943372847E-2</v>
      </c>
      <c r="K25" s="78">
        <f t="shared" si="33"/>
        <v>1.011336058303232</v>
      </c>
      <c r="L25" s="59">
        <f>'[1]2012'!$B$77</f>
        <v>173365</v>
      </c>
      <c r="M25" s="16">
        <f t="shared" si="34"/>
        <v>2.2955842262848997E-2</v>
      </c>
      <c r="N25" s="31">
        <f t="shared" si="35"/>
        <v>1.1579125366097067</v>
      </c>
      <c r="O25" s="16">
        <f t="shared" si="36"/>
        <v>1.6584871944966904E-2</v>
      </c>
      <c r="P25" s="59">
        <f>'[1]2012'!$B$122</f>
        <v>36221</v>
      </c>
      <c r="Q25" s="16">
        <f t="shared" si="37"/>
        <v>1.2485294335617644E-2</v>
      </c>
      <c r="R25" s="31">
        <f t="shared" si="38"/>
        <v>0.62976904392963096</v>
      </c>
      <c r="S25" s="32">
        <f t="shared" si="39"/>
        <v>3.4650629984059426E-3</v>
      </c>
      <c r="Y25" s="88"/>
      <c r="Z25" s="88"/>
      <c r="AA25" s="88"/>
    </row>
    <row r="26" spans="2:27" ht="39.75" customHeight="1" x14ac:dyDescent="0.25">
      <c r="B26" s="83" t="s">
        <v>14</v>
      </c>
      <c r="C26" s="59">
        <f>'[1]2012'!$B$29</f>
        <v>370634</v>
      </c>
      <c r="D26" s="40">
        <f t="shared" si="26"/>
        <v>6.9151825436055457E-3</v>
      </c>
      <c r="E26" s="59">
        <f t="shared" si="27"/>
        <v>298970</v>
      </c>
      <c r="F26" s="16">
        <f t="shared" si="28"/>
        <v>5.57809624875686E-3</v>
      </c>
      <c r="G26" s="16">
        <f t="shared" si="29"/>
        <v>6.9295946049245669E-3</v>
      </c>
      <c r="H26" s="59">
        <f t="shared" si="30"/>
        <v>71664</v>
      </c>
      <c r="I26" s="16">
        <f t="shared" si="31"/>
        <v>1.337086294848686E-3</v>
      </c>
      <c r="J26" s="16">
        <f t="shared" si="32"/>
        <v>6.855699034200146E-3</v>
      </c>
      <c r="K26" s="78">
        <f t="shared" si="33"/>
        <v>0.98933623466632425</v>
      </c>
      <c r="L26" s="59">
        <f>'[1]2012'!$B$74</f>
        <v>62514</v>
      </c>
      <c r="M26" s="16">
        <f t="shared" si="34"/>
        <v>8.2776888254246367E-3</v>
      </c>
      <c r="N26" s="31">
        <f t="shared" si="35"/>
        <v>1.1945415709516451</v>
      </c>
      <c r="O26" s="16">
        <f t="shared" si="36"/>
        <v>5.9803690754631047E-3</v>
      </c>
      <c r="P26" s="59">
        <f>'[1]2012'!$B$119</f>
        <v>9150</v>
      </c>
      <c r="Q26" s="16">
        <f t="shared" si="37"/>
        <v>3.1539836882168203E-3</v>
      </c>
      <c r="R26" s="31">
        <f t="shared" si="38"/>
        <v>0.45514692677338137</v>
      </c>
      <c r="S26" s="32">
        <f t="shared" si="39"/>
        <v>8.7532995873704136E-4</v>
      </c>
      <c r="Y26" s="88"/>
      <c r="Z26" s="88"/>
      <c r="AA26" s="88"/>
    </row>
    <row r="27" spans="2:27" s="39" customFormat="1" ht="21.75" customHeight="1" x14ac:dyDescent="0.25">
      <c r="B27" s="95" t="s">
        <v>0</v>
      </c>
      <c r="C27" s="60">
        <f>SUM(C20:C26)</f>
        <v>53597139</v>
      </c>
      <c r="D27" s="34">
        <f>SUM(D20:D26)</f>
        <v>1</v>
      </c>
      <c r="E27" s="60">
        <f>SUM(E20:E26)</f>
        <v>43143938</v>
      </c>
      <c r="F27" s="34">
        <f>SUM(F20:F26)</f>
        <v>0.80496718304310977</v>
      </c>
      <c r="G27" s="34">
        <f>SUM(G20:G26)</f>
        <v>1</v>
      </c>
      <c r="H27" s="60">
        <f>SUM(H20:H26)</f>
        <v>10453201</v>
      </c>
      <c r="I27" s="35">
        <f>SUM(I20:I26)</f>
        <v>0.19503281695689018</v>
      </c>
      <c r="J27" s="35">
        <f>SUM(J20:J26)</f>
        <v>1</v>
      </c>
      <c r="K27" s="36"/>
      <c r="L27" s="60">
        <f>SUM(L20:L26)</f>
        <v>7552108</v>
      </c>
      <c r="M27" s="35">
        <f>SUM(M20:M26)</f>
        <v>1</v>
      </c>
      <c r="N27" s="105" t="s">
        <v>13</v>
      </c>
      <c r="O27" s="16">
        <f>SUM(O20:O26)</f>
        <v>0.72246845726969189</v>
      </c>
      <c r="P27" s="60">
        <f>SUM(P20:P26)</f>
        <v>2901093</v>
      </c>
      <c r="Q27" s="35">
        <f>SUM(Q20:Q26)</f>
        <v>1</v>
      </c>
      <c r="R27" s="105" t="s">
        <v>13</v>
      </c>
      <c r="S27" s="32">
        <f>SUM(S20:S26)</f>
        <v>0.27753154273030811</v>
      </c>
      <c r="U27" s="112"/>
      <c r="V27" s="112"/>
      <c r="W27" s="112"/>
      <c r="X27" s="112"/>
    </row>
    <row r="28" spans="2:27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Y28" s="88"/>
      <c r="Z28" s="88"/>
      <c r="AA28" s="88"/>
    </row>
    <row r="29" spans="2:27" x14ac:dyDescent="0.25">
      <c r="B29" s="83" t="s">
        <v>11</v>
      </c>
      <c r="C29" s="59">
        <f>C25</f>
        <v>1064923</v>
      </c>
      <c r="D29" s="40">
        <f>C29/C$14</f>
        <v>1.9869026964293747E-2</v>
      </c>
      <c r="E29" s="59">
        <f>E25</f>
        <v>855337</v>
      </c>
      <c r="F29" s="16">
        <f>E29/$C$5</f>
        <v>1.5958631672485353E-2</v>
      </c>
      <c r="G29" s="16">
        <f>E29/E$5</f>
        <v>1.9825195372754338E-2</v>
      </c>
      <c r="H29" s="59">
        <f t="shared" ref="H29:H30" si="40">L29+P29</f>
        <v>209586</v>
      </c>
      <c r="I29" s="16">
        <f>H29/$C$5</f>
        <v>3.9103952918083931E-3</v>
      </c>
      <c r="J29" s="16">
        <f>H29/H$5</f>
        <v>2.0049934943372847E-2</v>
      </c>
      <c r="K29" s="78">
        <f>J29/G29</f>
        <v>1.011336058303232</v>
      </c>
      <c r="L29" s="59">
        <f>L25</f>
        <v>173365</v>
      </c>
      <c r="M29" s="16">
        <f>L29/L$5</f>
        <v>2.2955842262848997E-2</v>
      </c>
      <c r="N29" s="31">
        <f>M29/$G29</f>
        <v>1.1579125366097067</v>
      </c>
      <c r="O29" s="16">
        <f t="shared" ref="O29:O30" si="41">L29/$H$5</f>
        <v>1.6584871944966904E-2</v>
      </c>
      <c r="P29" s="59">
        <f>P25</f>
        <v>36221</v>
      </c>
      <c r="Q29" s="16">
        <f>P29/P$5</f>
        <v>1.2485294335617644E-2</v>
      </c>
      <c r="R29" s="31">
        <f>Q29/$G29</f>
        <v>0.62976904392963096</v>
      </c>
      <c r="S29" s="32">
        <f t="shared" ref="S29:S30" si="42">P29/$H$5</f>
        <v>3.4650629984059426E-3</v>
      </c>
      <c r="Y29" s="88"/>
      <c r="Z29" s="88"/>
      <c r="AA29" s="88"/>
    </row>
    <row r="30" spans="2:27" ht="19.5" customHeight="1" x14ac:dyDescent="0.25">
      <c r="B30" s="83" t="s">
        <v>24</v>
      </c>
      <c r="C30" s="59">
        <f>C26+C24+C23+C22+C21+C20</f>
        <v>52532216</v>
      </c>
      <c r="D30" s="40">
        <f>C30/C$14</f>
        <v>0.98013097303570629</v>
      </c>
      <c r="E30" s="59">
        <f>E26+E24+E23+E22+E21+E20</f>
        <v>42288601</v>
      </c>
      <c r="F30" s="16">
        <f>E30/$C$5</f>
        <v>0.78900855137062442</v>
      </c>
      <c r="G30" s="16">
        <f>E30/E$5</f>
        <v>0.98017480462724571</v>
      </c>
      <c r="H30" s="59">
        <f t="shared" si="40"/>
        <v>10243615</v>
      </c>
      <c r="I30" s="16">
        <f>H30/$C$5</f>
        <v>0.19112242166508178</v>
      </c>
      <c r="J30" s="16">
        <f>H30/H$5</f>
        <v>0.97995006505662718</v>
      </c>
      <c r="K30" s="78">
        <f>J30/G30</f>
        <v>0.99977071480560653</v>
      </c>
      <c r="L30" s="59">
        <f>L26+L24+L23+L22+L21+L20</f>
        <v>7378743</v>
      </c>
      <c r="M30" s="16">
        <f>L30/L$5</f>
        <v>0.97704415773715103</v>
      </c>
      <c r="N30" s="31">
        <f>M30/$G30</f>
        <v>0.9968060320717127</v>
      </c>
      <c r="O30" s="16">
        <f t="shared" si="41"/>
        <v>0.70588358532472495</v>
      </c>
      <c r="P30" s="59">
        <f>P26+P24+P23+P22+P21+P20</f>
        <v>2864872</v>
      </c>
      <c r="Q30" s="16">
        <f>P30/P$5</f>
        <v>0.98751470566438238</v>
      </c>
      <c r="R30" s="31">
        <f>Q30/$G30</f>
        <v>1.0074883592217287</v>
      </c>
      <c r="S30" s="32">
        <f t="shared" si="42"/>
        <v>0.27406647973190223</v>
      </c>
    </row>
    <row r="31" spans="2:27" s="39" customFormat="1" ht="19.5" customHeight="1" x14ac:dyDescent="0.25">
      <c r="B31" s="33"/>
      <c r="C31" s="60">
        <f>SUM(C29:C30)</f>
        <v>53597139</v>
      </c>
      <c r="D31" s="35">
        <f>SUM(D29:D30)</f>
        <v>1</v>
      </c>
      <c r="E31" s="60">
        <f>SUM(E29:E30)</f>
        <v>43143938</v>
      </c>
      <c r="F31" s="35">
        <f>SUM(F29:F30)</f>
        <v>0.80496718304310977</v>
      </c>
      <c r="G31" s="35">
        <f>SUM(G29:G30)</f>
        <v>1</v>
      </c>
      <c r="H31" s="60">
        <f>SUM(H29:H30)</f>
        <v>10453201</v>
      </c>
      <c r="I31" s="35">
        <f>SUM(I29:I30)</f>
        <v>0.19503281695689018</v>
      </c>
      <c r="J31" s="35">
        <f>SUM(J29:J30)</f>
        <v>1</v>
      </c>
      <c r="K31" s="36"/>
      <c r="L31" s="60">
        <f>SUM(L29:L30)</f>
        <v>7552108</v>
      </c>
      <c r="M31" s="35">
        <f>SUM(M29:M30)</f>
        <v>1</v>
      </c>
      <c r="N31" s="37"/>
      <c r="O31" s="35">
        <f>SUM(O29:O30)</f>
        <v>0.72246845726969189</v>
      </c>
      <c r="P31" s="60">
        <f>SUM(P29:P30)</f>
        <v>2901093</v>
      </c>
      <c r="Q31" s="35">
        <f>SUM(Q29:Q30)</f>
        <v>1</v>
      </c>
      <c r="R31" s="105" t="s">
        <v>13</v>
      </c>
      <c r="S31" s="38">
        <f>SUM(S29:S30)</f>
        <v>0.27753154273030817</v>
      </c>
      <c r="U31" s="112"/>
      <c r="V31" s="112"/>
      <c r="W31" s="112"/>
      <c r="X31" s="112"/>
      <c r="Y31" s="112"/>
      <c r="Z31" s="112"/>
      <c r="AA31" s="112"/>
    </row>
    <row r="32" spans="2:27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7" x14ac:dyDescent="0.25">
      <c r="B33" s="83" t="s">
        <v>15</v>
      </c>
      <c r="C33" s="59">
        <f>'[1]2012'!$B$40</f>
        <v>29310297</v>
      </c>
      <c r="D33" s="40">
        <f>C33/C$14</f>
        <v>0.5468630890913786</v>
      </c>
      <c r="E33" s="59">
        <f t="shared" ref="E33:E34" si="43">C33-H33</f>
        <v>22940002</v>
      </c>
      <c r="F33" s="16">
        <f>E33/$C$5</f>
        <v>0.42800795766356109</v>
      </c>
      <c r="G33" s="16">
        <f>E33/E$5</f>
        <v>0.5317085797777662</v>
      </c>
      <c r="H33" s="59">
        <f t="shared" ref="H33:H34" si="44">L33+P33</f>
        <v>6370295</v>
      </c>
      <c r="I33" s="16">
        <f>H33/$C$5</f>
        <v>0.11885513142781744</v>
      </c>
      <c r="J33" s="16">
        <f>H33/H$5</f>
        <v>0.60941093546369196</v>
      </c>
      <c r="K33" s="78">
        <f>J33/G33</f>
        <v>1.1461371108933438</v>
      </c>
      <c r="L33" s="59">
        <f>'[1]2012'!$B$85</f>
        <v>4636894</v>
      </c>
      <c r="M33" s="16">
        <f>L33/L$5</f>
        <v>0.6139867173509701</v>
      </c>
      <c r="N33" s="31">
        <f>M33/$G33</f>
        <v>1.1547429187762834</v>
      </c>
      <c r="O33" s="16">
        <f t="shared" ref="O33:O34" si="45">L33/$H$5</f>
        <v>0.4435860364686377</v>
      </c>
      <c r="P33" s="59">
        <f>'[1]2012'!$B$130</f>
        <v>1733401</v>
      </c>
      <c r="Q33" s="16">
        <f>P33/P$5</f>
        <v>0.59749928733756552</v>
      </c>
      <c r="R33" s="31">
        <f>Q33/$G33</f>
        <v>1.1237345231241094</v>
      </c>
      <c r="S33" s="32">
        <f t="shared" ref="S33:S34" si="46">P33/$H$5</f>
        <v>0.16582489899505423</v>
      </c>
    </row>
    <row r="34" spans="2:27" x14ac:dyDescent="0.25">
      <c r="B34" s="83" t="s">
        <v>52</v>
      </c>
      <c r="C34" s="59">
        <f>'[1]2012'!$B$39</f>
        <v>24286842</v>
      </c>
      <c r="D34" s="40">
        <f>C34/C$14</f>
        <v>0.45313691090862146</v>
      </c>
      <c r="E34" s="59">
        <f t="shared" si="43"/>
        <v>20203936</v>
      </c>
      <c r="F34" s="16">
        <f>E34/$C$5</f>
        <v>0.37695922537954873</v>
      </c>
      <c r="G34" s="16">
        <f>E34/E$5</f>
        <v>0.46829142022223375</v>
      </c>
      <c r="H34" s="59">
        <f t="shared" si="44"/>
        <v>4082906</v>
      </c>
      <c r="I34" s="16">
        <f>H34/$C$5</f>
        <v>7.6177685529072739E-2</v>
      </c>
      <c r="J34" s="16">
        <f>H34/H$5</f>
        <v>0.39058906453630804</v>
      </c>
      <c r="K34" s="78">
        <f>J34/G34</f>
        <v>0.83407264722242602</v>
      </c>
      <c r="L34" s="59">
        <f>'[1]2012'!$B$84</f>
        <v>2915214</v>
      </c>
      <c r="M34" s="16">
        <f>L34/L$5</f>
        <v>0.3860132826490299</v>
      </c>
      <c r="N34" s="31">
        <f>M34/$G34</f>
        <v>0.82430141997015938</v>
      </c>
      <c r="O34" s="16">
        <f t="shared" si="45"/>
        <v>0.27888242080105413</v>
      </c>
      <c r="P34" s="59">
        <f>'[1]2012'!$B$129</f>
        <v>1167692</v>
      </c>
      <c r="Q34" s="16">
        <f>P34/P$5</f>
        <v>0.40250071266243448</v>
      </c>
      <c r="R34" s="31">
        <f>Q34/$G34</f>
        <v>0.85950904774514669</v>
      </c>
      <c r="S34" s="32">
        <f t="shared" si="46"/>
        <v>0.11170664373525392</v>
      </c>
    </row>
    <row r="35" spans="2:27" s="39" customFormat="1" ht="24.75" customHeight="1" thickBot="1" x14ac:dyDescent="0.3">
      <c r="B35" s="96" t="s">
        <v>0</v>
      </c>
      <c r="C35" s="44">
        <f>SUM(C33:C34)</f>
        <v>53597139</v>
      </c>
      <c r="D35" s="45">
        <f>SUM(D33:D34)</f>
        <v>1</v>
      </c>
      <c r="E35" s="44">
        <f>SUM(E33:E34)</f>
        <v>43143938</v>
      </c>
      <c r="F35" s="45">
        <f>SUM(F33:F34)</f>
        <v>0.80496718304310977</v>
      </c>
      <c r="G35" s="45">
        <f>SUM(G33:G34)</f>
        <v>1</v>
      </c>
      <c r="H35" s="44">
        <f>SUM(H33:H34)</f>
        <v>10453201</v>
      </c>
      <c r="I35" s="45">
        <f>SUM(I33:I34)</f>
        <v>0.19503281695689018</v>
      </c>
      <c r="J35" s="45">
        <f>SUM(J33:J34)</f>
        <v>1</v>
      </c>
      <c r="K35" s="46"/>
      <c r="L35" s="44">
        <f>SUM(L33:L34)</f>
        <v>7552108</v>
      </c>
      <c r="M35" s="45">
        <f>SUM(M33:M34)</f>
        <v>1</v>
      </c>
      <c r="N35" s="47"/>
      <c r="O35" s="45">
        <f>SUM(O33:O34)</f>
        <v>0.72246845726969178</v>
      </c>
      <c r="P35" s="44">
        <f>SUM(P33:P34)</f>
        <v>2901093</v>
      </c>
      <c r="Q35" s="45">
        <f>SUM(Q33:Q34)</f>
        <v>1</v>
      </c>
      <c r="R35" s="116" t="s">
        <v>13</v>
      </c>
      <c r="S35" s="48">
        <f>SUM(S33:S34)</f>
        <v>0.27753154273030817</v>
      </c>
      <c r="U35" s="112"/>
      <c r="V35" s="112"/>
      <c r="W35" s="112"/>
      <c r="X35" s="112"/>
      <c r="Y35" s="112"/>
      <c r="Z35" s="112"/>
      <c r="AA35" s="112"/>
    </row>
    <row r="36" spans="2:27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  <c r="AA36" s="108"/>
    </row>
    <row r="37" spans="2:27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7" x14ac:dyDescent="0.25">
      <c r="B38" s="84" t="s">
        <v>0</v>
      </c>
      <c r="C38" s="91">
        <f>C5</f>
        <v>53597139</v>
      </c>
      <c r="D38" s="51">
        <f>D5</f>
        <v>1</v>
      </c>
      <c r="E38" s="50">
        <f>C38-H38</f>
        <v>43143938</v>
      </c>
      <c r="F38" s="52">
        <f t="shared" ref="F38:S38" si="47">F5</f>
        <v>0.80496718304310977</v>
      </c>
      <c r="G38" s="51">
        <f t="shared" si="47"/>
        <v>1</v>
      </c>
      <c r="H38" s="50">
        <f t="shared" si="47"/>
        <v>10453201</v>
      </c>
      <c r="I38" s="52">
        <f t="shared" si="47"/>
        <v>0.19503281695689018</v>
      </c>
      <c r="J38" s="53">
        <f t="shared" si="47"/>
        <v>1</v>
      </c>
      <c r="K38" s="54">
        <f t="shared" si="47"/>
        <v>1</v>
      </c>
      <c r="L38" s="50">
        <f t="shared" si="47"/>
        <v>7552108</v>
      </c>
      <c r="M38" s="53">
        <f t="shared" si="47"/>
        <v>1</v>
      </c>
      <c r="N38" s="53">
        <f t="shared" si="47"/>
        <v>1</v>
      </c>
      <c r="O38" s="55">
        <f t="shared" si="47"/>
        <v>0.72246845726969189</v>
      </c>
      <c r="P38" s="50">
        <f t="shared" si="47"/>
        <v>2901093</v>
      </c>
      <c r="Q38" s="53">
        <f t="shared" si="47"/>
        <v>1</v>
      </c>
      <c r="R38" s="53">
        <f t="shared" si="47"/>
        <v>1</v>
      </c>
      <c r="S38" s="25">
        <f t="shared" si="47"/>
        <v>0.27753154273030817</v>
      </c>
    </row>
    <row r="39" spans="2:27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7" ht="18.95" customHeight="1" x14ac:dyDescent="0.25">
      <c r="B40" s="83" t="s">
        <v>21</v>
      </c>
      <c r="C40" s="59">
        <f>E40+H40</f>
        <v>43143938</v>
      </c>
      <c r="D40" s="40">
        <f t="shared" ref="D40:D47" si="48">C40/C$14</f>
        <v>0.80496718304310977</v>
      </c>
      <c r="E40" s="59">
        <f>E38</f>
        <v>43143938</v>
      </c>
      <c r="F40" s="16">
        <f t="shared" ref="F40:F48" si="49">E40/$C$5</f>
        <v>0.80496718304310977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7" ht="19.5" customHeight="1" x14ac:dyDescent="0.25">
      <c r="B41" s="83" t="s">
        <v>22</v>
      </c>
      <c r="C41" s="59">
        <f t="shared" ref="C41:C47" si="56">E41+H41</f>
        <v>1327633</v>
      </c>
      <c r="D41" s="40">
        <f t="shared" si="48"/>
        <v>2.4770594564758393E-2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1327633</v>
      </c>
      <c r="I41" s="16">
        <f t="shared" si="51"/>
        <v>2.4770594564758393E-2</v>
      </c>
      <c r="J41" s="16">
        <f t="shared" si="52"/>
        <v>0.12700731574950103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'[1]2012'!$B$166</f>
        <v>1327633</v>
      </c>
      <c r="Q41" s="16">
        <f t="shared" si="54"/>
        <v>0.45763200283479366</v>
      </c>
      <c r="R41" s="42" t="s">
        <v>28</v>
      </c>
      <c r="S41" s="32">
        <f t="shared" si="55"/>
        <v>0.12700731574950103</v>
      </c>
    </row>
    <row r="42" spans="2:27" ht="16.5" customHeight="1" x14ac:dyDescent="0.25">
      <c r="B42" s="83" t="s">
        <v>35</v>
      </c>
      <c r="C42" s="59">
        <f t="shared" si="56"/>
        <v>5364798</v>
      </c>
      <c r="D42" s="40">
        <f t="shared" si="48"/>
        <v>0.10009485767514568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5364798</v>
      </c>
      <c r="I42" s="16">
        <f t="shared" si="51"/>
        <v>0.10009485767514568</v>
      </c>
      <c r="J42" s="16">
        <f t="shared" si="52"/>
        <v>0.51322059147241117</v>
      </c>
      <c r="K42" s="31" t="s">
        <v>27</v>
      </c>
      <c r="L42" s="59">
        <f>'[1]2012'!$B$154</f>
        <v>5364798</v>
      </c>
      <c r="M42" s="16">
        <f t="shared" si="58"/>
        <v>0.7103709321953553</v>
      </c>
      <c r="N42" s="42" t="s">
        <v>28</v>
      </c>
      <c r="O42" s="16">
        <f t="shared" si="59"/>
        <v>0.51322059147241117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7" ht="21.75" customHeight="1" x14ac:dyDescent="0.25">
      <c r="B43" s="83" t="s">
        <v>36</v>
      </c>
      <c r="C43" s="59">
        <f t="shared" si="56"/>
        <v>997493</v>
      </c>
      <c r="D43" s="40">
        <f t="shared" si="48"/>
        <v>1.8610937423357617E-2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997493</v>
      </c>
      <c r="I43" s="16">
        <f t="shared" si="51"/>
        <v>1.8610937423357617E-2</v>
      </c>
      <c r="J43" s="16">
        <f t="shared" si="52"/>
        <v>9.5424645522457663E-2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'[1]2012'!$B$167</f>
        <v>997493</v>
      </c>
      <c r="Q43" s="16">
        <f t="shared" si="54"/>
        <v>0.34383351378256399</v>
      </c>
      <c r="R43" s="42" t="s">
        <v>28</v>
      </c>
      <c r="S43" s="32">
        <f t="shared" si="55"/>
        <v>9.5424645522457663E-2</v>
      </c>
    </row>
    <row r="44" spans="2:27" ht="20.25" customHeight="1" x14ac:dyDescent="0.25">
      <c r="B44" s="83" t="s">
        <v>37</v>
      </c>
      <c r="C44" s="59">
        <f t="shared" si="56"/>
        <v>279079</v>
      </c>
      <c r="D44" s="40">
        <f t="shared" si="48"/>
        <v>5.2069756932361629E-3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279079</v>
      </c>
      <c r="I44" s="16">
        <f t="shared" si="51"/>
        <v>5.2069756932361629E-3</v>
      </c>
      <c r="J44" s="16">
        <f t="shared" si="52"/>
        <v>2.6697946399385223E-2</v>
      </c>
      <c r="K44" s="31" t="s">
        <v>27</v>
      </c>
      <c r="L44" s="59">
        <f>'[1]2012'!$B$155</f>
        <v>279079</v>
      </c>
      <c r="M44" s="16">
        <f t="shared" si="58"/>
        <v>3.6953788266799154E-2</v>
      </c>
      <c r="N44" s="42" t="s">
        <v>28</v>
      </c>
      <c r="O44" s="16">
        <f t="shared" si="59"/>
        <v>2.6697946399385223E-2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7" ht="18" customHeight="1" x14ac:dyDescent="0.25">
      <c r="B45" s="83" t="s">
        <v>38</v>
      </c>
      <c r="C45" s="59">
        <f t="shared" si="56"/>
        <v>89</v>
      </c>
      <c r="D45" s="40">
        <f t="shared" si="48"/>
        <v>1.6605363954221511E-6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89</v>
      </c>
      <c r="I45" s="16">
        <f t="shared" si="51"/>
        <v>1.6605363954221511E-6</v>
      </c>
      <c r="J45" s="16">
        <f t="shared" si="52"/>
        <v>8.5141383964586542E-6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'[1]2012'!$B$168</f>
        <v>89</v>
      </c>
      <c r="Q45" s="16">
        <f t="shared" si="54"/>
        <v>3.0678092705059781E-5</v>
      </c>
      <c r="R45" s="42" t="s">
        <v>28</v>
      </c>
      <c r="S45" s="32">
        <f t="shared" si="55"/>
        <v>8.5141383964586542E-6</v>
      </c>
    </row>
    <row r="46" spans="2:27" ht="22.5" customHeight="1" x14ac:dyDescent="0.25">
      <c r="B46" s="83" t="s">
        <v>39</v>
      </c>
      <c r="C46" s="59">
        <f t="shared" si="56"/>
        <v>575878</v>
      </c>
      <c r="D46" s="40">
        <f t="shared" si="48"/>
        <v>1.0744566048572107E-2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575878</v>
      </c>
      <c r="I46" s="16">
        <f t="shared" si="51"/>
        <v>1.0744566048572107E-2</v>
      </c>
      <c r="J46" s="16">
        <f t="shared" si="52"/>
        <v>5.5091067319952995E-2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'[1]2012'!$B$169</f>
        <v>575878</v>
      </c>
      <c r="Q46" s="16">
        <f t="shared" si="54"/>
        <v>0.19850380528993727</v>
      </c>
      <c r="R46" s="42" t="s">
        <v>28</v>
      </c>
      <c r="S46" s="32">
        <f t="shared" si="55"/>
        <v>5.5091067319952995E-2</v>
      </c>
    </row>
    <row r="47" spans="2:27" ht="41.25" customHeight="1" x14ac:dyDescent="0.25">
      <c r="B47" s="83" t="s">
        <v>40</v>
      </c>
      <c r="C47" s="59">
        <f t="shared" si="56"/>
        <v>1908231</v>
      </c>
      <c r="D47" s="40">
        <f t="shared" si="48"/>
        <v>3.5603225015424796E-2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1908231</v>
      </c>
      <c r="I47" s="16">
        <f t="shared" si="51"/>
        <v>3.5603225015424796E-2</v>
      </c>
      <c r="J47" s="16">
        <f t="shared" si="52"/>
        <v>0.18254991939789544</v>
      </c>
      <c r="K47" s="31" t="s">
        <v>27</v>
      </c>
      <c r="L47" s="59">
        <f>'[1]2012'!$B$156</f>
        <v>1908231</v>
      </c>
      <c r="M47" s="16">
        <f t="shared" si="58"/>
        <v>0.25267527953784558</v>
      </c>
      <c r="N47" s="42" t="s">
        <v>28</v>
      </c>
      <c r="O47" s="16">
        <f t="shared" si="59"/>
        <v>0.18254991939789544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7" s="39" customFormat="1" x14ac:dyDescent="0.25">
      <c r="B48" s="95" t="s">
        <v>0</v>
      </c>
      <c r="C48" s="60">
        <f>SUM(C40:C47)</f>
        <v>53597139</v>
      </c>
      <c r="D48" s="35">
        <f>SUM(D40:D47)</f>
        <v>0.99999999999999989</v>
      </c>
      <c r="E48" s="60">
        <f>SUM(E40:E47)</f>
        <v>43143938</v>
      </c>
      <c r="F48" s="35">
        <f>SUM(F40:F47)</f>
        <v>0.80496718304310977</v>
      </c>
      <c r="G48" s="35">
        <f>SUM(G40:G47)</f>
        <v>1</v>
      </c>
      <c r="H48" s="60">
        <f>SUM(H40:H47)</f>
        <v>10453201</v>
      </c>
      <c r="I48" s="35">
        <f>SUM(I40:I47)</f>
        <v>0.19503281695689018</v>
      </c>
      <c r="J48" s="35">
        <f>SUM(J40:J47)</f>
        <v>0.99999999999999989</v>
      </c>
      <c r="K48" s="61"/>
      <c r="L48" s="60">
        <f>SUM(L40:L47)</f>
        <v>7552108</v>
      </c>
      <c r="M48" s="35">
        <f>SUM(M40:M47)</f>
        <v>1</v>
      </c>
      <c r="N48" s="61"/>
      <c r="O48" s="35">
        <f>SUM(O40:O47)</f>
        <v>0.72246845726969189</v>
      </c>
      <c r="P48" s="60">
        <f>SUM(P40:P47)</f>
        <v>2901093</v>
      </c>
      <c r="Q48" s="35">
        <f>SUM(Q40:Q47)</f>
        <v>1</v>
      </c>
      <c r="R48" s="61"/>
      <c r="S48" s="38">
        <f>SUM(S40:S47)</f>
        <v>0.27753154273030811</v>
      </c>
      <c r="U48" s="112"/>
      <c r="V48" s="112"/>
      <c r="W48" s="112"/>
      <c r="X48" s="112"/>
      <c r="Y48" s="112"/>
      <c r="Z48" s="112"/>
      <c r="AA48" s="112"/>
    </row>
    <row r="49" spans="2:27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7" ht="21" customHeight="1" x14ac:dyDescent="0.35">
      <c r="B50" s="113" t="s">
        <v>29</v>
      </c>
      <c r="C50" s="59">
        <f>'[1]2012'!$B44</f>
        <v>40521346</v>
      </c>
      <c r="D50" s="40">
        <f>C50/C$14</f>
        <v>0.75603561600554836</v>
      </c>
      <c r="E50" s="59">
        <f t="shared" ref="E50:E53" si="60">C50-H50</f>
        <v>35611046</v>
      </c>
      <c r="F50" s="16">
        <f t="shared" ref="F50:F54" si="61">E50/$C$5</f>
        <v>0.66442065125901595</v>
      </c>
      <c r="G50" s="40">
        <f>E50/E$5</f>
        <v>0.82540091727370835</v>
      </c>
      <c r="H50" s="59">
        <f t="shared" ref="H50:H53" si="62">L50+P50</f>
        <v>4910300</v>
      </c>
      <c r="I50" s="16">
        <f t="shared" ref="I50:I54" si="63">H50/$C$5</f>
        <v>9.1614964746532454E-2</v>
      </c>
      <c r="J50" s="16">
        <f>H50/H$5</f>
        <v>0.46974127829360596</v>
      </c>
      <c r="K50" s="31">
        <f>J50/G50</f>
        <v>0.56910680429718574</v>
      </c>
      <c r="L50" s="59">
        <f>'[1]2012'!$B89</f>
        <v>3622427</v>
      </c>
      <c r="M50" s="16">
        <f>L50/L$5</f>
        <v>0.47965773264895045</v>
      </c>
      <c r="N50" s="31">
        <f>M50/$G50</f>
        <v>0.58112091059125004</v>
      </c>
      <c r="O50" s="16">
        <f t="shared" ref="O50:O53" si="64">L50/$H$5</f>
        <v>0.34653758212436553</v>
      </c>
      <c r="P50" s="59">
        <f>'[1]2012'!$B134</f>
        <v>1287873</v>
      </c>
      <c r="Q50" s="16">
        <f>P50/P$5</f>
        <v>0.4439268234420613</v>
      </c>
      <c r="R50" s="31">
        <f>Q50/$G50</f>
        <v>0.5378317544258947</v>
      </c>
      <c r="S50" s="32">
        <f t="shared" ref="S50:S53" si="65">P50/$H$5</f>
        <v>0.1232036961692404</v>
      </c>
    </row>
    <row r="51" spans="2:27" ht="18.75" customHeight="1" x14ac:dyDescent="0.35">
      <c r="B51" s="113" t="s">
        <v>30</v>
      </c>
      <c r="C51" s="59">
        <f>'[1]2012'!$B45</f>
        <v>12741516</v>
      </c>
      <c r="D51" s="40">
        <f>C51/C$14</f>
        <v>0.23772753989723219</v>
      </c>
      <c r="E51" s="59">
        <f t="shared" si="60"/>
        <v>7348033</v>
      </c>
      <c r="F51" s="16">
        <f t="shared" si="61"/>
        <v>0.13709748574452826</v>
      </c>
      <c r="G51" s="40">
        <f>E51/E$5</f>
        <v>0.17031437881261557</v>
      </c>
      <c r="H51" s="59">
        <f t="shared" si="62"/>
        <v>5393483</v>
      </c>
      <c r="I51" s="16">
        <f t="shared" si="63"/>
        <v>0.10063005415270393</v>
      </c>
      <c r="J51" s="16">
        <f>H51/H$5</f>
        <v>0.51596472697693274</v>
      </c>
      <c r="K51" s="31">
        <f>J51/G51</f>
        <v>3.029484243045685</v>
      </c>
      <c r="L51" s="59">
        <f>'[1]2012'!$B90</f>
        <v>3816624</v>
      </c>
      <c r="M51" s="16">
        <f>L51/L$5</f>
        <v>0.50537201004011068</v>
      </c>
      <c r="N51" s="31">
        <f>M51/$G51</f>
        <v>2.9672891599841633</v>
      </c>
      <c r="O51" s="16">
        <f t="shared" si="64"/>
        <v>0.36511533644096195</v>
      </c>
      <c r="P51" s="59">
        <f>'[1]2012'!$B135</f>
        <v>1576859</v>
      </c>
      <c r="Q51" s="16">
        <f>P51/P$5</f>
        <v>0.54353962454840299</v>
      </c>
      <c r="R51" s="31">
        <f>Q51/$G51</f>
        <v>3.1913901124368356</v>
      </c>
      <c r="S51" s="32">
        <f t="shared" si="65"/>
        <v>0.15084939053597074</v>
      </c>
    </row>
    <row r="52" spans="2:27" ht="20.25" customHeight="1" x14ac:dyDescent="0.35">
      <c r="B52" s="113" t="s">
        <v>31</v>
      </c>
      <c r="C52" s="59">
        <f>'[1]2012'!$B46</f>
        <v>148093</v>
      </c>
      <c r="D52" s="40">
        <f>C52/C$14</f>
        <v>2.763076588845535E-3</v>
      </c>
      <c r="E52" s="59">
        <f t="shared" si="60"/>
        <v>88085</v>
      </c>
      <c r="F52" s="16">
        <f t="shared" si="61"/>
        <v>1.6434645886602268E-3</v>
      </c>
      <c r="G52" s="40">
        <f>E52/E$5</f>
        <v>2.0416541484924253E-3</v>
      </c>
      <c r="H52" s="59">
        <f t="shared" si="62"/>
        <v>60008</v>
      </c>
      <c r="I52" s="16">
        <f t="shared" si="63"/>
        <v>1.1196120001853084E-3</v>
      </c>
      <c r="J52" s="16">
        <f>H52/H$5</f>
        <v>5.7406338976931561E-3</v>
      </c>
      <c r="K52" s="31">
        <f>J52/G52</f>
        <v>2.8117562917951058</v>
      </c>
      <c r="L52" s="59">
        <f>'[1]2012'!$B91</f>
        <v>52833</v>
      </c>
      <c r="M52" s="16">
        <f>L52/L$5</f>
        <v>6.9957950813203411E-3</v>
      </c>
      <c r="N52" s="31">
        <f>M52/$G52</f>
        <v>3.426532885839698</v>
      </c>
      <c r="O52" s="16">
        <f t="shared" si="64"/>
        <v>5.0542412797764053E-3</v>
      </c>
      <c r="P52" s="59">
        <f>'[1]2012'!$B136</f>
        <v>7175</v>
      </c>
      <c r="Q52" s="16">
        <f>P52/P$5</f>
        <v>2.4732057883011679E-3</v>
      </c>
      <c r="R52" s="31">
        <f>Q52/$G52</f>
        <v>1.211373527748274</v>
      </c>
      <c r="S52" s="32">
        <f t="shared" si="65"/>
        <v>6.8639261791675105E-4</v>
      </c>
    </row>
    <row r="53" spans="2:27" ht="18" customHeight="1" x14ac:dyDescent="0.35">
      <c r="B53" s="113" t="s">
        <v>32</v>
      </c>
      <c r="C53" s="59">
        <f>'[1]2012'!$B47</f>
        <v>186184</v>
      </c>
      <c r="D53" s="40">
        <f>C53/C$14</f>
        <v>3.4737675083739076E-3</v>
      </c>
      <c r="E53" s="59">
        <f t="shared" si="60"/>
        <v>96774</v>
      </c>
      <c r="F53" s="16">
        <f t="shared" si="61"/>
        <v>1.8055814509054299E-3</v>
      </c>
      <c r="G53" s="40">
        <f>E53/E$5</f>
        <v>2.2430497651836972E-3</v>
      </c>
      <c r="H53" s="59">
        <f t="shared" si="62"/>
        <v>89410</v>
      </c>
      <c r="I53" s="16">
        <f t="shared" si="63"/>
        <v>1.668186057468478E-3</v>
      </c>
      <c r="J53" s="16">
        <f>H53/H$5</f>
        <v>8.5533608317681833E-3</v>
      </c>
      <c r="K53" s="31">
        <f>J53/G53</f>
        <v>3.8132728771925821</v>
      </c>
      <c r="L53" s="59">
        <f>'[1]2012'!$B92</f>
        <v>60224</v>
      </c>
      <c r="M53" s="16">
        <f>L53/L$5</f>
        <v>7.9744622296185376E-3</v>
      </c>
      <c r="N53" s="31">
        <f>M53/$G53</f>
        <v>3.5551873852274785</v>
      </c>
      <c r="O53" s="16">
        <f t="shared" si="64"/>
        <v>5.7612974245879328E-3</v>
      </c>
      <c r="P53" s="59">
        <f>'[1]2012'!$B137</f>
        <v>29186</v>
      </c>
      <c r="Q53" s="16">
        <f>P53/P$5</f>
        <v>1.0060346221234549E-2</v>
      </c>
      <c r="R53" s="31">
        <f>Q53/$G53</f>
        <v>4.4851194910562517</v>
      </c>
      <c r="S53" s="32">
        <f t="shared" si="65"/>
        <v>2.7920634071802505E-3</v>
      </c>
    </row>
    <row r="54" spans="2:27" s="39" customFormat="1" x14ac:dyDescent="0.25">
      <c r="B54" s="95" t="s">
        <v>0</v>
      </c>
      <c r="C54" s="60">
        <f>SUM(C50:C53)</f>
        <v>53597139</v>
      </c>
      <c r="D54" s="35">
        <f>SUM(D50:D53)</f>
        <v>1</v>
      </c>
      <c r="E54" s="60">
        <f>SUM(E50:E53)</f>
        <v>43143938</v>
      </c>
      <c r="F54" s="35">
        <f>SUM(F50:F53)</f>
        <v>0.80496718304310999</v>
      </c>
      <c r="G54" s="35">
        <f>SUM(G50:G53)</f>
        <v>1</v>
      </c>
      <c r="H54" s="60">
        <f>SUM(H50:H53)</f>
        <v>10453201</v>
      </c>
      <c r="I54" s="35">
        <f>SUM(I50:I53)</f>
        <v>0.1950328169568902</v>
      </c>
      <c r="J54" s="35">
        <f>SUM(J50:J53)</f>
        <v>1</v>
      </c>
      <c r="K54" s="37"/>
      <c r="L54" s="60">
        <f>SUM(L50:L53)</f>
        <v>7552108</v>
      </c>
      <c r="M54" s="35">
        <f>SUM(M50:M53)</f>
        <v>0.99999999999999989</v>
      </c>
      <c r="N54" s="43" t="s">
        <v>13</v>
      </c>
      <c r="O54" s="35">
        <f>SUM(O50:O53)</f>
        <v>0.72246845726969189</v>
      </c>
      <c r="P54" s="60">
        <f>SUM(P50:P53)</f>
        <v>2901093</v>
      </c>
      <c r="Q54" s="35">
        <f>SUM(Q50:Q53)</f>
        <v>0.99999999999999989</v>
      </c>
      <c r="R54" s="37"/>
      <c r="S54" s="38">
        <f>SUM(S50:S53)</f>
        <v>0.27753154273030811</v>
      </c>
      <c r="U54" s="112"/>
      <c r="V54" s="112"/>
      <c r="W54" s="112"/>
      <c r="X54" s="112"/>
      <c r="Y54" s="112"/>
      <c r="Z54" s="112"/>
      <c r="AA54" s="112"/>
    </row>
    <row r="55" spans="2:27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7" ht="21" customHeight="1" x14ac:dyDescent="0.35">
      <c r="B56" s="113" t="s">
        <v>29</v>
      </c>
      <c r="C56" s="59">
        <f>'[1]2012'!$B51</f>
        <v>43740830</v>
      </c>
      <c r="D56" s="40">
        <f t="shared" ref="D56:D59" si="66">C56/C$14</f>
        <v>0.81610382225812461</v>
      </c>
      <c r="E56" s="59">
        <f t="shared" ref="E56:E59" si="67">C56-H56</f>
        <v>37780112</v>
      </c>
      <c r="F56" s="16">
        <f t="shared" ref="F56:F60" si="68">E56/$C$5</f>
        <v>0.70489046066432759</v>
      </c>
      <c r="G56" s="40">
        <f>E56/E$5</f>
        <v>0.87567602197091976</v>
      </c>
      <c r="H56" s="59">
        <f t="shared" ref="H56:H59" si="69">L56+P56</f>
        <v>5960718</v>
      </c>
      <c r="I56" s="16">
        <f t="shared" ref="I56:I60" si="70">H56/$C$5</f>
        <v>0.11121336159379701</v>
      </c>
      <c r="J56" s="16">
        <f>H56/H$5</f>
        <v>0.57022896622766561</v>
      </c>
      <c r="K56" s="31">
        <f t="shared" ref="K56:K59" si="71">J56/G56</f>
        <v>0.65118714218556306</v>
      </c>
      <c r="L56" s="59">
        <f>'[1]2012'!$B96</f>
        <v>4342226</v>
      </c>
      <c r="M56" s="16">
        <f>L56/L$5</f>
        <v>0.57496873720555908</v>
      </c>
      <c r="N56" s="31">
        <f t="shared" ref="N56:N59" si="72">M56/$G56</f>
        <v>0.65659984147042583</v>
      </c>
      <c r="O56" s="16">
        <f t="shared" ref="O56:O59" si="73">L56/$H$5</f>
        <v>0.41539677654720308</v>
      </c>
      <c r="P56" s="59">
        <f>'[1]2012'!$B141</f>
        <v>1618492</v>
      </c>
      <c r="Q56" s="16">
        <f>P56/P$5</f>
        <v>0.55789042267862488</v>
      </c>
      <c r="R56" s="31">
        <f t="shared" ref="R56:R59" si="74">Q56/$G56</f>
        <v>0.63709683568011621</v>
      </c>
      <c r="S56" s="32">
        <f t="shared" ref="S56:S59" si="75">P56/$H$5</f>
        <v>0.15483218968046247</v>
      </c>
    </row>
    <row r="57" spans="2:27" ht="20.25" customHeight="1" x14ac:dyDescent="0.35">
      <c r="B57" s="113" t="s">
        <v>30</v>
      </c>
      <c r="C57" s="59">
        <f>'[1]2012'!$B52</f>
        <v>9570481</v>
      </c>
      <c r="D57" s="40">
        <f t="shared" si="66"/>
        <v>0.17856328114827175</v>
      </c>
      <c r="E57" s="59">
        <f t="shared" si="67"/>
        <v>5211077</v>
      </c>
      <c r="F57" s="16">
        <f t="shared" si="68"/>
        <v>9.7226775481430078E-2</v>
      </c>
      <c r="G57" s="40">
        <f>E57/E$5</f>
        <v>0.12078352699283038</v>
      </c>
      <c r="H57" s="59">
        <f t="shared" si="69"/>
        <v>4359404</v>
      </c>
      <c r="I57" s="16">
        <f t="shared" si="70"/>
        <v>8.1336505666841655E-2</v>
      </c>
      <c r="J57" s="16">
        <f>H57/H$5</f>
        <v>0.41704010092219601</v>
      </c>
      <c r="K57" s="31">
        <f t="shared" si="71"/>
        <v>3.4527895591834405</v>
      </c>
      <c r="L57" s="59">
        <f>'[1]2012'!$B97</f>
        <v>3107948</v>
      </c>
      <c r="M57" s="16">
        <f>L57/L$5</f>
        <v>0.41153383929361181</v>
      </c>
      <c r="N57" s="31">
        <f t="shared" si="72"/>
        <v>3.4072017065542406</v>
      </c>
      <c r="O57" s="16">
        <f t="shared" si="73"/>
        <v>0.29732021798872899</v>
      </c>
      <c r="P57" s="59">
        <f>'[1]2012'!$B142</f>
        <v>1251456</v>
      </c>
      <c r="Q57" s="16">
        <f>P57/P$5</f>
        <v>0.43137396836295838</v>
      </c>
      <c r="R57" s="31">
        <f t="shared" si="74"/>
        <v>3.571463585332828</v>
      </c>
      <c r="S57" s="32">
        <f t="shared" si="75"/>
        <v>0.11971988293346698</v>
      </c>
    </row>
    <row r="58" spans="2:27" ht="21" customHeight="1" x14ac:dyDescent="0.35">
      <c r="B58" s="113" t="s">
        <v>31</v>
      </c>
      <c r="C58" s="59">
        <f>'[1]2012'!$B53</f>
        <v>151515</v>
      </c>
      <c r="D58" s="40">
        <f t="shared" si="66"/>
        <v>2.8269232803639016E-3</v>
      </c>
      <c r="E58" s="59">
        <f t="shared" si="67"/>
        <v>89263</v>
      </c>
      <c r="F58" s="16">
        <f t="shared" si="68"/>
        <v>1.6654433737591852E-3</v>
      </c>
      <c r="G58" s="40">
        <f>E58/E$5</f>
        <v>2.0689581002086548E-3</v>
      </c>
      <c r="H58" s="59">
        <f t="shared" si="69"/>
        <v>62252</v>
      </c>
      <c r="I58" s="16">
        <f t="shared" si="70"/>
        <v>1.1614799066047164E-3</v>
      </c>
      <c r="J58" s="16">
        <f>H58/H$5</f>
        <v>5.9553049826555522E-3</v>
      </c>
      <c r="K58" s="31">
        <f t="shared" si="71"/>
        <v>2.8784077270849315</v>
      </c>
      <c r="L58" s="59">
        <f>'[1]2012'!$B98</f>
        <v>54635</v>
      </c>
      <c r="M58" s="16">
        <f>L58/L$5</f>
        <v>7.2344039571467997E-3</v>
      </c>
      <c r="N58" s="31">
        <f t="shared" si="72"/>
        <v>3.4966411143933791</v>
      </c>
      <c r="O58" s="16">
        <f t="shared" si="73"/>
        <v>5.226628666185602E-3</v>
      </c>
      <c r="P58" s="59">
        <f>'[1]2012'!$B143</f>
        <v>7617</v>
      </c>
      <c r="Q58" s="16">
        <f>P58/P$5</f>
        <v>2.6255621588139365E-3</v>
      </c>
      <c r="R58" s="31">
        <f t="shared" si="74"/>
        <v>1.2690262594245616</v>
      </c>
      <c r="S58" s="32">
        <f t="shared" si="75"/>
        <v>7.2867631646995022E-4</v>
      </c>
    </row>
    <row r="59" spans="2:27" ht="19.5" customHeight="1" x14ac:dyDescent="0.35">
      <c r="B59" s="113" t="s">
        <v>32</v>
      </c>
      <c r="C59" s="59">
        <f>'[1]2012'!$B54</f>
        <v>134313</v>
      </c>
      <c r="D59" s="40">
        <f t="shared" si="66"/>
        <v>2.5059733132397235E-3</v>
      </c>
      <c r="E59" s="59">
        <f t="shared" si="67"/>
        <v>63486</v>
      </c>
      <c r="F59" s="16">
        <f t="shared" si="68"/>
        <v>1.1845035235929292E-3</v>
      </c>
      <c r="G59" s="40">
        <f>E59/E$5</f>
        <v>1.4714929360412116E-3</v>
      </c>
      <c r="H59" s="59">
        <f t="shared" si="69"/>
        <v>70827</v>
      </c>
      <c r="I59" s="16">
        <f t="shared" si="70"/>
        <v>1.3214697896467944E-3</v>
      </c>
      <c r="J59" s="16">
        <f>H59/H$5</f>
        <v>6.7756278674828887E-3</v>
      </c>
      <c r="K59" s="31">
        <f t="shared" si="71"/>
        <v>4.6045942196035972</v>
      </c>
      <c r="L59" s="59">
        <f>'[1]2012'!$B99</f>
        <v>47299</v>
      </c>
      <c r="M59" s="16">
        <f>L59/L$5</f>
        <v>6.2630195436823733E-3</v>
      </c>
      <c r="N59" s="31">
        <f t="shared" si="72"/>
        <v>4.2562348688753522</v>
      </c>
      <c r="O59" s="16">
        <f t="shared" si="73"/>
        <v>4.5248340675741339E-3</v>
      </c>
      <c r="P59" s="59">
        <f>'[1]2012'!$B144</f>
        <v>23528</v>
      </c>
      <c r="Q59" s="16">
        <f>P59/P$5</f>
        <v>8.1100467996027704E-3</v>
      </c>
      <c r="R59" s="31">
        <f t="shared" si="74"/>
        <v>5.5114412043467906</v>
      </c>
      <c r="S59" s="32">
        <f t="shared" si="75"/>
        <v>2.2507937999087552E-3</v>
      </c>
    </row>
    <row r="60" spans="2:27" s="39" customFormat="1" ht="24.75" customHeight="1" thickBot="1" x14ac:dyDescent="0.3">
      <c r="B60" s="96" t="s">
        <v>0</v>
      </c>
      <c r="C60" s="44">
        <f>SUM(C56:C59)</f>
        <v>53597139</v>
      </c>
      <c r="D60" s="45">
        <f>SUM(D56:D59)</f>
        <v>1</v>
      </c>
      <c r="E60" s="44">
        <f>SUM(E56:E59)</f>
        <v>43143938</v>
      </c>
      <c r="F60" s="45">
        <f>SUM(F56:F59)</f>
        <v>0.80496718304310977</v>
      </c>
      <c r="G60" s="45">
        <f>SUM(G56:G59)</f>
        <v>1</v>
      </c>
      <c r="H60" s="44">
        <f>SUM(H56:H59)</f>
        <v>10453201</v>
      </c>
      <c r="I60" s="45">
        <f>SUM(I56:I59)</f>
        <v>0.19503281695689018</v>
      </c>
      <c r="J60" s="45">
        <f>SUM(J56:J59)</f>
        <v>1</v>
      </c>
      <c r="K60" s="45"/>
      <c r="L60" s="44">
        <f>SUM(L56:L59)</f>
        <v>7552108</v>
      </c>
      <c r="M60" s="45">
        <f>SUM(M56:M59)</f>
        <v>1</v>
      </c>
      <c r="N60" s="62"/>
      <c r="O60" s="45">
        <f>SUM(O56:O59)</f>
        <v>0.72246845726969178</v>
      </c>
      <c r="P60" s="44">
        <f>SUM(P56:P59)</f>
        <v>2901093</v>
      </c>
      <c r="Q60" s="45">
        <f>SUM(Q56:Q59)</f>
        <v>1</v>
      </c>
      <c r="R60" s="62"/>
      <c r="S60" s="48">
        <f>SUM(S56:S59)</f>
        <v>0.27753154273030817</v>
      </c>
      <c r="U60" s="112"/>
      <c r="V60" s="112"/>
      <c r="W60" s="112"/>
      <c r="X60" s="112"/>
      <c r="Y60" s="112"/>
      <c r="Z60" s="112"/>
      <c r="AA60" s="112"/>
    </row>
    <row r="61" spans="2:27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7" x14ac:dyDescent="0.25">
      <c r="B62" s="88" t="s">
        <v>48</v>
      </c>
      <c r="C62" s="17"/>
      <c r="E62" s="18"/>
      <c r="H62" s="17"/>
      <c r="L62" s="21"/>
      <c r="P62" s="21"/>
    </row>
    <row r="63" spans="2:27" x14ac:dyDescent="0.25">
      <c r="B63" s="88" t="s">
        <v>49</v>
      </c>
      <c r="C63" s="17"/>
      <c r="E63" s="18"/>
      <c r="H63" s="17"/>
      <c r="L63" s="21"/>
      <c r="P63" s="21"/>
    </row>
    <row r="64" spans="2:27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tr+D6tNCrWUGslBrD0n9AC+b2ZnsjkCB2Wfwf+MrFDVfrdoSW8+LIfIwxU62RqFzWoUdZyXGpvPdWHRNzQP0IQ==" saltValue="uLsgueiYTbfpcDP61vd9j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3"/>
  <sheetViews>
    <sheetView zoomScale="50" zoomScaleNormal="50" workbookViewId="0">
      <selection activeCell="V4" sqref="V4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3" width="11.140625" style="108" customWidth="1"/>
    <col min="24" max="24" width="12.28515625" style="108" customWidth="1"/>
    <col min="25" max="27" width="8.85546875" style="108"/>
    <col min="28" max="16384" width="8.85546875" style="88"/>
  </cols>
  <sheetData>
    <row r="1" spans="2:27" s="68" customFormat="1" ht="29.1" customHeight="1" x14ac:dyDescent="0.25">
      <c r="B1" s="67" t="s">
        <v>43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  <c r="AA1" s="106"/>
    </row>
    <row r="2" spans="2:27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  <c r="AA2" s="107"/>
    </row>
    <row r="3" spans="2:27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  <c r="AA3" s="108"/>
    </row>
    <row r="4" spans="2:27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7" x14ac:dyDescent="0.35">
      <c r="B5" s="84" t="s">
        <v>0</v>
      </c>
      <c r="C5" s="110">
        <f>'[1]2013'!$D$25</f>
        <v>55277395</v>
      </c>
      <c r="D5" s="51">
        <v>1</v>
      </c>
      <c r="E5" s="110">
        <f>C5-H5</f>
        <v>44570397</v>
      </c>
      <c r="F5" s="52">
        <f>E5/C5</f>
        <v>0.8063042225488376</v>
      </c>
      <c r="G5" s="51">
        <v>1</v>
      </c>
      <c r="H5" s="59">
        <f t="shared" ref="H5" si="0">L5+P5</f>
        <v>10706998</v>
      </c>
      <c r="I5" s="73">
        <f>H5/C5</f>
        <v>0.19369577745116245</v>
      </c>
      <c r="J5" s="74">
        <v>1</v>
      </c>
      <c r="K5" s="75">
        <f>J5/G5</f>
        <v>1</v>
      </c>
      <c r="L5" s="110">
        <f>'[1]2013'!$B$8</f>
        <v>7683021</v>
      </c>
      <c r="M5" s="53">
        <v>1</v>
      </c>
      <c r="N5" s="76">
        <f>M5/G5</f>
        <v>1</v>
      </c>
      <c r="O5" s="55">
        <f>L5/$H$5</f>
        <v>0.71757004157467852</v>
      </c>
      <c r="P5" s="110">
        <f>'[1]2013'!$B$7</f>
        <v>3023977</v>
      </c>
      <c r="Q5" s="53">
        <v>1</v>
      </c>
      <c r="R5" s="76">
        <f>Q5/K5</f>
        <v>1</v>
      </c>
      <c r="S5" s="25">
        <f>P5/H5</f>
        <v>0.28242995842532148</v>
      </c>
      <c r="U5" s="111"/>
      <c r="V5" s="115"/>
    </row>
    <row r="6" spans="2:27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7" x14ac:dyDescent="0.25">
      <c r="B7" s="83" t="s">
        <v>20</v>
      </c>
      <c r="C7" s="59">
        <f>'[1]2013'!$B19</f>
        <v>19117</v>
      </c>
      <c r="D7" s="40">
        <f t="shared" ref="D7:D13" si="1">C7/C$14</f>
        <v>3.4583757067423312E-4</v>
      </c>
      <c r="E7" s="59">
        <f>C7-H7</f>
        <v>5077</v>
      </c>
      <c r="F7" s="16">
        <f>E7/$C$5</f>
        <v>9.1845862128633226E-5</v>
      </c>
      <c r="G7" s="16">
        <f t="shared" ref="G7:G13" si="2">E7/E$5</f>
        <v>1.1390968763414874E-4</v>
      </c>
      <c r="H7" s="59">
        <f t="shared" ref="H7:H13" si="3">L7+P7</f>
        <v>14040</v>
      </c>
      <c r="I7" s="16">
        <f t="shared" ref="I7:I14" si="4">H7/$C$5</f>
        <v>2.5399170854559987E-4</v>
      </c>
      <c r="J7" s="16">
        <f t="shared" ref="J7:J13" si="5">H7/H$5</f>
        <v>1.3112919232823243E-3</v>
      </c>
      <c r="K7" s="78">
        <f t="shared" ref="K7:K13" si="6">J7/G7</f>
        <v>11.511680441911905</v>
      </c>
      <c r="L7" s="59">
        <f>'[1]2013'!$B64</f>
        <v>13571</v>
      </c>
      <c r="M7" s="16">
        <f t="shared" ref="M7:M13" si="7">L7/L$5</f>
        <v>1.766362476426916E-3</v>
      </c>
      <c r="N7" s="31">
        <f t="shared" ref="N7:N13" si="8">M7/$G7</f>
        <v>15.506692302590267</v>
      </c>
      <c r="O7" s="16">
        <f>L7/$H$5</f>
        <v>1.2674887956456143E-3</v>
      </c>
      <c r="P7" s="59">
        <f>'[1]2013'!$B109</f>
        <v>469</v>
      </c>
      <c r="Q7" s="16">
        <f t="shared" ref="Q7:Q13" si="9">P7/P$5</f>
        <v>1.5509377220792353E-4</v>
      </c>
      <c r="R7" s="31">
        <f t="shared" ref="R7:R13" si="10">Q7/$G7</f>
        <v>1.3615503249034309</v>
      </c>
      <c r="S7" s="32">
        <f>P7/$H$5</f>
        <v>4.3803127636710121E-5</v>
      </c>
    </row>
    <row r="8" spans="2:27" x14ac:dyDescent="0.25">
      <c r="B8" s="83" t="s">
        <v>2</v>
      </c>
      <c r="C8" s="59">
        <f>'[1]2013'!$B20</f>
        <v>2027579</v>
      </c>
      <c r="D8" s="40">
        <f t="shared" si="1"/>
        <v>3.6680075101223564E-2</v>
      </c>
      <c r="E8" s="59">
        <f t="shared" ref="E8:E13" si="11">C8-H8</f>
        <v>651933</v>
      </c>
      <c r="F8" s="16">
        <f t="shared" ref="F8:F14" si="12">E8/$C$5</f>
        <v>1.1793844481998474E-2</v>
      </c>
      <c r="G8" s="16">
        <f t="shared" si="2"/>
        <v>1.4627040454676677E-2</v>
      </c>
      <c r="H8" s="59">
        <f t="shared" si="3"/>
        <v>1375646</v>
      </c>
      <c r="I8" s="16">
        <f t="shared" si="4"/>
        <v>2.4886230619225094E-2</v>
      </c>
      <c r="J8" s="16">
        <f t="shared" si="5"/>
        <v>0.12848101774185444</v>
      </c>
      <c r="K8" s="78">
        <f t="shared" si="6"/>
        <v>8.7838013533883021</v>
      </c>
      <c r="L8" s="59">
        <f>'[1]2013'!$B65</f>
        <v>1094969</v>
      </c>
      <c r="M8" s="16">
        <f t="shared" si="7"/>
        <v>0.14251802773934888</v>
      </c>
      <c r="N8" s="31">
        <f t="shared" si="8"/>
        <v>9.7434630184386926</v>
      </c>
      <c r="O8" s="16">
        <f t="shared" ref="O8:O12" si="13">L8/$H$5</f>
        <v>0.10226666709006577</v>
      </c>
      <c r="P8" s="59">
        <f>'[1]2013'!$B110</f>
        <v>280677</v>
      </c>
      <c r="Q8" s="16">
        <f t="shared" si="9"/>
        <v>9.2817174204697983E-2</v>
      </c>
      <c r="R8" s="31">
        <f t="shared" si="10"/>
        <v>6.3455881244262038</v>
      </c>
      <c r="S8" s="32">
        <f t="shared" ref="S8:S12" si="14">P8/$H$5</f>
        <v>2.6214350651788672E-2</v>
      </c>
    </row>
    <row r="9" spans="2:27" x14ac:dyDescent="0.25">
      <c r="B9" s="83" t="s">
        <v>3</v>
      </c>
      <c r="C9" s="59">
        <f>'[1]2013'!$B21</f>
        <v>2631197</v>
      </c>
      <c r="D9" s="40">
        <f t="shared" si="1"/>
        <v>4.7599873329776124E-2</v>
      </c>
      <c r="E9" s="59">
        <f t="shared" si="11"/>
        <v>1244992</v>
      </c>
      <c r="F9" s="16">
        <f t="shared" si="12"/>
        <v>2.252262430239341E-2</v>
      </c>
      <c r="G9" s="16">
        <f t="shared" si="2"/>
        <v>2.7933159311998051E-2</v>
      </c>
      <c r="H9" s="59">
        <f t="shared" si="3"/>
        <v>1386205</v>
      </c>
      <c r="I9" s="16">
        <f t="shared" si="4"/>
        <v>2.5077249027382714E-2</v>
      </c>
      <c r="J9" s="16">
        <f t="shared" si="5"/>
        <v>0.12946719519327454</v>
      </c>
      <c r="K9" s="78">
        <f t="shared" si="6"/>
        <v>4.6348926645638988</v>
      </c>
      <c r="L9" s="59">
        <f>'[1]2013'!$B66</f>
        <v>959770</v>
      </c>
      <c r="M9" s="16">
        <f t="shared" si="7"/>
        <v>0.12492091327096463</v>
      </c>
      <c r="N9" s="31">
        <f t="shared" si="8"/>
        <v>4.4721369278593457</v>
      </c>
      <c r="O9" s="16">
        <f t="shared" si="13"/>
        <v>8.9639504929392905E-2</v>
      </c>
      <c r="P9" s="59">
        <f>'[1]2013'!$B111</f>
        <v>426435</v>
      </c>
      <c r="Q9" s="16">
        <f t="shared" si="9"/>
        <v>0.14101793763643045</v>
      </c>
      <c r="R9" s="31">
        <f t="shared" si="10"/>
        <v>5.0484063066886744</v>
      </c>
      <c r="S9" s="32">
        <f t="shared" si="14"/>
        <v>3.9827690263881624E-2</v>
      </c>
    </row>
    <row r="10" spans="2:27" x14ac:dyDescent="0.25">
      <c r="B10" s="83" t="s">
        <v>4</v>
      </c>
      <c r="C10" s="59">
        <f>'[1]2013'!$B22</f>
        <v>4481892</v>
      </c>
      <c r="D10" s="40">
        <f t="shared" si="1"/>
        <v>8.1080014714875762E-2</v>
      </c>
      <c r="E10" s="59">
        <f t="shared" si="11"/>
        <v>2825799</v>
      </c>
      <c r="F10" s="16">
        <f t="shared" si="12"/>
        <v>5.1120335898607379E-2</v>
      </c>
      <c r="G10" s="16">
        <f t="shared" si="2"/>
        <v>6.3400803901297986E-2</v>
      </c>
      <c r="H10" s="59">
        <f t="shared" si="3"/>
        <v>1656093</v>
      </c>
      <c r="I10" s="16">
        <f t="shared" si="4"/>
        <v>2.9959678816268386E-2</v>
      </c>
      <c r="J10" s="16">
        <f t="shared" si="5"/>
        <v>0.1546738871156976</v>
      </c>
      <c r="K10" s="78">
        <f t="shared" si="6"/>
        <v>2.4396202823625552</v>
      </c>
      <c r="L10" s="59">
        <f>'[1]2013'!$B67</f>
        <v>1077942</v>
      </c>
      <c r="M10" s="16">
        <f t="shared" si="7"/>
        <v>0.14030184220503888</v>
      </c>
      <c r="N10" s="31">
        <f t="shared" si="8"/>
        <v>2.2129347511659314</v>
      </c>
      <c r="O10" s="16">
        <f t="shared" si="13"/>
        <v>0.10067639874407373</v>
      </c>
      <c r="P10" s="59">
        <f>'[1]2013'!$B112</f>
        <v>578151</v>
      </c>
      <c r="Q10" s="16">
        <f t="shared" si="9"/>
        <v>0.19118895414879147</v>
      </c>
      <c r="R10" s="31">
        <f t="shared" si="10"/>
        <v>3.0155604090830357</v>
      </c>
      <c r="S10" s="32">
        <f t="shared" si="14"/>
        <v>5.3997488371623867E-2</v>
      </c>
    </row>
    <row r="11" spans="2:27" x14ac:dyDescent="0.25">
      <c r="B11" s="83" t="s">
        <v>5</v>
      </c>
      <c r="C11" s="59">
        <f>'[1]2013'!$B23</f>
        <v>25529314</v>
      </c>
      <c r="D11" s="40">
        <f t="shared" si="1"/>
        <v>0.46184003424908138</v>
      </c>
      <c r="E11" s="59">
        <f t="shared" si="11"/>
        <v>22604152</v>
      </c>
      <c r="F11" s="16">
        <f t="shared" si="12"/>
        <v>0.40892216429518791</v>
      </c>
      <c r="G11" s="16">
        <f t="shared" si="2"/>
        <v>0.50715617363695464</v>
      </c>
      <c r="H11" s="59">
        <f t="shared" si="3"/>
        <v>2925162</v>
      </c>
      <c r="I11" s="16">
        <f t="shared" si="4"/>
        <v>5.291786995389345E-2</v>
      </c>
      <c r="J11" s="16">
        <f t="shared" si="5"/>
        <v>0.27320094764190672</v>
      </c>
      <c r="K11" s="78">
        <f t="shared" si="6"/>
        <v>0.5386919490355575</v>
      </c>
      <c r="L11" s="59">
        <f>'[1]2013'!$B68</f>
        <v>1972189</v>
      </c>
      <c r="M11" s="16">
        <f t="shared" si="7"/>
        <v>0.25669446953223218</v>
      </c>
      <c r="N11" s="31">
        <f t="shared" si="8"/>
        <v>0.50614481864906902</v>
      </c>
      <c r="O11" s="16">
        <f t="shared" si="13"/>
        <v>0.18419626117423391</v>
      </c>
      <c r="P11" s="59">
        <f>'[1]2013'!$B113</f>
        <v>952973</v>
      </c>
      <c r="Q11" s="16">
        <f t="shared" si="9"/>
        <v>0.31513897096439558</v>
      </c>
      <c r="R11" s="31">
        <f t="shared" si="10"/>
        <v>0.62138447158091059</v>
      </c>
      <c r="S11" s="32">
        <f t="shared" si="14"/>
        <v>8.9004686467672831E-2</v>
      </c>
    </row>
    <row r="12" spans="2:27" x14ac:dyDescent="0.25">
      <c r="B12" s="83" t="s">
        <v>6</v>
      </c>
      <c r="C12" s="59">
        <f>'[1]2013'!$B24</f>
        <v>13808623</v>
      </c>
      <c r="D12" s="40">
        <f t="shared" si="1"/>
        <v>0.24980596498803898</v>
      </c>
      <c r="E12" s="59">
        <f t="shared" si="11"/>
        <v>11763140</v>
      </c>
      <c r="F12" s="16">
        <f t="shared" si="12"/>
        <v>0.21280199618668716</v>
      </c>
      <c r="G12" s="16">
        <f t="shared" si="2"/>
        <v>0.26392271085222779</v>
      </c>
      <c r="H12" s="59">
        <f t="shared" si="3"/>
        <v>2045483</v>
      </c>
      <c r="I12" s="16">
        <f t="shared" si="4"/>
        <v>3.7003968801351803E-2</v>
      </c>
      <c r="J12" s="16">
        <f t="shared" si="5"/>
        <v>0.19104169067744292</v>
      </c>
      <c r="K12" s="78">
        <f t="shared" si="6"/>
        <v>0.72385468480735837</v>
      </c>
      <c r="L12" s="59">
        <f>'[1]2013'!$B69</f>
        <v>1480855</v>
      </c>
      <c r="M12" s="16">
        <f t="shared" si="7"/>
        <v>0.19274384386037732</v>
      </c>
      <c r="N12" s="31">
        <f t="shared" si="8"/>
        <v>0.73030412289261448</v>
      </c>
      <c r="O12" s="16">
        <f t="shared" si="13"/>
        <v>0.1383072080521543</v>
      </c>
      <c r="P12" s="59">
        <f>'[1]2013'!$B114</f>
        <v>564628</v>
      </c>
      <c r="Q12" s="16">
        <f t="shared" si="9"/>
        <v>0.18671702860173869</v>
      </c>
      <c r="R12" s="31">
        <f t="shared" si="10"/>
        <v>0.7074685918419612</v>
      </c>
      <c r="S12" s="32">
        <f t="shared" si="14"/>
        <v>5.2734482625288619E-2</v>
      </c>
    </row>
    <row r="13" spans="2:27" x14ac:dyDescent="0.25">
      <c r="B13" s="83" t="s">
        <v>7</v>
      </c>
      <c r="C13" s="59">
        <f>'[1]2013'!$B25</f>
        <v>6779673</v>
      </c>
      <c r="D13" s="40">
        <f t="shared" si="1"/>
        <v>0.12264820004632997</v>
      </c>
      <c r="E13" s="59">
        <f t="shared" si="11"/>
        <v>5475304</v>
      </c>
      <c r="F13" s="16">
        <f t="shared" si="12"/>
        <v>9.9051411521834554E-2</v>
      </c>
      <c r="G13" s="16">
        <f t="shared" si="2"/>
        <v>0.12284620215521078</v>
      </c>
      <c r="H13" s="59">
        <f t="shared" si="3"/>
        <v>1304369</v>
      </c>
      <c r="I13" s="16">
        <f t="shared" si="4"/>
        <v>2.3596788524495409E-2</v>
      </c>
      <c r="J13" s="16">
        <f t="shared" si="5"/>
        <v>0.12182396970654145</v>
      </c>
      <c r="K13" s="78">
        <f t="shared" si="6"/>
        <v>0.99167876230005236</v>
      </c>
      <c r="L13" s="59">
        <f>'[1]2013'!$B70</f>
        <v>1083725</v>
      </c>
      <c r="M13" s="16">
        <f t="shared" si="7"/>
        <v>0.14105454091561118</v>
      </c>
      <c r="N13" s="31">
        <f t="shared" si="8"/>
        <v>1.1482206078898147</v>
      </c>
      <c r="O13" s="16">
        <f>L13/$H$5</f>
        <v>0.10121651278911231</v>
      </c>
      <c r="P13" s="59">
        <f>'[1]2013'!$B115</f>
        <v>220644</v>
      </c>
      <c r="Q13" s="16">
        <f t="shared" si="9"/>
        <v>7.2964840671737918E-2</v>
      </c>
      <c r="R13" s="31">
        <f t="shared" si="10"/>
        <v>0.59395275874747877</v>
      </c>
      <c r="S13" s="32">
        <f>P13/$H$5</f>
        <v>2.0607456917429143E-2</v>
      </c>
    </row>
    <row r="14" spans="2:27" s="39" customFormat="1" ht="21" customHeight="1" x14ac:dyDescent="0.25">
      <c r="B14" s="95" t="s">
        <v>0</v>
      </c>
      <c r="C14" s="60">
        <f>SUM(C7:C13)</f>
        <v>55277395</v>
      </c>
      <c r="D14" s="34">
        <f>SUM(D7:D13)</f>
        <v>1</v>
      </c>
      <c r="E14" s="60">
        <f>SUM(E7:E13)</f>
        <v>44570397</v>
      </c>
      <c r="F14" s="35">
        <f>SUM(F7:F13)</f>
        <v>0.80630422254883749</v>
      </c>
      <c r="G14" s="35">
        <f>SUM(G7:G13)</f>
        <v>1</v>
      </c>
      <c r="H14" s="60">
        <f>SUM(H7:H13)</f>
        <v>10706998</v>
      </c>
      <c r="I14" s="35">
        <f>SUM(I7:I13)</f>
        <v>0.19369577745116243</v>
      </c>
      <c r="J14" s="35">
        <f>SUM(J7:J13)</f>
        <v>1</v>
      </c>
      <c r="K14" s="36"/>
      <c r="L14" s="60">
        <f>SUM(L7:L13)</f>
        <v>7683021</v>
      </c>
      <c r="M14" s="35">
        <f>SUM(M7:M13)</f>
        <v>1</v>
      </c>
      <c r="N14" s="37"/>
      <c r="O14" s="35">
        <f>SUM(O7:O13)</f>
        <v>0.71757004157467841</v>
      </c>
      <c r="P14" s="60">
        <f>SUM(P7:P13)</f>
        <v>3023977</v>
      </c>
      <c r="Q14" s="35">
        <f>SUM(Q7:Q13)</f>
        <v>1</v>
      </c>
      <c r="R14" s="31" t="s">
        <v>13</v>
      </c>
      <c r="S14" s="38">
        <f>SUM(S7:S13)</f>
        <v>0.28242995842532148</v>
      </c>
      <c r="U14" s="112"/>
      <c r="V14" s="112"/>
      <c r="W14" s="112"/>
      <c r="X14" s="112"/>
    </row>
    <row r="15" spans="2:27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  <c r="X15" s="112"/>
    </row>
    <row r="16" spans="2:27" s="39" customFormat="1" ht="21" customHeight="1" x14ac:dyDescent="0.25">
      <c r="B16" s="83" t="s">
        <v>73</v>
      </c>
      <c r="C16" s="60">
        <f>C7+C8+C9+C10</f>
        <v>9159785</v>
      </c>
      <c r="D16" s="40">
        <f>C16/C$5</f>
        <v>0.16570580071654969</v>
      </c>
      <c r="E16" s="60">
        <f>E7+E8+E9+E10</f>
        <v>4727801</v>
      </c>
      <c r="F16" s="16">
        <f t="shared" ref="F16:F17" si="15">E16/$C$5</f>
        <v>8.5528650545127899E-2</v>
      </c>
      <c r="G16" s="16">
        <f t="shared" ref="G16:G17" si="16">E16/E$5</f>
        <v>0.10607491335560686</v>
      </c>
      <c r="H16" s="60">
        <f>H7+H8+H9+H10</f>
        <v>4431984</v>
      </c>
      <c r="I16" s="16">
        <f t="shared" ref="I16:I17" si="17">H16/$C$5</f>
        <v>8.0177150171421796E-2</v>
      </c>
      <c r="J16" s="16">
        <f t="shared" ref="J16:J17" si="18">H16/H$5</f>
        <v>0.41393339197410889</v>
      </c>
      <c r="K16" s="78">
        <f t="shared" ref="K16:K17" si="19">J16/G16</f>
        <v>3.9022741464462332</v>
      </c>
      <c r="L16" s="60">
        <f>L7+L8+L9+L10</f>
        <v>3146252</v>
      </c>
      <c r="M16" s="16">
        <f t="shared" ref="M16:M17" si="20">L16/L$5</f>
        <v>0.40950714569177932</v>
      </c>
      <c r="N16" s="31">
        <f t="shared" ref="N16:N17" si="21">M16/$G16</f>
        <v>3.8605465961489167</v>
      </c>
      <c r="O16" s="16">
        <f t="shared" ref="O16:O17" si="22">L16/$H$5</f>
        <v>0.29385005955917803</v>
      </c>
      <c r="P16" s="60">
        <f>P7+P8+P9+P10</f>
        <v>1285732</v>
      </c>
      <c r="Q16" s="16">
        <f t="shared" ref="Q16:Q17" si="23">P16/P$5</f>
        <v>0.42517915976212783</v>
      </c>
      <c r="R16" s="31">
        <f t="shared" ref="R16:R17" si="24">Q16/$G16</f>
        <v>4.0082913698619009</v>
      </c>
      <c r="S16" s="32">
        <f t="shared" ref="S16:S17" si="25">P16/$H$5</f>
        <v>0.12008333241493087</v>
      </c>
      <c r="U16" s="112"/>
      <c r="V16" s="112"/>
      <c r="W16" s="112"/>
      <c r="X16" s="112"/>
    </row>
    <row r="17" spans="2:27" s="39" customFormat="1" ht="21" customHeight="1" x14ac:dyDescent="0.25">
      <c r="B17" s="83" t="s">
        <v>74</v>
      </c>
      <c r="C17" s="60">
        <f>C11+C12+C13</f>
        <v>46117610</v>
      </c>
      <c r="D17" s="40">
        <f>C17/C$5</f>
        <v>0.83429419928345028</v>
      </c>
      <c r="E17" s="60">
        <f>E11+E12+E13</f>
        <v>39842596</v>
      </c>
      <c r="F17" s="16">
        <f t="shared" si="15"/>
        <v>0.72077557200370967</v>
      </c>
      <c r="G17" s="16">
        <f t="shared" si="16"/>
        <v>0.89392508664439319</v>
      </c>
      <c r="H17" s="60">
        <f>H11+H12+H13</f>
        <v>6275014</v>
      </c>
      <c r="I17" s="16">
        <f t="shared" si="17"/>
        <v>0.11351862727974066</v>
      </c>
      <c r="J17" s="16">
        <f t="shared" si="18"/>
        <v>0.58606660802589106</v>
      </c>
      <c r="K17" s="78">
        <f t="shared" si="19"/>
        <v>0.65561042729638774</v>
      </c>
      <c r="L17" s="60">
        <f>L11+L12+L13</f>
        <v>4536769</v>
      </c>
      <c r="M17" s="16">
        <f t="shared" si="20"/>
        <v>0.59049285430822074</v>
      </c>
      <c r="N17" s="31">
        <f t="shared" si="21"/>
        <v>0.66056190068991882</v>
      </c>
      <c r="O17" s="16">
        <f t="shared" si="22"/>
        <v>0.42371998201550054</v>
      </c>
      <c r="P17" s="60">
        <f>P11+P12+P13</f>
        <v>1738245</v>
      </c>
      <c r="Q17" s="16">
        <f t="shared" si="23"/>
        <v>0.57482084023787217</v>
      </c>
      <c r="R17" s="31">
        <f t="shared" si="24"/>
        <v>0.64303021452908182</v>
      </c>
      <c r="S17" s="32">
        <f t="shared" si="25"/>
        <v>0.1623466260103906</v>
      </c>
      <c r="U17" s="112"/>
      <c r="V17" s="112"/>
      <c r="W17" s="112"/>
      <c r="X17" s="112"/>
    </row>
    <row r="18" spans="2:27" s="39" customFormat="1" ht="21" customHeight="1" x14ac:dyDescent="0.25">
      <c r="B18" s="95" t="s">
        <v>0</v>
      </c>
      <c r="C18" s="60">
        <f>SUM(C16:C17)</f>
        <v>55277395</v>
      </c>
      <c r="D18" s="34">
        <f>SUM(D16:D17)</f>
        <v>1</v>
      </c>
      <c r="E18" s="60">
        <f>SUM(E16:E17)</f>
        <v>44570397</v>
      </c>
      <c r="F18" s="35">
        <f>SUM(F16:F17)</f>
        <v>0.8063042225488376</v>
      </c>
      <c r="G18" s="35">
        <f>SUM(G16:G17)</f>
        <v>1</v>
      </c>
      <c r="H18" s="60">
        <f>SUM(H16:H17)</f>
        <v>10706998</v>
      </c>
      <c r="I18" s="35">
        <f>SUM(I16:I17)</f>
        <v>0.19369577745116245</v>
      </c>
      <c r="J18" s="35">
        <f>SUM(J16:J17)</f>
        <v>1</v>
      </c>
      <c r="K18" s="36" t="s">
        <v>13</v>
      </c>
      <c r="L18" s="60">
        <f>SUM(L16:L17)</f>
        <v>7683021</v>
      </c>
      <c r="M18" s="35">
        <f>SUM(M16:M17)</f>
        <v>1</v>
      </c>
      <c r="N18" s="37" t="s">
        <v>13</v>
      </c>
      <c r="O18" s="35">
        <f>SUM(O16:O17)</f>
        <v>0.71757004157467863</v>
      </c>
      <c r="P18" s="60">
        <f>SUM(P16:P17)</f>
        <v>3023977</v>
      </c>
      <c r="Q18" s="35">
        <f>SUM(Q16:Q17)</f>
        <v>1</v>
      </c>
      <c r="R18" s="31"/>
      <c r="S18" s="38">
        <f>SUM(S16:S17)</f>
        <v>0.28242995842532148</v>
      </c>
      <c r="U18" s="112"/>
      <c r="V18" s="112"/>
      <c r="W18" s="112"/>
      <c r="X18" s="112"/>
    </row>
    <row r="19" spans="2:27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Y19" s="88"/>
      <c r="Z19" s="88"/>
      <c r="AA19" s="88"/>
    </row>
    <row r="20" spans="2:27" x14ac:dyDescent="0.25">
      <c r="B20" s="83" t="s">
        <v>9</v>
      </c>
      <c r="C20" s="59">
        <f>'[1]2013'!$B$30</f>
        <v>44933169</v>
      </c>
      <c r="D20" s="40">
        <f t="shared" ref="D20:D26" si="26">C20/C$14</f>
        <v>0.8128669775411812</v>
      </c>
      <c r="E20" s="59">
        <f t="shared" ref="E20:E26" si="27">C20-H20</f>
        <v>38217567</v>
      </c>
      <c r="F20" s="16">
        <f t="shared" ref="F20:F27" si="28">E20/$C$5</f>
        <v>0.69137785888788716</v>
      </c>
      <c r="G20" s="16">
        <f t="shared" ref="G20:G27" si="29">E20/E$5</f>
        <v>0.85746525883536551</v>
      </c>
      <c r="H20" s="59">
        <f t="shared" ref="H20:H26" si="30">L20+P20</f>
        <v>6715602</v>
      </c>
      <c r="I20" s="16">
        <f t="shared" ref="I20:I27" si="31">H20/$C$5</f>
        <v>0.121489118653294</v>
      </c>
      <c r="J20" s="16">
        <f t="shared" ref="J20:J27" si="32">H20/H$5</f>
        <v>0.6272161440583065</v>
      </c>
      <c r="K20" s="78">
        <f t="shared" ref="K20:K26" si="33">J20/G20</f>
        <v>0.73147703372870165</v>
      </c>
      <c r="L20" s="59">
        <f>'[1]2013'!$B$75</f>
        <v>4640357</v>
      </c>
      <c r="M20" s="16">
        <f t="shared" ref="M20:O27" si="34">L20/L$5</f>
        <v>0.60397557158831139</v>
      </c>
      <c r="N20" s="31">
        <f t="shared" ref="N20:N26" si="35">M20/$G20</f>
        <v>0.70437322721231732</v>
      </c>
      <c r="O20" s="16">
        <f t="shared" ref="O20:O26" si="36">L20/$H$5</f>
        <v>0.43339477601471488</v>
      </c>
      <c r="P20" s="59">
        <f>'[1]2013'!$B$120</f>
        <v>2075245</v>
      </c>
      <c r="Q20" s="16">
        <f t="shared" ref="Q20:Q27" si="37">P20/P$5</f>
        <v>0.68626348679239291</v>
      </c>
      <c r="R20" s="31">
        <f t="shared" ref="R20:R26" si="38">Q20/$G20</f>
        <v>0.80033969857215692</v>
      </c>
      <c r="S20" s="32">
        <f t="shared" ref="S20:S26" si="39">P20/$H$5</f>
        <v>0.19382136804359168</v>
      </c>
      <c r="Y20" s="88"/>
      <c r="Z20" s="88"/>
      <c r="AA20" s="88"/>
    </row>
    <row r="21" spans="2:27" ht="16.5" customHeight="1" x14ac:dyDescent="0.25">
      <c r="B21" s="83" t="s">
        <v>45</v>
      </c>
      <c r="C21" s="59">
        <f>'[1]2013'!$B$31</f>
        <v>5792076</v>
      </c>
      <c r="D21" s="40">
        <f t="shared" si="26"/>
        <v>0.10478199994771822</v>
      </c>
      <c r="E21" s="59">
        <f t="shared" si="27"/>
        <v>3575590</v>
      </c>
      <c r="F21" s="16">
        <f t="shared" si="28"/>
        <v>6.4684488116706657E-2</v>
      </c>
      <c r="G21" s="16">
        <f t="shared" si="29"/>
        <v>8.0223427222333249E-2</v>
      </c>
      <c r="H21" s="59">
        <f t="shared" si="30"/>
        <v>2216486</v>
      </c>
      <c r="I21" s="16">
        <f t="shared" si="31"/>
        <v>4.0097511831011574E-2</v>
      </c>
      <c r="J21" s="16">
        <f t="shared" si="32"/>
        <v>0.20701283403620696</v>
      </c>
      <c r="K21" s="78">
        <f t="shared" si="33"/>
        <v>2.5804536306144876</v>
      </c>
      <c r="L21" s="59">
        <f>'[1]2013'!$B$76</f>
        <v>1530868</v>
      </c>
      <c r="M21" s="16">
        <f t="shared" si="34"/>
        <v>0.19925339264333652</v>
      </c>
      <c r="N21" s="31">
        <f t="shared" si="35"/>
        <v>2.4837307447750967</v>
      </c>
      <c r="O21" s="16">
        <f t="shared" si="36"/>
        <v>0.14297826524297474</v>
      </c>
      <c r="P21" s="59">
        <f>'[1]2013'!$B$121</f>
        <v>685618</v>
      </c>
      <c r="Q21" s="16">
        <f t="shared" si="37"/>
        <v>0.22672725354723267</v>
      </c>
      <c r="R21" s="31">
        <f t="shared" si="38"/>
        <v>2.8261975509831432</v>
      </c>
      <c r="S21" s="32">
        <f t="shared" si="39"/>
        <v>6.4034568793232244E-2</v>
      </c>
      <c r="Y21" s="88"/>
      <c r="Z21" s="88"/>
      <c r="AA21" s="88"/>
    </row>
    <row r="22" spans="2:27" x14ac:dyDescent="0.25">
      <c r="B22" s="83" t="s">
        <v>11</v>
      </c>
      <c r="C22" s="59">
        <f>'[1]2013'!$B$34</f>
        <v>1491428</v>
      </c>
      <c r="D22" s="40">
        <f t="shared" si="26"/>
        <v>2.6980793867004766E-2</v>
      </c>
      <c r="E22" s="59">
        <f t="shared" si="27"/>
        <v>675196</v>
      </c>
      <c r="F22" s="16">
        <f t="shared" si="28"/>
        <v>1.2214685587119292E-2</v>
      </c>
      <c r="G22" s="16">
        <f t="shared" si="29"/>
        <v>1.5148978816589855E-2</v>
      </c>
      <c r="H22" s="59">
        <f t="shared" si="30"/>
        <v>816232</v>
      </c>
      <c r="I22" s="16">
        <f t="shared" si="31"/>
        <v>1.4766108279885476E-2</v>
      </c>
      <c r="J22" s="16">
        <f t="shared" si="32"/>
        <v>7.623350634790442E-2</v>
      </c>
      <c r="K22" s="78">
        <f t="shared" si="33"/>
        <v>5.0322538087134996</v>
      </c>
      <c r="L22" s="59">
        <f>'[1]2013'!$B$79</f>
        <v>668657</v>
      </c>
      <c r="M22" s="16">
        <f t="shared" si="34"/>
        <v>8.7030479286728482E-2</v>
      </c>
      <c r="N22" s="31">
        <f t="shared" si="35"/>
        <v>5.7449733305732931</v>
      </c>
      <c r="O22" s="16">
        <f t="shared" si="36"/>
        <v>6.2450464640041961E-2</v>
      </c>
      <c r="P22" s="59">
        <f>'[1]2013'!$B$124</f>
        <v>147575</v>
      </c>
      <c r="Q22" s="16">
        <f t="shared" si="37"/>
        <v>4.880162779015846E-2</v>
      </c>
      <c r="R22" s="31">
        <f t="shared" si="38"/>
        <v>3.2214466982233234</v>
      </c>
      <c r="S22" s="32">
        <f t="shared" si="39"/>
        <v>1.3783041707862466E-2</v>
      </c>
      <c r="Y22" s="88"/>
      <c r="Z22" s="88"/>
      <c r="AA22" s="88"/>
    </row>
    <row r="23" spans="2:27" x14ac:dyDescent="0.25">
      <c r="B23" s="83" t="s">
        <v>10</v>
      </c>
      <c r="C23" s="59">
        <f>'[1]2013'!$B$33</f>
        <v>1182890</v>
      </c>
      <c r="D23" s="40">
        <f t="shared" si="26"/>
        <v>2.1399163256517424E-2</v>
      </c>
      <c r="E23" s="59">
        <f t="shared" si="27"/>
        <v>620879</v>
      </c>
      <c r="F23" s="16">
        <f t="shared" si="28"/>
        <v>1.1232059687327885E-2</v>
      </c>
      <c r="G23" s="16">
        <f t="shared" si="29"/>
        <v>1.3930299970179758E-2</v>
      </c>
      <c r="H23" s="59">
        <f t="shared" si="30"/>
        <v>562011</v>
      </c>
      <c r="I23" s="16">
        <f t="shared" si="31"/>
        <v>1.016710356918954E-2</v>
      </c>
      <c r="J23" s="16">
        <f t="shared" si="32"/>
        <v>5.2490063041012988E-2</v>
      </c>
      <c r="K23" s="78">
        <f t="shared" si="33"/>
        <v>3.7680497299682809</v>
      </c>
      <c r="L23" s="59">
        <f>'[1]2013'!$B$78</f>
        <v>516789</v>
      </c>
      <c r="M23" s="16">
        <f t="shared" si="34"/>
        <v>6.7263775538294115E-2</v>
      </c>
      <c r="N23" s="31">
        <f t="shared" si="35"/>
        <v>4.8285949105391834</v>
      </c>
      <c r="O23" s="16">
        <f t="shared" si="36"/>
        <v>4.8266470209483554E-2</v>
      </c>
      <c r="P23" s="59">
        <f>'[1]2013'!$B$123</f>
        <v>45222</v>
      </c>
      <c r="Q23" s="16">
        <f t="shared" si="37"/>
        <v>1.4954478820440764E-2</v>
      </c>
      <c r="R23" s="31">
        <f t="shared" si="38"/>
        <v>1.0735216651797477</v>
      </c>
      <c r="S23" s="32">
        <f t="shared" si="39"/>
        <v>4.2235928315294356E-3</v>
      </c>
      <c r="Y23" s="88"/>
      <c r="Z23" s="88"/>
      <c r="AA23" s="88"/>
    </row>
    <row r="24" spans="2:27" ht="38.25" customHeight="1" x14ac:dyDescent="0.25">
      <c r="B24" s="83" t="s">
        <v>47</v>
      </c>
      <c r="C24" s="59">
        <f>'[1]2013'!$B$35</f>
        <v>247856</v>
      </c>
      <c r="D24" s="40">
        <f t="shared" si="26"/>
        <v>4.4838581847064249E-3</v>
      </c>
      <c r="E24" s="59">
        <f t="shared" si="27"/>
        <v>152573</v>
      </c>
      <c r="F24" s="16">
        <f t="shared" si="28"/>
        <v>2.7601336857498442E-3</v>
      </c>
      <c r="G24" s="16">
        <f t="shared" si="29"/>
        <v>3.4231914066190617E-3</v>
      </c>
      <c r="H24" s="59">
        <f t="shared" si="30"/>
        <v>95283</v>
      </c>
      <c r="I24" s="16">
        <f t="shared" si="31"/>
        <v>1.7237244989565807E-3</v>
      </c>
      <c r="J24" s="16">
        <f t="shared" si="32"/>
        <v>8.8991330716602351E-3</v>
      </c>
      <c r="K24" s="78">
        <f t="shared" si="33"/>
        <v>2.5996597953748442</v>
      </c>
      <c r="L24" s="59">
        <f>'[1]2013'!$B$80</f>
        <v>75516</v>
      </c>
      <c r="M24" s="16">
        <f t="shared" si="34"/>
        <v>9.828946191869057E-3</v>
      </c>
      <c r="N24" s="31">
        <f t="shared" si="35"/>
        <v>2.87128151024914</v>
      </c>
      <c r="O24" s="16">
        <f t="shared" si="36"/>
        <v>7.0529573275347583E-3</v>
      </c>
      <c r="P24" s="59">
        <f>'[1]2013'!$B$125</f>
        <v>19767</v>
      </c>
      <c r="Q24" s="16">
        <f t="shared" si="37"/>
        <v>6.5367560665970676E-3</v>
      </c>
      <c r="R24" s="31">
        <f t="shared" si="38"/>
        <v>1.9095502676121576</v>
      </c>
      <c r="S24" s="32">
        <f t="shared" si="39"/>
        <v>1.8461757441254776E-3</v>
      </c>
      <c r="Y24" s="88"/>
      <c r="Z24" s="88"/>
      <c r="AA24" s="88"/>
    </row>
    <row r="25" spans="2:27" ht="38.25" customHeight="1" x14ac:dyDescent="0.25">
      <c r="B25" s="83" t="s">
        <v>46</v>
      </c>
      <c r="C25" s="59">
        <f>'[1]2013'!$B$32</f>
        <v>1110310</v>
      </c>
      <c r="D25" s="40">
        <f t="shared" si="26"/>
        <v>2.008614913926389E-2</v>
      </c>
      <c r="E25" s="59">
        <f t="shared" si="27"/>
        <v>900344</v>
      </c>
      <c r="F25" s="16">
        <f t="shared" si="28"/>
        <v>1.6287742937235013E-2</v>
      </c>
      <c r="G25" s="16">
        <f t="shared" si="29"/>
        <v>2.0200493165901126E-2</v>
      </c>
      <c r="H25" s="59">
        <f t="shared" si="30"/>
        <v>209966</v>
      </c>
      <c r="I25" s="16">
        <f t="shared" si="31"/>
        <v>3.7984062020288765E-3</v>
      </c>
      <c r="J25" s="16">
        <f t="shared" si="32"/>
        <v>1.9610165239593767E-2</v>
      </c>
      <c r="K25" s="78">
        <f t="shared" si="33"/>
        <v>0.97077655869789137</v>
      </c>
      <c r="L25" s="59">
        <f>'[1]2013'!$B$77</f>
        <v>171858</v>
      </c>
      <c r="M25" s="16">
        <f t="shared" si="34"/>
        <v>2.2368544873169031E-2</v>
      </c>
      <c r="N25" s="31">
        <f t="shared" si="35"/>
        <v>1.1073266721491544</v>
      </c>
      <c r="O25" s="16">
        <f t="shared" si="36"/>
        <v>1.6050997674604963E-2</v>
      </c>
      <c r="P25" s="59">
        <f>'[1]2013'!$B$122</f>
        <v>38108</v>
      </c>
      <c r="Q25" s="16">
        <f t="shared" si="37"/>
        <v>1.260194769999904E-2</v>
      </c>
      <c r="R25" s="31">
        <f t="shared" si="38"/>
        <v>0.62384356641705185</v>
      </c>
      <c r="S25" s="32">
        <f t="shared" si="39"/>
        <v>3.5591675649888047E-3</v>
      </c>
      <c r="Y25" s="88"/>
      <c r="Z25" s="88"/>
      <c r="AA25" s="88"/>
    </row>
    <row r="26" spans="2:27" ht="39.75" customHeight="1" x14ac:dyDescent="0.25">
      <c r="B26" s="83" t="s">
        <v>14</v>
      </c>
      <c r="C26" s="59">
        <f>'[1]2013'!$B$29</f>
        <v>519666</v>
      </c>
      <c r="D26" s="40">
        <f t="shared" si="26"/>
        <v>9.4010580636080983E-3</v>
      </c>
      <c r="E26" s="59">
        <f t="shared" si="27"/>
        <v>428248</v>
      </c>
      <c r="F26" s="16">
        <f t="shared" si="28"/>
        <v>7.7472536468116849E-3</v>
      </c>
      <c r="G26" s="16">
        <f t="shared" si="29"/>
        <v>9.6083505830114099E-3</v>
      </c>
      <c r="H26" s="59">
        <f t="shared" si="30"/>
        <v>91418</v>
      </c>
      <c r="I26" s="16">
        <f t="shared" si="31"/>
        <v>1.6538044167964138E-3</v>
      </c>
      <c r="J26" s="16">
        <f t="shared" si="32"/>
        <v>8.5381542053150662E-3</v>
      </c>
      <c r="K26" s="78">
        <f t="shared" si="33"/>
        <v>0.8886180964723992</v>
      </c>
      <c r="L26" s="59">
        <f>'[1]2013'!$B$74</f>
        <v>78976</v>
      </c>
      <c r="M26" s="16">
        <f t="shared" si="34"/>
        <v>1.0279289878291365E-2</v>
      </c>
      <c r="N26" s="31">
        <f t="shared" si="35"/>
        <v>1.0698287692027233</v>
      </c>
      <c r="O26" s="16">
        <f t="shared" si="36"/>
        <v>7.3761104653237066E-3</v>
      </c>
      <c r="P26" s="59">
        <f>'[1]2013'!$B$119</f>
        <v>12442</v>
      </c>
      <c r="Q26" s="16">
        <f t="shared" si="37"/>
        <v>4.1144492831790714E-3</v>
      </c>
      <c r="R26" s="31">
        <f t="shared" si="38"/>
        <v>0.4282159822991739</v>
      </c>
      <c r="S26" s="32">
        <f t="shared" si="39"/>
        <v>1.162043739991359E-3</v>
      </c>
      <c r="Y26" s="88"/>
      <c r="Z26" s="88"/>
      <c r="AA26" s="88"/>
    </row>
    <row r="27" spans="2:27" s="39" customFormat="1" ht="21.75" customHeight="1" x14ac:dyDescent="0.25">
      <c r="B27" s="95" t="s">
        <v>0</v>
      </c>
      <c r="C27" s="60">
        <f>SUM(C20:C26)</f>
        <v>55277395</v>
      </c>
      <c r="D27" s="34">
        <f>SUM(D20:D26)</f>
        <v>1</v>
      </c>
      <c r="E27" s="60">
        <f>SUM(E20:E26)</f>
        <v>44570397</v>
      </c>
      <c r="F27" s="34">
        <f>SUM(F20:F26)</f>
        <v>0.8063042225488376</v>
      </c>
      <c r="G27" s="34">
        <f>SUM(G20:G26)</f>
        <v>1</v>
      </c>
      <c r="H27" s="60">
        <f>SUM(H20:H26)</f>
        <v>10706998</v>
      </c>
      <c r="I27" s="35">
        <f>SUM(I20:I26)</f>
        <v>0.19369577745116245</v>
      </c>
      <c r="J27" s="35">
        <f>SUM(J20:J26)</f>
        <v>1</v>
      </c>
      <c r="K27" s="36"/>
      <c r="L27" s="60">
        <f>SUM(L20:L26)</f>
        <v>7683021</v>
      </c>
      <c r="M27" s="35">
        <f>SUM(M20:M26)</f>
        <v>1</v>
      </c>
      <c r="N27" s="105" t="s">
        <v>13</v>
      </c>
      <c r="O27" s="16">
        <f>SUM(O20:O26)</f>
        <v>0.71757004157467863</v>
      </c>
      <c r="P27" s="60">
        <f>SUM(P20:P26)</f>
        <v>3023977</v>
      </c>
      <c r="Q27" s="35">
        <f>SUM(Q20:Q26)</f>
        <v>1</v>
      </c>
      <c r="R27" s="105" t="s">
        <v>13</v>
      </c>
      <c r="S27" s="32">
        <f>SUM(S20:S26)</f>
        <v>0.28242995842532154</v>
      </c>
      <c r="U27" s="112"/>
      <c r="V27" s="112"/>
      <c r="W27" s="112"/>
      <c r="X27" s="112"/>
    </row>
    <row r="28" spans="2:27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Y28" s="88"/>
      <c r="Z28" s="88"/>
      <c r="AA28" s="88"/>
    </row>
    <row r="29" spans="2:27" x14ac:dyDescent="0.25">
      <c r="B29" s="83" t="s">
        <v>11</v>
      </c>
      <c r="C29" s="59">
        <f>C25</f>
        <v>1110310</v>
      </c>
      <c r="D29" s="40">
        <f>C29/C$14</f>
        <v>2.008614913926389E-2</v>
      </c>
      <c r="E29" s="59">
        <f>E25</f>
        <v>900344</v>
      </c>
      <c r="F29" s="16">
        <f>E29/$C$5</f>
        <v>1.6287742937235013E-2</v>
      </c>
      <c r="G29" s="16">
        <f>E29/E$5</f>
        <v>2.0200493165901126E-2</v>
      </c>
      <c r="H29" s="59">
        <f t="shared" ref="H29:H30" si="40">L29+P29</f>
        <v>209966</v>
      </c>
      <c r="I29" s="16">
        <f>H29/$C$5</f>
        <v>3.7984062020288765E-3</v>
      </c>
      <c r="J29" s="16">
        <f>H29/H$5</f>
        <v>1.9610165239593767E-2</v>
      </c>
      <c r="K29" s="78">
        <f>J29/G29</f>
        <v>0.97077655869789137</v>
      </c>
      <c r="L29" s="59">
        <f>L25</f>
        <v>171858</v>
      </c>
      <c r="M29" s="16">
        <f>L29/L$5</f>
        <v>2.2368544873169031E-2</v>
      </c>
      <c r="N29" s="31">
        <f>M29/$G29</f>
        <v>1.1073266721491544</v>
      </c>
      <c r="O29" s="16">
        <f t="shared" ref="O29:O30" si="41">L29/$H$5</f>
        <v>1.6050997674604963E-2</v>
      </c>
      <c r="P29" s="59">
        <f>P25</f>
        <v>38108</v>
      </c>
      <c r="Q29" s="16">
        <f>P29/P$5</f>
        <v>1.260194769999904E-2</v>
      </c>
      <c r="R29" s="31">
        <f>Q29/$G29</f>
        <v>0.62384356641705185</v>
      </c>
      <c r="S29" s="32">
        <f t="shared" ref="S29:S30" si="42">P29/$H$5</f>
        <v>3.5591675649888047E-3</v>
      </c>
      <c r="Y29" s="88"/>
      <c r="Z29" s="88"/>
      <c r="AA29" s="88"/>
    </row>
    <row r="30" spans="2:27" ht="19.5" customHeight="1" x14ac:dyDescent="0.25">
      <c r="B30" s="83" t="s">
        <v>24</v>
      </c>
      <c r="C30" s="59">
        <f>C26+C24+C23+C22+C21+C20</f>
        <v>54167085</v>
      </c>
      <c r="D30" s="40">
        <f>C30/C$14</f>
        <v>0.97991385086073612</v>
      </c>
      <c r="E30" s="59">
        <f>E26+E24+E23+E22+E21+E20</f>
        <v>43670053</v>
      </c>
      <c r="F30" s="16">
        <f>E30/$C$5</f>
        <v>0.79001647961160248</v>
      </c>
      <c r="G30" s="16">
        <f>E30/E$5</f>
        <v>0.97979950683409889</v>
      </c>
      <c r="H30" s="59">
        <f t="shared" si="40"/>
        <v>10497032</v>
      </c>
      <c r="I30" s="16">
        <f>H30/$C$5</f>
        <v>0.18989737124913358</v>
      </c>
      <c r="J30" s="16">
        <f>H30/H$5</f>
        <v>0.9803898347604062</v>
      </c>
      <c r="K30" s="78">
        <f>J30/G30</f>
        <v>1.0006024986971209</v>
      </c>
      <c r="L30" s="59">
        <f>L26+L24+L23+L22+L21+L20</f>
        <v>7511163</v>
      </c>
      <c r="M30" s="16">
        <f>L30/L$5</f>
        <v>0.97763145512683092</v>
      </c>
      <c r="N30" s="31">
        <f>M30/$G30</f>
        <v>0.99778724964429377</v>
      </c>
      <c r="O30" s="16">
        <f t="shared" si="41"/>
        <v>0.70151904390007358</v>
      </c>
      <c r="P30" s="59">
        <f>P26+P24+P23+P22+P21+P20</f>
        <v>2985869</v>
      </c>
      <c r="Q30" s="16">
        <f>P30/P$5</f>
        <v>0.98739805230000099</v>
      </c>
      <c r="R30" s="31">
        <f>Q30/$G30</f>
        <v>1.0077552044197842</v>
      </c>
      <c r="S30" s="32">
        <f t="shared" si="42"/>
        <v>0.27887079086033267</v>
      </c>
    </row>
    <row r="31" spans="2:27" s="39" customFormat="1" ht="19.5" customHeight="1" x14ac:dyDescent="0.25">
      <c r="B31" s="33"/>
      <c r="C31" s="60">
        <f>SUM(C29:C30)</f>
        <v>55277395</v>
      </c>
      <c r="D31" s="35">
        <f>SUM(D29:D30)</f>
        <v>1</v>
      </c>
      <c r="E31" s="60">
        <f>SUM(E29:E30)</f>
        <v>44570397</v>
      </c>
      <c r="F31" s="35">
        <f>SUM(F29:F30)</f>
        <v>0.80630422254883749</v>
      </c>
      <c r="G31" s="35">
        <f>SUM(G29:G30)</f>
        <v>1</v>
      </c>
      <c r="H31" s="60">
        <f>SUM(H29:H30)</f>
        <v>10706998</v>
      </c>
      <c r="I31" s="35">
        <f>SUM(I29:I30)</f>
        <v>0.19369577745116245</v>
      </c>
      <c r="J31" s="35">
        <f>SUM(J29:J30)</f>
        <v>1</v>
      </c>
      <c r="K31" s="36"/>
      <c r="L31" s="60">
        <f>SUM(L29:L30)</f>
        <v>7683021</v>
      </c>
      <c r="M31" s="35">
        <f>SUM(M29:M30)</f>
        <v>1</v>
      </c>
      <c r="N31" s="37"/>
      <c r="O31" s="35">
        <f>SUM(O29:O30)</f>
        <v>0.71757004157467852</v>
      </c>
      <c r="P31" s="60">
        <f>SUM(P29:P30)</f>
        <v>3023977</v>
      </c>
      <c r="Q31" s="35">
        <f>SUM(Q29:Q30)</f>
        <v>1</v>
      </c>
      <c r="R31" s="105" t="s">
        <v>13</v>
      </c>
      <c r="S31" s="38">
        <f>SUM(S29:S30)</f>
        <v>0.28242995842532148</v>
      </c>
      <c r="U31" s="112"/>
      <c r="V31" s="112"/>
      <c r="W31" s="112"/>
      <c r="X31" s="112"/>
      <c r="Y31" s="112"/>
      <c r="Z31" s="112"/>
      <c r="AA31" s="112"/>
    </row>
    <row r="32" spans="2:27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7" x14ac:dyDescent="0.25">
      <c r="B33" s="83" t="s">
        <v>15</v>
      </c>
      <c r="C33" s="59">
        <f>'[1]2013'!$B$40</f>
        <v>30162347</v>
      </c>
      <c r="D33" s="40">
        <f>C33/C$14</f>
        <v>0.54565427694268154</v>
      </c>
      <c r="E33" s="59">
        <f t="shared" ref="E33:E34" si="43">C33-H33</f>
        <v>23659046</v>
      </c>
      <c r="F33" s="16">
        <f>E33/$C$5</f>
        <v>0.42800580598995303</v>
      </c>
      <c r="G33" s="16">
        <f>E33/E$5</f>
        <v>0.53082421500530952</v>
      </c>
      <c r="H33" s="59">
        <f t="shared" ref="H33:H34" si="44">L33+P33</f>
        <v>6503301</v>
      </c>
      <c r="I33" s="16">
        <f>H33/$C$5</f>
        <v>0.11764847095272851</v>
      </c>
      <c r="J33" s="16">
        <f>H33/H$5</f>
        <v>0.60738789714913555</v>
      </c>
      <c r="K33" s="78">
        <f>J33/G33</f>
        <v>1.1442354737774354</v>
      </c>
      <c r="L33" s="59">
        <f>'[1]2013'!$B$85</f>
        <v>4701233</v>
      </c>
      <c r="M33" s="16">
        <f>L33/L$5</f>
        <v>0.61189901732664798</v>
      </c>
      <c r="N33" s="31">
        <f>M33/$G33</f>
        <v>1.1527338053342715</v>
      </c>
      <c r="O33" s="16">
        <f t="shared" ref="O33:O34" si="45">L33/$H$5</f>
        <v>0.43908040330258769</v>
      </c>
      <c r="P33" s="59">
        <f>'[1]2013'!$B$130</f>
        <v>1802068</v>
      </c>
      <c r="Q33" s="16">
        <f>P33/P$5</f>
        <v>0.59592649018163824</v>
      </c>
      <c r="R33" s="31">
        <f>Q33/$G33</f>
        <v>1.1226437553827071</v>
      </c>
      <c r="S33" s="32">
        <f t="shared" ref="S33:S34" si="46">P33/$H$5</f>
        <v>0.16830749384654783</v>
      </c>
    </row>
    <row r="34" spans="2:27" x14ac:dyDescent="0.25">
      <c r="B34" s="83" t="s">
        <v>52</v>
      </c>
      <c r="C34" s="59">
        <f>'[1]2013'!$B$39</f>
        <v>25115048</v>
      </c>
      <c r="D34" s="40">
        <f>C34/C$14</f>
        <v>0.45434572305731846</v>
      </c>
      <c r="E34" s="59">
        <f t="shared" si="43"/>
        <v>20911351</v>
      </c>
      <c r="F34" s="16">
        <f>E34/$C$5</f>
        <v>0.37829841655888452</v>
      </c>
      <c r="G34" s="16">
        <f>E34/E$5</f>
        <v>0.46917578499469054</v>
      </c>
      <c r="H34" s="59">
        <f t="shared" si="44"/>
        <v>4203697</v>
      </c>
      <c r="I34" s="16">
        <f>H34/$C$5</f>
        <v>7.6047306498433942E-2</v>
      </c>
      <c r="J34" s="16">
        <f>H34/H$5</f>
        <v>0.39261210285086445</v>
      </c>
      <c r="K34" s="78">
        <f>J34/G34</f>
        <v>0.83681237482302606</v>
      </c>
      <c r="L34" s="59">
        <f>'[1]2013'!$B$84</f>
        <v>2981788</v>
      </c>
      <c r="M34" s="16">
        <f>L34/L$5</f>
        <v>0.38810098267335208</v>
      </c>
      <c r="N34" s="31">
        <f>M34/$G34</f>
        <v>0.82719738546980648</v>
      </c>
      <c r="O34" s="16">
        <f t="shared" si="45"/>
        <v>0.27848963827209083</v>
      </c>
      <c r="P34" s="59">
        <f>'[1]2013'!$B$129</f>
        <v>1221909</v>
      </c>
      <c r="Q34" s="16">
        <f>P34/P$5</f>
        <v>0.40407350981836171</v>
      </c>
      <c r="R34" s="31">
        <f>Q34/$G34</f>
        <v>0.86124118665445282</v>
      </c>
      <c r="S34" s="32">
        <f t="shared" si="46"/>
        <v>0.11412246457877362</v>
      </c>
    </row>
    <row r="35" spans="2:27" s="39" customFormat="1" ht="24.75" customHeight="1" thickBot="1" x14ac:dyDescent="0.3">
      <c r="B35" s="96" t="s">
        <v>0</v>
      </c>
      <c r="C35" s="44">
        <f>SUM(C33:C34)</f>
        <v>55277395</v>
      </c>
      <c r="D35" s="45">
        <f>SUM(D33:D34)</f>
        <v>1</v>
      </c>
      <c r="E35" s="44">
        <f>SUM(E33:E34)</f>
        <v>44570397</v>
      </c>
      <c r="F35" s="45">
        <f>SUM(F33:F34)</f>
        <v>0.80630422254883749</v>
      </c>
      <c r="G35" s="45">
        <f>SUM(G33:G34)</f>
        <v>1</v>
      </c>
      <c r="H35" s="44">
        <f>SUM(H33:H34)</f>
        <v>10706998</v>
      </c>
      <c r="I35" s="45">
        <f>SUM(I33:I34)</f>
        <v>0.19369577745116245</v>
      </c>
      <c r="J35" s="45">
        <f>SUM(J33:J34)</f>
        <v>1</v>
      </c>
      <c r="K35" s="46"/>
      <c r="L35" s="44">
        <f>SUM(L33:L34)</f>
        <v>7683021</v>
      </c>
      <c r="M35" s="45">
        <f>SUM(M33:M34)</f>
        <v>1</v>
      </c>
      <c r="N35" s="47"/>
      <c r="O35" s="45">
        <f>SUM(O33:O34)</f>
        <v>0.71757004157467852</v>
      </c>
      <c r="P35" s="44">
        <f>SUM(P33:P34)</f>
        <v>3023977</v>
      </c>
      <c r="Q35" s="45">
        <f>SUM(Q33:Q34)</f>
        <v>1</v>
      </c>
      <c r="R35" s="116" t="s">
        <v>13</v>
      </c>
      <c r="S35" s="48">
        <f>SUM(S33:S34)</f>
        <v>0.28242995842532148</v>
      </c>
      <c r="U35" s="112"/>
      <c r="V35" s="112"/>
      <c r="W35" s="112"/>
      <c r="X35" s="112"/>
      <c r="Y35" s="112"/>
      <c r="Z35" s="112"/>
      <c r="AA35" s="112"/>
    </row>
    <row r="36" spans="2:27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  <c r="AA36" s="108"/>
    </row>
    <row r="37" spans="2:27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7" x14ac:dyDescent="0.25">
      <c r="B38" s="84" t="s">
        <v>0</v>
      </c>
      <c r="C38" s="91">
        <f>C5</f>
        <v>55277395</v>
      </c>
      <c r="D38" s="51">
        <f>D5</f>
        <v>1</v>
      </c>
      <c r="E38" s="50">
        <f>C38-H38</f>
        <v>44570397</v>
      </c>
      <c r="F38" s="52">
        <f t="shared" ref="F38:S38" si="47">F5</f>
        <v>0.8063042225488376</v>
      </c>
      <c r="G38" s="51">
        <f t="shared" si="47"/>
        <v>1</v>
      </c>
      <c r="H38" s="50">
        <f t="shared" si="47"/>
        <v>10706998</v>
      </c>
      <c r="I38" s="52">
        <f t="shared" si="47"/>
        <v>0.19369577745116245</v>
      </c>
      <c r="J38" s="53">
        <f t="shared" si="47"/>
        <v>1</v>
      </c>
      <c r="K38" s="54">
        <f t="shared" si="47"/>
        <v>1</v>
      </c>
      <c r="L38" s="50">
        <f t="shared" si="47"/>
        <v>7683021</v>
      </c>
      <c r="M38" s="53">
        <f t="shared" si="47"/>
        <v>1</v>
      </c>
      <c r="N38" s="53">
        <f t="shared" si="47"/>
        <v>1</v>
      </c>
      <c r="O38" s="55">
        <f t="shared" si="47"/>
        <v>0.71757004157467852</v>
      </c>
      <c r="P38" s="50">
        <f t="shared" si="47"/>
        <v>3023977</v>
      </c>
      <c r="Q38" s="53">
        <f t="shared" si="47"/>
        <v>1</v>
      </c>
      <c r="R38" s="53">
        <f t="shared" si="47"/>
        <v>1</v>
      </c>
      <c r="S38" s="25">
        <f t="shared" si="47"/>
        <v>0.28242995842532148</v>
      </c>
    </row>
    <row r="39" spans="2:27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7" ht="18.95" customHeight="1" x14ac:dyDescent="0.25">
      <c r="B40" s="83" t="s">
        <v>21</v>
      </c>
      <c r="C40" s="59">
        <f>E40+H40</f>
        <v>44570397</v>
      </c>
      <c r="D40" s="40">
        <f t="shared" ref="D40:D47" si="48">C40/C$14</f>
        <v>0.8063042225488376</v>
      </c>
      <c r="E40" s="59">
        <f>E38</f>
        <v>44570397</v>
      </c>
      <c r="F40" s="16">
        <f t="shared" ref="F40:F48" si="49">E40/$C$5</f>
        <v>0.8063042225488376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7" ht="19.5" customHeight="1" x14ac:dyDescent="0.25">
      <c r="B41" s="83" t="s">
        <v>22</v>
      </c>
      <c r="C41" s="59">
        <f t="shared" ref="C41:C47" si="56">E41+H41</f>
        <v>1420741</v>
      </c>
      <c r="D41" s="40">
        <f t="shared" si="48"/>
        <v>2.5702025213018811E-2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1420741</v>
      </c>
      <c r="I41" s="16">
        <f t="shared" si="51"/>
        <v>2.5702025213018811E-2</v>
      </c>
      <c r="J41" s="16">
        <f t="shared" si="52"/>
        <v>0.13269274917208354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'[1]2013'!$B$166</f>
        <v>1420741</v>
      </c>
      <c r="Q41" s="16">
        <f t="shared" si="54"/>
        <v>0.46982533266622067</v>
      </c>
      <c r="R41" s="42" t="s">
        <v>28</v>
      </c>
      <c r="S41" s="32">
        <f t="shared" si="55"/>
        <v>0.13269274917208354</v>
      </c>
    </row>
    <row r="42" spans="2:27" ht="16.5" customHeight="1" x14ac:dyDescent="0.25">
      <c r="B42" s="83" t="s">
        <v>35</v>
      </c>
      <c r="C42" s="59">
        <f t="shared" si="56"/>
        <v>5488472</v>
      </c>
      <c r="D42" s="40">
        <f t="shared" si="48"/>
        <v>9.9289628246772482E-2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5488472</v>
      </c>
      <c r="I42" s="16">
        <f t="shared" si="51"/>
        <v>9.9289628246772482E-2</v>
      </c>
      <c r="J42" s="16">
        <f t="shared" si="52"/>
        <v>0.51260605447016994</v>
      </c>
      <c r="K42" s="31" t="s">
        <v>27</v>
      </c>
      <c r="L42" s="59">
        <f>'[1]2013'!$B$154</f>
        <v>5488472</v>
      </c>
      <c r="M42" s="16">
        <f t="shared" si="58"/>
        <v>0.71436378997272032</v>
      </c>
      <c r="N42" s="42" t="s">
        <v>28</v>
      </c>
      <c r="O42" s="16">
        <f t="shared" si="59"/>
        <v>0.51260605447016994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7" ht="21.75" customHeight="1" x14ac:dyDescent="0.25">
      <c r="B43" s="83" t="s">
        <v>36</v>
      </c>
      <c r="C43" s="59">
        <f t="shared" si="56"/>
        <v>1027795</v>
      </c>
      <c r="D43" s="40">
        <f t="shared" si="48"/>
        <v>1.8593405134232539E-2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1027795</v>
      </c>
      <c r="I43" s="16">
        <f t="shared" si="51"/>
        <v>1.8593405134232539E-2</v>
      </c>
      <c r="J43" s="16">
        <f t="shared" si="52"/>
        <v>9.599282637392853E-2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'[1]2013'!$B$167</f>
        <v>1027795</v>
      </c>
      <c r="Q43" s="16">
        <f t="shared" si="54"/>
        <v>0.33988188402226605</v>
      </c>
      <c r="R43" s="42" t="s">
        <v>28</v>
      </c>
      <c r="S43" s="32">
        <f t="shared" si="55"/>
        <v>9.599282637392853E-2</v>
      </c>
    </row>
    <row r="44" spans="2:27" ht="20.25" customHeight="1" x14ac:dyDescent="0.25">
      <c r="B44" s="83" t="s">
        <v>37</v>
      </c>
      <c r="C44" s="59">
        <f t="shared" si="56"/>
        <v>282156</v>
      </c>
      <c r="D44" s="40">
        <f t="shared" si="48"/>
        <v>5.1043649940450339E-3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282156</v>
      </c>
      <c r="I44" s="16">
        <f t="shared" si="51"/>
        <v>5.1043649940450339E-3</v>
      </c>
      <c r="J44" s="16">
        <f t="shared" si="52"/>
        <v>2.635248460866435E-2</v>
      </c>
      <c r="K44" s="31" t="s">
        <v>27</v>
      </c>
      <c r="L44" s="59">
        <f>'[1]2013'!$B$155</f>
        <v>282156</v>
      </c>
      <c r="M44" s="16">
        <f t="shared" si="58"/>
        <v>3.672461652779551E-2</v>
      </c>
      <c r="N44" s="42" t="s">
        <v>28</v>
      </c>
      <c r="O44" s="16">
        <f t="shared" si="59"/>
        <v>2.635248460866435E-2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7" ht="18" customHeight="1" x14ac:dyDescent="0.25">
      <c r="B45" s="83" t="s">
        <v>38</v>
      </c>
      <c r="C45" s="59">
        <f t="shared" si="56"/>
        <v>106</v>
      </c>
      <c r="D45" s="40">
        <f t="shared" si="48"/>
        <v>1.9176012183642157E-6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106</v>
      </c>
      <c r="I45" s="16">
        <f t="shared" si="51"/>
        <v>1.9176012183642157E-6</v>
      </c>
      <c r="J45" s="16">
        <f t="shared" si="52"/>
        <v>9.9000672270602834E-6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'[1]2013'!$B$168</f>
        <v>106</v>
      </c>
      <c r="Q45" s="16">
        <f t="shared" si="54"/>
        <v>3.5053176661065874E-5</v>
      </c>
      <c r="R45" s="42" t="s">
        <v>28</v>
      </c>
      <c r="S45" s="32">
        <f t="shared" si="55"/>
        <v>9.9000672270602834E-6</v>
      </c>
    </row>
    <row r="46" spans="2:27" ht="22.5" customHeight="1" x14ac:dyDescent="0.25">
      <c r="B46" s="83" t="s">
        <v>39</v>
      </c>
      <c r="C46" s="59">
        <f t="shared" si="56"/>
        <v>575335</v>
      </c>
      <c r="D46" s="40">
        <f t="shared" si="48"/>
        <v>1.0408142424222415E-2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575335</v>
      </c>
      <c r="I46" s="16">
        <f t="shared" si="51"/>
        <v>1.0408142424222415E-2</v>
      </c>
      <c r="J46" s="16">
        <f t="shared" si="52"/>
        <v>5.3734482812082339E-2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'[1]2013'!$B$169</f>
        <v>575335</v>
      </c>
      <c r="Q46" s="16">
        <f t="shared" si="54"/>
        <v>0.19025773013485223</v>
      </c>
      <c r="R46" s="42" t="s">
        <v>28</v>
      </c>
      <c r="S46" s="32">
        <f t="shared" si="55"/>
        <v>5.3734482812082339E-2</v>
      </c>
    </row>
    <row r="47" spans="2:27" ht="41.25" customHeight="1" x14ac:dyDescent="0.25">
      <c r="B47" s="83" t="s">
        <v>40</v>
      </c>
      <c r="C47" s="59">
        <f t="shared" si="56"/>
        <v>1912393</v>
      </c>
      <c r="D47" s="40">
        <f t="shared" si="48"/>
        <v>3.4596293837652808E-2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1912393</v>
      </c>
      <c r="I47" s="16">
        <f t="shared" si="51"/>
        <v>3.4596293837652808E-2</v>
      </c>
      <c r="J47" s="16">
        <f t="shared" si="52"/>
        <v>0.17861150249584432</v>
      </c>
      <c r="K47" s="31" t="s">
        <v>27</v>
      </c>
      <c r="L47" s="59">
        <f>'[1]2013'!$B$156</f>
        <v>1912393</v>
      </c>
      <c r="M47" s="16">
        <f t="shared" si="58"/>
        <v>0.24891159349948414</v>
      </c>
      <c r="N47" s="42" t="s">
        <v>28</v>
      </c>
      <c r="O47" s="16">
        <f t="shared" si="59"/>
        <v>0.17861150249584432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7" s="39" customFormat="1" x14ac:dyDescent="0.25">
      <c r="B48" s="95" t="s">
        <v>0</v>
      </c>
      <c r="C48" s="60">
        <f>SUM(C40:C47)</f>
        <v>55277395</v>
      </c>
      <c r="D48" s="35">
        <f>SUM(D40:D47)</f>
        <v>1</v>
      </c>
      <c r="E48" s="60">
        <f>SUM(E40:E47)</f>
        <v>44570397</v>
      </c>
      <c r="F48" s="35">
        <f>SUM(F40:F47)</f>
        <v>0.8063042225488376</v>
      </c>
      <c r="G48" s="35">
        <f>SUM(G40:G47)</f>
        <v>1</v>
      </c>
      <c r="H48" s="60">
        <f>SUM(H40:H47)</f>
        <v>10706998</v>
      </c>
      <c r="I48" s="35">
        <f>SUM(I40:I47)</f>
        <v>0.19369577745116248</v>
      </c>
      <c r="J48" s="35">
        <f>SUM(J40:J47)</f>
        <v>1</v>
      </c>
      <c r="K48" s="61"/>
      <c r="L48" s="60">
        <f>SUM(L40:L47)</f>
        <v>7683021</v>
      </c>
      <c r="M48" s="35">
        <f>SUM(M40:M47)</f>
        <v>0.99999999999999989</v>
      </c>
      <c r="N48" s="61"/>
      <c r="O48" s="35">
        <f>SUM(O40:O47)</f>
        <v>0.71757004157467863</v>
      </c>
      <c r="P48" s="60">
        <f>SUM(P40:P47)</f>
        <v>3023977</v>
      </c>
      <c r="Q48" s="35">
        <f>SUM(Q40:Q47)</f>
        <v>1</v>
      </c>
      <c r="R48" s="61"/>
      <c r="S48" s="38">
        <f>SUM(S40:S47)</f>
        <v>0.28242995842532148</v>
      </c>
      <c r="U48" s="112"/>
      <c r="V48" s="112"/>
      <c r="W48" s="112"/>
      <c r="X48" s="112"/>
      <c r="Y48" s="112"/>
      <c r="Z48" s="112"/>
      <c r="AA48" s="112"/>
    </row>
    <row r="49" spans="2:27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7" ht="21" customHeight="1" x14ac:dyDescent="0.35">
      <c r="B50" s="113" t="s">
        <v>29</v>
      </c>
      <c r="C50" s="59">
        <f>'[1]2013'!$B44</f>
        <v>41760993</v>
      </c>
      <c r="D50" s="40">
        <f>C50/C$14</f>
        <v>0.75548048166886306</v>
      </c>
      <c r="E50" s="59">
        <f t="shared" ref="E50:E53" si="60">C50-H50</f>
        <v>36778048</v>
      </c>
      <c r="F50" s="16">
        <f t="shared" ref="F50:F54" si="61">E50/$C$5</f>
        <v>0.66533612880997739</v>
      </c>
      <c r="G50" s="40">
        <f>E50/E$5</f>
        <v>0.8251676106901179</v>
      </c>
      <c r="H50" s="59">
        <f t="shared" ref="H50:H53" si="62">L50+P50</f>
        <v>4982945</v>
      </c>
      <c r="I50" s="16">
        <f t="shared" ref="I50:I54" si="63">H50/$C$5</f>
        <v>9.0144352858885626E-2</v>
      </c>
      <c r="J50" s="16">
        <f>H50/H$5</f>
        <v>0.46539141970513115</v>
      </c>
      <c r="K50" s="31">
        <f>J50/G50</f>
        <v>0.56399622776748015</v>
      </c>
      <c r="L50" s="59">
        <f>'[1]2013'!$B89</f>
        <v>3658226</v>
      </c>
      <c r="M50" s="16">
        <f>L50/L$5</f>
        <v>0.47614421462599155</v>
      </c>
      <c r="N50" s="31">
        <f>M50/$G50</f>
        <v>0.57702727113558749</v>
      </c>
      <c r="O50" s="16">
        <f t="shared" ref="O50:O53" si="64">L50/$H$5</f>
        <v>0.34166682388471542</v>
      </c>
      <c r="P50" s="59">
        <f>'[1]2013'!$B134</f>
        <v>1324719</v>
      </c>
      <c r="Q50" s="16">
        <f>P50/P$5</f>
        <v>0.43807178427613702</v>
      </c>
      <c r="R50" s="31">
        <f>Q50/$G50</f>
        <v>0.53088824452254191</v>
      </c>
      <c r="S50" s="32">
        <f t="shared" ref="S50:S53" si="65">P50/$H$5</f>
        <v>0.12372459582041577</v>
      </c>
    </row>
    <row r="51" spans="2:27" ht="18.75" customHeight="1" x14ac:dyDescent="0.35">
      <c r="B51" s="113" t="s">
        <v>30</v>
      </c>
      <c r="C51" s="59">
        <f>'[1]2013'!$B45</f>
        <v>13177246</v>
      </c>
      <c r="D51" s="40">
        <f>C51/C$14</f>
        <v>0.23838399041778288</v>
      </c>
      <c r="E51" s="59">
        <f t="shared" si="60"/>
        <v>7604149</v>
      </c>
      <c r="F51" s="16">
        <f t="shared" si="61"/>
        <v>0.1375634470473871</v>
      </c>
      <c r="G51" s="40">
        <f>E51/E$5</f>
        <v>0.17060985568515352</v>
      </c>
      <c r="H51" s="59">
        <f t="shared" si="62"/>
        <v>5573097</v>
      </c>
      <c r="I51" s="16">
        <f t="shared" si="63"/>
        <v>0.1008205433703958</v>
      </c>
      <c r="J51" s="16">
        <f>H51/H$5</f>
        <v>0.52050976380120739</v>
      </c>
      <c r="K51" s="31">
        <f>J51/G51</f>
        <v>3.0508774637367106</v>
      </c>
      <c r="L51" s="59">
        <f>'[1]2013'!$B90</f>
        <v>3911482</v>
      </c>
      <c r="M51" s="16">
        <f>L51/L$5</f>
        <v>0.50910728995794752</v>
      </c>
      <c r="N51" s="31">
        <f>M51/$G51</f>
        <v>2.9840438461976264</v>
      </c>
      <c r="O51" s="16">
        <f t="shared" si="64"/>
        <v>0.36532013922109635</v>
      </c>
      <c r="P51" s="59">
        <f>'[1]2013'!$B135</f>
        <v>1661615</v>
      </c>
      <c r="Q51" s="16">
        <f>P51/P$5</f>
        <v>0.54948003903468845</v>
      </c>
      <c r="R51" s="31">
        <f>Q51/$G51</f>
        <v>3.2206816940793193</v>
      </c>
      <c r="S51" s="32">
        <f t="shared" si="65"/>
        <v>0.15518962458011107</v>
      </c>
    </row>
    <row r="52" spans="2:27" ht="20.25" customHeight="1" x14ac:dyDescent="0.35">
      <c r="B52" s="113" t="s">
        <v>31</v>
      </c>
      <c r="C52" s="59">
        <f>'[1]2013'!$B46</f>
        <v>149263</v>
      </c>
      <c r="D52" s="40">
        <f>C52/C$14</f>
        <v>2.7002538741197919E-3</v>
      </c>
      <c r="E52" s="59">
        <f t="shared" si="60"/>
        <v>89244</v>
      </c>
      <c r="F52" s="16">
        <f t="shared" si="61"/>
        <v>1.6144755012424156E-3</v>
      </c>
      <c r="G52" s="40">
        <f>E52/E$5</f>
        <v>2.0023155728229212E-3</v>
      </c>
      <c r="H52" s="59">
        <f t="shared" si="62"/>
        <v>60019</v>
      </c>
      <c r="I52" s="16">
        <f t="shared" si="63"/>
        <v>1.085778372877376E-3</v>
      </c>
      <c r="J52" s="16">
        <f>H52/H$5</f>
        <v>5.605586178310671E-3</v>
      </c>
      <c r="K52" s="31">
        <f>J52/G52</f>
        <v>2.7995518061160345</v>
      </c>
      <c r="L52" s="59">
        <f>'[1]2013'!$B91</f>
        <v>52689</v>
      </c>
      <c r="M52" s="16">
        <f>L52/L$5</f>
        <v>6.8578492756950684E-3</v>
      </c>
      <c r="N52" s="31">
        <f>M52/$G52</f>
        <v>3.4249592665489179</v>
      </c>
      <c r="O52" s="16">
        <f t="shared" si="64"/>
        <v>4.9209871898733895E-3</v>
      </c>
      <c r="P52" s="59">
        <f>'[1]2013'!$B136</f>
        <v>7330</v>
      </c>
      <c r="Q52" s="16">
        <f>P52/P$5</f>
        <v>2.4239602351472911E-3</v>
      </c>
      <c r="R52" s="31">
        <f>Q52/$G52</f>
        <v>1.2105785262059983</v>
      </c>
      <c r="S52" s="32">
        <f t="shared" si="65"/>
        <v>6.8459898843728191E-4</v>
      </c>
    </row>
    <row r="53" spans="2:27" ht="18" customHeight="1" x14ac:dyDescent="0.35">
      <c r="B53" s="113" t="s">
        <v>32</v>
      </c>
      <c r="C53" s="59">
        <f>'[1]2013'!$B47</f>
        <v>189893</v>
      </c>
      <c r="D53" s="40">
        <f>C53/C$14</f>
        <v>3.4352740392343019E-3</v>
      </c>
      <c r="E53" s="59">
        <f t="shared" si="60"/>
        <v>98956</v>
      </c>
      <c r="F53" s="16">
        <f t="shared" si="61"/>
        <v>1.7901711902306541E-3</v>
      </c>
      <c r="G53" s="40">
        <f>E53/E$5</f>
        <v>2.2202180519056182E-3</v>
      </c>
      <c r="H53" s="59">
        <f t="shared" si="62"/>
        <v>90937</v>
      </c>
      <c r="I53" s="16">
        <f t="shared" si="63"/>
        <v>1.6451028490036478E-3</v>
      </c>
      <c r="J53" s="16">
        <f>H53/H$5</f>
        <v>8.4932303153507638E-3</v>
      </c>
      <c r="K53" s="31">
        <f>J53/G53</f>
        <v>3.8254036841385939</v>
      </c>
      <c r="L53" s="59">
        <f>'[1]2013'!$B92</f>
        <v>60624</v>
      </c>
      <c r="M53" s="16">
        <f>L53/L$5</f>
        <v>7.8906461403658798E-3</v>
      </c>
      <c r="N53" s="31">
        <f>M53/$G53</f>
        <v>3.5539960291707926</v>
      </c>
      <c r="O53" s="16">
        <f t="shared" si="64"/>
        <v>5.6620912789934206E-3</v>
      </c>
      <c r="P53" s="59">
        <f>'[1]2013'!$B137</f>
        <v>30313</v>
      </c>
      <c r="Q53" s="16">
        <f>P53/P$5</f>
        <v>1.0024216454027263E-2</v>
      </c>
      <c r="R53" s="31">
        <f>Q53/$G53</f>
        <v>4.5149693497102481</v>
      </c>
      <c r="S53" s="32">
        <f t="shared" si="65"/>
        <v>2.8311390363573432E-3</v>
      </c>
    </row>
    <row r="54" spans="2:27" s="39" customFormat="1" x14ac:dyDescent="0.25">
      <c r="B54" s="95" t="s">
        <v>0</v>
      </c>
      <c r="C54" s="60">
        <f>SUM(C50:C53)</f>
        <v>55277395</v>
      </c>
      <c r="D54" s="35">
        <f>SUM(D50:D53)</f>
        <v>1</v>
      </c>
      <c r="E54" s="60">
        <f>SUM(E50:E53)</f>
        <v>44570397</v>
      </c>
      <c r="F54" s="35">
        <f>SUM(F50:F53)</f>
        <v>0.80630422254883749</v>
      </c>
      <c r="G54" s="35">
        <f>SUM(G50:G53)</f>
        <v>1</v>
      </c>
      <c r="H54" s="60">
        <f>SUM(H50:H53)</f>
        <v>10706998</v>
      </c>
      <c r="I54" s="35">
        <f>SUM(I50:I53)</f>
        <v>0.19369577745116245</v>
      </c>
      <c r="J54" s="35">
        <f>SUM(J50:J53)</f>
        <v>0.99999999999999989</v>
      </c>
      <c r="K54" s="37"/>
      <c r="L54" s="60">
        <f>SUM(L50:L53)</f>
        <v>7683021</v>
      </c>
      <c r="M54" s="35">
        <f>SUM(M50:M53)</f>
        <v>1</v>
      </c>
      <c r="N54" s="43" t="s">
        <v>13</v>
      </c>
      <c r="O54" s="35">
        <f>SUM(O50:O53)</f>
        <v>0.71757004157467863</v>
      </c>
      <c r="P54" s="60">
        <f>SUM(P50:P53)</f>
        <v>3023977</v>
      </c>
      <c r="Q54" s="35">
        <f>SUM(Q50:Q53)</f>
        <v>1</v>
      </c>
      <c r="R54" s="37"/>
      <c r="S54" s="38">
        <f>SUM(S50:S53)</f>
        <v>0.28242995842532143</v>
      </c>
      <c r="U54" s="112"/>
      <c r="V54" s="112"/>
      <c r="W54" s="112"/>
      <c r="X54" s="112"/>
      <c r="Y54" s="112"/>
      <c r="Z54" s="112"/>
      <c r="AA54" s="112"/>
    </row>
    <row r="55" spans="2:27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7" ht="21" customHeight="1" x14ac:dyDescent="0.35">
      <c r="B56" s="113" t="s">
        <v>29</v>
      </c>
      <c r="C56" s="59">
        <f>'[1]2013'!$B51</f>
        <v>45082516</v>
      </c>
      <c r="D56" s="40">
        <f t="shared" ref="D56:D59" si="66">C56/C$14</f>
        <v>0.81556875102381365</v>
      </c>
      <c r="E56" s="59">
        <f t="shared" ref="E56:E59" si="67">C56-H56</f>
        <v>39012595</v>
      </c>
      <c r="F56" s="16">
        <f t="shared" ref="F56:F60" si="68">E56/$C$5</f>
        <v>0.70576037456178964</v>
      </c>
      <c r="G56" s="40">
        <f>E56/E$5</f>
        <v>0.87530283833908862</v>
      </c>
      <c r="H56" s="59">
        <f t="shared" ref="H56:H59" si="69">L56+P56</f>
        <v>6069921</v>
      </c>
      <c r="I56" s="16">
        <f t="shared" ref="I56:I60" si="70">H56/$C$5</f>
        <v>0.10980837646202395</v>
      </c>
      <c r="J56" s="16">
        <f>H56/H$5</f>
        <v>0.56691156568816026</v>
      </c>
      <c r="K56" s="31">
        <f t="shared" ref="K56:K59" si="71">J56/G56</f>
        <v>0.64767477135558094</v>
      </c>
      <c r="L56" s="59">
        <f>'[1]2013'!$B96</f>
        <v>4399401</v>
      </c>
      <c r="M56" s="16">
        <f>L56/L$5</f>
        <v>0.57261342901444623</v>
      </c>
      <c r="N56" s="31">
        <f t="shared" ref="N56:N59" si="72">M56/$G56</f>
        <v>0.65418893202836637</v>
      </c>
      <c r="O56" s="16">
        <f t="shared" ref="O56:O59" si="73">L56/$H$5</f>
        <v>0.41089024206411545</v>
      </c>
      <c r="P56" s="59">
        <f>'[1]2013'!$B141</f>
        <v>1670520</v>
      </c>
      <c r="Q56" s="16">
        <f>P56/P$5</f>
        <v>0.55242483656456387</v>
      </c>
      <c r="R56" s="31">
        <f t="shared" ref="R56:R59" si="74">Q56/$G56</f>
        <v>0.63112423765562708</v>
      </c>
      <c r="S56" s="32">
        <f t="shared" ref="S56:S59" si="75">P56/$H$5</f>
        <v>0.15602132362404475</v>
      </c>
    </row>
    <row r="57" spans="2:27" ht="20.25" customHeight="1" x14ac:dyDescent="0.35">
      <c r="B57" s="113" t="s">
        <v>30</v>
      </c>
      <c r="C57" s="59">
        <f>'[1]2013'!$B52</f>
        <v>9907354</v>
      </c>
      <c r="D57" s="40">
        <f t="shared" si="66"/>
        <v>0.17922975567137345</v>
      </c>
      <c r="E57" s="59">
        <f t="shared" si="67"/>
        <v>5403942</v>
      </c>
      <c r="F57" s="16">
        <f t="shared" si="68"/>
        <v>9.7760431728014685E-2</v>
      </c>
      <c r="G57" s="40">
        <f>E57/E$5</f>
        <v>0.1212450945859872</v>
      </c>
      <c r="H57" s="59">
        <f t="shared" si="69"/>
        <v>4503412</v>
      </c>
      <c r="I57" s="16">
        <f t="shared" si="70"/>
        <v>8.1469323943358762E-2</v>
      </c>
      <c r="J57" s="16">
        <f>H57/H$5</f>
        <v>0.42060454293537741</v>
      </c>
      <c r="K57" s="31">
        <f t="shared" si="71"/>
        <v>3.4690437940735328</v>
      </c>
      <c r="L57" s="59">
        <f>'[1]2013'!$B97</f>
        <v>3181988</v>
      </c>
      <c r="M57" s="16">
        <f>L57/L$5</f>
        <v>0.41415844106113986</v>
      </c>
      <c r="N57" s="31">
        <f t="shared" si="72"/>
        <v>3.4158779163425708</v>
      </c>
      <c r="O57" s="16">
        <f t="shared" si="73"/>
        <v>0.29718768977074622</v>
      </c>
      <c r="P57" s="59">
        <f>'[1]2013'!$B142</f>
        <v>1321424</v>
      </c>
      <c r="Q57" s="16">
        <f>P57/P$5</f>
        <v>0.43698215958653125</v>
      </c>
      <c r="R57" s="31">
        <f t="shared" si="74"/>
        <v>3.6041223859710287</v>
      </c>
      <c r="S57" s="32">
        <f t="shared" si="75"/>
        <v>0.1234168531646312</v>
      </c>
    </row>
    <row r="58" spans="2:27" ht="21" customHeight="1" x14ac:dyDescent="0.35">
      <c r="B58" s="113" t="s">
        <v>31</v>
      </c>
      <c r="C58" s="59">
        <f>'[1]2013'!$B53</f>
        <v>151461</v>
      </c>
      <c r="D58" s="40">
        <f t="shared" si="66"/>
        <v>2.7400169635345517E-3</v>
      </c>
      <c r="E58" s="59">
        <f t="shared" si="67"/>
        <v>89355</v>
      </c>
      <c r="F58" s="16">
        <f t="shared" si="68"/>
        <v>1.6164835553484386E-3</v>
      </c>
      <c r="G58" s="40">
        <f>E58/E$5</f>
        <v>2.0048060150776757E-3</v>
      </c>
      <c r="H58" s="59">
        <f t="shared" si="69"/>
        <v>62106</v>
      </c>
      <c r="I58" s="16">
        <f t="shared" si="70"/>
        <v>1.1235334081861131E-3</v>
      </c>
      <c r="J58" s="16">
        <f>H58/H$5</f>
        <v>5.8005054264509996E-3</v>
      </c>
      <c r="K58" s="31">
        <f t="shared" si="71"/>
        <v>2.8933000912939999</v>
      </c>
      <c r="L58" s="59">
        <f>'[1]2013'!$B98</f>
        <v>54368</v>
      </c>
      <c r="M58" s="16">
        <f>L58/L$5</f>
        <v>7.0763831050312106E-3</v>
      </c>
      <c r="N58" s="31">
        <f t="shared" si="72"/>
        <v>3.5297096336560214</v>
      </c>
      <c r="O58" s="16">
        <f t="shared" si="73"/>
        <v>5.0778005188755991E-3</v>
      </c>
      <c r="P58" s="59">
        <f>'[1]2013'!$B143</f>
        <v>7738</v>
      </c>
      <c r="Q58" s="16">
        <f>P58/P$5</f>
        <v>2.5588818962578087E-3</v>
      </c>
      <c r="R58" s="31">
        <f t="shared" si="74"/>
        <v>1.2763738122357267</v>
      </c>
      <c r="S58" s="32">
        <f t="shared" si="75"/>
        <v>7.2270490757540069E-4</v>
      </c>
    </row>
    <row r="59" spans="2:27" ht="19.5" customHeight="1" x14ac:dyDescent="0.35">
      <c r="B59" s="113" t="s">
        <v>32</v>
      </c>
      <c r="C59" s="59">
        <f>'[1]2013'!$B54</f>
        <v>136064</v>
      </c>
      <c r="D59" s="40">
        <f t="shared" si="66"/>
        <v>2.4614763412783834E-3</v>
      </c>
      <c r="E59" s="59">
        <f t="shared" si="67"/>
        <v>64505</v>
      </c>
      <c r="F59" s="16">
        <f t="shared" si="68"/>
        <v>1.166932703684752E-3</v>
      </c>
      <c r="G59" s="40">
        <f>E59/E$5</f>
        <v>1.4472610598465164E-3</v>
      </c>
      <c r="H59" s="59">
        <f t="shared" si="69"/>
        <v>71559</v>
      </c>
      <c r="I59" s="16">
        <f t="shared" si="70"/>
        <v>1.2945436375936311E-3</v>
      </c>
      <c r="J59" s="16">
        <f>H59/H$5</f>
        <v>6.6833859500113847E-3</v>
      </c>
      <c r="K59" s="31">
        <f t="shared" si="71"/>
        <v>4.617954656169748</v>
      </c>
      <c r="L59" s="59">
        <f>'[1]2013'!$B99</f>
        <v>47264</v>
      </c>
      <c r="M59" s="16">
        <f>L59/L$5</f>
        <v>6.151746819382636E-3</v>
      </c>
      <c r="N59" s="31">
        <f t="shared" si="72"/>
        <v>4.2506130995019209</v>
      </c>
      <c r="O59" s="16">
        <f t="shared" si="73"/>
        <v>4.4143092209412947E-3</v>
      </c>
      <c r="P59" s="59">
        <f>'[1]2013'!$B144</f>
        <v>24295</v>
      </c>
      <c r="Q59" s="16">
        <f>P59/P$5</f>
        <v>8.0341219526471261E-3</v>
      </c>
      <c r="R59" s="31">
        <f t="shared" si="74"/>
        <v>5.5512596694193883</v>
      </c>
      <c r="S59" s="32">
        <f t="shared" si="75"/>
        <v>2.2690767290700904E-3</v>
      </c>
    </row>
    <row r="60" spans="2:27" s="39" customFormat="1" ht="24.75" customHeight="1" thickBot="1" x14ac:dyDescent="0.3">
      <c r="B60" s="96" t="s">
        <v>0</v>
      </c>
      <c r="C60" s="44">
        <f>SUM(C56:C59)</f>
        <v>55277395</v>
      </c>
      <c r="D60" s="45">
        <f>SUM(D56:D59)</f>
        <v>1</v>
      </c>
      <c r="E60" s="44">
        <f>SUM(E56:E59)</f>
        <v>44570397</v>
      </c>
      <c r="F60" s="45">
        <f>SUM(F56:F59)</f>
        <v>0.80630422254883749</v>
      </c>
      <c r="G60" s="45">
        <f>SUM(G56:G59)</f>
        <v>1</v>
      </c>
      <c r="H60" s="44">
        <f>SUM(H56:H59)</f>
        <v>10706998</v>
      </c>
      <c r="I60" s="45">
        <f>SUM(I56:I59)</f>
        <v>0.19369577745116245</v>
      </c>
      <c r="J60" s="45">
        <f>SUM(J56:J59)</f>
        <v>1</v>
      </c>
      <c r="K60" s="45"/>
      <c r="L60" s="44">
        <f>SUM(L56:L59)</f>
        <v>7683021</v>
      </c>
      <c r="M60" s="45">
        <f>SUM(M56:M59)</f>
        <v>1</v>
      </c>
      <c r="N60" s="62"/>
      <c r="O60" s="45">
        <f>SUM(O56:O59)</f>
        <v>0.71757004157467863</v>
      </c>
      <c r="P60" s="44">
        <f>SUM(P56:P59)</f>
        <v>3023977</v>
      </c>
      <c r="Q60" s="45">
        <f>SUM(Q56:Q59)</f>
        <v>1.0000000000000002</v>
      </c>
      <c r="R60" s="62"/>
      <c r="S60" s="48">
        <f>SUM(S56:S59)</f>
        <v>0.28242995842532143</v>
      </c>
      <c r="U60" s="112"/>
      <c r="V60" s="112"/>
      <c r="W60" s="112"/>
      <c r="X60" s="112"/>
      <c r="Y60" s="112"/>
      <c r="Z60" s="112"/>
      <c r="AA60" s="112"/>
    </row>
    <row r="61" spans="2:27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7" x14ac:dyDescent="0.25">
      <c r="B62" s="88" t="s">
        <v>48</v>
      </c>
      <c r="C62" s="17"/>
      <c r="E62" s="18"/>
      <c r="H62" s="17"/>
      <c r="L62" s="21"/>
      <c r="P62" s="21"/>
    </row>
    <row r="63" spans="2:27" x14ac:dyDescent="0.25">
      <c r="B63" s="88" t="s">
        <v>49</v>
      </c>
      <c r="C63" s="17"/>
      <c r="E63" s="18"/>
      <c r="H63" s="17"/>
      <c r="L63" s="21"/>
      <c r="P63" s="21"/>
    </row>
    <row r="64" spans="2:27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Fpsf4G5hlIUOYfIRd0SIXpd2KNE+lBA0bQ2ncwjPkiU7ykPA26rP0aaR1t2ZDPXQTKIMKShQ76VOOB3Zy5UB1Q==" saltValue="bvzumC9k1CDQqFoyhU/h1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93"/>
  <sheetViews>
    <sheetView zoomScale="50" zoomScaleNormal="50" workbookViewId="0">
      <selection activeCell="V4" sqref="V4"/>
    </sheetView>
  </sheetViews>
  <sheetFormatPr defaultColWidth="8.85546875" defaultRowHeight="21" x14ac:dyDescent="0.25"/>
  <cols>
    <col min="1" max="1" width="2.85546875" style="88" customWidth="1"/>
    <col min="2" max="2" width="38.85546875" style="88" customWidth="1"/>
    <col min="3" max="3" width="19.28515625" style="88" customWidth="1"/>
    <col min="4" max="4" width="15.85546875" style="18" customWidth="1"/>
    <col min="5" max="5" width="19.42578125" style="22" customWidth="1"/>
    <col min="6" max="6" width="16.85546875" style="18" customWidth="1"/>
    <col min="7" max="7" width="18.42578125" style="18" customWidth="1"/>
    <col min="8" max="8" width="18.42578125" style="88" customWidth="1"/>
    <col min="9" max="9" width="17.140625" style="19" customWidth="1"/>
    <col min="10" max="10" width="17.28515625" style="20" customWidth="1"/>
    <col min="11" max="11" width="17.85546875" style="20" customWidth="1"/>
    <col min="12" max="12" width="18.140625" style="88" customWidth="1"/>
    <col min="13" max="13" width="17" style="18" customWidth="1"/>
    <col min="14" max="14" width="18.42578125" style="20" customWidth="1"/>
    <col min="15" max="15" width="18.42578125" style="18" customWidth="1"/>
    <col min="16" max="16" width="17" style="88" customWidth="1"/>
    <col min="17" max="17" width="17.5703125" style="18" customWidth="1"/>
    <col min="18" max="18" width="18.7109375" style="20" customWidth="1"/>
    <col min="19" max="19" width="19.85546875" style="18" customWidth="1"/>
    <col min="20" max="20" width="8.85546875" style="88"/>
    <col min="21" max="21" width="9.85546875" style="108" customWidth="1"/>
    <col min="22" max="22" width="12.28515625" style="108" customWidth="1"/>
    <col min="23" max="23" width="11.140625" style="108" customWidth="1"/>
    <col min="24" max="24" width="12.28515625" style="108" customWidth="1"/>
    <col min="25" max="27" width="8.85546875" style="108"/>
    <col min="28" max="16384" width="8.85546875" style="88"/>
  </cols>
  <sheetData>
    <row r="1" spans="2:27" s="68" customFormat="1" ht="29.1" customHeight="1" x14ac:dyDescent="0.25">
      <c r="B1" s="67" t="s">
        <v>44</v>
      </c>
      <c r="D1" s="69"/>
      <c r="E1" s="70"/>
      <c r="F1" s="69"/>
      <c r="G1" s="69"/>
      <c r="I1" s="71"/>
      <c r="J1" s="72"/>
      <c r="K1" s="72"/>
      <c r="M1" s="69"/>
      <c r="N1" s="72"/>
      <c r="O1" s="69"/>
      <c r="Q1" s="69"/>
      <c r="R1" s="72"/>
      <c r="S1" s="69"/>
      <c r="U1" s="106"/>
      <c r="V1" s="106"/>
      <c r="W1" s="106"/>
      <c r="X1" s="106"/>
      <c r="Y1" s="106"/>
      <c r="Z1" s="106"/>
      <c r="AA1" s="106"/>
    </row>
    <row r="2" spans="2:27" s="7" customFormat="1" ht="25.5" customHeight="1" thickBot="1" x14ac:dyDescent="0.3">
      <c r="B2" s="11" t="s">
        <v>13</v>
      </c>
      <c r="D2" s="12"/>
      <c r="E2" s="13"/>
      <c r="F2" s="12"/>
      <c r="G2" s="12"/>
      <c r="I2" s="14"/>
      <c r="J2" s="15"/>
      <c r="K2" s="15"/>
      <c r="M2" s="12"/>
      <c r="N2" s="15"/>
      <c r="O2" s="12"/>
      <c r="Q2" s="12"/>
      <c r="R2" s="15"/>
      <c r="S2" s="12"/>
      <c r="U2" s="107"/>
      <c r="V2" s="107"/>
      <c r="W2" s="107"/>
      <c r="X2" s="107"/>
      <c r="Y2" s="107"/>
      <c r="Z2" s="107"/>
      <c r="AA2" s="107"/>
    </row>
    <row r="3" spans="2:27" s="7" customFormat="1" ht="25.5" customHeight="1" thickBot="1" x14ac:dyDescent="0.3">
      <c r="B3" s="8" t="s">
        <v>25</v>
      </c>
      <c r="C3" s="2"/>
      <c r="D3" s="3"/>
      <c r="E3" s="4"/>
      <c r="F3" s="3"/>
      <c r="G3" s="3"/>
      <c r="H3" s="2"/>
      <c r="I3" s="5"/>
      <c r="J3" s="6"/>
      <c r="K3" s="6"/>
      <c r="L3" s="2"/>
      <c r="M3" s="3"/>
      <c r="N3" s="6"/>
      <c r="O3" s="3"/>
      <c r="P3" s="2"/>
      <c r="Q3" s="3"/>
      <c r="R3" s="6"/>
      <c r="S3" s="1"/>
      <c r="U3" s="108"/>
      <c r="V3" s="108"/>
      <c r="W3" s="108"/>
      <c r="X3" s="108"/>
      <c r="Y3" s="108"/>
      <c r="Z3" s="108"/>
      <c r="AA3" s="108"/>
    </row>
    <row r="4" spans="2:27" s="90" customFormat="1" ht="234" customHeight="1" x14ac:dyDescent="0.25">
      <c r="B4" s="89"/>
      <c r="C4" s="94" t="s">
        <v>57</v>
      </c>
      <c r="D4" s="98" t="s">
        <v>58</v>
      </c>
      <c r="E4" s="94" t="s">
        <v>59</v>
      </c>
      <c r="F4" s="99" t="s">
        <v>61</v>
      </c>
      <c r="G4" s="100" t="s">
        <v>60</v>
      </c>
      <c r="H4" s="101" t="s">
        <v>70</v>
      </c>
      <c r="I4" s="99" t="s">
        <v>76</v>
      </c>
      <c r="J4" s="99" t="s">
        <v>69</v>
      </c>
      <c r="K4" s="102" t="s">
        <v>71</v>
      </c>
      <c r="L4" s="94" t="s">
        <v>62</v>
      </c>
      <c r="M4" s="99" t="s">
        <v>64</v>
      </c>
      <c r="N4" s="99" t="s">
        <v>65</v>
      </c>
      <c r="O4" s="102" t="s">
        <v>77</v>
      </c>
      <c r="P4" s="94" t="s">
        <v>66</v>
      </c>
      <c r="Q4" s="99" t="s">
        <v>67</v>
      </c>
      <c r="R4" s="99" t="s">
        <v>68</v>
      </c>
      <c r="S4" s="103" t="s">
        <v>75</v>
      </c>
      <c r="U4" s="109"/>
      <c r="V4" s="109"/>
      <c r="W4" s="109"/>
      <c r="X4" s="109"/>
      <c r="Y4" s="109"/>
      <c r="Z4" s="109"/>
    </row>
    <row r="5" spans="2:27" x14ac:dyDescent="0.35">
      <c r="B5" s="84" t="s">
        <v>0</v>
      </c>
      <c r="C5" s="110">
        <f>'[1]2014'!$D$25</f>
        <v>56867556</v>
      </c>
      <c r="D5" s="51">
        <v>1</v>
      </c>
      <c r="E5" s="110">
        <f>C5-H5</f>
        <v>45788000</v>
      </c>
      <c r="F5" s="52">
        <f>E5/C5</f>
        <v>0.80516911962947735</v>
      </c>
      <c r="G5" s="51">
        <v>1</v>
      </c>
      <c r="H5" s="59">
        <f t="shared" ref="H5" si="0">L5+P5</f>
        <v>11079556</v>
      </c>
      <c r="I5" s="73">
        <f>H5/C5</f>
        <v>0.19483088037052268</v>
      </c>
      <c r="J5" s="74">
        <v>1</v>
      </c>
      <c r="K5" s="75">
        <f>J5/G5</f>
        <v>1</v>
      </c>
      <c r="L5" s="110">
        <f>'[1]2014'!$B$8</f>
        <v>7949557</v>
      </c>
      <c r="M5" s="53">
        <v>1</v>
      </c>
      <c r="N5" s="76">
        <f>M5/G5</f>
        <v>1</v>
      </c>
      <c r="O5" s="55">
        <f>L5/$H$5</f>
        <v>0.71749779503799616</v>
      </c>
      <c r="P5" s="110">
        <f>'[1]2014'!$B$7</f>
        <v>3129999</v>
      </c>
      <c r="Q5" s="53">
        <v>1</v>
      </c>
      <c r="R5" s="76">
        <f>Q5/K5</f>
        <v>1</v>
      </c>
      <c r="S5" s="25">
        <f>P5/H5</f>
        <v>0.2825022049620039</v>
      </c>
      <c r="U5" s="111"/>
      <c r="V5" s="115"/>
    </row>
    <row r="6" spans="2:27" x14ac:dyDescent="0.25">
      <c r="B6" s="85" t="s">
        <v>1</v>
      </c>
      <c r="C6" s="77"/>
      <c r="D6" s="40"/>
      <c r="E6" s="77"/>
      <c r="F6" s="16"/>
      <c r="G6" s="16"/>
      <c r="H6" s="26"/>
      <c r="I6" s="28"/>
      <c r="J6" s="28"/>
      <c r="K6" s="29"/>
      <c r="L6" s="77"/>
      <c r="M6" s="16"/>
      <c r="N6" s="42"/>
      <c r="O6" s="16"/>
      <c r="P6" s="77"/>
      <c r="Q6" s="16"/>
      <c r="R6" s="42"/>
      <c r="S6" s="32"/>
      <c r="U6" s="111"/>
    </row>
    <row r="7" spans="2:27" x14ac:dyDescent="0.25">
      <c r="B7" s="83" t="s">
        <v>20</v>
      </c>
      <c r="C7" s="59">
        <f>'[1]2014'!$B19</f>
        <v>17823</v>
      </c>
      <c r="D7" s="40">
        <f t="shared" ref="D7:D13" si="1">C7/C$14</f>
        <v>3.1341244909487582E-4</v>
      </c>
      <c r="E7" s="59">
        <f>C7-H7</f>
        <v>4636</v>
      </c>
      <c r="F7" s="16">
        <f>E7/$C$5</f>
        <v>8.1522757897314945E-5</v>
      </c>
      <c r="G7" s="16">
        <f t="shared" ref="G7:G13" si="2">E7/E$5</f>
        <v>1.0124923560758278E-4</v>
      </c>
      <c r="H7" s="59">
        <f t="shared" ref="H7:H13" si="3">L7+P7</f>
        <v>13187</v>
      </c>
      <c r="I7" s="16">
        <f t="shared" ref="I7:I14" si="4">H7/$C$5</f>
        <v>2.3188969119756087E-4</v>
      </c>
      <c r="J7" s="16">
        <f t="shared" ref="J7:J13" si="5">H7/H$5</f>
        <v>1.1902101492153657E-3</v>
      </c>
      <c r="K7" s="78">
        <f t="shared" ref="K7:K13" si="6">J7/G7</f>
        <v>11.755250714467895</v>
      </c>
      <c r="L7" s="59">
        <f>'[1]2014'!$B64</f>
        <v>12797</v>
      </c>
      <c r="M7" s="16">
        <f t="shared" ref="M7:M13" si="7">L7/L$5</f>
        <v>1.6097752365320482E-3</v>
      </c>
      <c r="N7" s="31">
        <f t="shared" ref="N7:N13" si="8">M7/$G7</f>
        <v>15.899134713185811</v>
      </c>
      <c r="O7" s="16">
        <f>L7/$H$5</f>
        <v>1.1550101827185132E-3</v>
      </c>
      <c r="P7" s="59">
        <f>'[1]2014'!$B109</f>
        <v>390</v>
      </c>
      <c r="Q7" s="16">
        <f t="shared" ref="Q7:Q13" si="9">P7/P$5</f>
        <v>1.2460067878615935E-4</v>
      </c>
      <c r="R7" s="31">
        <f t="shared" ref="R7:R13" si="10">Q7/$G7</f>
        <v>1.2306332787447507</v>
      </c>
      <c r="S7" s="32">
        <f>P7/$H$5</f>
        <v>3.5199966496852399E-5</v>
      </c>
    </row>
    <row r="8" spans="2:27" x14ac:dyDescent="0.25">
      <c r="B8" s="83" t="s">
        <v>2</v>
      </c>
      <c r="C8" s="59">
        <f>'[1]2014'!$B20</f>
        <v>2021432</v>
      </c>
      <c r="D8" s="40">
        <f t="shared" si="1"/>
        <v>3.5546313965031308E-2</v>
      </c>
      <c r="E8" s="59">
        <f t="shared" ref="E8:E13" si="11">C8-H8</f>
        <v>636092</v>
      </c>
      <c r="F8" s="16">
        <f t="shared" ref="F8:F14" si="12">E8/$C$5</f>
        <v>1.118549916229915E-2</v>
      </c>
      <c r="G8" s="16">
        <f t="shared" si="2"/>
        <v>1.3892111470254214E-2</v>
      </c>
      <c r="H8" s="59">
        <f t="shared" si="3"/>
        <v>1385340</v>
      </c>
      <c r="I8" s="16">
        <f t="shared" si="4"/>
        <v>2.436081480273216E-2</v>
      </c>
      <c r="J8" s="16">
        <f t="shared" si="5"/>
        <v>0.12503569637628079</v>
      </c>
      <c r="K8" s="78">
        <f t="shared" si="6"/>
        <v>9.0004817945786844</v>
      </c>
      <c r="L8" s="59">
        <f>'[1]2014'!$B65</f>
        <v>1112037</v>
      </c>
      <c r="M8" s="16">
        <f t="shared" si="7"/>
        <v>0.13988666286687421</v>
      </c>
      <c r="N8" s="31">
        <f t="shared" si="8"/>
        <v>10.069503341259498</v>
      </c>
      <c r="O8" s="16">
        <f t="shared" ref="O8:O12" si="13">L8/$H$5</f>
        <v>0.10036837216220577</v>
      </c>
      <c r="P8" s="59">
        <f>'[1]2014'!$B110</f>
        <v>273303</v>
      </c>
      <c r="Q8" s="16">
        <f t="shared" si="9"/>
        <v>8.7317280293060795E-2</v>
      </c>
      <c r="R8" s="31">
        <f t="shared" si="10"/>
        <v>6.2853858090632615</v>
      </c>
      <c r="S8" s="32">
        <f t="shared" ref="S8:S12" si="14">P8/$H$5</f>
        <v>2.4667324214075005E-2</v>
      </c>
    </row>
    <row r="9" spans="2:27" x14ac:dyDescent="0.25">
      <c r="B9" s="83" t="s">
        <v>3</v>
      </c>
      <c r="C9" s="59">
        <f>'[1]2014'!$B21</f>
        <v>2595633</v>
      </c>
      <c r="D9" s="40">
        <f t="shared" si="1"/>
        <v>4.5643477275513648E-2</v>
      </c>
      <c r="E9" s="59">
        <f t="shared" si="11"/>
        <v>1198638</v>
      </c>
      <c r="F9" s="16">
        <f t="shared" si="12"/>
        <v>2.1077712571294607E-2</v>
      </c>
      <c r="G9" s="16">
        <f t="shared" si="2"/>
        <v>2.6177994234297196E-2</v>
      </c>
      <c r="H9" s="59">
        <f t="shared" si="3"/>
        <v>1396995</v>
      </c>
      <c r="I9" s="16">
        <f t="shared" si="4"/>
        <v>2.4565764704219045E-2</v>
      </c>
      <c r="J9" s="16">
        <f t="shared" si="5"/>
        <v>0.12608763383659055</v>
      </c>
      <c r="K9" s="78">
        <f t="shared" si="6"/>
        <v>4.8165506000225324</v>
      </c>
      <c r="L9" s="59">
        <f>'[1]2014'!$B66</f>
        <v>974391</v>
      </c>
      <c r="M9" s="16">
        <f t="shared" si="7"/>
        <v>0.12257173575835735</v>
      </c>
      <c r="N9" s="31">
        <f t="shared" si="8"/>
        <v>4.6822432101298856</v>
      </c>
      <c r="O9" s="16">
        <f t="shared" si="13"/>
        <v>8.7944950140601302E-2</v>
      </c>
      <c r="P9" s="59">
        <f>'[1]2014'!$B111</f>
        <v>422604</v>
      </c>
      <c r="Q9" s="16">
        <f t="shared" si="9"/>
        <v>0.13501729553268227</v>
      </c>
      <c r="R9" s="31">
        <f t="shared" si="10"/>
        <v>5.1576638883887007</v>
      </c>
      <c r="S9" s="32">
        <f t="shared" si="14"/>
        <v>3.8142683695989263E-2</v>
      </c>
    </row>
    <row r="10" spans="2:27" x14ac:dyDescent="0.25">
      <c r="B10" s="83" t="s">
        <v>4</v>
      </c>
      <c r="C10" s="59">
        <f>'[1]2014'!$B22</f>
        <v>4650326</v>
      </c>
      <c r="D10" s="40">
        <f t="shared" si="1"/>
        <v>8.1774676583604197E-2</v>
      </c>
      <c r="E10" s="59">
        <f t="shared" si="11"/>
        <v>2855380</v>
      </c>
      <c r="F10" s="16">
        <f t="shared" si="12"/>
        <v>5.0211055315969616E-2</v>
      </c>
      <c r="G10" s="16">
        <f t="shared" si="2"/>
        <v>6.2360880580064643E-2</v>
      </c>
      <c r="H10" s="59">
        <f t="shared" si="3"/>
        <v>1794946</v>
      </c>
      <c r="I10" s="16">
        <f t="shared" si="4"/>
        <v>3.1563621267634574E-2</v>
      </c>
      <c r="J10" s="16">
        <f t="shared" si="5"/>
        <v>0.16200522836835701</v>
      </c>
      <c r="K10" s="78">
        <f t="shared" si="6"/>
        <v>2.5978662722756098</v>
      </c>
      <c r="L10" s="59">
        <f>'[1]2014'!$B67</f>
        <v>1173371</v>
      </c>
      <c r="M10" s="16">
        <f t="shared" si="7"/>
        <v>0.14760206134756942</v>
      </c>
      <c r="N10" s="31">
        <f t="shared" si="8"/>
        <v>2.3669014929650376</v>
      </c>
      <c r="O10" s="16">
        <f t="shared" si="13"/>
        <v>0.10590415355994409</v>
      </c>
      <c r="P10" s="59">
        <f>'[1]2014'!$B112</f>
        <v>621575</v>
      </c>
      <c r="Q10" s="16">
        <f t="shared" si="9"/>
        <v>0.19858632542694102</v>
      </c>
      <c r="R10" s="31">
        <f t="shared" si="10"/>
        <v>3.1844695517404955</v>
      </c>
      <c r="S10" s="32">
        <f t="shared" si="14"/>
        <v>5.61010748084129E-2</v>
      </c>
    </row>
    <row r="11" spans="2:27" x14ac:dyDescent="0.25">
      <c r="B11" s="83" t="s">
        <v>5</v>
      </c>
      <c r="C11" s="59">
        <f>'[1]2014'!$B23</f>
        <v>26703520</v>
      </c>
      <c r="D11" s="40">
        <f t="shared" si="1"/>
        <v>0.46957389904359526</v>
      </c>
      <c r="E11" s="59">
        <f t="shared" si="11"/>
        <v>23598681</v>
      </c>
      <c r="F11" s="16">
        <f t="shared" si="12"/>
        <v>0.41497617727760272</v>
      </c>
      <c r="G11" s="16">
        <f t="shared" si="2"/>
        <v>0.51539008037040268</v>
      </c>
      <c r="H11" s="59">
        <f t="shared" si="3"/>
        <v>3104839</v>
      </c>
      <c r="I11" s="16">
        <f t="shared" si="4"/>
        <v>5.4597721765992549E-2</v>
      </c>
      <c r="J11" s="16">
        <f t="shared" si="5"/>
        <v>0.28023135584133518</v>
      </c>
      <c r="K11" s="78">
        <f t="shared" si="6"/>
        <v>0.54372671596616173</v>
      </c>
      <c r="L11" s="59">
        <f>'[1]2014'!$B68</f>
        <v>2097925</v>
      </c>
      <c r="M11" s="16">
        <f t="shared" si="7"/>
        <v>0.26390464273669589</v>
      </c>
      <c r="N11" s="31">
        <f t="shared" si="8"/>
        <v>0.51204835480541611</v>
      </c>
      <c r="O11" s="16">
        <f t="shared" si="13"/>
        <v>0.18935099926386942</v>
      </c>
      <c r="P11" s="59">
        <f>'[1]2014'!$B113</f>
        <v>1006914</v>
      </c>
      <c r="Q11" s="16">
        <f t="shared" si="9"/>
        <v>0.32169786635714581</v>
      </c>
      <c r="R11" s="31">
        <f t="shared" si="10"/>
        <v>0.62418327129219608</v>
      </c>
      <c r="S11" s="32">
        <f t="shared" si="14"/>
        <v>9.0880356577465737E-2</v>
      </c>
    </row>
    <row r="12" spans="2:27" x14ac:dyDescent="0.25">
      <c r="B12" s="83" t="s">
        <v>6</v>
      </c>
      <c r="C12" s="59">
        <f>'[1]2014'!$B24</f>
        <v>14025104</v>
      </c>
      <c r="D12" s="40">
        <f t="shared" si="1"/>
        <v>0.24662751464121299</v>
      </c>
      <c r="E12" s="59">
        <f t="shared" si="11"/>
        <v>11952353</v>
      </c>
      <c r="F12" s="16">
        <f t="shared" si="12"/>
        <v>0.2101787704750315</v>
      </c>
      <c r="G12" s="16">
        <f t="shared" si="2"/>
        <v>0.26103680003494367</v>
      </c>
      <c r="H12" s="59">
        <f t="shared" si="3"/>
        <v>2072751</v>
      </c>
      <c r="I12" s="16">
        <f t="shared" si="4"/>
        <v>3.6448744166181504E-2</v>
      </c>
      <c r="J12" s="16">
        <f t="shared" si="5"/>
        <v>0.18707888655465976</v>
      </c>
      <c r="K12" s="78">
        <f t="shared" si="6"/>
        <v>0.71667629441372427</v>
      </c>
      <c r="L12" s="59">
        <f>'[1]2014'!$B69</f>
        <v>1493739</v>
      </c>
      <c r="M12" s="16">
        <f t="shared" si="7"/>
        <v>0.18790216863656678</v>
      </c>
      <c r="N12" s="31">
        <f t="shared" si="8"/>
        <v>0.7198301872050733</v>
      </c>
      <c r="O12" s="16">
        <f t="shared" si="13"/>
        <v>0.13481939167959439</v>
      </c>
      <c r="P12" s="59">
        <f>'[1]2014'!$B114</f>
        <v>579012</v>
      </c>
      <c r="Q12" s="16">
        <f t="shared" si="9"/>
        <v>0.18498791852649155</v>
      </c>
      <c r="R12" s="31">
        <f t="shared" si="10"/>
        <v>0.70866605207284239</v>
      </c>
      <c r="S12" s="32">
        <f t="shared" si="14"/>
        <v>5.2259494875065392E-2</v>
      </c>
    </row>
    <row r="13" spans="2:27" x14ac:dyDescent="0.25">
      <c r="B13" s="83" t="s">
        <v>7</v>
      </c>
      <c r="C13" s="59">
        <f>'[1]2014'!$B25</f>
        <v>6853718</v>
      </c>
      <c r="D13" s="40">
        <f t="shared" si="1"/>
        <v>0.12052070604194771</v>
      </c>
      <c r="E13" s="59">
        <f t="shared" si="11"/>
        <v>5542220</v>
      </c>
      <c r="F13" s="16">
        <f t="shared" si="12"/>
        <v>9.7458382069382413E-2</v>
      </c>
      <c r="G13" s="16">
        <f t="shared" si="2"/>
        <v>0.12104088407442998</v>
      </c>
      <c r="H13" s="59">
        <f t="shared" si="3"/>
        <v>1311498</v>
      </c>
      <c r="I13" s="16">
        <f t="shared" si="4"/>
        <v>2.3062323972565305E-2</v>
      </c>
      <c r="J13" s="16">
        <f t="shared" si="5"/>
        <v>0.11837098887356136</v>
      </c>
      <c r="K13" s="78">
        <f t="shared" si="6"/>
        <v>0.97794220340272087</v>
      </c>
      <c r="L13" s="59">
        <f>'[1]2014'!$B70</f>
        <v>1085297</v>
      </c>
      <c r="M13" s="16">
        <f t="shared" si="7"/>
        <v>0.13652295341740425</v>
      </c>
      <c r="N13" s="31">
        <f t="shared" si="8"/>
        <v>1.1279077682004877</v>
      </c>
      <c r="O13" s="16">
        <f>L13/$H$5</f>
        <v>9.7954918049062617E-2</v>
      </c>
      <c r="P13" s="59">
        <f>'[1]2014'!$B115</f>
        <v>226201</v>
      </c>
      <c r="Q13" s="16">
        <f t="shared" si="9"/>
        <v>7.2268713184892391E-2</v>
      </c>
      <c r="R13" s="31">
        <f t="shared" si="10"/>
        <v>0.59706035475131858</v>
      </c>
      <c r="S13" s="32">
        <f>P13/$H$5</f>
        <v>2.0416070824498745E-2</v>
      </c>
    </row>
    <row r="14" spans="2:27" s="39" customFormat="1" ht="21" customHeight="1" x14ac:dyDescent="0.25">
      <c r="B14" s="95" t="s">
        <v>0</v>
      </c>
      <c r="C14" s="60">
        <f>SUM(C7:C13)</f>
        <v>56867556</v>
      </c>
      <c r="D14" s="34">
        <f>SUM(D7:D13)</f>
        <v>1</v>
      </c>
      <c r="E14" s="60">
        <f>SUM(E7:E13)</f>
        <v>45788000</v>
      </c>
      <c r="F14" s="35">
        <f>SUM(F7:F13)</f>
        <v>0.80516911962947735</v>
      </c>
      <c r="G14" s="35">
        <f>SUM(G7:G13)</f>
        <v>1</v>
      </c>
      <c r="H14" s="60">
        <f>SUM(H7:H13)</f>
        <v>11079556</v>
      </c>
      <c r="I14" s="35">
        <f>SUM(I7:I13)</f>
        <v>0.19483088037052271</v>
      </c>
      <c r="J14" s="35">
        <f>SUM(J7:J13)</f>
        <v>1</v>
      </c>
      <c r="K14" s="36"/>
      <c r="L14" s="60">
        <f>SUM(L7:L13)</f>
        <v>7949557</v>
      </c>
      <c r="M14" s="35">
        <f>SUM(M7:M13)</f>
        <v>0.99999999999999989</v>
      </c>
      <c r="N14" s="37"/>
      <c r="O14" s="35">
        <f>SUM(O7:O13)</f>
        <v>0.71749779503799616</v>
      </c>
      <c r="P14" s="60">
        <f>SUM(P7:P13)</f>
        <v>3129999</v>
      </c>
      <c r="Q14" s="35">
        <f>SUM(Q7:Q13)</f>
        <v>1</v>
      </c>
      <c r="R14" s="31" t="s">
        <v>13</v>
      </c>
      <c r="S14" s="38">
        <f>SUM(S7:S13)</f>
        <v>0.2825022049620039</v>
      </c>
      <c r="U14" s="112"/>
      <c r="V14" s="112"/>
      <c r="W14" s="112"/>
      <c r="X14" s="112"/>
    </row>
    <row r="15" spans="2:27" s="39" customFormat="1" ht="21" customHeight="1" x14ac:dyDescent="0.25">
      <c r="B15" s="86" t="s">
        <v>72</v>
      </c>
      <c r="C15" s="60"/>
      <c r="D15" s="34"/>
      <c r="E15" s="60"/>
      <c r="F15" s="35"/>
      <c r="G15" s="35"/>
      <c r="H15" s="60"/>
      <c r="I15" s="35"/>
      <c r="J15" s="35"/>
      <c r="K15" s="36"/>
      <c r="L15" s="60"/>
      <c r="M15" s="35"/>
      <c r="N15" s="37"/>
      <c r="O15" s="35" t="s">
        <v>13</v>
      </c>
      <c r="P15" s="60"/>
      <c r="Q15" s="35"/>
      <c r="R15" s="31"/>
      <c r="S15" s="38"/>
      <c r="U15" s="112"/>
      <c r="V15" s="112"/>
      <c r="W15" s="112"/>
      <c r="X15" s="112"/>
    </row>
    <row r="16" spans="2:27" s="39" customFormat="1" ht="21" customHeight="1" x14ac:dyDescent="0.25">
      <c r="B16" s="83" t="s">
        <v>73</v>
      </c>
      <c r="C16" s="60">
        <f>C7+C8+C9+C10</f>
        <v>9285214</v>
      </c>
      <c r="D16" s="40">
        <f>C16/C$5</f>
        <v>0.16327788027324402</v>
      </c>
      <c r="E16" s="60">
        <f>E7+E8+E9+E10</f>
        <v>4694746</v>
      </c>
      <c r="F16" s="16">
        <f t="shared" ref="F16:F17" si="15">E16/$C$5</f>
        <v>8.2555789807460686E-2</v>
      </c>
      <c r="G16" s="16">
        <f t="shared" ref="G16:G17" si="16">E16/E$5</f>
        <v>0.10253223552022364</v>
      </c>
      <c r="H16" s="60">
        <f>H7+H8+H9+H10</f>
        <v>4590468</v>
      </c>
      <c r="I16" s="16">
        <f t="shared" ref="I16:I17" si="17">H16/$C$5</f>
        <v>8.0722090465783339E-2</v>
      </c>
      <c r="J16" s="16">
        <f t="shared" ref="J16:J17" si="18">H16/H$5</f>
        <v>0.41431876873044371</v>
      </c>
      <c r="K16" s="78">
        <f t="shared" ref="K16:K17" si="19">J16/G16</f>
        <v>4.0408635062747926</v>
      </c>
      <c r="L16" s="60">
        <f>L7+L8+L9+L10</f>
        <v>3272596</v>
      </c>
      <c r="M16" s="16">
        <f t="shared" ref="M16:M17" si="20">L16/L$5</f>
        <v>0.41167023520933305</v>
      </c>
      <c r="N16" s="31">
        <f t="shared" ref="N16:N17" si="21">M16/$G16</f>
        <v>4.015032278586518</v>
      </c>
      <c r="O16" s="16">
        <f t="shared" ref="O16:O17" si="22">L16/$H$5</f>
        <v>0.29537248604546967</v>
      </c>
      <c r="P16" s="60">
        <f>P7+P8+P9+P10</f>
        <v>1317872</v>
      </c>
      <c r="Q16" s="16">
        <f t="shared" ref="Q16:Q17" si="23">P16/P$5</f>
        <v>0.42104550193147028</v>
      </c>
      <c r="R16" s="31">
        <f t="shared" ref="R16:R17" si="24">Q16/$G16</f>
        <v>4.1064695390204626</v>
      </c>
      <c r="S16" s="32">
        <f t="shared" ref="S16:S17" si="25">P16/$H$5</f>
        <v>0.11894628268497402</v>
      </c>
      <c r="U16" s="112"/>
      <c r="V16" s="112"/>
      <c r="W16" s="112"/>
      <c r="X16" s="112"/>
    </row>
    <row r="17" spans="2:27" s="39" customFormat="1" ht="21" customHeight="1" x14ac:dyDescent="0.25">
      <c r="B17" s="83" t="s">
        <v>74</v>
      </c>
      <c r="C17" s="60">
        <f>C11+C12+C13</f>
        <v>47582342</v>
      </c>
      <c r="D17" s="40">
        <f>C17/C$5</f>
        <v>0.83672211972675592</v>
      </c>
      <c r="E17" s="60">
        <f>E11+E12+E13</f>
        <v>41093254</v>
      </c>
      <c r="F17" s="16">
        <f t="shared" si="15"/>
        <v>0.72261332982201665</v>
      </c>
      <c r="G17" s="16">
        <f t="shared" si="16"/>
        <v>0.89746776447977639</v>
      </c>
      <c r="H17" s="60">
        <f>H11+H12+H13</f>
        <v>6489088</v>
      </c>
      <c r="I17" s="16">
        <f t="shared" si="17"/>
        <v>0.11410878990473936</v>
      </c>
      <c r="J17" s="16">
        <f t="shared" si="18"/>
        <v>0.58568123126955629</v>
      </c>
      <c r="K17" s="78">
        <f t="shared" si="19"/>
        <v>0.65259305620748465</v>
      </c>
      <c r="L17" s="60">
        <f>L11+L12+L13</f>
        <v>4676961</v>
      </c>
      <c r="M17" s="16">
        <f t="shared" si="20"/>
        <v>0.5883297647906669</v>
      </c>
      <c r="N17" s="31">
        <f t="shared" si="21"/>
        <v>0.65554417448263058</v>
      </c>
      <c r="O17" s="16">
        <f t="shared" si="22"/>
        <v>0.42212530899252643</v>
      </c>
      <c r="P17" s="60">
        <f>P11+P12+P13</f>
        <v>1812127</v>
      </c>
      <c r="Q17" s="16">
        <f t="shared" si="23"/>
        <v>0.57895449806852972</v>
      </c>
      <c r="R17" s="31">
        <f t="shared" si="24"/>
        <v>0.6450978196460625</v>
      </c>
      <c r="S17" s="32">
        <f t="shared" si="25"/>
        <v>0.16355592227702986</v>
      </c>
      <c r="U17" s="112"/>
      <c r="V17" s="112"/>
      <c r="W17" s="112"/>
      <c r="X17" s="112"/>
    </row>
    <row r="18" spans="2:27" s="39" customFormat="1" ht="21" customHeight="1" x14ac:dyDescent="0.25">
      <c r="B18" s="95" t="s">
        <v>0</v>
      </c>
      <c r="C18" s="60">
        <f>SUM(C16:C17)</f>
        <v>56867556</v>
      </c>
      <c r="D18" s="34">
        <f>SUM(D16:D17)</f>
        <v>1</v>
      </c>
      <c r="E18" s="60">
        <f>SUM(E16:E17)</f>
        <v>45788000</v>
      </c>
      <c r="F18" s="35">
        <f>SUM(F16:F17)</f>
        <v>0.80516911962947735</v>
      </c>
      <c r="G18" s="35">
        <f>SUM(G16:G17)</f>
        <v>1</v>
      </c>
      <c r="H18" s="60">
        <f>SUM(H16:H17)</f>
        <v>11079556</v>
      </c>
      <c r="I18" s="35">
        <f>SUM(I16:I17)</f>
        <v>0.19483088037052271</v>
      </c>
      <c r="J18" s="35">
        <f>SUM(J16:J17)</f>
        <v>1</v>
      </c>
      <c r="K18" s="36" t="s">
        <v>13</v>
      </c>
      <c r="L18" s="60">
        <f>SUM(L16:L17)</f>
        <v>7949557</v>
      </c>
      <c r="M18" s="35">
        <f>SUM(M16:M17)</f>
        <v>1</v>
      </c>
      <c r="N18" s="37" t="s">
        <v>13</v>
      </c>
      <c r="O18" s="35">
        <f>SUM(O16:O17)</f>
        <v>0.71749779503799616</v>
      </c>
      <c r="P18" s="60">
        <f>SUM(P16:P17)</f>
        <v>3129999</v>
      </c>
      <c r="Q18" s="35">
        <f>SUM(Q16:Q17)</f>
        <v>1</v>
      </c>
      <c r="R18" s="31"/>
      <c r="S18" s="38">
        <f>SUM(S16:S17)</f>
        <v>0.2825022049620039</v>
      </c>
      <c r="U18" s="112"/>
      <c r="V18" s="112"/>
      <c r="W18" s="112"/>
      <c r="X18" s="112"/>
    </row>
    <row r="19" spans="2:27" x14ac:dyDescent="0.25">
      <c r="B19" s="86" t="s">
        <v>8</v>
      </c>
      <c r="C19" s="77"/>
      <c r="D19" s="40"/>
      <c r="E19" s="77"/>
      <c r="F19" s="16"/>
      <c r="G19" s="16"/>
      <c r="H19" s="77"/>
      <c r="I19" s="16"/>
      <c r="J19" s="16"/>
      <c r="K19" s="41"/>
      <c r="L19" s="77"/>
      <c r="M19" s="16"/>
      <c r="N19" s="42"/>
      <c r="O19" s="16"/>
      <c r="P19" s="77"/>
      <c r="Q19" s="16"/>
      <c r="R19" s="42"/>
      <c r="S19" s="32" t="s">
        <v>13</v>
      </c>
      <c r="Y19" s="88"/>
      <c r="Z19" s="88"/>
      <c r="AA19" s="88"/>
    </row>
    <row r="20" spans="2:27" x14ac:dyDescent="0.25">
      <c r="B20" s="83" t="s">
        <v>9</v>
      </c>
      <c r="C20" s="59">
        <f>'[1]2014'!$B$30</f>
        <v>45952965</v>
      </c>
      <c r="D20" s="40">
        <f t="shared" ref="D20:D26" si="26">C20/C$14</f>
        <v>0.80806998282113618</v>
      </c>
      <c r="E20" s="59">
        <f t="shared" ref="E20:E26" si="27">C20-H20</f>
        <v>39057889</v>
      </c>
      <c r="F20" s="16">
        <f t="shared" ref="F20:F27" si="28">E20/$C$5</f>
        <v>0.68682200796531501</v>
      </c>
      <c r="G20" s="16">
        <f t="shared" ref="G20:G27" si="29">E20/E$5</f>
        <v>0.85301583384292823</v>
      </c>
      <c r="H20" s="59">
        <f t="shared" ref="H20:H26" si="30">L20+P20</f>
        <v>6895076</v>
      </c>
      <c r="I20" s="16">
        <f t="shared" ref="I20:I27" si="31">H20/$C$5</f>
        <v>0.12124797485582113</v>
      </c>
      <c r="J20" s="16">
        <f t="shared" ref="J20:J27" si="32">H20/H$5</f>
        <v>0.62232421588013098</v>
      </c>
      <c r="K20" s="78">
        <f t="shared" ref="K20:K26" si="33">J20/G20</f>
        <v>0.72955763678675611</v>
      </c>
      <c r="L20" s="59">
        <f>'[1]2014'!$B$75</f>
        <v>4768622</v>
      </c>
      <c r="M20" s="16">
        <f t="shared" ref="M20:O27" si="34">L20/L$5</f>
        <v>0.59986009283284591</v>
      </c>
      <c r="N20" s="31">
        <f t="shared" ref="N20:N26" si="35">M20/$G20</f>
        <v>0.70322269415611149</v>
      </c>
      <c r="O20" s="16">
        <f t="shared" ref="O20:O26" si="36">L20/$H$5</f>
        <v>0.43039829393885459</v>
      </c>
      <c r="P20" s="59">
        <f>'[1]2014'!$B$120</f>
        <v>2126454</v>
      </c>
      <c r="Q20" s="16">
        <f t="shared" ref="Q20:Q27" si="37">P20/P$5</f>
        <v>0.67937849181421461</v>
      </c>
      <c r="R20" s="31">
        <f t="shared" ref="R20:R26" si="38">Q20/$G20</f>
        <v>0.796443002415959</v>
      </c>
      <c r="S20" s="32">
        <f t="shared" ref="S20:S26" si="39">P20/$H$5</f>
        <v>0.19192592194127633</v>
      </c>
      <c r="Y20" s="88"/>
      <c r="Z20" s="88"/>
      <c r="AA20" s="88"/>
    </row>
    <row r="21" spans="2:27" ht="16.5" customHeight="1" x14ac:dyDescent="0.25">
      <c r="B21" s="83" t="s">
        <v>45</v>
      </c>
      <c r="C21" s="59">
        <f>'[1]2014'!$B$31</f>
        <v>6001488</v>
      </c>
      <c r="D21" s="40">
        <f t="shared" si="26"/>
        <v>0.10553448085583281</v>
      </c>
      <c r="E21" s="59">
        <f t="shared" si="27"/>
        <v>3706267</v>
      </c>
      <c r="F21" s="16">
        <f t="shared" si="28"/>
        <v>6.5173664224289857E-2</v>
      </c>
      <c r="G21" s="16">
        <f t="shared" si="29"/>
        <v>8.0944068314842313E-2</v>
      </c>
      <c r="H21" s="59">
        <f t="shared" si="30"/>
        <v>2295221</v>
      </c>
      <c r="I21" s="16">
        <f t="shared" si="31"/>
        <v>4.0360816631542951E-2</v>
      </c>
      <c r="J21" s="16">
        <f t="shared" si="32"/>
        <v>0.2071582110330053</v>
      </c>
      <c r="K21" s="78">
        <f t="shared" si="33"/>
        <v>2.5592759957065283</v>
      </c>
      <c r="L21" s="59">
        <f>'[1]2014'!$B$76</f>
        <v>1580199</v>
      </c>
      <c r="M21" s="16">
        <f t="shared" si="34"/>
        <v>0.19877824638530173</v>
      </c>
      <c r="N21" s="31">
        <f t="shared" si="35"/>
        <v>2.4557481545420758</v>
      </c>
      <c r="O21" s="16">
        <f t="shared" si="36"/>
        <v>0.14262295348297352</v>
      </c>
      <c r="P21" s="59">
        <f>'[1]2014'!$B$121</f>
        <v>715022</v>
      </c>
      <c r="Q21" s="16">
        <f t="shared" si="37"/>
        <v>0.2284416065308647</v>
      </c>
      <c r="R21" s="31">
        <f t="shared" si="38"/>
        <v>2.8222155284104553</v>
      </c>
      <c r="S21" s="32">
        <f t="shared" si="39"/>
        <v>6.4535257550031783E-2</v>
      </c>
      <c r="Y21" s="88"/>
      <c r="Z21" s="88"/>
      <c r="AA21" s="88"/>
    </row>
    <row r="22" spans="2:27" x14ac:dyDescent="0.25">
      <c r="B22" s="83" t="s">
        <v>11</v>
      </c>
      <c r="C22" s="59">
        <f>'[1]2014'!$B$34</f>
        <v>1568384</v>
      </c>
      <c r="D22" s="40">
        <f t="shared" si="26"/>
        <v>2.7579592131583782E-2</v>
      </c>
      <c r="E22" s="59">
        <f t="shared" si="27"/>
        <v>699859</v>
      </c>
      <c r="F22" s="16">
        <f t="shared" si="28"/>
        <v>1.2306823947208142E-2</v>
      </c>
      <c r="G22" s="16">
        <f t="shared" si="29"/>
        <v>1.5284768935092164E-2</v>
      </c>
      <c r="H22" s="59">
        <f t="shared" si="30"/>
        <v>868525</v>
      </c>
      <c r="I22" s="16">
        <f t="shared" si="31"/>
        <v>1.5272768184375639E-2</v>
      </c>
      <c r="J22" s="16">
        <f t="shared" si="32"/>
        <v>7.838987410686854E-2</v>
      </c>
      <c r="K22" s="78">
        <f t="shared" si="33"/>
        <v>5.1286267028148478</v>
      </c>
      <c r="L22" s="59">
        <f>'[1]2014'!$B$79</f>
        <v>707591</v>
      </c>
      <c r="M22" s="16">
        <f t="shared" si="34"/>
        <v>8.9010117167535249E-2</v>
      </c>
      <c r="N22" s="31">
        <f t="shared" si="35"/>
        <v>5.8234519308419328</v>
      </c>
      <c r="O22" s="16">
        <f t="shared" si="36"/>
        <v>6.3864562803780223E-2</v>
      </c>
      <c r="P22" s="59">
        <f>'[1]2014'!$B$124</f>
        <v>160934</v>
      </c>
      <c r="Q22" s="16">
        <f t="shared" si="37"/>
        <v>5.1416629845568641E-2</v>
      </c>
      <c r="R22" s="31">
        <f t="shared" si="38"/>
        <v>3.3639127986764432</v>
      </c>
      <c r="S22" s="32">
        <f t="shared" si="39"/>
        <v>1.4525311303088319E-2</v>
      </c>
      <c r="Y22" s="88"/>
      <c r="Z22" s="88"/>
      <c r="AA22" s="88"/>
    </row>
    <row r="23" spans="2:27" x14ac:dyDescent="0.25">
      <c r="B23" s="83" t="s">
        <v>10</v>
      </c>
      <c r="C23" s="59">
        <f>'[1]2014'!$B$33</f>
        <v>1255180</v>
      </c>
      <c r="D23" s="40">
        <f t="shared" si="26"/>
        <v>2.2071987760472773E-2</v>
      </c>
      <c r="E23" s="59">
        <f t="shared" si="27"/>
        <v>667195</v>
      </c>
      <c r="F23" s="16">
        <f t="shared" si="28"/>
        <v>1.1732436681470891E-2</v>
      </c>
      <c r="G23" s="16">
        <f t="shared" si="29"/>
        <v>1.4571394251769022E-2</v>
      </c>
      <c r="H23" s="59">
        <f t="shared" si="30"/>
        <v>587985</v>
      </c>
      <c r="I23" s="16">
        <f t="shared" si="31"/>
        <v>1.0339551079001882E-2</v>
      </c>
      <c r="J23" s="16">
        <f t="shared" si="32"/>
        <v>5.306936487346605E-2</v>
      </c>
      <c r="K23" s="78">
        <f t="shared" si="33"/>
        <v>3.6420238143665098</v>
      </c>
      <c r="L23" s="59">
        <f>'[1]2014'!$B$78</f>
        <v>537403</v>
      </c>
      <c r="M23" s="16">
        <f t="shared" si="34"/>
        <v>6.7601628619053861E-2</v>
      </c>
      <c r="N23" s="31">
        <f t="shared" si="35"/>
        <v>4.639338381146799</v>
      </c>
      <c r="O23" s="16">
        <f t="shared" si="36"/>
        <v>4.8504019475148645E-2</v>
      </c>
      <c r="P23" s="59">
        <f>'[1]2014'!$B$123</f>
        <v>50582</v>
      </c>
      <c r="Q23" s="16">
        <f t="shared" si="37"/>
        <v>1.6160388549644904E-2</v>
      </c>
      <c r="R23" s="31">
        <f t="shared" si="38"/>
        <v>1.1090488851252496</v>
      </c>
      <c r="S23" s="32">
        <f t="shared" si="39"/>
        <v>4.5653453983174053E-3</v>
      </c>
      <c r="Y23" s="88"/>
      <c r="Z23" s="88"/>
      <c r="AA23" s="88"/>
    </row>
    <row r="24" spans="2:27" ht="38.25" customHeight="1" x14ac:dyDescent="0.25">
      <c r="B24" s="83" t="s">
        <v>47</v>
      </c>
      <c r="C24" s="59">
        <f>'[1]2014'!$B$35</f>
        <v>259553</v>
      </c>
      <c r="D24" s="40">
        <f t="shared" si="26"/>
        <v>4.5641666049443027E-3</v>
      </c>
      <c r="E24" s="59">
        <f t="shared" si="27"/>
        <v>160147</v>
      </c>
      <c r="F24" s="16">
        <f t="shared" si="28"/>
        <v>2.8161400148794861E-3</v>
      </c>
      <c r="G24" s="16">
        <f t="shared" si="29"/>
        <v>3.4975757840482223E-3</v>
      </c>
      <c r="H24" s="59">
        <f t="shared" si="30"/>
        <v>99406</v>
      </c>
      <c r="I24" s="16">
        <f t="shared" si="31"/>
        <v>1.7480265900648166E-3</v>
      </c>
      <c r="J24" s="16">
        <f t="shared" si="32"/>
        <v>8.9720201784259223E-3</v>
      </c>
      <c r="K24" s="78">
        <f t="shared" si="33"/>
        <v>2.5652110868749718</v>
      </c>
      <c r="L24" s="59">
        <f>'[1]2014'!$B$80</f>
        <v>78809</v>
      </c>
      <c r="M24" s="16">
        <f t="shared" si="34"/>
        <v>9.9136341811248106E-3</v>
      </c>
      <c r="N24" s="31">
        <f t="shared" si="35"/>
        <v>2.8344301291022798</v>
      </c>
      <c r="O24" s="16">
        <f t="shared" si="36"/>
        <v>7.1130106657703611E-3</v>
      </c>
      <c r="P24" s="59">
        <f>'[1]2014'!$B$125</f>
        <v>20597</v>
      </c>
      <c r="Q24" s="16">
        <f t="shared" si="37"/>
        <v>6.5805132845090366E-3</v>
      </c>
      <c r="R24" s="31">
        <f t="shared" si="38"/>
        <v>1.8814498071840231</v>
      </c>
      <c r="S24" s="32">
        <f t="shared" si="39"/>
        <v>1.8590095126555612E-3</v>
      </c>
      <c r="Y24" s="88"/>
      <c r="Z24" s="88"/>
      <c r="AA24" s="88"/>
    </row>
    <row r="25" spans="2:27" ht="38.25" customHeight="1" x14ac:dyDescent="0.25">
      <c r="B25" s="83" t="s">
        <v>46</v>
      </c>
      <c r="C25" s="59">
        <f>'[1]2014'!$B$32</f>
        <v>1157382</v>
      </c>
      <c r="D25" s="40">
        <f t="shared" si="26"/>
        <v>2.0352237398772684E-2</v>
      </c>
      <c r="E25" s="59">
        <f t="shared" si="27"/>
        <v>940468</v>
      </c>
      <c r="F25" s="16">
        <f t="shared" si="28"/>
        <v>1.6537865632910265E-2</v>
      </c>
      <c r="G25" s="16">
        <f t="shared" si="29"/>
        <v>2.0539617366995718E-2</v>
      </c>
      <c r="H25" s="59">
        <f t="shared" si="30"/>
        <v>216914</v>
      </c>
      <c r="I25" s="16">
        <f t="shared" si="31"/>
        <v>3.8143717658624191E-3</v>
      </c>
      <c r="J25" s="16">
        <f t="shared" si="32"/>
        <v>1.9577860340251902E-2</v>
      </c>
      <c r="K25" s="78">
        <f t="shared" si="33"/>
        <v>0.95317551395630062</v>
      </c>
      <c r="L25" s="59">
        <f>'[1]2014'!$B$77</f>
        <v>176490</v>
      </c>
      <c r="M25" s="16">
        <f t="shared" si="34"/>
        <v>2.2201237125540455E-2</v>
      </c>
      <c r="N25" s="31">
        <f t="shared" si="35"/>
        <v>1.0808982820300599</v>
      </c>
      <c r="O25" s="16">
        <f t="shared" si="36"/>
        <v>1.5929338684690975E-2</v>
      </c>
      <c r="P25" s="59">
        <f>'[1]2014'!$B$122</f>
        <v>40424</v>
      </c>
      <c r="Q25" s="16">
        <f t="shared" si="37"/>
        <v>1.2915020100645399E-2</v>
      </c>
      <c r="R25" s="31">
        <f t="shared" si="38"/>
        <v>0.62878581766562136</v>
      </c>
      <c r="S25" s="32">
        <f t="shared" si="39"/>
        <v>3.6485216555609268E-3</v>
      </c>
      <c r="Y25" s="88"/>
      <c r="Z25" s="88"/>
      <c r="AA25" s="88"/>
    </row>
    <row r="26" spans="2:27" ht="39.75" customHeight="1" x14ac:dyDescent="0.25">
      <c r="B26" s="83" t="s">
        <v>14</v>
      </c>
      <c r="C26" s="59">
        <f>'[1]2014'!$B$29</f>
        <v>672604</v>
      </c>
      <c r="D26" s="40">
        <f t="shared" si="26"/>
        <v>1.1827552427257469E-2</v>
      </c>
      <c r="E26" s="59">
        <f t="shared" si="27"/>
        <v>556175</v>
      </c>
      <c r="F26" s="16">
        <f t="shared" si="28"/>
        <v>9.7801811634036107E-3</v>
      </c>
      <c r="G26" s="16">
        <f t="shared" si="29"/>
        <v>1.2146741504324278E-2</v>
      </c>
      <c r="H26" s="59">
        <f t="shared" si="30"/>
        <v>116429</v>
      </c>
      <c r="I26" s="16">
        <f t="shared" si="31"/>
        <v>2.0473712638538573E-3</v>
      </c>
      <c r="J26" s="16">
        <f t="shared" si="32"/>
        <v>1.0508453587851354E-2</v>
      </c>
      <c r="K26" s="78">
        <f t="shared" si="33"/>
        <v>0.86512531645711832</v>
      </c>
      <c r="L26" s="59">
        <f>'[1]2014'!$B$74</f>
        <v>100443</v>
      </c>
      <c r="M26" s="16">
        <f t="shared" si="34"/>
        <v>1.2635043688597993E-2</v>
      </c>
      <c r="N26" s="31">
        <f t="shared" si="35"/>
        <v>1.040200261452825</v>
      </c>
      <c r="O26" s="16">
        <f t="shared" si="36"/>
        <v>9.0656159867778096E-3</v>
      </c>
      <c r="P26" s="59">
        <f>'[1]2014'!$B$119</f>
        <v>15986</v>
      </c>
      <c r="Q26" s="16">
        <f t="shared" si="37"/>
        <v>5.1073498745526757E-3</v>
      </c>
      <c r="R26" s="31">
        <f t="shared" si="38"/>
        <v>0.42047077998115323</v>
      </c>
      <c r="S26" s="32">
        <f t="shared" si="39"/>
        <v>1.4428376010735449E-3</v>
      </c>
      <c r="Y26" s="88"/>
      <c r="Z26" s="88"/>
      <c r="AA26" s="88"/>
    </row>
    <row r="27" spans="2:27" s="39" customFormat="1" ht="21.75" customHeight="1" x14ac:dyDescent="0.25">
      <c r="B27" s="95" t="s">
        <v>0</v>
      </c>
      <c r="C27" s="60">
        <f>SUM(C20:C26)</f>
        <v>56867556</v>
      </c>
      <c r="D27" s="34">
        <f>SUM(D20:D26)</f>
        <v>1</v>
      </c>
      <c r="E27" s="60">
        <f>SUM(E20:E26)</f>
        <v>45788000</v>
      </c>
      <c r="F27" s="34">
        <f>SUM(F20:F26)</f>
        <v>0.80516911962947724</v>
      </c>
      <c r="G27" s="34">
        <f>SUM(G20:G26)</f>
        <v>0.99999999999999989</v>
      </c>
      <c r="H27" s="60">
        <f>SUM(H20:H26)</f>
        <v>11079556</v>
      </c>
      <c r="I27" s="35">
        <f>SUM(I20:I26)</f>
        <v>0.19483088037052268</v>
      </c>
      <c r="J27" s="35">
        <f>SUM(J20:J26)</f>
        <v>0.99999999999999989</v>
      </c>
      <c r="K27" s="36"/>
      <c r="L27" s="60">
        <f>SUM(L20:L26)</f>
        <v>7949557</v>
      </c>
      <c r="M27" s="35">
        <f>SUM(M20:M26)</f>
        <v>1</v>
      </c>
      <c r="N27" s="105" t="s">
        <v>13</v>
      </c>
      <c r="O27" s="16">
        <f>SUM(O20:O26)</f>
        <v>0.71749779503799604</v>
      </c>
      <c r="P27" s="60">
        <f>SUM(P20:P26)</f>
        <v>3129999</v>
      </c>
      <c r="Q27" s="35">
        <f>SUM(Q20:Q26)</f>
        <v>0.99999999999999978</v>
      </c>
      <c r="R27" s="105" t="s">
        <v>13</v>
      </c>
      <c r="S27" s="32">
        <f>SUM(S20:S26)</f>
        <v>0.28250220496200384</v>
      </c>
      <c r="U27" s="112"/>
      <c r="V27" s="112"/>
      <c r="W27" s="112"/>
      <c r="X27" s="112"/>
    </row>
    <row r="28" spans="2:27" ht="27" customHeight="1" x14ac:dyDescent="0.25">
      <c r="B28" s="86" t="s">
        <v>33</v>
      </c>
      <c r="C28" s="77"/>
      <c r="D28" s="40"/>
      <c r="E28" s="77"/>
      <c r="F28" s="16"/>
      <c r="G28" s="16"/>
      <c r="H28" s="77"/>
      <c r="I28" s="16"/>
      <c r="J28" s="16"/>
      <c r="K28" s="41"/>
      <c r="L28" s="77"/>
      <c r="M28" s="16"/>
      <c r="N28" s="31" t="s">
        <v>13</v>
      </c>
      <c r="O28" s="16" t="s">
        <v>13</v>
      </c>
      <c r="P28" s="77"/>
      <c r="Q28" s="16"/>
      <c r="R28" s="42"/>
      <c r="S28" s="32"/>
      <c r="Y28" s="88"/>
      <c r="Z28" s="88"/>
      <c r="AA28" s="88"/>
    </row>
    <row r="29" spans="2:27" x14ac:dyDescent="0.25">
      <c r="B29" s="83" t="s">
        <v>11</v>
      </c>
      <c r="C29" s="59">
        <f>C25</f>
        <v>1157382</v>
      </c>
      <c r="D29" s="40">
        <f>C29/C$14</f>
        <v>2.0352237398772684E-2</v>
      </c>
      <c r="E29" s="59">
        <f>E25</f>
        <v>940468</v>
      </c>
      <c r="F29" s="16">
        <f>E29/$C$5</f>
        <v>1.6537865632910265E-2</v>
      </c>
      <c r="G29" s="16">
        <f>E29/E$5</f>
        <v>2.0539617366995718E-2</v>
      </c>
      <c r="H29" s="59">
        <f t="shared" ref="H29:H30" si="40">L29+P29</f>
        <v>216914</v>
      </c>
      <c r="I29" s="16">
        <f>H29/$C$5</f>
        <v>3.8143717658624191E-3</v>
      </c>
      <c r="J29" s="16">
        <f>H29/H$5</f>
        <v>1.9577860340251902E-2</v>
      </c>
      <c r="K29" s="78">
        <f>J29/G29</f>
        <v>0.95317551395630062</v>
      </c>
      <c r="L29" s="59">
        <f>L25</f>
        <v>176490</v>
      </c>
      <c r="M29" s="16">
        <f>L29/L$5</f>
        <v>2.2201237125540455E-2</v>
      </c>
      <c r="N29" s="31">
        <f>M29/$G29</f>
        <v>1.0808982820300599</v>
      </c>
      <c r="O29" s="16">
        <f t="shared" ref="O29:O30" si="41">L29/$H$5</f>
        <v>1.5929338684690975E-2</v>
      </c>
      <c r="P29" s="59">
        <f>P25</f>
        <v>40424</v>
      </c>
      <c r="Q29" s="16">
        <f>P29/P$5</f>
        <v>1.2915020100645399E-2</v>
      </c>
      <c r="R29" s="31">
        <f>Q29/$G29</f>
        <v>0.62878581766562136</v>
      </c>
      <c r="S29" s="32">
        <f t="shared" ref="S29:S30" si="42">P29/$H$5</f>
        <v>3.6485216555609268E-3</v>
      </c>
      <c r="Y29" s="88"/>
      <c r="Z29" s="88"/>
      <c r="AA29" s="88"/>
    </row>
    <row r="30" spans="2:27" ht="19.5" customHeight="1" x14ac:dyDescent="0.25">
      <c r="B30" s="83" t="s">
        <v>24</v>
      </c>
      <c r="C30" s="59">
        <f>C26+C24+C23+C22+C21+C20</f>
        <v>55710174</v>
      </c>
      <c r="D30" s="40">
        <f>C30/C$14</f>
        <v>0.97964776260122732</v>
      </c>
      <c r="E30" s="59">
        <f>E26+E24+E23+E22+E21+E20</f>
        <v>44847532</v>
      </c>
      <c r="F30" s="16">
        <f>E30/$C$5</f>
        <v>0.78863125399656708</v>
      </c>
      <c r="G30" s="16">
        <f>E30/E$5</f>
        <v>0.97946038263300428</v>
      </c>
      <c r="H30" s="59">
        <f t="shared" si="40"/>
        <v>10862642</v>
      </c>
      <c r="I30" s="16">
        <f>H30/$C$5</f>
        <v>0.19101650860466027</v>
      </c>
      <c r="J30" s="16">
        <f>H30/H$5</f>
        <v>0.98042213965974812</v>
      </c>
      <c r="K30" s="78">
        <f>J30/G30</f>
        <v>1.0009819253987164</v>
      </c>
      <c r="L30" s="59">
        <f>L26+L24+L23+L22+L21+L20</f>
        <v>7773067</v>
      </c>
      <c r="M30" s="16">
        <f>L30/L$5</f>
        <v>0.97779876287445955</v>
      </c>
      <c r="N30" s="31">
        <f>M30/$G30</f>
        <v>0.99830353550995299</v>
      </c>
      <c r="O30" s="16">
        <f t="shared" si="41"/>
        <v>0.70156845635330511</v>
      </c>
      <c r="P30" s="59">
        <f>P26+P24+P23+P22+P21+P20</f>
        <v>3089575</v>
      </c>
      <c r="Q30" s="16">
        <f>P30/P$5</f>
        <v>0.98708497989935462</v>
      </c>
      <c r="R30" s="31">
        <f>Q30/$G30</f>
        <v>1.0077844876643747</v>
      </c>
      <c r="S30" s="32">
        <f t="shared" si="42"/>
        <v>0.27885368330644295</v>
      </c>
    </row>
    <row r="31" spans="2:27" s="39" customFormat="1" ht="19.5" customHeight="1" x14ac:dyDescent="0.25">
      <c r="B31" s="33"/>
      <c r="C31" s="60">
        <f>SUM(C29:C30)</f>
        <v>56867556</v>
      </c>
      <c r="D31" s="35">
        <f>SUM(D29:D30)</f>
        <v>1</v>
      </c>
      <c r="E31" s="60">
        <f>SUM(E29:E30)</f>
        <v>45788000</v>
      </c>
      <c r="F31" s="35">
        <f>SUM(F29:F30)</f>
        <v>0.80516911962947735</v>
      </c>
      <c r="G31" s="35">
        <f>SUM(G29:G30)</f>
        <v>1</v>
      </c>
      <c r="H31" s="60">
        <f>SUM(H29:H30)</f>
        <v>11079556</v>
      </c>
      <c r="I31" s="35">
        <f>SUM(I29:I30)</f>
        <v>0.19483088037052268</v>
      </c>
      <c r="J31" s="35">
        <f>SUM(J29:J30)</f>
        <v>1</v>
      </c>
      <c r="K31" s="36"/>
      <c r="L31" s="60">
        <f>SUM(L29:L30)</f>
        <v>7949557</v>
      </c>
      <c r="M31" s="35">
        <f>SUM(M29:M30)</f>
        <v>1</v>
      </c>
      <c r="N31" s="37"/>
      <c r="O31" s="35">
        <f>SUM(O29:O30)</f>
        <v>0.71749779503799604</v>
      </c>
      <c r="P31" s="60">
        <f>SUM(P29:P30)</f>
        <v>3129999</v>
      </c>
      <c r="Q31" s="35">
        <f>SUM(Q29:Q30)</f>
        <v>1</v>
      </c>
      <c r="R31" s="105" t="s">
        <v>13</v>
      </c>
      <c r="S31" s="38">
        <f>SUM(S29:S30)</f>
        <v>0.28250220496200384</v>
      </c>
      <c r="U31" s="112"/>
      <c r="V31" s="112"/>
      <c r="W31" s="112"/>
      <c r="X31" s="112"/>
      <c r="Y31" s="112"/>
      <c r="Z31" s="112"/>
      <c r="AA31" s="112"/>
    </row>
    <row r="32" spans="2:27" x14ac:dyDescent="0.25">
      <c r="B32" s="86" t="s">
        <v>12</v>
      </c>
      <c r="C32" s="77"/>
      <c r="D32" s="40"/>
      <c r="E32" s="77"/>
      <c r="F32" s="16"/>
      <c r="G32" s="16"/>
      <c r="H32" s="77"/>
      <c r="I32" s="16"/>
      <c r="J32" s="16"/>
      <c r="K32" s="41"/>
      <c r="L32" s="77"/>
      <c r="M32" s="16"/>
      <c r="N32" s="42"/>
      <c r="O32" s="16" t="s">
        <v>13</v>
      </c>
      <c r="P32" s="77"/>
      <c r="Q32" s="16"/>
      <c r="R32" s="42"/>
      <c r="S32" s="32"/>
    </row>
    <row r="33" spans="2:27" x14ac:dyDescent="0.25">
      <c r="B33" s="83" t="s">
        <v>15</v>
      </c>
      <c r="C33" s="59">
        <f>'[1]2014'!$B$40</f>
        <v>30982138</v>
      </c>
      <c r="D33" s="40">
        <f>C33/C$14</f>
        <v>0.54481219484797272</v>
      </c>
      <c r="E33" s="59">
        <f t="shared" ref="E33:E34" si="43">C33-H33</f>
        <v>24290591</v>
      </c>
      <c r="F33" s="16">
        <f>E33/$C$5</f>
        <v>0.42714322029242824</v>
      </c>
      <c r="G33" s="16">
        <f>E33/E$5</f>
        <v>0.53050124486765093</v>
      </c>
      <c r="H33" s="59">
        <f t="shared" ref="H33:H34" si="44">L33+P33</f>
        <v>6691547</v>
      </c>
      <c r="I33" s="16">
        <f>H33/$C$5</f>
        <v>0.11766897455554447</v>
      </c>
      <c r="J33" s="16">
        <f>H33/H$5</f>
        <v>0.60395443644131586</v>
      </c>
      <c r="K33" s="78">
        <f>J33/G33</f>
        <v>1.1384599796594068</v>
      </c>
      <c r="L33" s="59">
        <f>'[1]2014'!$B$85</f>
        <v>4834606</v>
      </c>
      <c r="M33" s="16">
        <f>L33/L$5</f>
        <v>0.60816042956859107</v>
      </c>
      <c r="N33" s="31">
        <f>M33/$G33</f>
        <v>1.1463883175624112</v>
      </c>
      <c r="O33" s="16">
        <f t="shared" ref="O33:O34" si="45">L33/$H$5</f>
        <v>0.43635376724482461</v>
      </c>
      <c r="P33" s="59">
        <f>'[1]2014'!$B$130</f>
        <v>1856941</v>
      </c>
      <c r="Q33" s="16">
        <f>P33/P$5</f>
        <v>0.59327207452781938</v>
      </c>
      <c r="R33" s="31">
        <f>Q33/$G33</f>
        <v>1.1183236236812761</v>
      </c>
      <c r="S33" s="32">
        <f t="shared" ref="S33:S34" si="46">P33/$H$5</f>
        <v>0.16760066919649128</v>
      </c>
    </row>
    <row r="34" spans="2:27" x14ac:dyDescent="0.25">
      <c r="B34" s="83" t="s">
        <v>52</v>
      </c>
      <c r="C34" s="59">
        <f>'[1]2014'!$B$39</f>
        <v>25885418</v>
      </c>
      <c r="D34" s="40">
        <f>C34/C$14</f>
        <v>0.45518780515202728</v>
      </c>
      <c r="E34" s="59">
        <f t="shared" si="43"/>
        <v>21497409</v>
      </c>
      <c r="F34" s="16">
        <f>E34/$C$5</f>
        <v>0.37802589933704905</v>
      </c>
      <c r="G34" s="16">
        <f>E34/E$5</f>
        <v>0.46949875513234907</v>
      </c>
      <c r="H34" s="59">
        <f t="shared" si="44"/>
        <v>4388009</v>
      </c>
      <c r="I34" s="16">
        <f>H34/$C$5</f>
        <v>7.7161905814978227E-2</v>
      </c>
      <c r="J34" s="16">
        <f>H34/H$5</f>
        <v>0.39604556355868414</v>
      </c>
      <c r="K34" s="78">
        <f>J34/G34</f>
        <v>0.84354976286793582</v>
      </c>
      <c r="L34" s="59">
        <f>'[1]2014'!$B$84</f>
        <v>3114951</v>
      </c>
      <c r="M34" s="16">
        <f>L34/L$5</f>
        <v>0.39183957043140893</v>
      </c>
      <c r="N34" s="31">
        <f>M34/$G34</f>
        <v>0.83459128729947651</v>
      </c>
      <c r="O34" s="16">
        <f t="shared" si="45"/>
        <v>0.28114402779317149</v>
      </c>
      <c r="P34" s="59">
        <f>'[1]2014'!$B$129</f>
        <v>1273058</v>
      </c>
      <c r="Q34" s="16">
        <f>P34/P$5</f>
        <v>0.40672792547218067</v>
      </c>
      <c r="R34" s="31">
        <f>Q34/$G34</f>
        <v>0.86630245772968317</v>
      </c>
      <c r="S34" s="32">
        <f t="shared" si="46"/>
        <v>0.11490153576551262</v>
      </c>
    </row>
    <row r="35" spans="2:27" s="39" customFormat="1" ht="24.75" customHeight="1" thickBot="1" x14ac:dyDescent="0.3">
      <c r="B35" s="96" t="s">
        <v>0</v>
      </c>
      <c r="C35" s="44">
        <f>SUM(C33:C34)</f>
        <v>56867556</v>
      </c>
      <c r="D35" s="45">
        <f>SUM(D33:D34)</f>
        <v>1</v>
      </c>
      <c r="E35" s="44">
        <f>SUM(E33:E34)</f>
        <v>45788000</v>
      </c>
      <c r="F35" s="45">
        <f>SUM(F33:F34)</f>
        <v>0.80516911962947724</v>
      </c>
      <c r="G35" s="45">
        <f>SUM(G33:G34)</f>
        <v>1</v>
      </c>
      <c r="H35" s="44">
        <f>SUM(H33:H34)</f>
        <v>11079556</v>
      </c>
      <c r="I35" s="45">
        <f>SUM(I33:I34)</f>
        <v>0.19483088037052271</v>
      </c>
      <c r="J35" s="45">
        <f>SUM(J33:J34)</f>
        <v>1</v>
      </c>
      <c r="K35" s="46"/>
      <c r="L35" s="44">
        <f>SUM(L33:L34)</f>
        <v>7949557</v>
      </c>
      <c r="M35" s="45">
        <f>SUM(M33:M34)</f>
        <v>1</v>
      </c>
      <c r="N35" s="47"/>
      <c r="O35" s="45">
        <f>SUM(O33:O34)</f>
        <v>0.71749779503799616</v>
      </c>
      <c r="P35" s="44">
        <f>SUM(P33:P34)</f>
        <v>3129999</v>
      </c>
      <c r="Q35" s="45">
        <f>SUM(Q33:Q34)</f>
        <v>1</v>
      </c>
      <c r="R35" s="116" t="s">
        <v>13</v>
      </c>
      <c r="S35" s="48">
        <f>SUM(S33:S34)</f>
        <v>0.2825022049620039</v>
      </c>
      <c r="U35" s="112"/>
      <c r="V35" s="112"/>
      <c r="W35" s="112"/>
      <c r="X35" s="112"/>
      <c r="Y35" s="112"/>
      <c r="Z35" s="112"/>
      <c r="AA35" s="112"/>
    </row>
    <row r="36" spans="2:27" s="7" customFormat="1" ht="25.5" customHeight="1" thickBot="1" x14ac:dyDescent="0.3">
      <c r="B36" s="8" t="s">
        <v>26</v>
      </c>
      <c r="C36" s="9"/>
      <c r="D36" s="3"/>
      <c r="E36" s="3"/>
      <c r="F36" s="3"/>
      <c r="G36" s="3"/>
      <c r="H36" s="9"/>
      <c r="I36" s="3"/>
      <c r="J36" s="3"/>
      <c r="K36" s="6"/>
      <c r="L36" s="10"/>
      <c r="M36" s="3"/>
      <c r="N36" s="6"/>
      <c r="O36" s="3"/>
      <c r="P36" s="10"/>
      <c r="Q36" s="3"/>
      <c r="R36" s="6"/>
      <c r="S36" s="1"/>
      <c r="U36" s="108"/>
      <c r="V36" s="108"/>
      <c r="W36" s="108"/>
      <c r="X36" s="108"/>
      <c r="Y36" s="108"/>
      <c r="Z36" s="108"/>
      <c r="AA36" s="108"/>
    </row>
    <row r="37" spans="2:27" s="90" customFormat="1" ht="237" customHeight="1" x14ac:dyDescent="0.25">
      <c r="B37" s="97"/>
      <c r="C37" s="94" t="s">
        <v>57</v>
      </c>
      <c r="D37" s="98" t="s">
        <v>58</v>
      </c>
      <c r="E37" s="94" t="s">
        <v>59</v>
      </c>
      <c r="F37" s="99" t="s">
        <v>61</v>
      </c>
      <c r="G37" s="100" t="s">
        <v>60</v>
      </c>
      <c r="H37" s="101" t="s">
        <v>70</v>
      </c>
      <c r="I37" s="99" t="s">
        <v>76</v>
      </c>
      <c r="J37" s="99" t="s">
        <v>69</v>
      </c>
      <c r="K37" s="102" t="s">
        <v>71</v>
      </c>
      <c r="L37" s="94" t="s">
        <v>62</v>
      </c>
      <c r="M37" s="99" t="s">
        <v>64</v>
      </c>
      <c r="N37" s="99" t="s">
        <v>65</v>
      </c>
      <c r="O37" s="102" t="s">
        <v>77</v>
      </c>
      <c r="P37" s="94" t="s">
        <v>66</v>
      </c>
      <c r="Q37" s="99" t="s">
        <v>67</v>
      </c>
      <c r="R37" s="99" t="s">
        <v>68</v>
      </c>
      <c r="S37" s="103" t="s">
        <v>75</v>
      </c>
      <c r="U37" s="109"/>
      <c r="V37" s="109"/>
      <c r="W37" s="109"/>
      <c r="X37" s="109"/>
      <c r="Y37" s="109"/>
      <c r="Z37" s="109"/>
    </row>
    <row r="38" spans="2:27" x14ac:dyDescent="0.25">
      <c r="B38" s="84" t="s">
        <v>0</v>
      </c>
      <c r="C38" s="91">
        <f>C5</f>
        <v>56867556</v>
      </c>
      <c r="D38" s="51">
        <f>D5</f>
        <v>1</v>
      </c>
      <c r="E38" s="50">
        <f>C38-H38</f>
        <v>45788000</v>
      </c>
      <c r="F38" s="52">
        <f t="shared" ref="F38:S38" si="47">F5</f>
        <v>0.80516911962947735</v>
      </c>
      <c r="G38" s="51">
        <f t="shared" si="47"/>
        <v>1</v>
      </c>
      <c r="H38" s="50">
        <f t="shared" si="47"/>
        <v>11079556</v>
      </c>
      <c r="I38" s="52">
        <f t="shared" si="47"/>
        <v>0.19483088037052268</v>
      </c>
      <c r="J38" s="53">
        <f t="shared" si="47"/>
        <v>1</v>
      </c>
      <c r="K38" s="54">
        <f t="shared" si="47"/>
        <v>1</v>
      </c>
      <c r="L38" s="50">
        <f t="shared" si="47"/>
        <v>7949557</v>
      </c>
      <c r="M38" s="53">
        <f t="shared" si="47"/>
        <v>1</v>
      </c>
      <c r="N38" s="53">
        <f t="shared" si="47"/>
        <v>1</v>
      </c>
      <c r="O38" s="55">
        <f t="shared" si="47"/>
        <v>0.71749779503799616</v>
      </c>
      <c r="P38" s="50">
        <f t="shared" si="47"/>
        <v>3129999</v>
      </c>
      <c r="Q38" s="53">
        <f t="shared" si="47"/>
        <v>1</v>
      </c>
      <c r="R38" s="53">
        <f t="shared" si="47"/>
        <v>1</v>
      </c>
      <c r="S38" s="25">
        <f t="shared" si="47"/>
        <v>0.2825022049620039</v>
      </c>
    </row>
    <row r="39" spans="2:27" ht="21" customHeight="1" x14ac:dyDescent="0.25">
      <c r="B39" s="86" t="s">
        <v>34</v>
      </c>
      <c r="C39" s="56"/>
      <c r="D39" s="40"/>
      <c r="E39" s="79"/>
      <c r="F39" s="28"/>
      <c r="G39" s="27"/>
      <c r="H39" s="80"/>
      <c r="I39" s="49"/>
      <c r="J39" s="16"/>
      <c r="K39" s="42"/>
      <c r="L39" s="57"/>
      <c r="M39" s="28"/>
      <c r="N39" s="30"/>
      <c r="O39" s="27"/>
      <c r="P39" s="58"/>
      <c r="Q39" s="16"/>
      <c r="R39" s="42"/>
      <c r="S39" s="32"/>
    </row>
    <row r="40" spans="2:27" ht="18.95" customHeight="1" x14ac:dyDescent="0.25">
      <c r="B40" s="83" t="s">
        <v>21</v>
      </c>
      <c r="C40" s="59">
        <f>E40+H40</f>
        <v>45788000</v>
      </c>
      <c r="D40" s="40">
        <f t="shared" ref="D40:D47" si="48">C40/C$14</f>
        <v>0.80516911962947735</v>
      </c>
      <c r="E40" s="59">
        <f>E38</f>
        <v>45788000</v>
      </c>
      <c r="F40" s="16">
        <f t="shared" ref="F40:F48" si="49">E40/$C$5</f>
        <v>0.80516911962947735</v>
      </c>
      <c r="G40" s="40">
        <f t="shared" ref="G40:G48" si="50">E40/E$5</f>
        <v>1</v>
      </c>
      <c r="H40" s="59">
        <f>L40+P40</f>
        <v>0</v>
      </c>
      <c r="I40" s="16">
        <f t="shared" ref="I40:I48" si="51">H40/$C$5</f>
        <v>0</v>
      </c>
      <c r="J40" s="16">
        <f t="shared" ref="J40:J48" si="52">H40/H$5</f>
        <v>0</v>
      </c>
      <c r="K40" s="31" t="s">
        <v>27</v>
      </c>
      <c r="L40" s="59">
        <v>0</v>
      </c>
      <c r="M40" s="16">
        <f>L40/L$5</f>
        <v>0</v>
      </c>
      <c r="N40" s="42" t="s">
        <v>28</v>
      </c>
      <c r="O40" s="16">
        <f t="shared" ref="O40" si="53">L40/$H$5</f>
        <v>0</v>
      </c>
      <c r="P40" s="59">
        <v>0</v>
      </c>
      <c r="Q40" s="16">
        <f t="shared" ref="Q40:Q47" si="54">P40/P$5</f>
        <v>0</v>
      </c>
      <c r="R40" s="42" t="s">
        <v>28</v>
      </c>
      <c r="S40" s="32">
        <f t="shared" ref="S40:S47" si="55">P40/$H$5</f>
        <v>0</v>
      </c>
    </row>
    <row r="41" spans="2:27" ht="19.5" customHeight="1" x14ac:dyDescent="0.25">
      <c r="B41" s="83" t="s">
        <v>22</v>
      </c>
      <c r="C41" s="59">
        <f t="shared" ref="C41:C47" si="56">E41+H41</f>
        <v>1491325</v>
      </c>
      <c r="D41" s="40">
        <f t="shared" si="48"/>
        <v>2.6224531259968337E-2</v>
      </c>
      <c r="E41" s="59">
        <v>0</v>
      </c>
      <c r="F41" s="16">
        <f t="shared" si="49"/>
        <v>0</v>
      </c>
      <c r="G41" s="40">
        <f t="shared" si="50"/>
        <v>0</v>
      </c>
      <c r="H41" s="59">
        <f t="shared" ref="H41:H47" si="57">L41+P41</f>
        <v>1491325</v>
      </c>
      <c r="I41" s="16">
        <f t="shared" si="51"/>
        <v>2.6224531259968337E-2</v>
      </c>
      <c r="J41" s="16">
        <f t="shared" si="52"/>
        <v>0.1346015129126113</v>
      </c>
      <c r="K41" s="31" t="s">
        <v>27</v>
      </c>
      <c r="L41" s="59">
        <v>0</v>
      </c>
      <c r="M41" s="16">
        <f t="shared" ref="M41:M47" si="58">L41/L$5</f>
        <v>0</v>
      </c>
      <c r="N41" s="42" t="s">
        <v>28</v>
      </c>
      <c r="O41" s="16">
        <f t="shared" ref="O41:O47" si="59">L41/$H$5</f>
        <v>0</v>
      </c>
      <c r="P41" s="59">
        <f>'[1]2014'!$B$166</f>
        <v>1491325</v>
      </c>
      <c r="Q41" s="16">
        <f t="shared" si="54"/>
        <v>0.47646181356607464</v>
      </c>
      <c r="R41" s="42" t="s">
        <v>28</v>
      </c>
      <c r="S41" s="32">
        <f t="shared" si="55"/>
        <v>0.1346015129126113</v>
      </c>
    </row>
    <row r="42" spans="2:27" ht="16.5" customHeight="1" x14ac:dyDescent="0.25">
      <c r="B42" s="83" t="s">
        <v>35</v>
      </c>
      <c r="C42" s="59">
        <f t="shared" si="56"/>
        <v>5601451</v>
      </c>
      <c r="D42" s="40">
        <f t="shared" si="48"/>
        <v>9.8499942568307311E-2</v>
      </c>
      <c r="E42" s="59">
        <v>0</v>
      </c>
      <c r="F42" s="16">
        <f t="shared" si="49"/>
        <v>0</v>
      </c>
      <c r="G42" s="40">
        <f t="shared" si="50"/>
        <v>0</v>
      </c>
      <c r="H42" s="59">
        <f t="shared" si="57"/>
        <v>5601451</v>
      </c>
      <c r="I42" s="16">
        <f t="shared" si="51"/>
        <v>9.8499942568307311E-2</v>
      </c>
      <c r="J42" s="16">
        <f t="shared" si="52"/>
        <v>0.50556637829169326</v>
      </c>
      <c r="K42" s="31" t="s">
        <v>27</v>
      </c>
      <c r="L42" s="59">
        <f>'[1]2014'!$B$154</f>
        <v>5601451</v>
      </c>
      <c r="M42" s="16">
        <f t="shared" si="58"/>
        <v>0.70462429541671312</v>
      </c>
      <c r="N42" s="42" t="s">
        <v>28</v>
      </c>
      <c r="O42" s="16">
        <f t="shared" si="59"/>
        <v>0.50556637829169326</v>
      </c>
      <c r="P42" s="59">
        <v>0</v>
      </c>
      <c r="Q42" s="16">
        <f t="shared" si="54"/>
        <v>0</v>
      </c>
      <c r="R42" s="42" t="s">
        <v>28</v>
      </c>
      <c r="S42" s="32">
        <f t="shared" si="55"/>
        <v>0</v>
      </c>
    </row>
    <row r="43" spans="2:27" ht="21.75" customHeight="1" x14ac:dyDescent="0.25">
      <c r="B43" s="83" t="s">
        <v>36</v>
      </c>
      <c r="C43" s="59">
        <f t="shared" si="56"/>
        <v>1024319</v>
      </c>
      <c r="D43" s="40">
        <f t="shared" si="48"/>
        <v>1.8012361916872249E-2</v>
      </c>
      <c r="E43" s="59">
        <v>0</v>
      </c>
      <c r="F43" s="16">
        <f t="shared" si="49"/>
        <v>0</v>
      </c>
      <c r="G43" s="40">
        <f t="shared" si="50"/>
        <v>0</v>
      </c>
      <c r="H43" s="59">
        <f t="shared" si="57"/>
        <v>1024319</v>
      </c>
      <c r="I43" s="16">
        <f t="shared" si="51"/>
        <v>1.8012361916872249E-2</v>
      </c>
      <c r="J43" s="16">
        <f t="shared" si="52"/>
        <v>9.2451267902793219E-2</v>
      </c>
      <c r="K43" s="31" t="s">
        <v>27</v>
      </c>
      <c r="L43" s="59">
        <v>0</v>
      </c>
      <c r="M43" s="16">
        <f t="shared" si="58"/>
        <v>0</v>
      </c>
      <c r="N43" s="42" t="s">
        <v>28</v>
      </c>
      <c r="O43" s="16">
        <f t="shared" si="59"/>
        <v>0</v>
      </c>
      <c r="P43" s="59">
        <f>'[1]2014'!$B$167</f>
        <v>1024319</v>
      </c>
      <c r="Q43" s="16">
        <f t="shared" si="54"/>
        <v>0.32725857100912814</v>
      </c>
      <c r="R43" s="42" t="s">
        <v>28</v>
      </c>
      <c r="S43" s="32">
        <f t="shared" si="55"/>
        <v>9.2451267902793219E-2</v>
      </c>
    </row>
    <row r="44" spans="2:27" ht="20.25" customHeight="1" x14ac:dyDescent="0.25">
      <c r="B44" s="83" t="s">
        <v>37</v>
      </c>
      <c r="C44" s="59">
        <f t="shared" si="56"/>
        <v>290112</v>
      </c>
      <c r="D44" s="40">
        <f t="shared" si="48"/>
        <v>5.1015380369080748E-3</v>
      </c>
      <c r="E44" s="59">
        <v>0</v>
      </c>
      <c r="F44" s="16">
        <f t="shared" si="49"/>
        <v>0</v>
      </c>
      <c r="G44" s="40">
        <f t="shared" si="50"/>
        <v>0</v>
      </c>
      <c r="H44" s="59">
        <f t="shared" si="57"/>
        <v>290112</v>
      </c>
      <c r="I44" s="16">
        <f t="shared" si="51"/>
        <v>5.1015380369080748E-3</v>
      </c>
      <c r="J44" s="16">
        <f t="shared" si="52"/>
        <v>2.6184442770089342E-2</v>
      </c>
      <c r="K44" s="31" t="s">
        <v>27</v>
      </c>
      <c r="L44" s="59">
        <f>'[1]2014'!$B$155</f>
        <v>290112</v>
      </c>
      <c r="M44" s="16">
        <f t="shared" si="58"/>
        <v>3.6494109042805783E-2</v>
      </c>
      <c r="N44" s="42" t="s">
        <v>28</v>
      </c>
      <c r="O44" s="16">
        <f t="shared" si="59"/>
        <v>2.6184442770089342E-2</v>
      </c>
      <c r="P44" s="59">
        <v>0</v>
      </c>
      <c r="Q44" s="16">
        <f t="shared" si="54"/>
        <v>0</v>
      </c>
      <c r="R44" s="42" t="s">
        <v>28</v>
      </c>
      <c r="S44" s="32">
        <f t="shared" si="55"/>
        <v>0</v>
      </c>
    </row>
    <row r="45" spans="2:27" ht="18" customHeight="1" x14ac:dyDescent="0.25">
      <c r="B45" s="83" t="s">
        <v>38</v>
      </c>
      <c r="C45" s="59">
        <f t="shared" si="56"/>
        <v>123</v>
      </c>
      <c r="D45" s="40">
        <f t="shared" si="48"/>
        <v>2.1629204532721611E-6</v>
      </c>
      <c r="E45" s="59">
        <v>0</v>
      </c>
      <c r="F45" s="16">
        <f t="shared" si="49"/>
        <v>0</v>
      </c>
      <c r="G45" s="40">
        <f t="shared" si="50"/>
        <v>0</v>
      </c>
      <c r="H45" s="59">
        <f t="shared" si="57"/>
        <v>123</v>
      </c>
      <c r="I45" s="16">
        <f t="shared" si="51"/>
        <v>2.1629204532721611E-6</v>
      </c>
      <c r="J45" s="16">
        <f t="shared" si="52"/>
        <v>1.1101527895161142E-5</v>
      </c>
      <c r="K45" s="31" t="s">
        <v>27</v>
      </c>
      <c r="L45" s="59">
        <v>0</v>
      </c>
      <c r="M45" s="16">
        <f t="shared" si="58"/>
        <v>0</v>
      </c>
      <c r="N45" s="42" t="s">
        <v>28</v>
      </c>
      <c r="O45" s="16">
        <f t="shared" si="59"/>
        <v>0</v>
      </c>
      <c r="P45" s="59">
        <f>'[1]2014'!$B$168</f>
        <v>123</v>
      </c>
      <c r="Q45" s="16">
        <f t="shared" si="54"/>
        <v>3.9297137155634872E-5</v>
      </c>
      <c r="R45" s="42" t="s">
        <v>28</v>
      </c>
      <c r="S45" s="32">
        <f t="shared" si="55"/>
        <v>1.1101527895161142E-5</v>
      </c>
    </row>
    <row r="46" spans="2:27" ht="22.5" customHeight="1" x14ac:dyDescent="0.25">
      <c r="B46" s="83" t="s">
        <v>39</v>
      </c>
      <c r="C46" s="59">
        <f t="shared" si="56"/>
        <v>614232</v>
      </c>
      <c r="D46" s="40">
        <f t="shared" si="48"/>
        <v>1.0801097202067204E-2</v>
      </c>
      <c r="E46" s="59">
        <v>0</v>
      </c>
      <c r="F46" s="16">
        <f t="shared" si="49"/>
        <v>0</v>
      </c>
      <c r="G46" s="40">
        <f t="shared" si="50"/>
        <v>0</v>
      </c>
      <c r="H46" s="59">
        <f t="shared" si="57"/>
        <v>614232</v>
      </c>
      <c r="I46" s="16">
        <f t="shared" si="51"/>
        <v>1.0801097202067204E-2</v>
      </c>
      <c r="J46" s="16">
        <f t="shared" si="52"/>
        <v>5.5438322618704218E-2</v>
      </c>
      <c r="K46" s="31" t="s">
        <v>27</v>
      </c>
      <c r="L46" s="59">
        <v>0</v>
      </c>
      <c r="M46" s="16">
        <f t="shared" si="58"/>
        <v>0</v>
      </c>
      <c r="N46" s="42" t="s">
        <v>28</v>
      </c>
      <c r="O46" s="16">
        <f t="shared" si="59"/>
        <v>0</v>
      </c>
      <c r="P46" s="59">
        <f>'[1]2014'!$B$169</f>
        <v>614232</v>
      </c>
      <c r="Q46" s="16">
        <f t="shared" si="54"/>
        <v>0.19624031828764163</v>
      </c>
      <c r="R46" s="42" t="s">
        <v>28</v>
      </c>
      <c r="S46" s="32">
        <f t="shared" si="55"/>
        <v>5.5438322618704218E-2</v>
      </c>
    </row>
    <row r="47" spans="2:27" ht="41.25" customHeight="1" x14ac:dyDescent="0.25">
      <c r="B47" s="83" t="s">
        <v>40</v>
      </c>
      <c r="C47" s="59">
        <f t="shared" si="56"/>
        <v>2057994</v>
      </c>
      <c r="D47" s="40">
        <f t="shared" si="48"/>
        <v>3.6189246465946241E-2</v>
      </c>
      <c r="E47" s="59">
        <v>0</v>
      </c>
      <c r="F47" s="16">
        <f t="shared" si="49"/>
        <v>0</v>
      </c>
      <c r="G47" s="40">
        <f t="shared" si="50"/>
        <v>0</v>
      </c>
      <c r="H47" s="59">
        <f t="shared" si="57"/>
        <v>2057994</v>
      </c>
      <c r="I47" s="16">
        <f t="shared" si="51"/>
        <v>3.6189246465946241E-2</v>
      </c>
      <c r="J47" s="16">
        <f t="shared" si="52"/>
        <v>0.18574697397621348</v>
      </c>
      <c r="K47" s="31" t="s">
        <v>27</v>
      </c>
      <c r="L47" s="59">
        <f>'[1]2014'!$B$156</f>
        <v>2057994</v>
      </c>
      <c r="M47" s="16">
        <f t="shared" si="58"/>
        <v>0.25888159554048107</v>
      </c>
      <c r="N47" s="42" t="s">
        <v>28</v>
      </c>
      <c r="O47" s="16">
        <f t="shared" si="59"/>
        <v>0.18574697397621348</v>
      </c>
      <c r="P47" s="59">
        <v>0</v>
      </c>
      <c r="Q47" s="16">
        <f t="shared" si="54"/>
        <v>0</v>
      </c>
      <c r="R47" s="42" t="s">
        <v>28</v>
      </c>
      <c r="S47" s="32">
        <f t="shared" si="55"/>
        <v>0</v>
      </c>
    </row>
    <row r="48" spans="2:27" s="39" customFormat="1" x14ac:dyDescent="0.25">
      <c r="B48" s="95" t="s">
        <v>0</v>
      </c>
      <c r="C48" s="60">
        <f>SUM(C40:C47)</f>
        <v>56867556</v>
      </c>
      <c r="D48" s="35">
        <f>SUM(D40:D47)</f>
        <v>1.0000000000000002</v>
      </c>
      <c r="E48" s="60">
        <f>SUM(E40:E47)</f>
        <v>45788000</v>
      </c>
      <c r="F48" s="35">
        <f>SUM(F40:F47)</f>
        <v>0.80516911962947735</v>
      </c>
      <c r="G48" s="35">
        <f>SUM(G40:G47)</f>
        <v>1</v>
      </c>
      <c r="H48" s="60">
        <f>SUM(H40:H47)</f>
        <v>11079556</v>
      </c>
      <c r="I48" s="35">
        <f>SUM(I40:I47)</f>
        <v>0.19483088037052268</v>
      </c>
      <c r="J48" s="35">
        <f>SUM(J40:J47)</f>
        <v>1</v>
      </c>
      <c r="K48" s="61"/>
      <c r="L48" s="60">
        <f>SUM(L40:L47)</f>
        <v>7949557</v>
      </c>
      <c r="M48" s="35">
        <f>SUM(M40:M47)</f>
        <v>1</v>
      </c>
      <c r="N48" s="61"/>
      <c r="O48" s="35">
        <f>SUM(O40:O47)</f>
        <v>0.71749779503799616</v>
      </c>
      <c r="P48" s="60">
        <f>SUM(P40:P47)</f>
        <v>3129999</v>
      </c>
      <c r="Q48" s="35">
        <f>SUM(Q40:Q47)</f>
        <v>1</v>
      </c>
      <c r="R48" s="61"/>
      <c r="S48" s="38">
        <f>SUM(S40:S47)</f>
        <v>0.2825022049620039</v>
      </c>
      <c r="U48" s="112"/>
      <c r="V48" s="112"/>
      <c r="W48" s="112"/>
      <c r="X48" s="112"/>
      <c r="Y48" s="112"/>
      <c r="Z48" s="112"/>
      <c r="AA48" s="112"/>
    </row>
    <row r="49" spans="2:27" ht="47.25" customHeight="1" x14ac:dyDescent="0.25">
      <c r="B49" s="86" t="s">
        <v>16</v>
      </c>
      <c r="C49" s="56"/>
      <c r="D49" s="40"/>
      <c r="E49" s="56"/>
      <c r="F49" s="49"/>
      <c r="G49" s="81"/>
      <c r="H49" s="56"/>
      <c r="I49" s="49"/>
      <c r="J49" s="16"/>
      <c r="K49" s="42"/>
      <c r="L49" s="56"/>
      <c r="M49" s="16"/>
      <c r="N49" s="42"/>
      <c r="O49" s="40"/>
      <c r="P49" s="56"/>
      <c r="Q49" s="16"/>
      <c r="R49" s="42"/>
      <c r="S49" s="32"/>
    </row>
    <row r="50" spans="2:27" ht="21" customHeight="1" x14ac:dyDescent="0.35">
      <c r="B50" s="113" t="s">
        <v>29</v>
      </c>
      <c r="C50" s="59">
        <f>'[1]2014'!$B44</f>
        <v>42984429</v>
      </c>
      <c r="D50" s="40">
        <f>C50/C$14</f>
        <v>0.75586911102703269</v>
      </c>
      <c r="E50" s="59">
        <f t="shared" ref="E50:E53" si="60">C50-H50</f>
        <v>37861274</v>
      </c>
      <c r="F50" s="16">
        <f t="shared" ref="F50:F54" si="61">E50/$C$5</f>
        <v>0.66577986928082511</v>
      </c>
      <c r="G50" s="40">
        <f>E50/E$5</f>
        <v>0.82688202149034684</v>
      </c>
      <c r="H50" s="59">
        <f t="shared" ref="H50:H53" si="62">L50+P50</f>
        <v>5123155</v>
      </c>
      <c r="I50" s="16">
        <f t="shared" ref="I50:I54" si="63">H50/$C$5</f>
        <v>9.0089241746207624E-2</v>
      </c>
      <c r="J50" s="16">
        <f>H50/H$5</f>
        <v>0.46239713937995347</v>
      </c>
      <c r="K50" s="31">
        <f>J50/G50</f>
        <v>0.55920569967955402</v>
      </c>
      <c r="L50" s="59">
        <f>'[1]2014'!$B89</f>
        <v>3755229</v>
      </c>
      <c r="M50" s="16">
        <f>L50/L$5</f>
        <v>0.47238217173611058</v>
      </c>
      <c r="N50" s="31">
        <f>M50/$G50</f>
        <v>0.57128122205959131</v>
      </c>
      <c r="O50" s="16">
        <f t="shared" ref="O50:O53" si="64">L50/$H$5</f>
        <v>0.33893316663591933</v>
      </c>
      <c r="P50" s="59">
        <f>'[1]2014'!$B134</f>
        <v>1367926</v>
      </c>
      <c r="Q50" s="16">
        <f>P50/P$5</f>
        <v>0.43703720033137389</v>
      </c>
      <c r="R50" s="31">
        <f>Q50/$G50</f>
        <v>0.52853634372612357</v>
      </c>
      <c r="S50" s="32">
        <f t="shared" ref="S50:S53" si="65">P50/$H$5</f>
        <v>0.12346397274403415</v>
      </c>
    </row>
    <row r="51" spans="2:27" ht="18.75" customHeight="1" x14ac:dyDescent="0.35">
      <c r="B51" s="113" t="s">
        <v>30</v>
      </c>
      <c r="C51" s="59">
        <f>'[1]2014'!$B45</f>
        <v>13541044</v>
      </c>
      <c r="D51" s="40">
        <f>C51/C$14</f>
        <v>0.23811545549803476</v>
      </c>
      <c r="E51" s="59">
        <f t="shared" si="60"/>
        <v>7738690</v>
      </c>
      <c r="F51" s="16">
        <f t="shared" si="61"/>
        <v>0.1360826901018922</v>
      </c>
      <c r="G51" s="40">
        <f>E51/E$5</f>
        <v>0.16901131300777497</v>
      </c>
      <c r="H51" s="59">
        <f t="shared" si="62"/>
        <v>5802354</v>
      </c>
      <c r="I51" s="16">
        <f t="shared" si="63"/>
        <v>0.10203276539614257</v>
      </c>
      <c r="J51" s="16">
        <f>H51/H$5</f>
        <v>0.5236991446227629</v>
      </c>
      <c r="K51" s="31">
        <f>J51/G51</f>
        <v>3.0986040833767818</v>
      </c>
      <c r="L51" s="59">
        <f>'[1]2014'!$B90</f>
        <v>4079421</v>
      </c>
      <c r="M51" s="16">
        <f>L51/L$5</f>
        <v>0.51316331211915334</v>
      </c>
      <c r="N51" s="31">
        <f>M51/$G51</f>
        <v>3.036266052175729</v>
      </c>
      <c r="O51" s="16">
        <f t="shared" si="64"/>
        <v>0.36819354493988748</v>
      </c>
      <c r="P51" s="59">
        <f>'[1]2014'!$B135</f>
        <v>1722933</v>
      </c>
      <c r="Q51" s="16">
        <f>P51/P$5</f>
        <v>0.55045800334121509</v>
      </c>
      <c r="R51" s="31">
        <f>Q51/$G51</f>
        <v>3.256929927027385</v>
      </c>
      <c r="S51" s="32">
        <f t="shared" si="65"/>
        <v>0.15550559968287539</v>
      </c>
    </row>
    <row r="52" spans="2:27" ht="20.25" customHeight="1" x14ac:dyDescent="0.35">
      <c r="B52" s="113" t="s">
        <v>31</v>
      </c>
      <c r="C52" s="59">
        <f>'[1]2014'!$B46</f>
        <v>158832</v>
      </c>
      <c r="D52" s="40">
        <f>C52/C$14</f>
        <v>2.7930161092205195E-3</v>
      </c>
      <c r="E52" s="59">
        <f t="shared" si="60"/>
        <v>93507</v>
      </c>
      <c r="F52" s="16">
        <f t="shared" si="61"/>
        <v>1.6442943319034144E-3</v>
      </c>
      <c r="G52" s="40">
        <f>E52/E$5</f>
        <v>2.0421726216475933E-3</v>
      </c>
      <c r="H52" s="59">
        <f t="shared" si="62"/>
        <v>65325</v>
      </c>
      <c r="I52" s="16">
        <f t="shared" si="63"/>
        <v>1.1487217773171051E-3</v>
      </c>
      <c r="J52" s="16">
        <f>H52/H$5</f>
        <v>5.8959943882227767E-3</v>
      </c>
      <c r="K52" s="31">
        <f>J52/G52</f>
        <v>2.8871185157041128</v>
      </c>
      <c r="L52" s="59">
        <f>'[1]2014'!$B91</f>
        <v>56505</v>
      </c>
      <c r="M52" s="16">
        <f>L52/L$5</f>
        <v>7.1079432476551839E-3</v>
      </c>
      <c r="N52" s="31">
        <f>M52/$G52</f>
        <v>3.4805790520884594</v>
      </c>
      <c r="O52" s="16">
        <f t="shared" si="64"/>
        <v>5.0999336074478074E-3</v>
      </c>
      <c r="P52" s="59">
        <f>'[1]2014'!$B136</f>
        <v>8820</v>
      </c>
      <c r="Q52" s="16">
        <f>P52/P$5</f>
        <v>2.8178922740869886E-3</v>
      </c>
      <c r="R52" s="31">
        <f>Q52/$G52</f>
        <v>1.3798501871078639</v>
      </c>
      <c r="S52" s="32">
        <f t="shared" si="65"/>
        <v>7.9606078077496965E-4</v>
      </c>
    </row>
    <row r="53" spans="2:27" ht="18" customHeight="1" x14ac:dyDescent="0.35">
      <c r="B53" s="113" t="s">
        <v>32</v>
      </c>
      <c r="C53" s="59">
        <f>'[1]2014'!$B47</f>
        <v>183251</v>
      </c>
      <c r="D53" s="40">
        <f>C53/C$14</f>
        <v>3.2224173657120062E-3</v>
      </c>
      <c r="E53" s="59">
        <f t="shared" si="60"/>
        <v>94529</v>
      </c>
      <c r="F53" s="16">
        <f t="shared" si="61"/>
        <v>1.6622659148566189E-3</v>
      </c>
      <c r="G53" s="40">
        <f>E53/E$5</f>
        <v>2.0644928802306282E-3</v>
      </c>
      <c r="H53" s="59">
        <f t="shared" si="62"/>
        <v>88722</v>
      </c>
      <c r="I53" s="16">
        <f t="shared" si="63"/>
        <v>1.5601514508553876E-3</v>
      </c>
      <c r="J53" s="16">
        <f>H53/H$5</f>
        <v>8.0077216090608683E-3</v>
      </c>
      <c r="K53" s="31">
        <f>J53/G53</f>
        <v>3.8787838339100067</v>
      </c>
      <c r="L53" s="59">
        <f>'[1]2014'!$B92</f>
        <v>58402</v>
      </c>
      <c r="M53" s="16">
        <f>L53/L$5</f>
        <v>7.3465728970809321E-3</v>
      </c>
      <c r="N53" s="31">
        <f>M53/$G53</f>
        <v>3.5585363201931863</v>
      </c>
      <c r="O53" s="16">
        <f t="shared" si="64"/>
        <v>5.2711498547414713E-3</v>
      </c>
      <c r="P53" s="59">
        <f>'[1]2014'!$B137</f>
        <v>30320</v>
      </c>
      <c r="Q53" s="16">
        <f>P53/P$5</f>
        <v>9.6869040533239786E-3</v>
      </c>
      <c r="R53" s="31">
        <f>Q53/$G53</f>
        <v>4.6921469897449279</v>
      </c>
      <c r="S53" s="32">
        <f t="shared" si="65"/>
        <v>2.736571754319397E-3</v>
      </c>
    </row>
    <row r="54" spans="2:27" s="39" customFormat="1" x14ac:dyDescent="0.25">
      <c r="B54" s="95" t="s">
        <v>0</v>
      </c>
      <c r="C54" s="60">
        <f>SUM(C50:C53)</f>
        <v>56867556</v>
      </c>
      <c r="D54" s="35">
        <f>SUM(D50:D53)</f>
        <v>1</v>
      </c>
      <c r="E54" s="60">
        <f>SUM(E50:E53)</f>
        <v>45788000</v>
      </c>
      <c r="F54" s="35">
        <f>SUM(F50:F53)</f>
        <v>0.80516911962947735</v>
      </c>
      <c r="G54" s="35">
        <f>SUM(G50:G53)</f>
        <v>1</v>
      </c>
      <c r="H54" s="60">
        <f>SUM(H50:H53)</f>
        <v>11079556</v>
      </c>
      <c r="I54" s="35">
        <f>SUM(I50:I53)</f>
        <v>0.19483088037052271</v>
      </c>
      <c r="J54" s="35">
        <f>SUM(J50:J53)</f>
        <v>0.99999999999999989</v>
      </c>
      <c r="K54" s="37"/>
      <c r="L54" s="60">
        <f>SUM(L50:L53)</f>
        <v>7949557</v>
      </c>
      <c r="M54" s="35">
        <f>SUM(M50:M53)</f>
        <v>1</v>
      </c>
      <c r="N54" s="43" t="s">
        <v>13</v>
      </c>
      <c r="O54" s="35">
        <f>SUM(O50:O53)</f>
        <v>0.71749779503799604</v>
      </c>
      <c r="P54" s="60">
        <f>SUM(P50:P53)</f>
        <v>3129999</v>
      </c>
      <c r="Q54" s="35">
        <f>SUM(Q50:Q53)</f>
        <v>1</v>
      </c>
      <c r="R54" s="37"/>
      <c r="S54" s="38">
        <f>SUM(S50:S53)</f>
        <v>0.28250220496200396</v>
      </c>
      <c r="U54" s="112"/>
      <c r="V54" s="112"/>
      <c r="W54" s="112"/>
      <c r="X54" s="112"/>
      <c r="Y54" s="112"/>
      <c r="Z54" s="112"/>
      <c r="AA54" s="112"/>
    </row>
    <row r="55" spans="2:27" x14ac:dyDescent="0.25">
      <c r="B55" s="86" t="s">
        <v>17</v>
      </c>
      <c r="C55" s="59"/>
      <c r="D55" s="40"/>
      <c r="E55" s="59"/>
      <c r="F55" s="35"/>
      <c r="G55" s="34"/>
      <c r="H55" s="59"/>
      <c r="I55" s="35"/>
      <c r="J55" s="35"/>
      <c r="K55" s="42"/>
      <c r="L55" s="59"/>
      <c r="M55" s="16"/>
      <c r="N55" s="42"/>
      <c r="O55" s="40" t="s">
        <v>13</v>
      </c>
      <c r="P55" s="59"/>
      <c r="Q55" s="16"/>
      <c r="R55" s="42"/>
      <c r="S55" s="32" t="s">
        <v>13</v>
      </c>
    </row>
    <row r="56" spans="2:27" ht="21" customHeight="1" x14ac:dyDescent="0.35">
      <c r="B56" s="113" t="s">
        <v>29</v>
      </c>
      <c r="C56" s="59">
        <f>'[1]2014'!$B51</f>
        <v>47582870</v>
      </c>
      <c r="D56" s="40">
        <f t="shared" ref="D56:D59" si="66">C56/C$14</f>
        <v>0.83673140445845784</v>
      </c>
      <c r="E56" s="59">
        <f t="shared" ref="E56:E59" si="67">C56-H56</f>
        <v>41095191</v>
      </c>
      <c r="F56" s="16">
        <f t="shared" ref="F56:F60" si="68">E56/$C$5</f>
        <v>0.72264739142297585</v>
      </c>
      <c r="G56" s="40">
        <f>E56/E$5</f>
        <v>0.89751006814012402</v>
      </c>
      <c r="H56" s="59">
        <f t="shared" ref="H56:H59" si="69">L56+P56</f>
        <v>6487679</v>
      </c>
      <c r="I56" s="16">
        <f t="shared" ref="I56:I60" si="70">H56/$C$5</f>
        <v>0.11408401303548195</v>
      </c>
      <c r="J56" s="16">
        <f>H56/H$5</f>
        <v>0.58555406010854583</v>
      </c>
      <c r="K56" s="31">
        <f t="shared" ref="K56:K59" si="71">J56/G56</f>
        <v>0.65242060328299967</v>
      </c>
      <c r="L56" s="59">
        <f>'[1]2014'!$B96</f>
        <v>4675861</v>
      </c>
      <c r="M56" s="16">
        <f>L56/L$5</f>
        <v>0.58819139230022499</v>
      </c>
      <c r="N56" s="31">
        <f t="shared" ref="N56:N59" si="72">M56/$G56</f>
        <v>0.65535910200886283</v>
      </c>
      <c r="O56" s="16">
        <f t="shared" ref="O56:O59" si="73">L56/$H$5</f>
        <v>0.42202602703574044</v>
      </c>
      <c r="P56" s="59">
        <f>'[1]2014'!$B141</f>
        <v>1811818</v>
      </c>
      <c r="Q56" s="16">
        <f>P56/P$5</f>
        <v>0.57885577599226068</v>
      </c>
      <c r="R56" s="31">
        <f t="shared" ref="R56:R59" si="74">Q56/$G56</f>
        <v>0.64495741779454518</v>
      </c>
      <c r="S56" s="32">
        <f t="shared" ref="S56:S59" si="75">P56/$H$5</f>
        <v>0.16352803307280545</v>
      </c>
    </row>
    <row r="57" spans="2:27" ht="20.25" customHeight="1" x14ac:dyDescent="0.35">
      <c r="B57" s="113" t="s">
        <v>30</v>
      </c>
      <c r="C57" s="59">
        <f>'[1]2014'!$B52</f>
        <v>9045309</v>
      </c>
      <c r="D57" s="40">
        <f t="shared" si="66"/>
        <v>0.15905921822981103</v>
      </c>
      <c r="E57" s="59">
        <f t="shared" si="67"/>
        <v>4573775</v>
      </c>
      <c r="F57" s="16">
        <f t="shared" si="68"/>
        <v>8.0428548749307952E-2</v>
      </c>
      <c r="G57" s="40">
        <f>E57/E$5</f>
        <v>9.9890255088669527E-2</v>
      </c>
      <c r="H57" s="59">
        <f t="shared" si="69"/>
        <v>4471534</v>
      </c>
      <c r="I57" s="16">
        <f t="shared" si="70"/>
        <v>7.8630669480503082E-2</v>
      </c>
      <c r="J57" s="16">
        <f>H57/H$5</f>
        <v>0.40358422305009334</v>
      </c>
      <c r="K57" s="31">
        <f t="shared" si="71"/>
        <v>4.0402762280649291</v>
      </c>
      <c r="L57" s="59">
        <f>'[1]2014'!$B97</f>
        <v>3182503</v>
      </c>
      <c r="M57" s="16">
        <f>L57/L$5</f>
        <v>0.40033715086262039</v>
      </c>
      <c r="N57" s="31">
        <f t="shared" si="72"/>
        <v>4.0077698320747439</v>
      </c>
      <c r="O57" s="16">
        <f t="shared" si="73"/>
        <v>0.28724102301572374</v>
      </c>
      <c r="P57" s="59">
        <f>'[1]2014'!$B142</f>
        <v>1289031</v>
      </c>
      <c r="Q57" s="16">
        <f>P57/P$5</f>
        <v>0.41183112199077382</v>
      </c>
      <c r="R57" s="31">
        <f t="shared" si="74"/>
        <v>4.1228358224253601</v>
      </c>
      <c r="S57" s="32">
        <f t="shared" si="75"/>
        <v>0.11634320003436961</v>
      </c>
    </row>
    <row r="58" spans="2:27" ht="21" customHeight="1" x14ac:dyDescent="0.35">
      <c r="B58" s="113" t="s">
        <v>31</v>
      </c>
      <c r="C58" s="59">
        <f>'[1]2014'!$B53</f>
        <v>124130</v>
      </c>
      <c r="D58" s="40">
        <f t="shared" si="66"/>
        <v>2.1827911858916531E-3</v>
      </c>
      <c r="E58" s="59">
        <f t="shared" si="67"/>
        <v>68372</v>
      </c>
      <c r="F58" s="16">
        <f t="shared" si="68"/>
        <v>1.2023024165132049E-3</v>
      </c>
      <c r="G58" s="40">
        <f>E58/E$5</f>
        <v>1.4932296671617017E-3</v>
      </c>
      <c r="H58" s="59">
        <f t="shared" si="69"/>
        <v>55758</v>
      </c>
      <c r="I58" s="16">
        <f t="shared" si="70"/>
        <v>9.8048876937844838E-4</v>
      </c>
      <c r="J58" s="16">
        <f>H58/H$5</f>
        <v>5.0325121331576822E-3</v>
      </c>
      <c r="K58" s="31">
        <f t="shared" si="71"/>
        <v>3.3702197617888019</v>
      </c>
      <c r="L58" s="59">
        <f>'[1]2014'!$B98</f>
        <v>49371</v>
      </c>
      <c r="M58" s="16">
        <f>L58/L$5</f>
        <v>6.2105347505527668E-3</v>
      </c>
      <c r="N58" s="31">
        <f t="shared" si="72"/>
        <v>4.1591289586133229</v>
      </c>
      <c r="O58" s="16">
        <f t="shared" si="73"/>
        <v>4.4560449895284611E-3</v>
      </c>
      <c r="P58" s="59">
        <f>'[1]2014'!$B143</f>
        <v>6387</v>
      </c>
      <c r="Q58" s="16">
        <f>P58/P$5</f>
        <v>2.0405757318133328E-3</v>
      </c>
      <c r="R58" s="31">
        <f t="shared" si="74"/>
        <v>1.3665518283547196</v>
      </c>
      <c r="S58" s="32">
        <f t="shared" si="75"/>
        <v>5.7646714362922125E-4</v>
      </c>
    </row>
    <row r="59" spans="2:27" ht="19.5" customHeight="1" x14ac:dyDescent="0.35">
      <c r="B59" s="113" t="s">
        <v>32</v>
      </c>
      <c r="C59" s="59">
        <f>'[1]2014'!$B54</f>
        <v>115247</v>
      </c>
      <c r="D59" s="40">
        <f t="shared" si="66"/>
        <v>2.0265861258394859E-3</v>
      </c>
      <c r="E59" s="59">
        <f t="shared" si="67"/>
        <v>50662</v>
      </c>
      <c r="F59" s="16">
        <f t="shared" si="68"/>
        <v>8.9087704068027825E-4</v>
      </c>
      <c r="G59" s="40">
        <f>E59/E$5</f>
        <v>1.1064471040447279E-3</v>
      </c>
      <c r="H59" s="59">
        <f t="shared" si="69"/>
        <v>64585</v>
      </c>
      <c r="I59" s="16">
        <f t="shared" si="70"/>
        <v>1.1357090851592075E-3</v>
      </c>
      <c r="J59" s="16">
        <f>H59/H$5</f>
        <v>5.8292047082031083E-3</v>
      </c>
      <c r="K59" s="31">
        <f t="shared" si="71"/>
        <v>5.2683989021200093</v>
      </c>
      <c r="L59" s="59">
        <f>'[1]2014'!$B99</f>
        <v>41822</v>
      </c>
      <c r="M59" s="16">
        <f>L59/L$5</f>
        <v>5.2609220866018068E-3</v>
      </c>
      <c r="N59" s="31">
        <f t="shared" si="72"/>
        <v>4.7547886088453577</v>
      </c>
      <c r="O59" s="16">
        <f t="shared" si="73"/>
        <v>3.77469999700349E-3</v>
      </c>
      <c r="P59" s="59">
        <f>'[1]2014'!$B144</f>
        <v>22763</v>
      </c>
      <c r="Q59" s="16">
        <f>P59/P$5</f>
        <v>7.272526285152168E-3</v>
      </c>
      <c r="R59" s="31">
        <f t="shared" si="74"/>
        <v>6.572863952164294</v>
      </c>
      <c r="S59" s="32">
        <f t="shared" si="75"/>
        <v>2.0545047111996183E-3</v>
      </c>
    </row>
    <row r="60" spans="2:27" s="39" customFormat="1" ht="24.75" customHeight="1" thickBot="1" x14ac:dyDescent="0.3">
      <c r="B60" s="96" t="s">
        <v>0</v>
      </c>
      <c r="C60" s="44">
        <f>SUM(C56:C59)</f>
        <v>56867556</v>
      </c>
      <c r="D60" s="45">
        <f>SUM(D56:D59)</f>
        <v>1</v>
      </c>
      <c r="E60" s="44">
        <f>SUM(E56:E59)</f>
        <v>45788000</v>
      </c>
      <c r="F60" s="45">
        <f>SUM(F56:F59)</f>
        <v>0.80516911962947724</v>
      </c>
      <c r="G60" s="45">
        <f>SUM(G56:G59)</f>
        <v>1</v>
      </c>
      <c r="H60" s="44">
        <f>SUM(H56:H59)</f>
        <v>11079556</v>
      </c>
      <c r="I60" s="45">
        <f>SUM(I56:I59)</f>
        <v>0.19483088037052268</v>
      </c>
      <c r="J60" s="45">
        <f>SUM(J56:J59)</f>
        <v>1</v>
      </c>
      <c r="K60" s="45"/>
      <c r="L60" s="44">
        <f>SUM(L56:L59)</f>
        <v>7949557</v>
      </c>
      <c r="M60" s="45">
        <f>SUM(M56:M59)</f>
        <v>1</v>
      </c>
      <c r="N60" s="62"/>
      <c r="O60" s="45">
        <f>SUM(O56:O59)</f>
        <v>0.71749779503799616</v>
      </c>
      <c r="P60" s="44">
        <f>SUM(P56:P59)</f>
        <v>3129999</v>
      </c>
      <c r="Q60" s="45">
        <f>SUM(Q56:Q59)</f>
        <v>1</v>
      </c>
      <c r="R60" s="62"/>
      <c r="S60" s="48">
        <f>SUM(S56:S59)</f>
        <v>0.2825022049620039</v>
      </c>
      <c r="U60" s="112"/>
      <c r="V60" s="112"/>
      <c r="W60" s="112"/>
      <c r="X60" s="112"/>
      <c r="Y60" s="112"/>
      <c r="Z60" s="112"/>
      <c r="AA60" s="112"/>
    </row>
    <row r="61" spans="2:27" x14ac:dyDescent="0.25">
      <c r="B61" s="82"/>
      <c r="C61" s="63"/>
      <c r="D61" s="35"/>
      <c r="E61" s="61"/>
      <c r="F61" s="16"/>
      <c r="G61" s="35"/>
      <c r="H61" s="63"/>
      <c r="I61" s="64"/>
      <c r="J61" s="37"/>
      <c r="K61" s="31"/>
      <c r="L61" s="65"/>
      <c r="M61" s="35"/>
      <c r="N61" s="31"/>
      <c r="O61" s="16"/>
      <c r="P61" s="65"/>
      <c r="Q61" s="35"/>
      <c r="R61" s="31"/>
      <c r="S61" s="16"/>
    </row>
    <row r="62" spans="2:27" x14ac:dyDescent="0.25">
      <c r="B62" s="88" t="s">
        <v>48</v>
      </c>
      <c r="C62" s="17"/>
      <c r="E62" s="18"/>
      <c r="H62" s="17"/>
      <c r="L62" s="21"/>
      <c r="P62" s="21"/>
    </row>
    <row r="63" spans="2:27" x14ac:dyDescent="0.25">
      <c r="B63" s="88" t="s">
        <v>49</v>
      </c>
      <c r="C63" s="17"/>
      <c r="E63" s="18"/>
      <c r="H63" s="17"/>
      <c r="L63" s="21"/>
      <c r="P63" s="21"/>
    </row>
    <row r="64" spans="2:27" x14ac:dyDescent="0.25">
      <c r="B64" s="88" t="s">
        <v>50</v>
      </c>
      <c r="L64" s="108"/>
    </row>
    <row r="65" spans="2:19" ht="21" customHeight="1" x14ac:dyDescent="0.25">
      <c r="B65" s="104" t="s">
        <v>23</v>
      </c>
      <c r="D65" s="88"/>
      <c r="E65" s="88"/>
      <c r="F65" s="88"/>
      <c r="G65" s="88"/>
      <c r="I65" s="88"/>
      <c r="J65" s="88"/>
      <c r="K65" s="88"/>
      <c r="M65" s="88"/>
      <c r="N65" s="88"/>
      <c r="O65" s="16"/>
      <c r="P65" s="65"/>
      <c r="Q65" s="35"/>
      <c r="R65" s="31"/>
      <c r="S65" s="16"/>
    </row>
    <row r="66" spans="2:19" x14ac:dyDescent="0.25">
      <c r="B66" s="88" t="s">
        <v>18</v>
      </c>
      <c r="C66" s="23"/>
      <c r="E66" s="18"/>
      <c r="H66" s="17"/>
      <c r="I66" s="18"/>
      <c r="K66" s="24"/>
      <c r="L66" s="23"/>
      <c r="N66" s="24"/>
      <c r="O66" s="22"/>
      <c r="P66" s="23"/>
      <c r="R66" s="24"/>
      <c r="S66" s="22"/>
    </row>
    <row r="67" spans="2:19" x14ac:dyDescent="0.25">
      <c r="B67" s="88" t="s">
        <v>19</v>
      </c>
      <c r="C67" s="23"/>
      <c r="E67" s="18"/>
      <c r="H67" s="17"/>
      <c r="I67" s="18"/>
      <c r="K67" s="24"/>
      <c r="L67" s="23"/>
      <c r="N67" s="24"/>
      <c r="O67" s="22"/>
      <c r="P67" s="23"/>
      <c r="R67" s="24"/>
      <c r="S67" s="22"/>
    </row>
    <row r="68" spans="2:19" x14ac:dyDescent="0.25">
      <c r="O68" s="35"/>
      <c r="P68" s="63"/>
      <c r="Q68" s="35"/>
      <c r="R68" s="37"/>
      <c r="S68" s="16"/>
    </row>
    <row r="69" spans="2:19" x14ac:dyDescent="0.25">
      <c r="B69" s="82"/>
      <c r="C69" s="63"/>
      <c r="D69" s="35"/>
      <c r="E69" s="63"/>
      <c r="F69" s="49"/>
      <c r="G69" s="49"/>
      <c r="H69" s="63"/>
      <c r="I69" s="66"/>
      <c r="J69" s="37"/>
      <c r="K69" s="37"/>
      <c r="L69" s="63"/>
      <c r="M69" s="35"/>
      <c r="N69" s="37"/>
      <c r="O69" s="35"/>
      <c r="P69" s="63"/>
      <c r="Q69" s="35"/>
      <c r="R69" s="37"/>
      <c r="S69" s="16"/>
    </row>
    <row r="70" spans="2:19" s="108" customFormat="1" ht="25.5" customHeight="1" x14ac:dyDescent="0.25">
      <c r="R70" s="114"/>
    </row>
    <row r="71" spans="2:19" s="108" customFormat="1" ht="25.5" customHeight="1" x14ac:dyDescent="0.25">
      <c r="R71" s="114"/>
    </row>
    <row r="72" spans="2:19" s="108" customFormat="1" ht="15" customHeight="1" x14ac:dyDescent="0.25">
      <c r="R72" s="114"/>
    </row>
    <row r="73" spans="2:19" s="108" customFormat="1" x14ac:dyDescent="0.25">
      <c r="R73" s="114"/>
    </row>
    <row r="74" spans="2:19" s="108" customFormat="1" x14ac:dyDescent="0.25">
      <c r="R74" s="114"/>
    </row>
    <row r="75" spans="2:19" s="108" customFormat="1" ht="27" customHeight="1" x14ac:dyDescent="0.25">
      <c r="R75" s="114"/>
    </row>
    <row r="76" spans="2:19" s="108" customFormat="1" ht="15" customHeight="1" x14ac:dyDescent="0.25">
      <c r="R76" s="114"/>
    </row>
    <row r="77" spans="2:19" s="108" customFormat="1" ht="25.5" customHeight="1" x14ac:dyDescent="0.25">
      <c r="R77" s="114"/>
    </row>
    <row r="78" spans="2:19" s="108" customFormat="1" ht="15" customHeight="1" x14ac:dyDescent="0.25">
      <c r="R78" s="114"/>
    </row>
    <row r="79" spans="2:19" s="108" customFormat="1" ht="15" customHeight="1" x14ac:dyDescent="0.25">
      <c r="R79" s="114"/>
    </row>
    <row r="80" spans="2:19" s="108" customFormat="1" ht="15" customHeight="1" x14ac:dyDescent="0.25">
      <c r="R80" s="114"/>
    </row>
    <row r="81" spans="18:18" s="108" customFormat="1" ht="16.5" customHeight="1" x14ac:dyDescent="0.25">
      <c r="R81" s="114"/>
    </row>
    <row r="82" spans="18:18" s="108" customFormat="1" ht="25.5" customHeight="1" x14ac:dyDescent="0.25">
      <c r="R82" s="114"/>
    </row>
    <row r="83" spans="18:18" s="108" customFormat="1" ht="27" customHeight="1" x14ac:dyDescent="0.25">
      <c r="R83" s="114"/>
    </row>
    <row r="84" spans="18:18" s="108" customFormat="1" ht="16.5" customHeight="1" x14ac:dyDescent="0.25">
      <c r="R84" s="114"/>
    </row>
    <row r="85" spans="18:18" s="108" customFormat="1" ht="15.75" customHeight="1" x14ac:dyDescent="0.25">
      <c r="R85" s="114"/>
    </row>
    <row r="86" spans="18:18" s="108" customFormat="1" ht="25.5" customHeight="1" x14ac:dyDescent="0.25">
      <c r="R86" s="114"/>
    </row>
    <row r="87" spans="18:18" s="108" customFormat="1" x14ac:dyDescent="0.25">
      <c r="R87" s="114"/>
    </row>
    <row r="88" spans="18:18" s="108" customFormat="1" x14ac:dyDescent="0.25">
      <c r="R88" s="114"/>
    </row>
    <row r="89" spans="18:18" s="108" customFormat="1" x14ac:dyDescent="0.25">
      <c r="R89" s="114"/>
    </row>
    <row r="90" spans="18:18" s="108" customFormat="1" x14ac:dyDescent="0.25">
      <c r="R90" s="114"/>
    </row>
    <row r="91" spans="18:18" s="108" customFormat="1" x14ac:dyDescent="0.25">
      <c r="R91" s="114"/>
    </row>
    <row r="92" spans="18:18" s="108" customFormat="1" x14ac:dyDescent="0.25">
      <c r="R92" s="114"/>
    </row>
    <row r="93" spans="18:18" s="108" customFormat="1" x14ac:dyDescent="0.25">
      <c r="R93" s="114"/>
    </row>
  </sheetData>
  <sheetProtection algorithmName="SHA-512" hashValue="TX5D4W1/cwGbcy9SuAH0WSM3wV/rRDmzUSwW6tXe4vcg7FxIIV2kte5pXW7y4TkqXwHlw9Kzy6SMOc2r8W0fyg==" saltValue="kCwfO49EPU5Omfi3ABatB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CY_2006</vt:lpstr>
      <vt:lpstr>CY_2007</vt:lpstr>
      <vt:lpstr>CY_2008</vt:lpstr>
      <vt:lpstr>CY_2009</vt:lpstr>
      <vt:lpstr>CY_2010</vt:lpstr>
      <vt:lpstr>CY_2011</vt:lpstr>
      <vt:lpstr>CY_2012</vt:lpstr>
      <vt:lpstr>CY_2013</vt:lpstr>
      <vt:lpstr>CY_2014</vt:lpstr>
      <vt:lpstr>CY_2015</vt:lpstr>
    </vt:vector>
  </TitlesOfParts>
  <Company>CMS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CMS</dc:creator>
  <cp:lastModifiedBy>Karyn Anderson</cp:lastModifiedBy>
  <cp:lastPrinted>2015-01-05T21:11:14Z</cp:lastPrinted>
  <dcterms:created xsi:type="dcterms:W3CDTF">2011-09-26T14:54:30Z</dcterms:created>
  <dcterms:modified xsi:type="dcterms:W3CDTF">2016-12-12T16:15:18Z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-720360248</vt:i4>
  </property>
  <property fmtid="{D5CDD505-2E9C-101B-9397-08002B2CF9AE}" pid="3" name="_NewReviewCycle">
    <vt:lpwstr/>
  </property>
  <property fmtid="{D5CDD505-2E9C-101B-9397-08002B2CF9AE}" pid="4" name="_EmailSubject">
    <vt:lpwstr>Excel Graphs</vt:lpwstr>
  </property>
  <property fmtid="{D5CDD505-2E9C-101B-9397-08002B2CF9AE}" pid="5" name="_AuthorEmail">
    <vt:lpwstr>Austin.Gutowski1@cms.hhs.gov</vt:lpwstr>
  </property>
  <property fmtid="{D5CDD505-2E9C-101B-9397-08002B2CF9AE}" pid="6" name="_AuthorEmailDisplayName">
    <vt:lpwstr>Gutowski, Austin (CMS/FCHCO)</vt:lpwstr>
  </property>
  <property fmtid="{D5CDD505-2E9C-101B-9397-08002B2CF9AE}" pid="7" name="_PreviousAdHocReviewCycleID">
    <vt:i4>-820930639</vt:i4>
  </property>
  <property fmtid="{D5CDD505-2E9C-101B-9397-08002B2CF9AE}" pid="8" name="_ReviewingToolsShownOnce">
    <vt:lpwstr/>
  </property>
</Properties>
</file>